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565" activeTab="1"/>
  </bookViews>
  <sheets>
    <sheet name="אלמנטר" sheetId="1" r:id="rId1"/>
    <sheet name="חיים" sheetId="2" r:id="rId2"/>
    <sheet name="גיליון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2" i="2" l="1"/>
  <c r="B28" i="2"/>
  <c r="B27" i="2"/>
  <c r="B18" i="2"/>
  <c r="B17" i="2"/>
  <c r="F13" i="2"/>
  <c r="D13" i="2"/>
  <c r="B13" i="2"/>
  <c r="F12" i="2"/>
  <c r="F33" i="2" s="1"/>
  <c r="D12" i="2"/>
  <c r="B12" i="2"/>
  <c r="F11" i="2"/>
  <c r="D11" i="2"/>
  <c r="C11" i="2"/>
  <c r="B11" i="2"/>
  <c r="F10" i="2"/>
  <c r="D10" i="2"/>
  <c r="B10" i="2"/>
  <c r="F9" i="2"/>
  <c r="D9" i="2"/>
  <c r="B9" i="2"/>
  <c r="F8" i="2"/>
  <c r="D8" i="2"/>
  <c r="B8" i="2"/>
  <c r="F7" i="2"/>
  <c r="D7" i="2"/>
  <c r="B7" i="2"/>
  <c r="F6" i="2"/>
  <c r="D6" i="2"/>
  <c r="D33" i="2" s="1"/>
  <c r="B6" i="2"/>
  <c r="G11" i="2" l="1"/>
  <c r="C12" i="2"/>
  <c r="C13" i="2"/>
  <c r="G13" i="2"/>
  <c r="B14" i="2"/>
  <c r="B33" i="2"/>
  <c r="G12" i="2"/>
  <c r="D14" i="2"/>
  <c r="F14" i="2"/>
  <c r="D34" i="2" l="1"/>
  <c r="D24" i="2"/>
  <c r="E9" i="2"/>
  <c r="E7" i="2"/>
  <c r="E10" i="2"/>
  <c r="E8" i="2"/>
  <c r="E6" i="2"/>
  <c r="E13" i="2"/>
  <c r="E12" i="2"/>
  <c r="F34" i="2"/>
  <c r="F24" i="2"/>
  <c r="G10" i="2"/>
  <c r="G8" i="2"/>
  <c r="G6" i="2"/>
  <c r="G9" i="2"/>
  <c r="G7" i="2"/>
  <c r="C10" i="2"/>
  <c r="C8" i="2"/>
  <c r="C6" i="2"/>
  <c r="B34" i="2"/>
  <c r="B32" i="2" s="1"/>
  <c r="B24" i="2"/>
  <c r="C9" i="2"/>
  <c r="C7" i="2"/>
  <c r="D32" i="2" l="1"/>
  <c r="E33" i="2"/>
  <c r="E32" i="2" s="1"/>
  <c r="G23" i="2"/>
  <c r="G22" i="2" s="1"/>
  <c r="F22" i="2"/>
  <c r="F32" i="2"/>
  <c r="G33" i="2"/>
  <c r="G32" i="2" s="1"/>
  <c r="C23" i="2"/>
  <c r="B22" i="2"/>
  <c r="E23" i="2"/>
  <c r="E22" i="2" s="1"/>
  <c r="D22" i="2"/>
</calcChain>
</file>

<file path=xl/sharedStrings.xml><?xml version="1.0" encoding="utf-8"?>
<sst xmlns="http://schemas.openxmlformats.org/spreadsheetml/2006/main" count="104" uniqueCount="26">
  <si>
    <t>פירוט תרומת אפיקי ההשקעה בגין ביטוח כללי, הון, עודפי הון והתחייבויות אחרות</t>
  </si>
  <si>
    <t>רבעון 2 2017</t>
  </si>
  <si>
    <t>תרומה להכנסות מהשקעות</t>
  </si>
  <si>
    <t>תרומה להכנסה הכוללת</t>
  </si>
  <si>
    <t>סך נכסים</t>
  </si>
  <si>
    <t>(רווח/הפסד)</t>
  </si>
  <si>
    <t>(הון עצמי)</t>
  </si>
  <si>
    <t>(באלפי ₪)</t>
  </si>
  <si>
    <t>(באחוזים)</t>
  </si>
  <si>
    <t>מזומנים ושווי מזומנים</t>
  </si>
  <si>
    <t>אג"ח ממשלתיות סחירות</t>
  </si>
  <si>
    <t>אג"ח קונצרניות סחירות</t>
  </si>
  <si>
    <t xml:space="preserve">אג"ח קונצרניות לא סחירות </t>
  </si>
  <si>
    <t>מניות</t>
  </si>
  <si>
    <t>הלוואות</t>
  </si>
  <si>
    <t>נדל"ן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</si>
  <si>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</si>
  <si>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</si>
  <si>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</si>
  <si>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</si>
  <si>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</si>
  <si>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</si>
  <si>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 xml:space="preserve">פירוט תרומת אפיקי ההשקעה בגין ביטוח חיים לא משתתף </t>
  </si>
  <si>
    <t>רבעון2 2017</t>
  </si>
  <si>
    <t>אג"ח מיועדות</t>
  </si>
  <si>
    <t>תעודות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</si>
</sst>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_ ;_ * \-#,##0.000_ ;_ * &quot;-&quot;??_ ;_ @_ "/>
    <numFmt numFmtId="166" formatCode="0.00000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0"/>
      <name val="Arial"/>
      <family val="2"/>
    </font>
    <font>
      <sz val="13"/>
      <name val="FrankRuehl"/>
      <family val="2"/>
      <charset val="177"/>
    </font>
    <font>
      <sz val="13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top" wrapText="1" readingOrder="2"/>
    </xf>
    <xf numFmtId="0" fontId="3" fillId="0" borderId="2" xfId="0" applyFont="1" applyFill="1" applyBorder="1" applyAlignment="1">
      <alignment horizontal="center" vertical="top" wrapText="1" readingOrder="2"/>
    </xf>
    <xf numFmtId="0" fontId="3" fillId="0" borderId="3" xfId="0" applyFont="1" applyFill="1" applyBorder="1" applyAlignment="1">
      <alignment horizontal="center" vertical="top" wrapText="1" readingOrder="2"/>
    </xf>
    <xf numFmtId="0" fontId="3" fillId="0" borderId="4" xfId="0" applyFont="1" applyFill="1" applyBorder="1" applyAlignment="1">
      <alignment horizontal="center" vertical="top" wrapText="1" readingOrder="2"/>
    </xf>
    <xf numFmtId="0" fontId="2" fillId="0" borderId="5" xfId="0" applyFont="1" applyFill="1" applyBorder="1" applyAlignment="1">
      <alignment horizontal="center" vertical="top" wrapText="1" readingOrder="2"/>
    </xf>
    <xf numFmtId="0" fontId="3" fillId="0" borderId="2" xfId="3" applyFont="1" applyBorder="1" applyAlignment="1">
      <alignment horizontal="center" vertical="top" wrapText="1" readingOrder="2"/>
    </xf>
    <xf numFmtId="0" fontId="3" fillId="0" borderId="3" xfId="3" applyFont="1" applyBorder="1" applyAlignment="1">
      <alignment horizontal="center" vertical="top" wrapText="1" readingOrder="2"/>
    </xf>
    <xf numFmtId="0" fontId="3" fillId="0" borderId="4" xfId="3" applyFont="1" applyBorder="1" applyAlignment="1">
      <alignment horizontal="center" vertical="top" wrapText="1" readingOrder="2"/>
    </xf>
    <xf numFmtId="0" fontId="3" fillId="0" borderId="2" xfId="0" applyFont="1" applyFill="1" applyBorder="1" applyAlignment="1">
      <alignment horizontal="center" vertical="top" wrapText="1" readingOrder="2"/>
    </xf>
    <xf numFmtId="0" fontId="3" fillId="0" borderId="3" xfId="0" applyFont="1" applyFill="1" applyBorder="1" applyAlignment="1">
      <alignment horizontal="center" vertical="top" wrapText="1" readingOrder="2"/>
    </xf>
    <xf numFmtId="0" fontId="3" fillId="0" borderId="4" xfId="0" applyFont="1" applyFill="1" applyBorder="1" applyAlignment="1">
      <alignment horizontal="center" vertical="top" wrapText="1" readingOrder="2"/>
    </xf>
    <xf numFmtId="0" fontId="2" fillId="0" borderId="6" xfId="0" applyFont="1" applyFill="1" applyBorder="1" applyAlignment="1">
      <alignment horizontal="center" vertical="top" wrapText="1" readingOrder="2"/>
    </xf>
    <xf numFmtId="0" fontId="3" fillId="0" borderId="7" xfId="0" applyFont="1" applyFill="1" applyBorder="1" applyAlignment="1">
      <alignment horizontal="center" vertical="top" wrapText="1" readingOrder="2"/>
    </xf>
    <xf numFmtId="0" fontId="3" fillId="0" borderId="8" xfId="0" applyFont="1" applyFill="1" applyBorder="1" applyAlignment="1">
      <alignment horizontal="center" vertical="top" wrapText="1" readingOrder="2"/>
    </xf>
    <xf numFmtId="0" fontId="3" fillId="0" borderId="9" xfId="0" applyFont="1" applyFill="1" applyBorder="1" applyAlignment="1">
      <alignment horizontal="center" vertical="top" wrapText="1" readingOrder="2"/>
    </xf>
    <xf numFmtId="0" fontId="3" fillId="0" borderId="10" xfId="0" applyFont="1" applyFill="1" applyBorder="1" applyAlignment="1">
      <alignment horizontal="center" vertical="top" wrapText="1" readingOrder="2"/>
    </xf>
    <xf numFmtId="0" fontId="3" fillId="0" borderId="9" xfId="0" applyFont="1" applyFill="1" applyBorder="1" applyAlignment="1">
      <alignment horizontal="center" vertical="top" wrapText="1" readingOrder="2"/>
    </xf>
    <xf numFmtId="0" fontId="3" fillId="0" borderId="10" xfId="0" applyFont="1" applyFill="1" applyBorder="1" applyAlignment="1">
      <alignment horizontal="center" vertical="top" wrapText="1" readingOrder="2"/>
    </xf>
    <xf numFmtId="0" fontId="3" fillId="0" borderId="5" xfId="0" applyFont="1" applyFill="1" applyBorder="1" applyAlignment="1">
      <alignment horizontal="right" vertical="top" wrapText="1" readingOrder="2"/>
    </xf>
    <xf numFmtId="3" fontId="2" fillId="0" borderId="10" xfId="0" applyNumberFormat="1" applyFont="1" applyFill="1" applyBorder="1" applyAlignment="1">
      <alignment horizontal="center" vertical="top" wrapText="1" readingOrder="2"/>
    </xf>
    <xf numFmtId="9" fontId="2" fillId="0" borderId="10" xfId="0" applyNumberFormat="1" applyFont="1" applyFill="1" applyBorder="1" applyAlignment="1">
      <alignment horizontal="center" vertical="top" wrapText="1" readingOrder="2"/>
    </xf>
    <xf numFmtId="164" fontId="0" fillId="0" borderId="0" xfId="1" applyNumberFormat="1" applyFont="1"/>
    <xf numFmtId="10" fontId="0" fillId="0" borderId="0" xfId="2" applyNumberFormat="1" applyFont="1"/>
    <xf numFmtId="0" fontId="3" fillId="0" borderId="0" xfId="0" applyFont="1" applyFill="1" applyBorder="1" applyAlignment="1">
      <alignment horizontal="right" vertical="top" wrapText="1" readingOrder="2"/>
    </xf>
    <xf numFmtId="3" fontId="2" fillId="0" borderId="0" xfId="0" applyNumberFormat="1" applyFont="1" applyFill="1" applyBorder="1" applyAlignment="1">
      <alignment horizontal="center" vertical="top" wrapText="1" readingOrder="2"/>
    </xf>
    <xf numFmtId="9" fontId="2" fillId="0" borderId="0" xfId="0" applyNumberFormat="1" applyFont="1" applyFill="1" applyBorder="1" applyAlignment="1">
      <alignment horizontal="center" vertical="top" wrapText="1" readingOrder="2"/>
    </xf>
    <xf numFmtId="3" fontId="2" fillId="0" borderId="0" xfId="1" applyNumberFormat="1" applyFont="1" applyFill="1" applyBorder="1" applyAlignment="1">
      <alignment horizontal="center" vertical="top" wrapText="1" readingOrder="2"/>
    </xf>
    <xf numFmtId="0" fontId="0" fillId="0" borderId="0" xfId="0" applyFill="1"/>
    <xf numFmtId="0" fontId="3" fillId="0" borderId="2" xfId="0" applyFont="1" applyBorder="1" applyAlignment="1">
      <alignment horizontal="center" vertical="top" wrapText="1" readingOrder="2"/>
    </xf>
    <xf numFmtId="0" fontId="3" fillId="0" borderId="3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3" fontId="0" fillId="0" borderId="0" xfId="0" applyNumberFormat="1"/>
    <xf numFmtId="0" fontId="5" fillId="0" borderId="0" xfId="0" applyFont="1" applyFill="1" applyAlignment="1">
      <alignment horizontal="center" readingOrder="2"/>
    </xf>
    <xf numFmtId="0" fontId="6" fillId="0" borderId="0" xfId="0" applyFont="1" applyAlignment="1">
      <alignment horizontal="justify" readingOrder="2"/>
    </xf>
    <xf numFmtId="0" fontId="2" fillId="0" borderId="1" xfId="0" applyFont="1" applyBorder="1" applyAlignment="1">
      <alignment horizontal="center" vertical="top" wrapText="1" readingOrder="2"/>
    </xf>
    <xf numFmtId="0" fontId="2" fillId="0" borderId="5" xfId="0" applyFont="1" applyBorder="1" applyAlignment="1">
      <alignment horizontal="center" vertical="top" wrapText="1" readingOrder="2"/>
    </xf>
    <xf numFmtId="0" fontId="2" fillId="0" borderId="6" xfId="0" applyFont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2" fillId="0" borderId="5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3" fillId="0" borderId="5" xfId="0" applyFont="1" applyBorder="1" applyAlignment="1">
      <alignment horizontal="right" vertical="top" wrapText="1" readingOrder="2"/>
    </xf>
    <xf numFmtId="1" fontId="2" fillId="0" borderId="10" xfId="0" applyNumberFormat="1" applyFont="1" applyBorder="1" applyAlignment="1">
      <alignment horizontal="center" vertical="top" wrapText="1" readingOrder="2"/>
    </xf>
    <xf numFmtId="9" fontId="2" fillId="0" borderId="10" xfId="0" applyNumberFormat="1" applyFont="1" applyBorder="1" applyAlignment="1">
      <alignment horizontal="center" vertical="top" wrapText="1" readingOrder="2"/>
    </xf>
    <xf numFmtId="3" fontId="2" fillId="0" borderId="10" xfId="0" applyNumberFormat="1" applyFont="1" applyBorder="1" applyAlignment="1">
      <alignment horizontal="center" vertical="top" wrapText="1" readingOrder="2"/>
    </xf>
    <xf numFmtId="166" fontId="0" fillId="0" borderId="0" xfId="0" applyNumberFormat="1"/>
    <xf numFmtId="0" fontId="2" fillId="0" borderId="0" xfId="0" applyFont="1" applyAlignment="1">
      <alignment horizontal="center" readingOrder="2"/>
    </xf>
    <xf numFmtId="1" fontId="7" fillId="0" borderId="0" xfId="0" applyNumberFormat="1" applyFont="1"/>
    <xf numFmtId="0" fontId="7" fillId="0" borderId="0" xfId="0" applyFont="1"/>
    <xf numFmtId="3" fontId="7" fillId="0" borderId="0" xfId="0" applyNumberFormat="1" applyFont="1"/>
    <xf numFmtId="1" fontId="0" fillId="0" borderId="0" xfId="0" applyNumberFormat="1"/>
    <xf numFmtId="0" fontId="5" fillId="0" borderId="0" xfId="0" applyFont="1" applyAlignment="1">
      <alignment horizontal="center" readingOrder="2"/>
    </xf>
    <xf numFmtId="0" fontId="2" fillId="0" borderId="10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justify" readingOrder="2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6.17%20&#1495;&#1497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B6">
            <v>9.9999999999999995E-7</v>
          </cell>
          <cell r="D6">
            <v>9.9999999999999995E-7</v>
          </cell>
        </row>
        <row r="7">
          <cell r="B7">
            <v>137</v>
          </cell>
          <cell r="D7">
            <v>137</v>
          </cell>
        </row>
        <row r="8">
          <cell r="B8">
            <v>7910</v>
          </cell>
          <cell r="D8">
            <v>7910</v>
          </cell>
        </row>
        <row r="9">
          <cell r="B9">
            <v>233</v>
          </cell>
          <cell r="D9">
            <v>233</v>
          </cell>
        </row>
        <row r="10">
          <cell r="B10">
            <v>-355</v>
          </cell>
          <cell r="D10">
            <v>-355</v>
          </cell>
        </row>
        <row r="11">
          <cell r="B11">
            <v>9.9999999999999995E-7</v>
          </cell>
          <cell r="D11">
            <v>9.9999999999999995E-7</v>
          </cell>
        </row>
        <row r="12">
          <cell r="B12">
            <v>9</v>
          </cell>
          <cell r="D12">
            <v>9</v>
          </cell>
        </row>
        <row r="13">
          <cell r="B13">
            <v>-1152</v>
          </cell>
          <cell r="D13">
            <v>-1152</v>
          </cell>
        </row>
      </sheetData>
      <sheetData sheetId="27">
        <row r="6">
          <cell r="B6">
            <v>9.9999999999999995E-7</v>
          </cell>
          <cell r="D6">
            <v>9.9999999999999995E-7</v>
          </cell>
          <cell r="F6">
            <v>74038</v>
          </cell>
        </row>
        <row r="7">
          <cell r="B7">
            <v>408.27705999999989</v>
          </cell>
          <cell r="D7">
            <v>1229</v>
          </cell>
          <cell r="F7">
            <v>85430</v>
          </cell>
        </row>
        <row r="8">
          <cell r="B8">
            <v>19187</v>
          </cell>
          <cell r="D8">
            <v>19187</v>
          </cell>
          <cell r="F8">
            <v>822083</v>
          </cell>
        </row>
        <row r="9">
          <cell r="B9">
            <v>395.97982000000007</v>
          </cell>
          <cell r="D9">
            <v>383</v>
          </cell>
          <cell r="F9">
            <v>11671</v>
          </cell>
        </row>
        <row r="10">
          <cell r="B10">
            <v>745</v>
          </cell>
          <cell r="D10">
            <v>745</v>
          </cell>
          <cell r="F10">
            <v>25209</v>
          </cell>
        </row>
        <row r="11">
          <cell r="B11">
            <v>9.9999999999999995E-7</v>
          </cell>
          <cell r="D11">
            <v>9.9999999999999995E-7</v>
          </cell>
          <cell r="F11">
            <v>0</v>
          </cell>
        </row>
        <row r="12">
          <cell r="B12">
            <v>-7</v>
          </cell>
          <cell r="D12">
            <v>-7</v>
          </cell>
          <cell r="F12">
            <v>1544</v>
          </cell>
        </row>
        <row r="13">
          <cell r="B13">
            <v>0</v>
          </cell>
          <cell r="D13">
            <v>0</v>
          </cell>
          <cell r="F13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rightToLeft="1" topLeftCell="A13" workbookViewId="0">
      <selection activeCell="B44" sqref="B44"/>
    </sheetView>
  </sheetViews>
  <sheetFormatPr defaultRowHeight="14.25" x14ac:dyDescent="0.2"/>
  <cols>
    <col min="1" max="1" width="10.375" customWidth="1"/>
    <col min="2" max="3" width="10.125" bestFit="1" customWidth="1"/>
    <col min="4" max="4" width="11.125" bestFit="1" customWidth="1"/>
    <col min="5" max="5" width="10.125" bestFit="1" customWidth="1"/>
    <col min="6" max="6" width="11.125" bestFit="1" customWidth="1"/>
    <col min="7" max="7" width="10.125" bestFit="1" customWidth="1"/>
    <col min="9" max="9" width="14.5" bestFit="1" customWidth="1"/>
  </cols>
  <sheetData>
    <row r="1" spans="1:9" ht="16.5" thickBot="1" x14ac:dyDescent="0.25">
      <c r="A1" s="1"/>
      <c r="B1" s="2"/>
      <c r="C1" s="3"/>
      <c r="D1" s="3"/>
      <c r="E1" s="3"/>
      <c r="F1" s="3"/>
      <c r="G1" s="4"/>
    </row>
    <row r="2" spans="1:9" ht="16.5" thickBot="1" x14ac:dyDescent="0.25">
      <c r="A2" s="5"/>
      <c r="B2" s="6" t="s">
        <v>0</v>
      </c>
      <c r="C2" s="7"/>
      <c r="D2" s="7"/>
      <c r="E2" s="7"/>
      <c r="F2" s="7"/>
      <c r="G2" s="8"/>
    </row>
    <row r="3" spans="1:9" ht="16.5" thickBot="1" x14ac:dyDescent="0.25">
      <c r="A3" s="5"/>
      <c r="B3" s="9" t="s">
        <v>1</v>
      </c>
      <c r="C3" s="10"/>
      <c r="D3" s="10"/>
      <c r="E3" s="10"/>
      <c r="F3" s="10"/>
      <c r="G3" s="11"/>
    </row>
    <row r="4" spans="1:9" ht="15.75" x14ac:dyDescent="0.2">
      <c r="A4" s="12"/>
      <c r="B4" s="13" t="s">
        <v>2</v>
      </c>
      <c r="C4" s="14"/>
      <c r="D4" s="13" t="s">
        <v>3</v>
      </c>
      <c r="E4" s="14"/>
      <c r="F4" s="13" t="s">
        <v>4</v>
      </c>
      <c r="G4" s="14"/>
    </row>
    <row r="5" spans="1:9" ht="16.5" thickBot="1" x14ac:dyDescent="0.25">
      <c r="A5" s="5"/>
      <c r="B5" s="15" t="s">
        <v>5</v>
      </c>
      <c r="C5" s="16"/>
      <c r="D5" s="15" t="s">
        <v>6</v>
      </c>
      <c r="E5" s="16"/>
      <c r="F5" s="17"/>
      <c r="G5" s="18"/>
    </row>
    <row r="6" spans="1:9" ht="16.5" thickBot="1" x14ac:dyDescent="0.25">
      <c r="A6" s="5"/>
      <c r="B6" s="18" t="s">
        <v>7</v>
      </c>
      <c r="C6" s="18" t="s">
        <v>8</v>
      </c>
      <c r="D6" s="18" t="s">
        <v>7</v>
      </c>
      <c r="E6" s="18" t="s">
        <v>8</v>
      </c>
      <c r="F6" s="18" t="s">
        <v>7</v>
      </c>
      <c r="G6" s="18" t="s">
        <v>8</v>
      </c>
    </row>
    <row r="7" spans="1:9" ht="30.75" thickBot="1" x14ac:dyDescent="0.25">
      <c r="A7" s="19" t="s">
        <v>9</v>
      </c>
      <c r="B7" s="20">
        <v>-2188.216666766667</v>
      </c>
      <c r="C7" s="21">
        <v>-0.11675175010062494</v>
      </c>
      <c r="D7" s="20">
        <v>-2188.216666766667</v>
      </c>
      <c r="E7" s="21">
        <v>-0.1057854500602355</v>
      </c>
      <c r="F7" s="20">
        <v>116021</v>
      </c>
      <c r="G7" s="21">
        <v>5.8138783225186376E-2</v>
      </c>
      <c r="I7" s="22"/>
    </row>
    <row r="8" spans="1:9" ht="45.75" thickBot="1" x14ac:dyDescent="0.25">
      <c r="A8" s="19" t="s">
        <v>10</v>
      </c>
      <c r="B8" s="20">
        <v>4243.7475899999999</v>
      </c>
      <c r="C8" s="21">
        <v>0.22642408571447076</v>
      </c>
      <c r="D8" s="20">
        <v>3130</v>
      </c>
      <c r="E8" s="21">
        <v>0.15131429337744082</v>
      </c>
      <c r="F8" s="20">
        <v>395880</v>
      </c>
      <c r="G8" s="21">
        <v>0.1983777204401512</v>
      </c>
      <c r="I8" s="23"/>
    </row>
    <row r="9" spans="1:9" ht="45.75" thickBot="1" x14ac:dyDescent="0.25">
      <c r="A9" s="19" t="s">
        <v>11</v>
      </c>
      <c r="B9" s="20">
        <v>12367.96572</v>
      </c>
      <c r="C9" s="21">
        <v>0.65988970147466197</v>
      </c>
      <c r="D9" s="20">
        <v>11553.761</v>
      </c>
      <c r="E9" s="21">
        <v>0.55854606439834953</v>
      </c>
      <c r="F9" s="20">
        <v>601387</v>
      </c>
      <c r="G9" s="21">
        <v>0.30135844741421947</v>
      </c>
      <c r="I9" s="23"/>
    </row>
    <row r="10" spans="1:9" ht="45.75" thickBot="1" x14ac:dyDescent="0.25">
      <c r="A10" s="19" t="s">
        <v>12</v>
      </c>
      <c r="B10" s="20">
        <v>693.18100000000004</v>
      </c>
      <c r="C10" s="21">
        <v>3.6984497977562932E-2</v>
      </c>
      <c r="D10" s="20">
        <v>693.18100000000004</v>
      </c>
      <c r="E10" s="21">
        <v>3.3510604855484925E-2</v>
      </c>
      <c r="F10" s="20">
        <v>170502</v>
      </c>
      <c r="G10" s="21">
        <v>8.5439522305968116E-2</v>
      </c>
      <c r="I10" s="23"/>
    </row>
    <row r="11" spans="1:9" ht="16.5" thickBot="1" x14ac:dyDescent="0.25">
      <c r="A11" s="19" t="s">
        <v>13</v>
      </c>
      <c r="B11" s="20">
        <v>-3661.9</v>
      </c>
      <c r="C11" s="21">
        <v>-0.195379753836354</v>
      </c>
      <c r="D11" s="20">
        <v>209</v>
      </c>
      <c r="E11" s="21">
        <v>1.0103733966736464E-2</v>
      </c>
      <c r="F11" s="20">
        <v>80531</v>
      </c>
      <c r="G11" s="21">
        <v>4.0354542297579607E-2</v>
      </c>
      <c r="I11" s="23"/>
    </row>
    <row r="12" spans="1:9" ht="16.5" thickBot="1" x14ac:dyDescent="0.25">
      <c r="A12" s="19" t="s">
        <v>14</v>
      </c>
      <c r="B12" s="20">
        <v>209.68799999999999</v>
      </c>
      <c r="C12" s="21">
        <v>1.1187850520887352E-2</v>
      </c>
      <c r="D12" s="20">
        <v>209.68799999999999</v>
      </c>
      <c r="E12" s="21">
        <v>1.0136994105344667E-2</v>
      </c>
      <c r="F12" s="20">
        <v>83569</v>
      </c>
      <c r="G12" s="21">
        <v>4.1876901382901371E-2</v>
      </c>
      <c r="I12" s="23"/>
    </row>
    <row r="13" spans="1:9" ht="16.5" thickBot="1" x14ac:dyDescent="0.25">
      <c r="A13" s="19" t="s">
        <v>15</v>
      </c>
      <c r="B13" s="20">
        <v>4710.0085799999997</v>
      </c>
      <c r="C13" s="21">
        <v>0.25130132361001534</v>
      </c>
      <c r="D13" s="20">
        <v>4710.0085799999997</v>
      </c>
      <c r="E13" s="21">
        <v>0.22769700322184774</v>
      </c>
      <c r="F13" s="20">
        <v>527984</v>
      </c>
      <c r="G13" s="21">
        <v>0.26457578647285235</v>
      </c>
      <c r="I13" s="23"/>
    </row>
    <row r="14" spans="1:9" ht="16.5" thickBot="1" x14ac:dyDescent="0.25">
      <c r="A14" s="19" t="s">
        <v>16</v>
      </c>
      <c r="B14" s="20">
        <v>2368</v>
      </c>
      <c r="C14" s="21">
        <v>0.12634404464471621</v>
      </c>
      <c r="D14" s="20">
        <v>2368</v>
      </c>
      <c r="E14" s="21">
        <v>0.11447675613986577</v>
      </c>
      <c r="F14" s="20">
        <v>19713</v>
      </c>
      <c r="G14" s="21">
        <v>9.8782964611415086E-3</v>
      </c>
      <c r="I14" s="23"/>
    </row>
    <row r="15" spans="1:9" ht="16.5" thickBot="1" x14ac:dyDescent="0.25">
      <c r="A15" s="19" t="s">
        <v>17</v>
      </c>
      <c r="B15" s="20">
        <v>18742.474223133329</v>
      </c>
      <c r="C15" s="21">
        <v>1.0000000000053357</v>
      </c>
      <c r="D15" s="20">
        <v>20685.42191313333</v>
      </c>
      <c r="E15" s="21">
        <v>1.0000000000048344</v>
      </c>
      <c r="F15" s="20">
        <v>1995587</v>
      </c>
      <c r="G15" s="21">
        <v>1</v>
      </c>
    </row>
    <row r="16" spans="1:9" ht="16.5" thickBot="1" x14ac:dyDescent="0.25">
      <c r="A16" s="24"/>
      <c r="B16" s="27"/>
      <c r="C16" s="26"/>
      <c r="D16" s="25"/>
      <c r="E16" s="26"/>
      <c r="F16" s="25"/>
      <c r="G16" s="26"/>
    </row>
    <row r="17" spans="1:9" ht="15.75" thickBot="1" x14ac:dyDescent="0.25">
      <c r="A17" s="28"/>
      <c r="B17" s="29" t="s">
        <v>0</v>
      </c>
      <c r="C17" s="30"/>
      <c r="D17" s="30"/>
      <c r="E17" s="30"/>
      <c r="F17" s="30"/>
      <c r="G17" s="31"/>
    </row>
    <row r="18" spans="1:9" ht="16.5" thickBot="1" x14ac:dyDescent="0.25">
      <c r="A18" s="5"/>
      <c r="B18" s="9" t="s">
        <v>1</v>
      </c>
      <c r="C18" s="10"/>
      <c r="D18" s="10"/>
      <c r="E18" s="10"/>
      <c r="F18" s="10"/>
      <c r="G18" s="11"/>
    </row>
    <row r="19" spans="1:9" ht="15.75" x14ac:dyDescent="0.2">
      <c r="A19" s="12"/>
      <c r="B19" s="13" t="s">
        <v>2</v>
      </c>
      <c r="C19" s="14"/>
      <c r="D19" s="13" t="s">
        <v>3</v>
      </c>
      <c r="E19" s="14"/>
      <c r="F19" s="13" t="s">
        <v>4</v>
      </c>
      <c r="G19" s="14"/>
    </row>
    <row r="20" spans="1:9" ht="16.5" thickBot="1" x14ac:dyDescent="0.25">
      <c r="A20" s="5"/>
      <c r="B20" s="15" t="s">
        <v>5</v>
      </c>
      <c r="C20" s="16"/>
      <c r="D20" s="15" t="s">
        <v>6</v>
      </c>
      <c r="E20" s="16"/>
      <c r="F20" s="17"/>
      <c r="G20" s="18"/>
    </row>
    <row r="21" spans="1:9" ht="16.5" thickBot="1" x14ac:dyDescent="0.25">
      <c r="A21" s="5"/>
      <c r="B21" s="18" t="s">
        <v>7</v>
      </c>
      <c r="C21" s="18" t="s">
        <v>8</v>
      </c>
      <c r="D21" s="18" t="s">
        <v>7</v>
      </c>
      <c r="E21" s="18" t="s">
        <v>8</v>
      </c>
      <c r="F21" s="18" t="s">
        <v>7</v>
      </c>
      <c r="G21" s="18" t="s">
        <v>8</v>
      </c>
    </row>
    <row r="22" spans="1:9" ht="16.5" thickBot="1" x14ac:dyDescent="0.25">
      <c r="A22" s="19" t="s">
        <v>18</v>
      </c>
      <c r="B22" s="20">
        <v>17944.755594333328</v>
      </c>
      <c r="C22" s="21">
        <v>0.95743792312034248</v>
      </c>
      <c r="D22" s="20">
        <v>19920.271473133329</v>
      </c>
      <c r="E22" s="21">
        <v>0.96301016033353415</v>
      </c>
      <c r="F22" s="20">
        <v>1954754</v>
      </c>
      <c r="G22" s="21">
        <v>0.97953835137230294</v>
      </c>
    </row>
    <row r="23" spans="1:9" ht="16.5" thickBot="1" x14ac:dyDescent="0.25">
      <c r="A23" s="19" t="s">
        <v>19</v>
      </c>
      <c r="B23" s="20">
        <v>797.71862880000003</v>
      </c>
      <c r="C23" s="21">
        <v>4.2562076879657518E-2</v>
      </c>
      <c r="D23" s="20">
        <v>765.15044</v>
      </c>
      <c r="E23" s="21">
        <v>3.6989839666465796E-2</v>
      </c>
      <c r="F23" s="20">
        <v>40833</v>
      </c>
      <c r="G23" s="21">
        <v>2.0461648627697015E-2</v>
      </c>
      <c r="H23" s="32"/>
      <c r="I23" s="32"/>
    </row>
    <row r="24" spans="1:9" ht="16.5" thickBot="1" x14ac:dyDescent="0.25">
      <c r="A24" s="19" t="s">
        <v>17</v>
      </c>
      <c r="B24" s="20">
        <v>18742.474223133329</v>
      </c>
      <c r="C24" s="21">
        <v>1</v>
      </c>
      <c r="D24" s="20">
        <v>20685.42191313333</v>
      </c>
      <c r="E24" s="21">
        <v>1</v>
      </c>
      <c r="F24" s="20">
        <v>1995587</v>
      </c>
      <c r="G24" s="21">
        <v>1</v>
      </c>
      <c r="I24" s="32"/>
    </row>
    <row r="25" spans="1:9" ht="17.25" thickBot="1" x14ac:dyDescent="0.3">
      <c r="A25" s="33"/>
      <c r="B25" s="28"/>
      <c r="C25" s="28"/>
      <c r="D25" s="28"/>
      <c r="E25" s="28"/>
      <c r="F25" s="28"/>
      <c r="G25" s="28"/>
    </row>
    <row r="26" spans="1:9" ht="17.25" thickBot="1" x14ac:dyDescent="0.3">
      <c r="A26" s="33"/>
      <c r="B26" s="29" t="s">
        <v>0</v>
      </c>
      <c r="C26" s="30"/>
      <c r="D26" s="30"/>
      <c r="E26" s="30"/>
      <c r="F26" s="30"/>
      <c r="G26" s="31"/>
    </row>
    <row r="27" spans="1:9" ht="16.5" thickBot="1" x14ac:dyDescent="0.25">
      <c r="A27" s="5"/>
      <c r="B27" s="9" t="s">
        <v>1</v>
      </c>
      <c r="C27" s="10"/>
      <c r="D27" s="10"/>
      <c r="E27" s="10"/>
      <c r="F27" s="10"/>
      <c r="G27" s="11"/>
    </row>
    <row r="28" spans="1:9" ht="15.75" x14ac:dyDescent="0.2">
      <c r="A28" s="12"/>
      <c r="B28" s="13" t="s">
        <v>2</v>
      </c>
      <c r="C28" s="14"/>
      <c r="D28" s="13" t="s">
        <v>3</v>
      </c>
      <c r="E28" s="14"/>
      <c r="F28" s="13" t="s">
        <v>4</v>
      </c>
      <c r="G28" s="14"/>
    </row>
    <row r="29" spans="1:9" ht="16.5" thickBot="1" x14ac:dyDescent="0.25">
      <c r="A29" s="5"/>
      <c r="B29" s="15" t="s">
        <v>5</v>
      </c>
      <c r="C29" s="16"/>
      <c r="D29" s="15" t="s">
        <v>6</v>
      </c>
      <c r="E29" s="16"/>
      <c r="F29" s="17"/>
      <c r="G29" s="18"/>
    </row>
    <row r="30" spans="1:9" ht="16.5" thickBot="1" x14ac:dyDescent="0.25">
      <c r="A30" s="5"/>
      <c r="B30" s="18" t="s">
        <v>7</v>
      </c>
      <c r="C30" s="18" t="s">
        <v>8</v>
      </c>
      <c r="D30" s="18" t="s">
        <v>7</v>
      </c>
      <c r="E30" s="18" t="s">
        <v>8</v>
      </c>
      <c r="F30" s="18" t="s">
        <v>7</v>
      </c>
      <c r="G30" s="18" t="s">
        <v>8</v>
      </c>
    </row>
    <row r="31" spans="1:9" ht="45.75" thickBot="1" x14ac:dyDescent="0.25">
      <c r="A31" s="19" t="s">
        <v>20</v>
      </c>
      <c r="B31" s="20">
        <v>17659.821889899995</v>
      </c>
      <c r="C31" s="21">
        <v>0.94223535695745841</v>
      </c>
      <c r="D31" s="20">
        <v>19602.769579899996</v>
      </c>
      <c r="E31" s="21">
        <v>0.9476610949595401</v>
      </c>
      <c r="F31" s="20">
        <v>1605782</v>
      </c>
      <c r="G31" s="21">
        <v>0.80466649662480261</v>
      </c>
    </row>
    <row r="32" spans="1:9" ht="30.75" thickBot="1" x14ac:dyDescent="0.25">
      <c r="A32" s="19" t="s">
        <v>21</v>
      </c>
      <c r="B32" s="20">
        <v>1082.6523332333331</v>
      </c>
      <c r="C32" s="21">
        <v>5.7764643042541558E-2</v>
      </c>
      <c r="D32" s="20">
        <v>1082.6523332333331</v>
      </c>
      <c r="E32" s="21">
        <v>5.233890504045987E-2</v>
      </c>
      <c r="F32" s="20">
        <v>389805</v>
      </c>
      <c r="G32" s="21">
        <v>0.19533350337519736</v>
      </c>
    </row>
    <row r="33" spans="1:7" ht="16.5" thickBot="1" x14ac:dyDescent="0.25">
      <c r="A33" s="19" t="s">
        <v>17</v>
      </c>
      <c r="B33" s="20">
        <v>18742.474223133329</v>
      </c>
      <c r="C33" s="21">
        <v>1</v>
      </c>
      <c r="D33" s="20">
        <v>20685.42191313333</v>
      </c>
      <c r="E33" s="21">
        <v>1</v>
      </c>
      <c r="F33" s="20">
        <v>1995587</v>
      </c>
      <c r="G33" s="21">
        <v>1</v>
      </c>
    </row>
    <row r="34" spans="1:7" ht="16.5" x14ac:dyDescent="0.25">
      <c r="A34" s="34"/>
    </row>
  </sheetData>
  <mergeCells count="21">
    <mergeCell ref="B26:G26"/>
    <mergeCell ref="B27:G27"/>
    <mergeCell ref="B28:C28"/>
    <mergeCell ref="D28:E28"/>
    <mergeCell ref="F28:G28"/>
    <mergeCell ref="B29:C29"/>
    <mergeCell ref="D29:E29"/>
    <mergeCell ref="B17:G17"/>
    <mergeCell ref="B18:G18"/>
    <mergeCell ref="B19:C19"/>
    <mergeCell ref="D19:E19"/>
    <mergeCell ref="F19:G19"/>
    <mergeCell ref="B20:C20"/>
    <mergeCell ref="D20:E20"/>
    <mergeCell ref="B2:G2"/>
    <mergeCell ref="B3:G3"/>
    <mergeCell ref="B4:C4"/>
    <mergeCell ref="D4:E4"/>
    <mergeCell ref="F4:G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topLeftCell="A10" workbookViewId="0">
      <selection activeCell="D13" sqref="D13"/>
    </sheetView>
  </sheetViews>
  <sheetFormatPr defaultRowHeight="14.25" x14ac:dyDescent="0.2"/>
  <cols>
    <col min="1" max="1" width="10.625" customWidth="1"/>
    <col min="2" max="2" width="9.25" bestFit="1" customWidth="1"/>
    <col min="3" max="3" width="9.75" bestFit="1" customWidth="1"/>
    <col min="4" max="4" width="11.125" bestFit="1" customWidth="1"/>
    <col min="5" max="5" width="10.125" bestFit="1" customWidth="1"/>
  </cols>
  <sheetData>
    <row r="1" spans="1:9" ht="16.5" thickBot="1" x14ac:dyDescent="0.25">
      <c r="A1" s="35"/>
      <c r="B1" s="29" t="s">
        <v>22</v>
      </c>
      <c r="C1" s="30"/>
      <c r="D1" s="30"/>
      <c r="E1" s="30"/>
      <c r="F1" s="30"/>
      <c r="G1" s="31"/>
    </row>
    <row r="2" spans="1:9" ht="16.5" thickBot="1" x14ac:dyDescent="0.25">
      <c r="A2" s="36"/>
      <c r="B2" s="29" t="s">
        <v>23</v>
      </c>
      <c r="C2" s="30"/>
      <c r="D2" s="30"/>
      <c r="E2" s="30"/>
      <c r="F2" s="30"/>
      <c r="G2" s="31"/>
    </row>
    <row r="3" spans="1:9" ht="15" x14ac:dyDescent="0.2">
      <c r="A3" s="37"/>
      <c r="B3" s="38" t="s">
        <v>2</v>
      </c>
      <c r="C3" s="39"/>
      <c r="D3" s="38" t="s">
        <v>3</v>
      </c>
      <c r="E3" s="39"/>
      <c r="F3" s="38" t="s">
        <v>4</v>
      </c>
      <c r="G3" s="39"/>
    </row>
    <row r="4" spans="1:9" ht="15.75" thickBot="1" x14ac:dyDescent="0.25">
      <c r="A4" s="40"/>
      <c r="B4" s="41" t="s">
        <v>5</v>
      </c>
      <c r="C4" s="42"/>
      <c r="D4" s="41" t="s">
        <v>6</v>
      </c>
      <c r="E4" s="42"/>
      <c r="F4" s="41"/>
      <c r="G4" s="42"/>
    </row>
    <row r="5" spans="1:9" ht="16.5" thickBot="1" x14ac:dyDescent="0.25">
      <c r="A5" s="36"/>
      <c r="B5" s="43" t="s">
        <v>7</v>
      </c>
      <c r="C5" s="43" t="s">
        <v>8</v>
      </c>
      <c r="D5" s="43" t="s">
        <v>7</v>
      </c>
      <c r="E5" s="43" t="s">
        <v>8</v>
      </c>
      <c r="F5" s="43" t="s">
        <v>7</v>
      </c>
      <c r="G5" s="43" t="s">
        <v>8</v>
      </c>
    </row>
    <row r="6" spans="1:9" ht="30.75" thickBot="1" x14ac:dyDescent="0.25">
      <c r="A6" s="44" t="s">
        <v>9</v>
      </c>
      <c r="B6" s="45">
        <f>'[1]1-6.17 '!B6-'[1]1-3.17'!B6</f>
        <v>0</v>
      </c>
      <c r="C6" s="46">
        <f>B6/$B$14</f>
        <v>0</v>
      </c>
      <c r="D6" s="45">
        <f>'[1]1-6.17 '!D6-'[1]1-3.17'!D6</f>
        <v>0</v>
      </c>
      <c r="E6" s="46">
        <f>D6/$D$14</f>
        <v>0</v>
      </c>
      <c r="F6" s="47">
        <f>'[1]1-6.17 '!F6</f>
        <v>74038</v>
      </c>
      <c r="G6" s="46">
        <f t="shared" ref="G6:G13" si="0">F6/$F$14</f>
        <v>7.2588053628765414E-2</v>
      </c>
      <c r="I6" s="23"/>
    </row>
    <row r="7" spans="1:9" ht="45.75" thickBot="1" x14ac:dyDescent="0.25">
      <c r="A7" s="44" t="s">
        <v>10</v>
      </c>
      <c r="B7" s="45">
        <f>'[1]1-6.17 '!B7-'[1]1-3.17'!B7</f>
        <v>271.27705999999989</v>
      </c>
      <c r="C7" s="46">
        <f>B7/$B$14</f>
        <v>1.9450208907315965E-2</v>
      </c>
      <c r="D7" s="45">
        <f>'[1]1-6.17 '!D7-'[1]1-3.17'!D7</f>
        <v>1092</v>
      </c>
      <c r="E7" s="46">
        <f>D7/$D$14</f>
        <v>7.4008810572687225E-2</v>
      </c>
      <c r="F7" s="47">
        <f>'[1]1-6.17 '!F7</f>
        <v>85430</v>
      </c>
      <c r="G7" s="46">
        <f t="shared" si="0"/>
        <v>8.3756954827324204E-2</v>
      </c>
      <c r="I7" s="23"/>
    </row>
    <row r="8" spans="1:9" ht="16.5" thickBot="1" x14ac:dyDescent="0.25">
      <c r="A8" s="44" t="s">
        <v>24</v>
      </c>
      <c r="B8" s="45">
        <f>'[1]1-6.17 '!B8-'[1]1-3.17'!B8</f>
        <v>11277</v>
      </c>
      <c r="C8" s="46">
        <f>B8/$B$14</f>
        <v>0.80854608881341539</v>
      </c>
      <c r="D8" s="45">
        <f>'[1]1-6.17 '!D8-'[1]1-3.17'!D8</f>
        <v>11277</v>
      </c>
      <c r="E8" s="46">
        <f>D8/$D$14</f>
        <v>0.76428329379871229</v>
      </c>
      <c r="F8" s="47">
        <f>'[1]1-6.17 '!F8</f>
        <v>822083</v>
      </c>
      <c r="G8" s="46">
        <f t="shared" si="0"/>
        <v>0.80598347998725461</v>
      </c>
      <c r="I8" s="23"/>
    </row>
    <row r="9" spans="1:9" ht="45.75" thickBot="1" x14ac:dyDescent="0.25">
      <c r="A9" s="44" t="s">
        <v>11</v>
      </c>
      <c r="B9" s="45">
        <f>'[1]1-6.17 '!B9-'[1]1-3.17'!B9</f>
        <v>162.97982000000007</v>
      </c>
      <c r="C9" s="46">
        <f>B9/$B$14</f>
        <v>1.168543903666884E-2</v>
      </c>
      <c r="D9" s="45">
        <f>'[1]1-6.17 '!D9-'[1]1-3.17'!D9</f>
        <v>150</v>
      </c>
      <c r="E9" s="46">
        <f>D9/$D$14</f>
        <v>1.0166045408336157E-2</v>
      </c>
      <c r="F9" s="47">
        <f>'[1]1-6.17 '!F9</f>
        <v>11671</v>
      </c>
      <c r="G9" s="46">
        <f t="shared" si="0"/>
        <v>1.1442437314640065E-2</v>
      </c>
      <c r="I9" s="23"/>
    </row>
    <row r="10" spans="1:9" ht="45.75" thickBot="1" x14ac:dyDescent="0.25">
      <c r="A10" s="44" t="s">
        <v>12</v>
      </c>
      <c r="B10" s="45">
        <f>'[1]1-6.17 '!B10-'[1]1-3.17'!B10</f>
        <v>1100</v>
      </c>
      <c r="C10" s="46">
        <f>B10/$B$14</f>
        <v>7.8868555262459603E-2</v>
      </c>
      <c r="D10" s="45">
        <f>'[1]1-6.17 '!D10-'[1]1-3.17'!D10</f>
        <v>1100</v>
      </c>
      <c r="E10" s="46">
        <f>D10/$D$14</f>
        <v>7.4550999661131823E-2</v>
      </c>
      <c r="F10" s="47">
        <f>'[1]1-6.17 '!F10</f>
        <v>25209</v>
      </c>
      <c r="G10" s="46">
        <f t="shared" si="0"/>
        <v>2.4715311649795339E-2</v>
      </c>
      <c r="I10" s="23"/>
    </row>
    <row r="11" spans="1:9" ht="16.5" thickBot="1" x14ac:dyDescent="0.25">
      <c r="A11" s="44" t="s">
        <v>25</v>
      </c>
      <c r="B11" s="45">
        <f>'[1]1-6.17 '!B11-'[1]1-3.17'!B11</f>
        <v>0</v>
      </c>
      <c r="C11" s="46">
        <f>E11</f>
        <v>0</v>
      </c>
      <c r="D11" s="45">
        <f>'[1]1-6.17 '!D11-'[1]1-3.17'!D11</f>
        <v>0</v>
      </c>
      <c r="E11" s="46">
        <v>0</v>
      </c>
      <c r="F11" s="47">
        <f>'[1]1-6.17 '!F11</f>
        <v>0</v>
      </c>
      <c r="G11" s="46">
        <f t="shared" si="0"/>
        <v>0</v>
      </c>
      <c r="I11" s="23"/>
    </row>
    <row r="12" spans="1:9" ht="16.5" thickBot="1" x14ac:dyDescent="0.25">
      <c r="A12" s="44" t="s">
        <v>14</v>
      </c>
      <c r="B12" s="45">
        <f>'[1]1-6.17 '!B12-'[1]1-3.17'!B12</f>
        <v>-16</v>
      </c>
      <c r="C12" s="46">
        <f>B12/$B$14</f>
        <v>-1.1471789856357761E-3</v>
      </c>
      <c r="D12" s="45">
        <f>'[1]1-6.17 '!D12-'[1]1-3.17'!D12</f>
        <v>-16</v>
      </c>
      <c r="E12" s="46">
        <f>D12/$D$14</f>
        <v>-1.0843781768891901E-3</v>
      </c>
      <c r="F12" s="47">
        <f>'[1]1-6.17 '!F12</f>
        <v>1544</v>
      </c>
      <c r="G12" s="46">
        <f t="shared" si="0"/>
        <v>1.5137625922203976E-3</v>
      </c>
      <c r="I12" s="23"/>
    </row>
    <row r="13" spans="1:9" ht="16.5" thickBot="1" x14ac:dyDescent="0.25">
      <c r="A13" s="44" t="s">
        <v>16</v>
      </c>
      <c r="B13" s="45">
        <f>'[1]1-6.17 '!B13-'[1]1-3.17'!B13</f>
        <v>1152</v>
      </c>
      <c r="C13" s="46">
        <f>B13/$B$14</f>
        <v>8.2596886965775884E-2</v>
      </c>
      <c r="D13" s="45">
        <f>'[1]1-6.17 '!D13-'[1]1-3.17'!D13</f>
        <v>1152</v>
      </c>
      <c r="E13" s="46">
        <f>D13/$D$14</f>
        <v>7.8075228736021685E-2</v>
      </c>
      <c r="F13" s="47">
        <f>'[1]1-6.17 '!F13</f>
        <v>0</v>
      </c>
      <c r="G13" s="46">
        <f t="shared" si="0"/>
        <v>0</v>
      </c>
      <c r="I13" s="23"/>
    </row>
    <row r="14" spans="1:9" ht="16.5" thickBot="1" x14ac:dyDescent="0.25">
      <c r="A14" s="44" t="s">
        <v>17</v>
      </c>
      <c r="B14" s="45">
        <f>SUM(B6:B13)</f>
        <v>13947.256880000001</v>
      </c>
      <c r="C14" s="46">
        <v>1</v>
      </c>
      <c r="D14" s="45">
        <f>SUM(D6:D13)</f>
        <v>14755</v>
      </c>
      <c r="E14" s="46">
        <v>1</v>
      </c>
      <c r="F14" s="47">
        <f>SUM(F5:F13)</f>
        <v>1019975</v>
      </c>
      <c r="G14" s="46">
        <v>1</v>
      </c>
      <c r="I14" s="48"/>
    </row>
    <row r="15" spans="1:9" ht="15.75" x14ac:dyDescent="0.25">
      <c r="A15" s="49"/>
      <c r="B15" s="50"/>
      <c r="D15" s="50"/>
      <c r="E15" s="51"/>
      <c r="F15" s="52"/>
      <c r="H15" s="53"/>
    </row>
    <row r="16" spans="1:9" ht="17.25" thickBot="1" x14ac:dyDescent="0.3">
      <c r="A16" s="54"/>
      <c r="D16" s="32"/>
    </row>
    <row r="17" spans="1:7" ht="16.5" thickBot="1" x14ac:dyDescent="0.25">
      <c r="A17" s="35"/>
      <c r="B17" s="29" t="str">
        <f>B1</f>
        <v xml:space="preserve">פירוט תרומת אפיקי ההשקעה בגין ביטוח חיים לא משתתף </v>
      </c>
      <c r="C17" s="30"/>
      <c r="D17" s="30"/>
      <c r="E17" s="30"/>
      <c r="F17" s="30"/>
      <c r="G17" s="31"/>
    </row>
    <row r="18" spans="1:7" ht="16.5" thickBot="1" x14ac:dyDescent="0.25">
      <c r="A18" s="36"/>
      <c r="B18" s="29" t="str">
        <f>B2</f>
        <v>רבעון2 2017</v>
      </c>
      <c r="C18" s="30"/>
      <c r="D18" s="30"/>
      <c r="E18" s="30"/>
      <c r="F18" s="30"/>
      <c r="G18" s="31"/>
    </row>
    <row r="19" spans="1:7" ht="15" x14ac:dyDescent="0.2">
      <c r="A19" s="37"/>
      <c r="B19" s="38" t="s">
        <v>2</v>
      </c>
      <c r="C19" s="39"/>
      <c r="D19" s="38" t="s">
        <v>3</v>
      </c>
      <c r="E19" s="39"/>
      <c r="F19" s="38" t="s">
        <v>4</v>
      </c>
      <c r="G19" s="39"/>
    </row>
    <row r="20" spans="1:7" ht="15.75" thickBot="1" x14ac:dyDescent="0.25">
      <c r="A20" s="40"/>
      <c r="B20" s="41" t="s">
        <v>5</v>
      </c>
      <c r="C20" s="42"/>
      <c r="D20" s="41" t="s">
        <v>6</v>
      </c>
      <c r="E20" s="42"/>
      <c r="F20" s="41"/>
      <c r="G20" s="42"/>
    </row>
    <row r="21" spans="1:7" ht="16.5" thickBot="1" x14ac:dyDescent="0.25">
      <c r="A21" s="36"/>
      <c r="B21" s="43" t="s">
        <v>7</v>
      </c>
      <c r="C21" s="43" t="s">
        <v>8</v>
      </c>
      <c r="D21" s="43" t="s">
        <v>7</v>
      </c>
      <c r="E21" s="43" t="s">
        <v>8</v>
      </c>
      <c r="F21" s="43" t="s">
        <v>7</v>
      </c>
      <c r="G21" s="43" t="s">
        <v>8</v>
      </c>
    </row>
    <row r="22" spans="1:7" ht="16.5" thickBot="1" x14ac:dyDescent="0.25">
      <c r="A22" s="44" t="s">
        <v>18</v>
      </c>
      <c r="B22" s="47">
        <f>B24-B23</f>
        <v>13947.256880000001</v>
      </c>
      <c r="C22" s="46">
        <v>1</v>
      </c>
      <c r="D22" s="47">
        <f>D24-D23</f>
        <v>14755</v>
      </c>
      <c r="E22" s="46">
        <f>E24-E23</f>
        <v>1</v>
      </c>
      <c r="F22" s="47">
        <f>F24-F23</f>
        <v>1019975</v>
      </c>
      <c r="G22" s="46">
        <f>G24-G23</f>
        <v>1</v>
      </c>
    </row>
    <row r="23" spans="1:7" ht="16.5" thickBot="1" x14ac:dyDescent="0.25">
      <c r="A23" s="44" t="s">
        <v>19</v>
      </c>
      <c r="B23" s="55">
        <v>0</v>
      </c>
      <c r="C23" s="46">
        <f>B23/B24%/100</f>
        <v>0</v>
      </c>
      <c r="D23" s="55">
        <v>0</v>
      </c>
      <c r="E23" s="46">
        <f>D23/D24%/100</f>
        <v>0</v>
      </c>
      <c r="F23" s="55">
        <v>0</v>
      </c>
      <c r="G23" s="46">
        <f>F23/F24%/100</f>
        <v>0</v>
      </c>
    </row>
    <row r="24" spans="1:7" ht="16.5" thickBot="1" x14ac:dyDescent="0.25">
      <c r="A24" s="44" t="s">
        <v>17</v>
      </c>
      <c r="B24" s="47">
        <f>B14</f>
        <v>13947.256880000001</v>
      </c>
      <c r="C24" s="46">
        <v>1</v>
      </c>
      <c r="D24" s="47">
        <f>D14</f>
        <v>14755</v>
      </c>
      <c r="E24" s="46">
        <v>1</v>
      </c>
      <c r="F24" s="47">
        <f>F14</f>
        <v>1019975</v>
      </c>
      <c r="G24" s="46">
        <v>1</v>
      </c>
    </row>
    <row r="25" spans="1:7" ht="16.5" x14ac:dyDescent="0.25">
      <c r="A25" s="56"/>
    </row>
    <row r="26" spans="1:7" ht="17.25" thickBot="1" x14ac:dyDescent="0.3">
      <c r="A26" s="54"/>
    </row>
    <row r="27" spans="1:7" ht="16.5" thickBot="1" x14ac:dyDescent="0.25">
      <c r="A27" s="35"/>
      <c r="B27" s="29" t="str">
        <f>B17</f>
        <v xml:space="preserve">פירוט תרומת אפיקי ההשקעה בגין ביטוח חיים לא משתתף </v>
      </c>
      <c r="C27" s="30"/>
      <c r="D27" s="30"/>
      <c r="E27" s="30"/>
      <c r="F27" s="30"/>
      <c r="G27" s="31"/>
    </row>
    <row r="28" spans="1:7" ht="16.5" thickBot="1" x14ac:dyDescent="0.25">
      <c r="A28" s="36"/>
      <c r="B28" s="29" t="str">
        <f>B2</f>
        <v>רבעון2 2017</v>
      </c>
      <c r="C28" s="30"/>
      <c r="D28" s="30"/>
      <c r="E28" s="30"/>
      <c r="F28" s="30"/>
      <c r="G28" s="31"/>
    </row>
    <row r="29" spans="1:7" ht="15" x14ac:dyDescent="0.2">
      <c r="A29" s="37"/>
      <c r="B29" s="38" t="s">
        <v>2</v>
      </c>
      <c r="C29" s="39"/>
      <c r="D29" s="38" t="s">
        <v>3</v>
      </c>
      <c r="E29" s="39"/>
      <c r="F29" s="38" t="s">
        <v>4</v>
      </c>
      <c r="G29" s="39"/>
    </row>
    <row r="30" spans="1:7" ht="15.75" thickBot="1" x14ac:dyDescent="0.25">
      <c r="A30" s="40"/>
      <c r="B30" s="41" t="s">
        <v>5</v>
      </c>
      <c r="C30" s="42"/>
      <c r="D30" s="41" t="s">
        <v>6</v>
      </c>
      <c r="E30" s="42"/>
      <c r="F30" s="41"/>
      <c r="G30" s="42"/>
    </row>
    <row r="31" spans="1:7" ht="16.5" thickBot="1" x14ac:dyDescent="0.25">
      <c r="A31" s="36"/>
      <c r="B31" s="43" t="s">
        <v>7</v>
      </c>
      <c r="C31" s="43" t="s">
        <v>8</v>
      </c>
      <c r="D31" s="43" t="s">
        <v>7</v>
      </c>
      <c r="E31" s="43" t="s">
        <v>8</v>
      </c>
      <c r="F31" s="43" t="s">
        <v>7</v>
      </c>
      <c r="G31" s="43" t="s">
        <v>8</v>
      </c>
    </row>
    <row r="32" spans="1:7" ht="45.75" thickBot="1" x14ac:dyDescent="0.25">
      <c r="A32" s="44" t="s">
        <v>20</v>
      </c>
      <c r="B32" s="47">
        <f t="shared" ref="B32:G32" si="1">B34-B33</f>
        <v>434.25688000000082</v>
      </c>
      <c r="C32" s="21">
        <f t="shared" si="1"/>
        <v>1</v>
      </c>
      <c r="D32" s="47">
        <f t="shared" si="1"/>
        <v>1242</v>
      </c>
      <c r="E32" s="46">
        <f t="shared" si="1"/>
        <v>8.4174855981023367E-2</v>
      </c>
      <c r="F32" s="47">
        <f t="shared" si="1"/>
        <v>171139</v>
      </c>
      <c r="G32" s="46">
        <f t="shared" si="1"/>
        <v>0.16778744577072968</v>
      </c>
    </row>
    <row r="33" spans="1:7" ht="30.75" thickBot="1" x14ac:dyDescent="0.25">
      <c r="A33" s="44" t="s">
        <v>21</v>
      </c>
      <c r="B33" s="47">
        <f>B6+B8+B10+B12+B13</f>
        <v>13513</v>
      </c>
      <c r="C33" s="21">
        <v>0</v>
      </c>
      <c r="D33" s="47">
        <f>D6+D8+D10+D12+D13</f>
        <v>13513</v>
      </c>
      <c r="E33" s="46">
        <f>D33/D34</f>
        <v>0.91582514401897663</v>
      </c>
      <c r="F33" s="47">
        <f>+F8+F10+F12+F13</f>
        <v>848836</v>
      </c>
      <c r="G33" s="46">
        <f>F33/F34</f>
        <v>0.83221255422927032</v>
      </c>
    </row>
    <row r="34" spans="1:7" ht="16.5" thickBot="1" x14ac:dyDescent="0.25">
      <c r="A34" s="44" t="s">
        <v>17</v>
      </c>
      <c r="B34" s="47">
        <f>B14</f>
        <v>13947.256880000001</v>
      </c>
      <c r="C34" s="46">
        <v>1</v>
      </c>
      <c r="D34" s="47">
        <f>D14</f>
        <v>14755</v>
      </c>
      <c r="E34" s="46">
        <v>1</v>
      </c>
      <c r="F34" s="47">
        <f>F14</f>
        <v>1019975</v>
      </c>
      <c r="G34" s="46">
        <v>1</v>
      </c>
    </row>
    <row r="35" spans="1:7" ht="16.5" x14ac:dyDescent="0.25">
      <c r="A35" s="34"/>
    </row>
  </sheetData>
  <mergeCells count="24">
    <mergeCell ref="B27:G27"/>
    <mergeCell ref="B28:G28"/>
    <mergeCell ref="A29:A30"/>
    <mergeCell ref="B29:C29"/>
    <mergeCell ref="D29:E29"/>
    <mergeCell ref="F29:G30"/>
    <mergeCell ref="B30:C30"/>
    <mergeCell ref="D30:E30"/>
    <mergeCell ref="B17:G17"/>
    <mergeCell ref="B18:G18"/>
    <mergeCell ref="A19:A20"/>
    <mergeCell ref="B19:C19"/>
    <mergeCell ref="D19:E19"/>
    <mergeCell ref="F19:G20"/>
    <mergeCell ref="B20:C20"/>
    <mergeCell ref="D20:E20"/>
    <mergeCell ref="B1:G1"/>
    <mergeCell ref="B2:G2"/>
    <mergeCell ref="A3:A4"/>
    <mergeCell ref="B3:C3"/>
    <mergeCell ref="D3:E3"/>
    <mergeCell ref="F3:G4"/>
    <mergeCell ref="B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0EDD86B858CDF44BFBC380D7337DEAE" ma:contentTypeVersion="5" ma:contentTypeDescription="צור מסמך חדש." ma:contentTypeScope="" ma:versionID="67ce0a3402eb88d4700692c19b48b79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e3cd67e5d4bc433e81c825e9ee655115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false</isFileInUse>
    <IsAccessible xmlns="1ca4df27-5183-4bee-9dbd-0c46c9c4aa40">לא</IsAccessible>
  </documentManagement>
</p:properties>
</file>

<file path=customXml/itemProps1.xml><?xml version="1.0" encoding="utf-8"?>
<ds:datastoreItem xmlns:ds="http://schemas.openxmlformats.org/officeDocument/2006/customXml" ds:itemID="{FC7D5423-86D7-4315-A05A-72F303BFF107}"/>
</file>

<file path=customXml/itemProps2.xml><?xml version="1.0" encoding="utf-8"?>
<ds:datastoreItem xmlns:ds="http://schemas.openxmlformats.org/officeDocument/2006/customXml" ds:itemID="{DE3EF68F-E7D7-4311-B2EA-7DCFE3738AB4}"/>
</file>

<file path=customXml/itemProps3.xml><?xml version="1.0" encoding="utf-8"?>
<ds:datastoreItem xmlns:ds="http://schemas.openxmlformats.org/officeDocument/2006/customXml" ds:itemID="{A829DC2F-64D6-44A0-B115-E165F6317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אלמנטר</vt:lpstr>
      <vt:lpstr>חיים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פרסום מרכיבי תשואה נוסטרו 06.17</dc:title>
  <dc:creator>אוראל דוניצה</dc:creator>
  <cp:lastModifiedBy>אוראל דוניצה</cp:lastModifiedBy>
  <dcterms:created xsi:type="dcterms:W3CDTF">2017-09-07T11:39:09Z</dcterms:created>
  <dcterms:modified xsi:type="dcterms:W3CDTF">2017-09-07T11:41:50Z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0x010100C0EDD86B858CDF44BFBC380D7337DEAE</vt:lpwstr>
  </property>
</Properties>
</file>