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filesrv\Offices\TelAviv\Agaf_shivuk\אינטרנט\אתר שיווקי חדש\העלאת קבצים\2019\20012019\"/>
    </mc:Choice>
  </mc:AlternateContent>
  <workbookProtection workbookPassword="CC43" lockStructure="1"/>
  <bookViews>
    <workbookView xWindow="0" yWindow="0" windowWidth="25200" windowHeight="11025" tabRatio="861" firstSheet="7" activeTab="15"/>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AF11" i="24" l="1"/>
  <c r="AG11" i="24"/>
  <c r="AH11" i="24"/>
  <c r="AF12" i="24"/>
  <c r="AG12" i="24"/>
  <c r="AH12" i="24"/>
  <c r="AF13" i="24"/>
  <c r="AG13" i="24"/>
  <c r="AH13" i="24"/>
  <c r="AF14" i="24"/>
  <c r="AG14" i="24"/>
  <c r="AH14" i="24"/>
  <c r="AE14" i="24"/>
  <c r="AE13" i="24"/>
  <c r="AE12" i="24"/>
  <c r="Z11" i="24"/>
  <c r="AA11" i="24"/>
  <c r="AB11" i="24"/>
  <c r="Z12" i="24"/>
  <c r="AA12" i="24"/>
  <c r="AB12" i="24"/>
  <c r="Z13" i="24"/>
  <c r="AA13" i="24"/>
  <c r="AB13" i="24"/>
  <c r="Z14" i="24"/>
  <c r="AA14" i="24"/>
  <c r="AB14" i="24"/>
  <c r="Y14" i="24"/>
  <c r="Y13" i="24"/>
  <c r="Y12" i="24"/>
  <c r="T11" i="24"/>
  <c r="U11" i="24"/>
  <c r="V11" i="24"/>
  <c r="T12" i="24"/>
  <c r="U12" i="24"/>
  <c r="V12" i="24"/>
  <c r="T13" i="24"/>
  <c r="U13" i="24"/>
  <c r="V13" i="24"/>
  <c r="T14" i="24"/>
  <c r="U14" i="24"/>
  <c r="V14" i="24"/>
  <c r="S14" i="24"/>
  <c r="S13" i="24"/>
  <c r="S12" i="24"/>
  <c r="S46" i="5" l="1"/>
  <c r="T46" i="5"/>
  <c r="U46" i="5"/>
  <c r="V46" i="5"/>
  <c r="W46" i="5"/>
  <c r="S47" i="5"/>
  <c r="T47" i="5"/>
  <c r="U47" i="5"/>
  <c r="V47" i="5"/>
  <c r="W47" i="5"/>
  <c r="S48" i="5"/>
  <c r="T48" i="5"/>
  <c r="U48" i="5"/>
  <c r="V48" i="5"/>
  <c r="W48" i="5"/>
  <c r="S49" i="5"/>
  <c r="T49" i="5"/>
  <c r="U49" i="5"/>
  <c r="V49" i="5"/>
  <c r="W49" i="5"/>
  <c r="W50" i="5" s="1"/>
  <c r="R47" i="5"/>
  <c r="R48" i="5"/>
  <c r="R49" i="5"/>
  <c r="Q24" i="5"/>
  <c r="Q25" i="5"/>
  <c r="Q26" i="5"/>
  <c r="Q27" i="5"/>
  <c r="L46" i="5"/>
  <c r="N46" i="5"/>
  <c r="O46" i="5"/>
  <c r="P46" i="5"/>
  <c r="L47" i="5"/>
  <c r="M47" i="5"/>
  <c r="N47" i="5"/>
  <c r="O47" i="5"/>
  <c r="P47" i="5"/>
  <c r="L48" i="5"/>
  <c r="M48" i="5"/>
  <c r="N48" i="5"/>
  <c r="P48" i="5"/>
  <c r="L49" i="5"/>
  <c r="M49" i="5"/>
  <c r="N49" i="5"/>
  <c r="O49" i="5"/>
  <c r="P49" i="5"/>
  <c r="K47" i="5"/>
  <c r="K48" i="5"/>
  <c r="K49" i="5"/>
  <c r="Q20" i="5"/>
  <c r="Q21" i="5"/>
  <c r="L42" i="5"/>
  <c r="M42" i="5"/>
  <c r="J42" i="5" s="1"/>
  <c r="N42" i="5"/>
  <c r="O42" i="5"/>
  <c r="P42" i="5"/>
  <c r="L43" i="5"/>
  <c r="M43" i="5"/>
  <c r="N43" i="5"/>
  <c r="O43" i="5"/>
  <c r="P43" i="5"/>
  <c r="P44" i="5" s="1"/>
  <c r="K43" i="5"/>
  <c r="S42" i="5"/>
  <c r="T42" i="5"/>
  <c r="U42" i="5"/>
  <c r="V42" i="5"/>
  <c r="W42" i="5"/>
  <c r="S43" i="5"/>
  <c r="T43" i="5"/>
  <c r="T44" i="5" s="1"/>
  <c r="U43" i="5"/>
  <c r="V43" i="5"/>
  <c r="W43" i="5"/>
  <c r="R43" i="5"/>
  <c r="S35" i="5"/>
  <c r="T35" i="5"/>
  <c r="U35" i="5"/>
  <c r="V35" i="5"/>
  <c r="W35" i="5"/>
  <c r="S36" i="5"/>
  <c r="T36" i="5"/>
  <c r="U36" i="5"/>
  <c r="V36" i="5"/>
  <c r="W36" i="5"/>
  <c r="S37" i="5"/>
  <c r="T37" i="5"/>
  <c r="U37" i="5"/>
  <c r="V37" i="5"/>
  <c r="W37" i="5"/>
  <c r="S38" i="5"/>
  <c r="S40" i="5" s="1"/>
  <c r="T38" i="5"/>
  <c r="U38" i="5"/>
  <c r="V38" i="5"/>
  <c r="W38" i="5"/>
  <c r="W40" i="5" s="1"/>
  <c r="S39" i="5"/>
  <c r="T39" i="5"/>
  <c r="U39" i="5"/>
  <c r="V39" i="5"/>
  <c r="Q39" i="5" s="1"/>
  <c r="W39" i="5"/>
  <c r="R36" i="5"/>
  <c r="R37" i="5"/>
  <c r="R38" i="5"/>
  <c r="R40" i="5" s="1"/>
  <c r="R39" i="5"/>
  <c r="Q12" i="5"/>
  <c r="Q13" i="5"/>
  <c r="Q14" i="5"/>
  <c r="Q15" i="5"/>
  <c r="Q16" i="5"/>
  <c r="L36" i="5"/>
  <c r="M36" i="5"/>
  <c r="N36" i="5"/>
  <c r="O36" i="5"/>
  <c r="P36" i="5"/>
  <c r="N37" i="5"/>
  <c r="M38" i="5"/>
  <c r="N38" i="5"/>
  <c r="O38" i="5"/>
  <c r="M39" i="5"/>
  <c r="O39" i="5"/>
  <c r="P39" i="5"/>
  <c r="K36" i="5"/>
  <c r="K37" i="5"/>
  <c r="K38" i="5"/>
  <c r="R46" i="5"/>
  <c r="T22" i="10"/>
  <c r="R42" i="5"/>
  <c r="T18" i="10"/>
  <c r="R35" i="5"/>
  <c r="T11" i="10"/>
  <c r="K46" i="5"/>
  <c r="M22" i="10"/>
  <c r="K42" i="5"/>
  <c r="M18" i="10"/>
  <c r="K35" i="5"/>
  <c r="M11" i="10"/>
  <c r="C24" i="5"/>
  <c r="C25" i="5"/>
  <c r="C26" i="5"/>
  <c r="C27" i="5"/>
  <c r="E46" i="5"/>
  <c r="F46" i="5"/>
  <c r="G46" i="5"/>
  <c r="H46" i="5"/>
  <c r="E47" i="5"/>
  <c r="F47" i="5"/>
  <c r="G47" i="5"/>
  <c r="H47" i="5"/>
  <c r="E48" i="5"/>
  <c r="F48" i="5"/>
  <c r="G48" i="5"/>
  <c r="H48" i="5"/>
  <c r="E49" i="5"/>
  <c r="E50" i="5" s="1"/>
  <c r="F49" i="5"/>
  <c r="G49" i="5"/>
  <c r="H49" i="5"/>
  <c r="H50" i="5" s="1"/>
  <c r="D47" i="5"/>
  <c r="D48" i="5"/>
  <c r="D49" i="5"/>
  <c r="C20" i="5"/>
  <c r="C21" i="5"/>
  <c r="C22" i="5" s="1"/>
  <c r="E42" i="5"/>
  <c r="F42" i="5"/>
  <c r="F44" i="5" s="1"/>
  <c r="G42" i="5"/>
  <c r="H42" i="5"/>
  <c r="I42" i="5"/>
  <c r="E43" i="5"/>
  <c r="F43" i="5"/>
  <c r="G43" i="5"/>
  <c r="H43" i="5"/>
  <c r="I43" i="5"/>
  <c r="D43" i="5"/>
  <c r="C12" i="5"/>
  <c r="C13" i="5"/>
  <c r="C14" i="5"/>
  <c r="C15" i="5"/>
  <c r="C16" i="5"/>
  <c r="E36" i="5"/>
  <c r="F36" i="5"/>
  <c r="G36" i="5"/>
  <c r="H36" i="5"/>
  <c r="I36" i="5"/>
  <c r="E38" i="5"/>
  <c r="F38" i="5"/>
  <c r="G38" i="5"/>
  <c r="H38" i="5"/>
  <c r="D36" i="5"/>
  <c r="D38" i="5"/>
  <c r="D39" i="5"/>
  <c r="D46" i="5"/>
  <c r="F22" i="10"/>
  <c r="D42" i="5"/>
  <c r="F18" i="10"/>
  <c r="R50" i="5"/>
  <c r="W44" i="5"/>
  <c r="V44" i="5"/>
  <c r="S44" i="5"/>
  <c r="O44" i="5"/>
  <c r="N44" i="5"/>
  <c r="K44" i="5"/>
  <c r="J12" i="5"/>
  <c r="J17" i="5" s="1"/>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K35" i="4"/>
  <c r="BL35" i="4"/>
  <c r="BM35" i="4"/>
  <c r="BI36" i="4"/>
  <c r="BJ36" i="4"/>
  <c r="BK36" i="4"/>
  <c r="BL36" i="4"/>
  <c r="BM36" i="4"/>
  <c r="BJ37" i="4"/>
  <c r="BK37" i="4"/>
  <c r="BL37" i="4"/>
  <c r="BM37" i="4"/>
  <c r="BI38" i="4"/>
  <c r="BJ38" i="4"/>
  <c r="BK38" i="4"/>
  <c r="BL38" i="4"/>
  <c r="BM38" i="4"/>
  <c r="BI39" i="4"/>
  <c r="BJ39" i="4"/>
  <c r="BK39" i="4"/>
  <c r="BL39" i="4"/>
  <c r="BM39" i="4"/>
  <c r="BH36" i="4"/>
  <c r="BH37" i="4"/>
  <c r="BH38" i="4"/>
  <c r="BH39" i="4"/>
  <c r="DK24" i="4"/>
  <c r="DK25" i="4"/>
  <c r="DK28" i="4" s="1"/>
  <c r="DK26" i="4"/>
  <c r="DK27" i="4"/>
  <c r="BI46" i="4"/>
  <c r="BJ46" i="4"/>
  <c r="BG46" i="4" s="1"/>
  <c r="BK46" i="4"/>
  <c r="BL46" i="4"/>
  <c r="BM46" i="4"/>
  <c r="BI47" i="4"/>
  <c r="BJ47" i="4"/>
  <c r="BK47" i="4"/>
  <c r="BL47" i="4"/>
  <c r="BM47" i="4"/>
  <c r="BI48" i="4"/>
  <c r="BJ48" i="4"/>
  <c r="BK48" i="4"/>
  <c r="BL48" i="4"/>
  <c r="BM48" i="4"/>
  <c r="BI49" i="4"/>
  <c r="BJ49" i="4"/>
  <c r="BK49" i="4"/>
  <c r="BL49" i="4"/>
  <c r="BM49" i="4"/>
  <c r="BH47" i="4"/>
  <c r="BH48" i="4"/>
  <c r="BH49" i="4"/>
  <c r="BH46" i="4"/>
  <c r="BJ21" i="9"/>
  <c r="BJ17" i="9"/>
  <c r="BH35" i="4"/>
  <c r="BJ10" i="9"/>
  <c r="CP12" i="4"/>
  <c r="CP13" i="4"/>
  <c r="CP14" i="4"/>
  <c r="CP15" i="4"/>
  <c r="CP16" i="4"/>
  <c r="CW12" i="4"/>
  <c r="CW13" i="4"/>
  <c r="CW14" i="4"/>
  <c r="CW15" i="4"/>
  <c r="CW16" i="4"/>
  <c r="BB35" i="4"/>
  <c r="BC35" i="4"/>
  <c r="BD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C44" i="4" s="1"/>
  <c r="BD42" i="4"/>
  <c r="BE42" i="4"/>
  <c r="BF42" i="4"/>
  <c r="BB43" i="4"/>
  <c r="BB44" i="4" s="1"/>
  <c r="BC43" i="4"/>
  <c r="BD43" i="4"/>
  <c r="BE43" i="4"/>
  <c r="BF43" i="4"/>
  <c r="BF44" i="4" s="1"/>
  <c r="BA43" i="4"/>
  <c r="CW24" i="4"/>
  <c r="CW25" i="4"/>
  <c r="CW26" i="4"/>
  <c r="CW27" i="4"/>
  <c r="BB46" i="4"/>
  <c r="BC46" i="4"/>
  <c r="BD46" i="4"/>
  <c r="BE46" i="4"/>
  <c r="BF46" i="4"/>
  <c r="BB47" i="4"/>
  <c r="BC47" i="4"/>
  <c r="BD47" i="4"/>
  <c r="BE47" i="4"/>
  <c r="BF47" i="4"/>
  <c r="BB48" i="4"/>
  <c r="BC48" i="4"/>
  <c r="BD48" i="4"/>
  <c r="BE48" i="4"/>
  <c r="BF48" i="4"/>
  <c r="BB49" i="4"/>
  <c r="BC49" i="4"/>
  <c r="BD49" i="4"/>
  <c r="BE49" i="4"/>
  <c r="BF49" i="4"/>
  <c r="BA47" i="4"/>
  <c r="BA48" i="4"/>
  <c r="BA49" i="4"/>
  <c r="BA46" i="4"/>
  <c r="BC21" i="9"/>
  <c r="BC17" i="9"/>
  <c r="BC18" i="9"/>
  <c r="BC19" i="9" s="1"/>
  <c r="BA42" i="4"/>
  <c r="CB12" i="4"/>
  <c r="CB13" i="4"/>
  <c r="CB14" i="4"/>
  <c r="CB15" i="4"/>
  <c r="CB16" i="4"/>
  <c r="CI12" i="4"/>
  <c r="CI13" i="4"/>
  <c r="CI14" i="4"/>
  <c r="CI15" i="4"/>
  <c r="CI16" i="4"/>
  <c r="AU36" i="4"/>
  <c r="AV36" i="4"/>
  <c r="AW36" i="4"/>
  <c r="AX36" i="4"/>
  <c r="AY36" i="4"/>
  <c r="AU39" i="4"/>
  <c r="AV39" i="4"/>
  <c r="AW39" i="4"/>
  <c r="AY39" i="4"/>
  <c r="AT36" i="4"/>
  <c r="AT39" i="4"/>
  <c r="CI20" i="4"/>
  <c r="CI21" i="4"/>
  <c r="CI22" i="4" s="1"/>
  <c r="AU42" i="4"/>
  <c r="AV42" i="4"/>
  <c r="AW42" i="4"/>
  <c r="AX42" i="4"/>
  <c r="AY42" i="4"/>
  <c r="AU43" i="4"/>
  <c r="AV43" i="4"/>
  <c r="AW43" i="4"/>
  <c r="AW44" i="4" s="1"/>
  <c r="AX43" i="4"/>
  <c r="AY43" i="4"/>
  <c r="AT43" i="4"/>
  <c r="CI24" i="4"/>
  <c r="CI25" i="4"/>
  <c r="CI26" i="4"/>
  <c r="CI27" i="4"/>
  <c r="AU46" i="4"/>
  <c r="AV46" i="4"/>
  <c r="AW46" i="4"/>
  <c r="AX46" i="4"/>
  <c r="AU47" i="4"/>
  <c r="AV47" i="4"/>
  <c r="AW47" i="4"/>
  <c r="AX47" i="4"/>
  <c r="AY47" i="4"/>
  <c r="AU48" i="4"/>
  <c r="AV48" i="4"/>
  <c r="AW48" i="4"/>
  <c r="AX48" i="4"/>
  <c r="AU49" i="4"/>
  <c r="AV49" i="4"/>
  <c r="AW49" i="4"/>
  <c r="AX49" i="4"/>
  <c r="AY49" i="4"/>
  <c r="AT47" i="4"/>
  <c r="AT48" i="4"/>
  <c r="AT49" i="4"/>
  <c r="AT46" i="4"/>
  <c r="AV21" i="9"/>
  <c r="AT42" i="4"/>
  <c r="AV17" i="9"/>
  <c r="AV19" i="9" s="1"/>
  <c r="BN12" i="4"/>
  <c r="BN13" i="4"/>
  <c r="BN14" i="4"/>
  <c r="BN15" i="4"/>
  <c r="BN17" i="4" s="1"/>
  <c r="BN16" i="4"/>
  <c r="BU12" i="4"/>
  <c r="BU13" i="4"/>
  <c r="BU14" i="4"/>
  <c r="BU17" i="4" s="1"/>
  <c r="BU18" i="4" s="1"/>
  <c r="BU15" i="4"/>
  <c r="BU16" i="4"/>
  <c r="AM36" i="4"/>
  <c r="AM40" i="4" s="1"/>
  <c r="AN36" i="4"/>
  <c r="AO36" i="4"/>
  <c r="AP36" i="4"/>
  <c r="AQ36" i="4"/>
  <c r="AR36" i="4"/>
  <c r="AM37" i="4"/>
  <c r="AQ37" i="4"/>
  <c r="AR37" i="4"/>
  <c r="AM38" i="4"/>
  <c r="AO38" i="4"/>
  <c r="AM39" i="4"/>
  <c r="AN39" i="4"/>
  <c r="AO39" i="4"/>
  <c r="BU20" i="4"/>
  <c r="BU21" i="4"/>
  <c r="BU22" i="4"/>
  <c r="AM43" i="4"/>
  <c r="AN43" i="4"/>
  <c r="AO43" i="4"/>
  <c r="AP43" i="4"/>
  <c r="AQ43" i="4"/>
  <c r="AR43" i="4"/>
  <c r="AN42" i="4"/>
  <c r="AO42" i="4"/>
  <c r="AP42" i="4"/>
  <c r="AQ42" i="4"/>
  <c r="AR42" i="4"/>
  <c r="BU24" i="4"/>
  <c r="BU25" i="4"/>
  <c r="BU26" i="4"/>
  <c r="BU27" i="4"/>
  <c r="BU28" i="4"/>
  <c r="AM47" i="4"/>
  <c r="AN47" i="4"/>
  <c r="AO47" i="4"/>
  <c r="AP47" i="4"/>
  <c r="AQ47" i="4"/>
  <c r="AR47" i="4"/>
  <c r="AM48" i="4"/>
  <c r="AN48" i="4"/>
  <c r="AO48" i="4"/>
  <c r="AP48" i="4"/>
  <c r="AQ48" i="4"/>
  <c r="AM49" i="4"/>
  <c r="AN49" i="4"/>
  <c r="AO49" i="4"/>
  <c r="AQ49" i="4"/>
  <c r="AN46" i="4"/>
  <c r="AO46" i="4"/>
  <c r="AP46" i="4"/>
  <c r="AQ46" i="4"/>
  <c r="AR46" i="4"/>
  <c r="AM46" i="4"/>
  <c r="AO21" i="9"/>
  <c r="AM42" i="4"/>
  <c r="AO17" i="9"/>
  <c r="AM35" i="4"/>
  <c r="AO10" i="9"/>
  <c r="AG46" i="4"/>
  <c r="AH46" i="4"/>
  <c r="AE46" i="4" s="1"/>
  <c r="AI46" i="4"/>
  <c r="AJ46" i="4"/>
  <c r="AK46" i="4"/>
  <c r="AG47" i="4"/>
  <c r="AH47" i="4"/>
  <c r="AI47" i="4"/>
  <c r="AJ47" i="4"/>
  <c r="AK47" i="4"/>
  <c r="AG48" i="4"/>
  <c r="AH48" i="4"/>
  <c r="AI48" i="4"/>
  <c r="AJ48" i="4"/>
  <c r="AK48" i="4"/>
  <c r="AG49" i="4"/>
  <c r="AH49" i="4"/>
  <c r="AI49" i="4"/>
  <c r="AJ49" i="4"/>
  <c r="AK49" i="4"/>
  <c r="AF47" i="4"/>
  <c r="AF48" i="4"/>
  <c r="AF49" i="4"/>
  <c r="AG42" i="4"/>
  <c r="AH42" i="4"/>
  <c r="AI42" i="4"/>
  <c r="AJ42" i="4"/>
  <c r="AJ44" i="4" s="1"/>
  <c r="AK42" i="4"/>
  <c r="AG43" i="4"/>
  <c r="AH43" i="4"/>
  <c r="AI43" i="4"/>
  <c r="AJ43" i="4"/>
  <c r="AK43" i="4"/>
  <c r="AF43" i="4"/>
  <c r="AF44" i="4" s="1"/>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J40" i="4" s="1"/>
  <c r="AK38" i="4"/>
  <c r="AG39" i="4"/>
  <c r="AH39" i="4"/>
  <c r="AI39" i="4"/>
  <c r="AE39" i="4" s="1"/>
  <c r="AJ39" i="4"/>
  <c r="AK39" i="4"/>
  <c r="AF36" i="4"/>
  <c r="AF37" i="4"/>
  <c r="AF38" i="4"/>
  <c r="AF39" i="4"/>
  <c r="AF46" i="4"/>
  <c r="AH21" i="9"/>
  <c r="AF42" i="4"/>
  <c r="AH17" i="9"/>
  <c r="AF35" i="4"/>
  <c r="AH10" i="9"/>
  <c r="AZ24" i="4"/>
  <c r="AZ25" i="4"/>
  <c r="AZ26" i="4"/>
  <c r="AZ27" i="4"/>
  <c r="Y47" i="4"/>
  <c r="Z47" i="4"/>
  <c r="AA47" i="4"/>
  <c r="AB47" i="4"/>
  <c r="AC47" i="4"/>
  <c r="AD47" i="4"/>
  <c r="Y48" i="4"/>
  <c r="AA48" i="4"/>
  <c r="AB48" i="4"/>
  <c r="AC48" i="4"/>
  <c r="AD48" i="4"/>
  <c r="Y49" i="4"/>
  <c r="Z49" i="4"/>
  <c r="AA49" i="4"/>
  <c r="AB49" i="4"/>
  <c r="AC49" i="4"/>
  <c r="AD49" i="4"/>
  <c r="Z46" i="4"/>
  <c r="AA46" i="4"/>
  <c r="AB46" i="4"/>
  <c r="AC46" i="4"/>
  <c r="AD46" i="4"/>
  <c r="AD50" i="4" s="1"/>
  <c r="Y43" i="4"/>
  <c r="Z43" i="4"/>
  <c r="Z44" i="4" s="1"/>
  <c r="AA43" i="4"/>
  <c r="AB43" i="4"/>
  <c r="AC43" i="4"/>
  <c r="AD43" i="4"/>
  <c r="AD44" i="4" s="1"/>
  <c r="Z42" i="4"/>
  <c r="AA42" i="4"/>
  <c r="AB42" i="4"/>
  <c r="AC42" i="4"/>
  <c r="AC44" i="4" s="1"/>
  <c r="AD42" i="4"/>
  <c r="AS12" i="4"/>
  <c r="AS13" i="4"/>
  <c r="AS14" i="4"/>
  <c r="AS15" i="4"/>
  <c r="AS16" i="4"/>
  <c r="AZ12" i="4"/>
  <c r="AZ13" i="4"/>
  <c r="AZ14" i="4"/>
  <c r="AZ15" i="4"/>
  <c r="AZ16" i="4"/>
  <c r="Y36" i="4"/>
  <c r="Z36" i="4"/>
  <c r="AA36" i="4"/>
  <c r="AB36" i="4"/>
  <c r="AC36" i="4"/>
  <c r="AD36" i="4"/>
  <c r="Y37" i="4"/>
  <c r="Y38" i="4"/>
  <c r="AA38" i="4"/>
  <c r="AB38" i="4"/>
  <c r="AC38" i="4"/>
  <c r="Y39" i="4"/>
  <c r="Z39" i="4"/>
  <c r="AA39" i="4"/>
  <c r="AB39" i="4"/>
  <c r="AC39" i="4"/>
  <c r="AD39" i="4"/>
  <c r="Y46" i="4"/>
  <c r="AA21" i="9"/>
  <c r="Y42" i="4"/>
  <c r="AA17" i="9"/>
  <c r="Y35" i="4"/>
  <c r="AA10" i="9"/>
  <c r="AE12" i="4"/>
  <c r="AE13" i="4"/>
  <c r="AE14" i="4"/>
  <c r="AE15" i="4"/>
  <c r="AE16" i="4"/>
  <c r="AL12" i="4"/>
  <c r="AL13" i="4"/>
  <c r="AL14" i="4"/>
  <c r="AL15" i="4"/>
  <c r="AL16" i="4"/>
  <c r="S35" i="4"/>
  <c r="T35" i="4"/>
  <c r="U35" i="4"/>
  <c r="V35" i="4"/>
  <c r="S36" i="4"/>
  <c r="T36" i="4"/>
  <c r="U36" i="4"/>
  <c r="V36" i="4"/>
  <c r="Q36" i="4" s="1"/>
  <c r="W36" i="4"/>
  <c r="S37" i="4"/>
  <c r="T37" i="4"/>
  <c r="U37" i="4"/>
  <c r="V37" i="4"/>
  <c r="W37" i="4"/>
  <c r="S38" i="4"/>
  <c r="T38" i="4"/>
  <c r="T40" i="4" s="1"/>
  <c r="U38" i="4"/>
  <c r="V38" i="4"/>
  <c r="W38" i="4"/>
  <c r="S39" i="4"/>
  <c r="T39" i="4"/>
  <c r="U39" i="4"/>
  <c r="V39" i="4"/>
  <c r="W39" i="4"/>
  <c r="AL20" i="4"/>
  <c r="AL22" i="4" s="1"/>
  <c r="AL21" i="4"/>
  <c r="S42" i="4"/>
  <c r="T42" i="4"/>
  <c r="T44" i="4" s="1"/>
  <c r="U42" i="4"/>
  <c r="V42" i="4"/>
  <c r="W42" i="4"/>
  <c r="S43" i="4"/>
  <c r="S44" i="4" s="1"/>
  <c r="T43" i="4"/>
  <c r="U43" i="4"/>
  <c r="V43" i="4"/>
  <c r="W43" i="4"/>
  <c r="W44" i="4" s="1"/>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R37" i="4"/>
  <c r="R38" i="4"/>
  <c r="R39" i="4"/>
  <c r="R46" i="4"/>
  <c r="T21" i="9"/>
  <c r="R42" i="4"/>
  <c r="T17" i="9"/>
  <c r="R35" i="4"/>
  <c r="T10" i="9"/>
  <c r="X24" i="4"/>
  <c r="X25" i="4"/>
  <c r="X28" i="4" s="1"/>
  <c r="X26" i="4"/>
  <c r="X27" i="4"/>
  <c r="K47" i="4"/>
  <c r="L47" i="4"/>
  <c r="M47" i="4"/>
  <c r="N47" i="4"/>
  <c r="O47" i="4"/>
  <c r="P47" i="4"/>
  <c r="K48" i="4"/>
  <c r="L48" i="4"/>
  <c r="M48" i="4"/>
  <c r="N48" i="4"/>
  <c r="O48" i="4"/>
  <c r="P48" i="4"/>
  <c r="K49" i="4"/>
  <c r="L49" i="4"/>
  <c r="M49" i="4"/>
  <c r="N49" i="4"/>
  <c r="O49" i="4"/>
  <c r="P49" i="4"/>
  <c r="L46" i="4"/>
  <c r="M46" i="4"/>
  <c r="N46" i="4"/>
  <c r="O46" i="4"/>
  <c r="P46" i="4"/>
  <c r="X20" i="4"/>
  <c r="X21" i="4"/>
  <c r="K43" i="4"/>
  <c r="L43" i="4"/>
  <c r="M43" i="4"/>
  <c r="N43" i="4"/>
  <c r="N44" i="4" s="1"/>
  <c r="O43" i="4"/>
  <c r="P43" i="4"/>
  <c r="L42" i="4"/>
  <c r="M42" i="4"/>
  <c r="M44" i="4" s="1"/>
  <c r="N42" i="4"/>
  <c r="O42" i="4"/>
  <c r="P42" i="4"/>
  <c r="Q12" i="4"/>
  <c r="Q13" i="4"/>
  <c r="Q14" i="4"/>
  <c r="Q15" i="4"/>
  <c r="Q16" i="4"/>
  <c r="X12" i="4"/>
  <c r="X13" i="4"/>
  <c r="X14" i="4"/>
  <c r="X15" i="4"/>
  <c r="X16" i="4"/>
  <c r="K36" i="4"/>
  <c r="L36" i="4"/>
  <c r="M36" i="4"/>
  <c r="N36" i="4"/>
  <c r="O36" i="4"/>
  <c r="P36" i="4"/>
  <c r="K37" i="4"/>
  <c r="M37" i="4"/>
  <c r="N37" i="4"/>
  <c r="O37" i="4"/>
  <c r="P37" i="4"/>
  <c r="K38" i="4"/>
  <c r="L38" i="4"/>
  <c r="M38" i="4"/>
  <c r="N38" i="4"/>
  <c r="O38" i="4"/>
  <c r="P38" i="4"/>
  <c r="K39" i="4"/>
  <c r="L39" i="4"/>
  <c r="M39" i="4"/>
  <c r="N39" i="4"/>
  <c r="O39" i="4"/>
  <c r="P39" i="4"/>
  <c r="L35" i="4"/>
  <c r="M35" i="4"/>
  <c r="N35" i="4"/>
  <c r="O35" i="4"/>
  <c r="P35" i="4"/>
  <c r="K46" i="4"/>
  <c r="M21" i="9"/>
  <c r="K42" i="4"/>
  <c r="K44" i="4" s="1"/>
  <c r="M17" i="9"/>
  <c r="K35" i="4"/>
  <c r="M10" i="9"/>
  <c r="J24" i="4"/>
  <c r="J25" i="4"/>
  <c r="J26" i="4"/>
  <c r="J27" i="4"/>
  <c r="I49" i="4"/>
  <c r="H49" i="4"/>
  <c r="G49" i="4"/>
  <c r="F49" i="4"/>
  <c r="E49" i="4"/>
  <c r="D49" i="4"/>
  <c r="I48" i="4"/>
  <c r="H48" i="4"/>
  <c r="G48" i="4"/>
  <c r="F48" i="4"/>
  <c r="E48" i="4"/>
  <c r="D48" i="4"/>
  <c r="I47" i="4"/>
  <c r="H47" i="4"/>
  <c r="G47" i="4"/>
  <c r="F47" i="4"/>
  <c r="E47" i="4"/>
  <c r="D47" i="4"/>
  <c r="I46" i="4"/>
  <c r="H46" i="4"/>
  <c r="G46" i="4"/>
  <c r="F46" i="4"/>
  <c r="E46" i="4"/>
  <c r="D46" i="4"/>
  <c r="F21" i="9"/>
  <c r="J20" i="4"/>
  <c r="J21" i="4"/>
  <c r="I43" i="4"/>
  <c r="H43" i="4"/>
  <c r="H44" i="4" s="1"/>
  <c r="G43" i="4"/>
  <c r="F43" i="4"/>
  <c r="E43" i="4"/>
  <c r="D43" i="4"/>
  <c r="D44" i="4" s="1"/>
  <c r="I42" i="4"/>
  <c r="H42" i="4"/>
  <c r="G42" i="4"/>
  <c r="F42" i="4"/>
  <c r="E42" i="4"/>
  <c r="D42" i="4"/>
  <c r="F17" i="9"/>
  <c r="C12" i="4"/>
  <c r="C13" i="4"/>
  <c r="C14" i="4"/>
  <c r="C15" i="4"/>
  <c r="C16" i="4"/>
  <c r="J12" i="4"/>
  <c r="J13" i="4"/>
  <c r="J14" i="4"/>
  <c r="J15" i="4"/>
  <c r="J17" i="4" s="1"/>
  <c r="J16" i="4"/>
  <c r="I39" i="4"/>
  <c r="H39" i="4"/>
  <c r="G39" i="4"/>
  <c r="F39" i="4"/>
  <c r="D39" i="4"/>
  <c r="I38" i="4"/>
  <c r="H38" i="4"/>
  <c r="F38" i="4"/>
  <c r="E38" i="4"/>
  <c r="D38" i="4"/>
  <c r="I37" i="4"/>
  <c r="H37" i="4"/>
  <c r="D37" i="4"/>
  <c r="I36" i="4"/>
  <c r="H36" i="4"/>
  <c r="G36" i="4"/>
  <c r="F36" i="4"/>
  <c r="E36" i="4"/>
  <c r="D36" i="4"/>
  <c r="D40" i="4" s="1"/>
  <c r="I35" i="4"/>
  <c r="D35" i="4"/>
  <c r="F10" i="9"/>
  <c r="BK50" i="4"/>
  <c r="AI50" i="4"/>
  <c r="BD44" i="4"/>
  <c r="AY44" i="4"/>
  <c r="AV44" i="4"/>
  <c r="AU44" i="4"/>
  <c r="AT44" i="4"/>
  <c r="AR44" i="4"/>
  <c r="AQ44" i="4"/>
  <c r="AN44" i="4"/>
  <c r="AM44" i="4"/>
  <c r="AK44" i="4"/>
  <c r="AH44" i="4"/>
  <c r="AG44" i="4"/>
  <c r="Y44" i="4"/>
  <c r="V44" i="4"/>
  <c r="U44" i="4"/>
  <c r="G44" i="4"/>
  <c r="C24" i="3"/>
  <c r="C25" i="3"/>
  <c r="C26" i="3"/>
  <c r="C27" i="3"/>
  <c r="P50" i="3"/>
  <c r="O50" i="3"/>
  <c r="N50" i="3"/>
  <c r="M50" i="3"/>
  <c r="L50" i="3"/>
  <c r="K50" i="3"/>
  <c r="L49" i="3"/>
  <c r="K49" i="3"/>
  <c r="P48" i="3"/>
  <c r="O48" i="3"/>
  <c r="N48" i="3"/>
  <c r="M48" i="3"/>
  <c r="L48" i="3"/>
  <c r="K48" i="3"/>
  <c r="W50" i="3"/>
  <c r="V50" i="3"/>
  <c r="U50" i="3"/>
  <c r="T50" i="3"/>
  <c r="S50" i="3"/>
  <c r="R50" i="3"/>
  <c r="AD50" i="3"/>
  <c r="AC50" i="3"/>
  <c r="AB50" i="3"/>
  <c r="AA50" i="3"/>
  <c r="Z50" i="3"/>
  <c r="Y50" i="3"/>
  <c r="AC49" i="3"/>
  <c r="AB49" i="3"/>
  <c r="AA49" i="3"/>
  <c r="Z49" i="3"/>
  <c r="Y49" i="3"/>
  <c r="AD48" i="3"/>
  <c r="AC48" i="3"/>
  <c r="AB48" i="3"/>
  <c r="AA48" i="3"/>
  <c r="Z48" i="3"/>
  <c r="Y48" i="3"/>
  <c r="AB47" i="3"/>
  <c r="AA47" i="3"/>
  <c r="AA51" i="3" s="1"/>
  <c r="Z47" i="3"/>
  <c r="Y47" i="3"/>
  <c r="AK50" i="3"/>
  <c r="AJ50" i="3"/>
  <c r="AI50" i="3"/>
  <c r="AH50" i="3"/>
  <c r="AG50" i="3"/>
  <c r="AK49" i="3"/>
  <c r="AI49" i="3"/>
  <c r="AH49" i="3"/>
  <c r="AF49" i="3"/>
  <c r="AK48" i="3"/>
  <c r="AJ48" i="3"/>
  <c r="AI48" i="3"/>
  <c r="AG48" i="3"/>
  <c r="AF48" i="3"/>
  <c r="AI47" i="3"/>
  <c r="AG47" i="3"/>
  <c r="AF47" i="3"/>
  <c r="I50" i="3"/>
  <c r="H50" i="3"/>
  <c r="G50" i="3"/>
  <c r="F50" i="3"/>
  <c r="E50" i="3"/>
  <c r="D50" i="3"/>
  <c r="H48" i="3"/>
  <c r="I47" i="3"/>
  <c r="H47" i="3"/>
  <c r="G47" i="3"/>
  <c r="F47" i="3"/>
  <c r="E47" i="3"/>
  <c r="D47" i="3"/>
  <c r="F22" i="8"/>
  <c r="C20" i="3"/>
  <c r="C22" i="3" s="1"/>
  <c r="C21" i="3"/>
  <c r="AK44" i="3"/>
  <c r="AJ44" i="3"/>
  <c r="AI44" i="3"/>
  <c r="AH44" i="3"/>
  <c r="AG44" i="3"/>
  <c r="AF44" i="3"/>
  <c r="AK43" i="3"/>
  <c r="AJ43" i="3"/>
  <c r="AI43" i="3"/>
  <c r="AH43" i="3"/>
  <c r="AG43" i="3"/>
  <c r="AF43" i="3"/>
  <c r="W44" i="3"/>
  <c r="V44" i="3"/>
  <c r="U44" i="3"/>
  <c r="T44" i="3"/>
  <c r="S44" i="3"/>
  <c r="R44" i="3"/>
  <c r="W43" i="3"/>
  <c r="V43" i="3"/>
  <c r="U43" i="3"/>
  <c r="T43" i="3"/>
  <c r="S43" i="3"/>
  <c r="R43" i="3"/>
  <c r="AD44" i="3"/>
  <c r="AC44" i="3"/>
  <c r="AB44" i="3"/>
  <c r="AA44" i="3"/>
  <c r="Z44" i="3"/>
  <c r="Y44" i="3"/>
  <c r="AD43" i="3"/>
  <c r="AC43" i="3"/>
  <c r="AB43" i="3"/>
  <c r="AA43" i="3"/>
  <c r="Z43" i="3"/>
  <c r="Y43" i="3"/>
  <c r="P44" i="3"/>
  <c r="O44" i="3"/>
  <c r="N44" i="3"/>
  <c r="M44" i="3"/>
  <c r="L44" i="3"/>
  <c r="J44" i="3" s="1"/>
  <c r="K44" i="3"/>
  <c r="P43" i="3"/>
  <c r="O43" i="3"/>
  <c r="N43" i="3"/>
  <c r="M43" i="3"/>
  <c r="L43" i="3"/>
  <c r="K43" i="3"/>
  <c r="I44" i="3"/>
  <c r="H44" i="3"/>
  <c r="G44" i="3"/>
  <c r="F44" i="3"/>
  <c r="E44" i="3"/>
  <c r="D44" i="3"/>
  <c r="I43" i="3"/>
  <c r="H43" i="3"/>
  <c r="G43" i="3"/>
  <c r="F43" i="3"/>
  <c r="E43" i="3"/>
  <c r="D43" i="3"/>
  <c r="F18" i="8"/>
  <c r="C12" i="3"/>
  <c r="C13" i="3"/>
  <c r="C14" i="3"/>
  <c r="C15" i="3"/>
  <c r="C16" i="3"/>
  <c r="AK40" i="3"/>
  <c r="AJ40" i="3"/>
  <c r="AK39" i="3"/>
  <c r="AA40" i="3"/>
  <c r="Y40" i="3"/>
  <c r="R39" i="3"/>
  <c r="L40" i="3"/>
  <c r="K40" i="3"/>
  <c r="O39" i="3"/>
  <c r="N39" i="3"/>
  <c r="M39" i="3"/>
  <c r="L39" i="3"/>
  <c r="K39" i="3"/>
  <c r="H36" i="3"/>
  <c r="X12" i="5"/>
  <c r="X13" i="5"/>
  <c r="X14" i="5"/>
  <c r="X15" i="5"/>
  <c r="X16" i="5"/>
  <c r="AE24" i="5"/>
  <c r="AE25" i="5"/>
  <c r="AE26" i="5"/>
  <c r="AE27" i="5"/>
  <c r="R24" i="26"/>
  <c r="R23" i="26"/>
  <c r="R22" i="26"/>
  <c r="R21" i="26"/>
  <c r="AE20" i="5"/>
  <c r="AE22" i="5" s="1"/>
  <c r="AE21" i="5"/>
  <c r="R18" i="26"/>
  <c r="R17" i="26"/>
  <c r="R19" i="26" s="1"/>
  <c r="X24" i="5"/>
  <c r="X25" i="5"/>
  <c r="X26" i="5"/>
  <c r="X27" i="5"/>
  <c r="L24" i="26"/>
  <c r="L23" i="26"/>
  <c r="L22" i="26"/>
  <c r="L21" i="26"/>
  <c r="X20" i="5"/>
  <c r="X22" i="5" s="1"/>
  <c r="X21" i="5"/>
  <c r="L18" i="26"/>
  <c r="L17" i="26"/>
  <c r="L19" i="26" s="1"/>
  <c r="J24" i="5"/>
  <c r="J25" i="5"/>
  <c r="J26" i="5"/>
  <c r="J27" i="5"/>
  <c r="J28" i="5" s="1"/>
  <c r="F24" i="26"/>
  <c r="F23" i="26"/>
  <c r="F22" i="26"/>
  <c r="F21" i="26"/>
  <c r="J20" i="5"/>
  <c r="J21" i="5"/>
  <c r="J22" i="5"/>
  <c r="F18" i="26"/>
  <c r="F17" i="26"/>
  <c r="B3" i="26"/>
  <c r="B2" i="26"/>
  <c r="B1" i="26"/>
  <c r="BF10" i="25"/>
  <c r="BE10" i="25"/>
  <c r="BD10" i="25"/>
  <c r="BB10" i="25"/>
  <c r="DD24" i="4"/>
  <c r="DD25" i="4"/>
  <c r="DD26" i="4"/>
  <c r="DD27" i="4"/>
  <c r="BB23" i="25"/>
  <c r="BB22" i="25"/>
  <c r="BB21" i="25"/>
  <c r="BB20" i="25"/>
  <c r="DD20" i="4"/>
  <c r="DD21" i="4"/>
  <c r="BB17" i="25"/>
  <c r="BB16" i="25"/>
  <c r="BB13" i="25"/>
  <c r="BB12" i="25"/>
  <c r="CP24" i="4"/>
  <c r="CP25" i="4"/>
  <c r="CP26" i="4"/>
  <c r="CP27" i="4"/>
  <c r="CP28" i="4"/>
  <c r="AV23" i="25"/>
  <c r="AV22" i="25"/>
  <c r="AV21" i="25"/>
  <c r="AV20" i="25"/>
  <c r="CP20" i="4"/>
  <c r="CP22" i="4" s="1"/>
  <c r="CP21" i="4"/>
  <c r="AV17" i="25"/>
  <c r="AV16" i="25"/>
  <c r="CB24" i="4"/>
  <c r="CB25" i="4"/>
  <c r="CB26" i="4"/>
  <c r="CB27" i="4"/>
  <c r="AP23" i="25"/>
  <c r="AP22" i="25"/>
  <c r="AP21" i="25"/>
  <c r="AP20" i="25"/>
  <c r="CB20" i="4"/>
  <c r="CB21" i="4"/>
  <c r="AP17" i="25"/>
  <c r="AP16" i="25"/>
  <c r="AP13" i="25"/>
  <c r="BN24" i="4"/>
  <c r="BN25" i="4"/>
  <c r="BN26" i="4"/>
  <c r="BN27" i="4"/>
  <c r="AJ23" i="25"/>
  <c r="AJ22" i="25"/>
  <c r="AJ21" i="25"/>
  <c r="AJ20" i="25"/>
  <c r="BN20" i="4"/>
  <c r="BN21" i="4"/>
  <c r="AJ17" i="25"/>
  <c r="AJ16" i="25"/>
  <c r="BG24" i="4"/>
  <c r="BG25" i="4"/>
  <c r="BG26" i="4"/>
  <c r="BG27" i="4"/>
  <c r="AD23" i="25"/>
  <c r="AD22" i="25"/>
  <c r="AD21" i="25"/>
  <c r="AD20" i="25"/>
  <c r="BG20" i="4"/>
  <c r="BG21" i="4"/>
  <c r="BG22" i="4" s="1"/>
  <c r="AD17" i="25"/>
  <c r="AD16" i="25"/>
  <c r="AS24" i="4"/>
  <c r="AS25" i="4"/>
  <c r="AS26" i="4"/>
  <c r="AS27" i="4"/>
  <c r="X23" i="25"/>
  <c r="X21" i="25"/>
  <c r="X20" i="25"/>
  <c r="AS20" i="4"/>
  <c r="AS21" i="4"/>
  <c r="X17" i="25"/>
  <c r="X16" i="25"/>
  <c r="AE24" i="4"/>
  <c r="AE25" i="4"/>
  <c r="AE28" i="4" s="1"/>
  <c r="AE26" i="4"/>
  <c r="AE27" i="4"/>
  <c r="R23" i="25"/>
  <c r="R22" i="25"/>
  <c r="R21" i="25"/>
  <c r="R20" i="25"/>
  <c r="AE20" i="4"/>
  <c r="AE21" i="4"/>
  <c r="AE22" i="4" s="1"/>
  <c r="R17" i="25"/>
  <c r="R16" i="25"/>
  <c r="Q24" i="4"/>
  <c r="Q25" i="4"/>
  <c r="Q26" i="4"/>
  <c r="Q27" i="4"/>
  <c r="L23" i="25"/>
  <c r="L24" i="25" s="1"/>
  <c r="L22" i="25"/>
  <c r="L21" i="25"/>
  <c r="L20" i="25"/>
  <c r="Q20" i="4"/>
  <c r="Q22" i="4" s="1"/>
  <c r="Q21" i="4"/>
  <c r="L17" i="25"/>
  <c r="L16" i="25"/>
  <c r="L18" i="25" s="1"/>
  <c r="F3" i="25"/>
  <c r="B3" i="25"/>
  <c r="B2" i="25"/>
  <c r="B1" i="25"/>
  <c r="X12" i="3"/>
  <c r="X13" i="3"/>
  <c r="X14" i="3"/>
  <c r="X15" i="3"/>
  <c r="X16" i="3"/>
  <c r="J12" i="3"/>
  <c r="J13" i="3"/>
  <c r="J14" i="3"/>
  <c r="J15" i="3"/>
  <c r="J16" i="3"/>
  <c r="AE24" i="3"/>
  <c r="AE25" i="3"/>
  <c r="AE26" i="3"/>
  <c r="AE27" i="3"/>
  <c r="AD22" i="24"/>
  <c r="AD21" i="24"/>
  <c r="AE20" i="3"/>
  <c r="AE22" i="3" s="1"/>
  <c r="AE21" i="3"/>
  <c r="AD18" i="24"/>
  <c r="AD17" i="24"/>
  <c r="X24" i="3"/>
  <c r="X25" i="3"/>
  <c r="X26" i="3"/>
  <c r="X27" i="3"/>
  <c r="X24" i="24"/>
  <c r="X23" i="24"/>
  <c r="X22" i="24"/>
  <c r="X21" i="24"/>
  <c r="X20" i="3"/>
  <c r="X22" i="3" s="1"/>
  <c r="X21" i="3"/>
  <c r="X18" i="24"/>
  <c r="X17" i="24"/>
  <c r="X19" i="24" s="1"/>
  <c r="Q24" i="3"/>
  <c r="Q25" i="3"/>
  <c r="Q26" i="3"/>
  <c r="Q27" i="3"/>
  <c r="R24" i="24"/>
  <c r="Q20" i="3"/>
  <c r="Q22" i="3" s="1"/>
  <c r="Q21" i="3"/>
  <c r="R18" i="24"/>
  <c r="R19" i="24" s="1"/>
  <c r="R17" i="24"/>
  <c r="J24" i="3"/>
  <c r="J25" i="3"/>
  <c r="J26" i="3"/>
  <c r="J27" i="3"/>
  <c r="L24" i="24"/>
  <c r="L23" i="24"/>
  <c r="L22" i="24"/>
  <c r="J20" i="3"/>
  <c r="J22" i="3" s="1"/>
  <c r="J21" i="3"/>
  <c r="L18" i="24"/>
  <c r="L17" i="24"/>
  <c r="L14" i="24"/>
  <c r="L13" i="24"/>
  <c r="F24" i="24"/>
  <c r="F21" i="24"/>
  <c r="J24" i="24"/>
  <c r="I24" i="24"/>
  <c r="H24" i="24"/>
  <c r="E24" i="24" s="1"/>
  <c r="G24" i="24"/>
  <c r="I22" i="24"/>
  <c r="J21" i="24"/>
  <c r="I21" i="24"/>
  <c r="H21" i="24"/>
  <c r="G21" i="24"/>
  <c r="B3" i="24"/>
  <c r="B2" i="24"/>
  <c r="B1" i="24"/>
  <c r="A15" i="13"/>
  <c r="A16" i="13" s="1"/>
  <c r="A17" i="13" s="1"/>
  <c r="A18" i="13" s="1"/>
  <c r="C27" i="4"/>
  <c r="C26" i="4"/>
  <c r="C25" i="4"/>
  <c r="C24" i="4"/>
  <c r="C21" i="4"/>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BK19" i="9" s="1"/>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E22" i="25" s="1"/>
  <c r="I21" i="25"/>
  <c r="H20" i="25"/>
  <c r="I22" i="25"/>
  <c r="J20" i="25"/>
  <c r="J24" i="25" s="1"/>
  <c r="AG18" i="24"/>
  <c r="AE17" i="24"/>
  <c r="AF18" i="24"/>
  <c r="AH17" i="24"/>
  <c r="AE18" i="24"/>
  <c r="AG17" i="24"/>
  <c r="AG19" i="24" s="1"/>
  <c r="AH18" i="24"/>
  <c r="AH19" i="24" s="1"/>
  <c r="AF17" i="24"/>
  <c r="AA18" i="24"/>
  <c r="AA17" i="24"/>
  <c r="AB18" i="24"/>
  <c r="AB19" i="24" s="1"/>
  <c r="Z18" i="24"/>
  <c r="Z17" i="24"/>
  <c r="AB17" i="24"/>
  <c r="Y18" i="24"/>
  <c r="Y19" i="24" s="1"/>
  <c r="Y17" i="24"/>
  <c r="V18" i="24"/>
  <c r="T18" i="24"/>
  <c r="V17" i="24"/>
  <c r="S18" i="24"/>
  <c r="U17" i="24"/>
  <c r="T17" i="24"/>
  <c r="U18" i="24"/>
  <c r="U19" i="24" s="1"/>
  <c r="S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W10" i="12" s="1"/>
  <c r="I18" i="24"/>
  <c r="I19" i="24" s="1"/>
  <c r="I17" i="24"/>
  <c r="F18" i="24"/>
  <c r="H18" i="24"/>
  <c r="H19" i="24" s="1"/>
  <c r="H17" i="24"/>
  <c r="J17" i="24"/>
  <c r="F17" i="24"/>
  <c r="G18" i="24"/>
  <c r="G19" i="24" s="1"/>
  <c r="G17" i="24"/>
  <c r="J18" i="24"/>
  <c r="R10" i="25"/>
  <c r="T10" i="25"/>
  <c r="R12" i="25"/>
  <c r="S10" i="25"/>
  <c r="R11" i="25"/>
  <c r="U10" i="25"/>
  <c r="R13" i="25"/>
  <c r="J10" i="25"/>
  <c r="H23" i="26"/>
  <c r="S18" i="26"/>
  <c r="U17" i="26"/>
  <c r="V18" i="26"/>
  <c r="V19" i="26" s="1"/>
  <c r="T17" i="26"/>
  <c r="V17" i="26"/>
  <c r="U18" i="26"/>
  <c r="S17" i="26"/>
  <c r="S19" i="26" s="1"/>
  <c r="T18" i="26"/>
  <c r="M14" i="26"/>
  <c r="M13" i="26"/>
  <c r="P14" i="26"/>
  <c r="O14" i="26"/>
  <c r="N13" i="26"/>
  <c r="N12" i="26"/>
  <c r="H21" i="26"/>
  <c r="G23" i="26"/>
  <c r="I22" i="26"/>
  <c r="H24" i="26"/>
  <c r="G22" i="26"/>
  <c r="AX17" i="25"/>
  <c r="AX16" i="25"/>
  <c r="AX18" i="25" s="1"/>
  <c r="AY17" i="25"/>
  <c r="AY18" i="25" s="1"/>
  <c r="AY16" i="25"/>
  <c r="AW17" i="25"/>
  <c r="AW16" i="25"/>
  <c r="AU16" i="25" s="1"/>
  <c r="AZ17" i="25"/>
  <c r="AZ16" i="25"/>
  <c r="AT17" i="25"/>
  <c r="AT16" i="25"/>
  <c r="AQ16" i="25"/>
  <c r="AS17" i="25"/>
  <c r="AS16" i="25"/>
  <c r="AS18" i="25" s="1"/>
  <c r="AR17" i="25"/>
  <c r="AR16" i="25"/>
  <c r="AQ17" i="25"/>
  <c r="AV18" i="9"/>
  <c r="AF17" i="25"/>
  <c r="AE16" i="25"/>
  <c r="AE18" i="25" s="1"/>
  <c r="AE17" i="25"/>
  <c r="AH16" i="25"/>
  <c r="AH17" i="25"/>
  <c r="AG16" i="25"/>
  <c r="AG18" i="25" s="1"/>
  <c r="AG17" i="25"/>
  <c r="AF16" i="25"/>
  <c r="AH18" i="9"/>
  <c r="AH19" i="9" s="1"/>
  <c r="AZ22" i="4"/>
  <c r="Z17" i="25"/>
  <c r="Y16" i="25"/>
  <c r="Y17" i="25"/>
  <c r="Z16" i="25"/>
  <c r="V17" i="25"/>
  <c r="S16" i="25"/>
  <c r="S18" i="25" s="1"/>
  <c r="U17" i="25"/>
  <c r="Q17" i="25" s="1"/>
  <c r="V16" i="25"/>
  <c r="V18" i="25" s="1"/>
  <c r="S17" i="25"/>
  <c r="T17" i="25"/>
  <c r="U16" i="25"/>
  <c r="T16" i="25"/>
  <c r="N17" i="25"/>
  <c r="P16" i="25"/>
  <c r="M17" i="25"/>
  <c r="O16" i="25"/>
  <c r="P17" i="25"/>
  <c r="N16" i="25"/>
  <c r="N18" i="25" s="1"/>
  <c r="O17" i="25"/>
  <c r="O18" i="25" s="1"/>
  <c r="M16" i="25"/>
  <c r="F17" i="25"/>
  <c r="J17" i="25"/>
  <c r="H16" i="25"/>
  <c r="F16" i="25"/>
  <c r="I17" i="25"/>
  <c r="G16" i="25"/>
  <c r="G18" i="25" s="1"/>
  <c r="H17" i="25"/>
  <c r="E17" i="25" s="1"/>
  <c r="J16" i="25"/>
  <c r="G17" i="25"/>
  <c r="I16" i="25"/>
  <c r="V13" i="25"/>
  <c r="U12" i="25"/>
  <c r="T11" i="25"/>
  <c r="S13" i="25"/>
  <c r="U13" i="25"/>
  <c r="T12" i="25"/>
  <c r="S11" i="25"/>
  <c r="T13" i="25"/>
  <c r="S12" i="25"/>
  <c r="V11" i="25"/>
  <c r="V12" i="25"/>
  <c r="U11" i="25"/>
  <c r="J18" i="4"/>
  <c r="F12" i="25"/>
  <c r="I13" i="25"/>
  <c r="J12" i="25"/>
  <c r="J11" i="25"/>
  <c r="H13" i="25"/>
  <c r="I12" i="25"/>
  <c r="I11" i="25"/>
  <c r="G13" i="25"/>
  <c r="J13" i="25"/>
  <c r="G12" i="25"/>
  <c r="F24" i="9"/>
  <c r="F23" i="9"/>
  <c r="F22" i="9"/>
  <c r="F18" i="9"/>
  <c r="F19" i="9"/>
  <c r="T19" i="24"/>
  <c r="AH24" i="24"/>
  <c r="AH23" i="24"/>
  <c r="AF22" i="24"/>
  <c r="AF24" i="24"/>
  <c r="AF23" i="24"/>
  <c r="AH22" i="24"/>
  <c r="AE24" i="24"/>
  <c r="AE23" i="24"/>
  <c r="AG22" i="24"/>
  <c r="AF21" i="24"/>
  <c r="AG24" i="24"/>
  <c r="AA24" i="24"/>
  <c r="AB22" i="24"/>
  <c r="Y21" i="24"/>
  <c r="Z24" i="24"/>
  <c r="AA23" i="24"/>
  <c r="AA22" i="24"/>
  <c r="AB24" i="24"/>
  <c r="Y23" i="24"/>
  <c r="Y22" i="24"/>
  <c r="Y24" i="24"/>
  <c r="Z23" i="24"/>
  <c r="Z22" i="24"/>
  <c r="Z21" i="24"/>
  <c r="S24" i="24"/>
  <c r="V24" i="24"/>
  <c r="T24" i="24"/>
  <c r="U24" i="24"/>
  <c r="O24" i="24"/>
  <c r="M24" i="24"/>
  <c r="O22" i="24"/>
  <c r="P24" i="24"/>
  <c r="N22" i="24"/>
  <c r="M22" i="24"/>
  <c r="N24" i="24"/>
  <c r="P22" i="24"/>
  <c r="AC18" i="24"/>
  <c r="AE19" i="24"/>
  <c r="S19" i="24"/>
  <c r="N18" i="24"/>
  <c r="O17" i="24"/>
  <c r="M18" i="24"/>
  <c r="N17" i="24"/>
  <c r="P18" i="24"/>
  <c r="M17" i="24"/>
  <c r="M19" i="24" s="1"/>
  <c r="O18" i="24"/>
  <c r="P17" i="24"/>
  <c r="O13" i="24"/>
  <c r="N13" i="24"/>
  <c r="M13" i="24"/>
  <c r="V23" i="25"/>
  <c r="Q23" i="25" s="1"/>
  <c r="F25" i="8"/>
  <c r="F19" i="8"/>
  <c r="J19" i="24"/>
  <c r="V11" i="26"/>
  <c r="R11" i="26"/>
  <c r="R14" i="26"/>
  <c r="T11" i="26"/>
  <c r="R12" i="26"/>
  <c r="S11" i="26"/>
  <c r="U11" i="26"/>
  <c r="R13" i="26"/>
  <c r="J18" i="5"/>
  <c r="AH10" i="25"/>
  <c r="AD10" i="25"/>
  <c r="AG10" i="25"/>
  <c r="AD13" i="25"/>
  <c r="AF10" i="25"/>
  <c r="AD12" i="25"/>
  <c r="AE10" i="25"/>
  <c r="AD11" i="25"/>
  <c r="AV13" i="25"/>
  <c r="AW10" i="25"/>
  <c r="AV12" i="25"/>
  <c r="AZ10" i="25"/>
  <c r="AV11" i="25"/>
  <c r="AX10" i="25"/>
  <c r="AJ13" i="25"/>
  <c r="X13" i="25"/>
  <c r="M10" i="25"/>
  <c r="P10" i="25"/>
  <c r="L10" i="25"/>
  <c r="O10" i="25"/>
  <c r="N10" i="25"/>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P24" i="26"/>
  <c r="P23" i="26"/>
  <c r="P22" i="26"/>
  <c r="P21" i="26"/>
  <c r="O24" i="26"/>
  <c r="O22" i="26"/>
  <c r="O21" i="26"/>
  <c r="I23" i="26"/>
  <c r="H22" i="26"/>
  <c r="G21" i="26"/>
  <c r="I21" i="26"/>
  <c r="G24" i="26"/>
  <c r="I24" i="26"/>
  <c r="P18" i="26"/>
  <c r="P17" i="26"/>
  <c r="O18" i="26"/>
  <c r="N18" i="26"/>
  <c r="N17" i="26"/>
  <c r="M18" i="26"/>
  <c r="M17" i="26"/>
  <c r="O17" i="26"/>
  <c r="O19" i="26" s="1"/>
  <c r="T14" i="26"/>
  <c r="S13" i="26"/>
  <c r="U12" i="26"/>
  <c r="V13" i="26"/>
  <c r="T12" i="26"/>
  <c r="V14" i="26"/>
  <c r="U13" i="26"/>
  <c r="S12" i="26"/>
  <c r="U14" i="26"/>
  <c r="T13" i="26"/>
  <c r="V12" i="26"/>
  <c r="S14" i="26"/>
  <c r="O13" i="26"/>
  <c r="H18" i="26"/>
  <c r="J17" i="26"/>
  <c r="H17" i="26"/>
  <c r="G18" i="26"/>
  <c r="I17" i="26"/>
  <c r="J18" i="26"/>
  <c r="I18" i="26"/>
  <c r="G17" i="26"/>
  <c r="G13" i="26"/>
  <c r="F13" i="26"/>
  <c r="I13" i="26"/>
  <c r="H13" i="26"/>
  <c r="AZ18" i="25"/>
  <c r="AH18" i="25"/>
  <c r="I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2" i="25"/>
  <c r="AX21" i="25"/>
  <c r="AX20" i="25"/>
  <c r="AW23" i="25"/>
  <c r="AW20" i="25"/>
  <c r="AR23" i="25"/>
  <c r="AR21" i="25"/>
  <c r="AR20" i="25"/>
  <c r="AQ20" i="25"/>
  <c r="AT23" i="25"/>
  <c r="AR22" i="25"/>
  <c r="AT21" i="25"/>
  <c r="AS23" i="25"/>
  <c r="AQ22" i="25"/>
  <c r="AS21" i="25"/>
  <c r="AS20" i="25"/>
  <c r="AQ23" i="25"/>
  <c r="AS22" i="25"/>
  <c r="AQ21" i="25"/>
  <c r="AL21" i="25"/>
  <c r="AM20" i="25"/>
  <c r="AN21" i="25"/>
  <c r="AK20" i="25"/>
  <c r="AK22" i="25"/>
  <c r="AN20" i="25"/>
  <c r="AM23" i="25"/>
  <c r="AM22" i="25"/>
  <c r="AK21" i="25"/>
  <c r="AL20" i="25"/>
  <c r="AL22" i="25"/>
  <c r="AK23" i="25"/>
  <c r="AM21" i="25"/>
  <c r="AG23" i="25"/>
  <c r="AG22" i="25"/>
  <c r="AF21" i="25"/>
  <c r="AE20" i="25"/>
  <c r="AF23" i="25"/>
  <c r="AF22" i="25"/>
  <c r="AE21" i="25"/>
  <c r="AH20" i="25"/>
  <c r="AH23" i="25"/>
  <c r="AH22" i="25"/>
  <c r="AG21" i="25"/>
  <c r="AE23" i="25"/>
  <c r="AE22" i="25"/>
  <c r="AH21" i="25"/>
  <c r="AG20" i="25"/>
  <c r="AC20" i="25" s="1"/>
  <c r="AF20" i="25"/>
  <c r="Z23" i="25"/>
  <c r="AA22" i="25"/>
  <c r="AB21" i="25"/>
  <c r="Y20" i="25"/>
  <c r="AA23" i="25"/>
  <c r="Y23" i="25"/>
  <c r="Z22" i="25"/>
  <c r="AA21" i="25"/>
  <c r="AB20" i="25"/>
  <c r="Y21" i="25"/>
  <c r="Y24" i="25" s="1"/>
  <c r="AB23" i="25"/>
  <c r="Y22" i="25"/>
  <c r="Z21" i="25"/>
  <c r="AA20" i="25"/>
  <c r="AB22" i="25"/>
  <c r="Z20" i="25"/>
  <c r="T20" i="25"/>
  <c r="U23" i="25"/>
  <c r="V20" i="25"/>
  <c r="V22" i="25"/>
  <c r="V21" i="25"/>
  <c r="S21" i="25"/>
  <c r="U22" i="25"/>
  <c r="S23" i="25"/>
  <c r="S22" i="25"/>
  <c r="T22" i="25"/>
  <c r="U20" i="25"/>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AP18" i="25"/>
  <c r="AQ18" i="25"/>
  <c r="AL17" i="25"/>
  <c r="AM16" i="25"/>
  <c r="AL16" i="25"/>
  <c r="AL18" i="25" s="1"/>
  <c r="AN17" i="25"/>
  <c r="AK16" i="25"/>
  <c r="AM17" i="25"/>
  <c r="AN16" i="25"/>
  <c r="AN18" i="25" s="1"/>
  <c r="AK17" i="25"/>
  <c r="AO18" i="9"/>
  <c r="AD18" i="25"/>
  <c r="AC16" i="25"/>
  <c r="AB17" i="25"/>
  <c r="Z18" i="25"/>
  <c r="AB16" i="25"/>
  <c r="AA16" i="25"/>
  <c r="AA18" i="25" s="1"/>
  <c r="AA17" i="25"/>
  <c r="R18" i="25"/>
  <c r="K16" i="25"/>
  <c r="P18" i="25"/>
  <c r="F18" i="25"/>
  <c r="BF13" i="25"/>
  <c r="BE12" i="25"/>
  <c r="BC11" i="25"/>
  <c r="BE13" i="25"/>
  <c r="BD12" i="25"/>
  <c r="BD13" i="25"/>
  <c r="BA13" i="25" s="1"/>
  <c r="BC12" i="25"/>
  <c r="BE11" i="25"/>
  <c r="BC13" i="25"/>
  <c r="BF12" i="25"/>
  <c r="BD11" i="25"/>
  <c r="BF11" i="25"/>
  <c r="BM14" i="9"/>
  <c r="BN13" i="9"/>
  <c r="BO12" i="9"/>
  <c r="BL11" i="9"/>
  <c r="BM10" i="9"/>
  <c r="BM11" i="9"/>
  <c r="BM12" i="9"/>
  <c r="BM13" i="9"/>
  <c r="BK13" i="9"/>
  <c r="BL14" i="9"/>
  <c r="BN12" i="9"/>
  <c r="BO11" i="9"/>
  <c r="BK11" i="9"/>
  <c r="BO14" i="9"/>
  <c r="BK14" i="9"/>
  <c r="BL13" i="9"/>
  <c r="BN11" i="9"/>
  <c r="BO10" i="9"/>
  <c r="BO15" i="9" s="1"/>
  <c r="BK10" i="9"/>
  <c r="BN14" i="9"/>
  <c r="BO13" i="9"/>
  <c r="BL12" i="9"/>
  <c r="BN10" i="9"/>
  <c r="AY13" i="25"/>
  <c r="AY12" i="25"/>
  <c r="AY11" i="25"/>
  <c r="AW11" i="25"/>
  <c r="AZ13" i="25"/>
  <c r="AZ12" i="25"/>
  <c r="AZ11" i="25"/>
  <c r="AX13" i="25"/>
  <c r="AX12" i="25"/>
  <c r="AX11" i="25"/>
  <c r="AW13" i="25"/>
  <c r="AW12" i="25"/>
  <c r="AQ13" i="25"/>
  <c r="AR13" i="25"/>
  <c r="AT13" i="25"/>
  <c r="AK13" i="25"/>
  <c r="AK12" i="25"/>
  <c r="AM11" i="25"/>
  <c r="AL13" i="25"/>
  <c r="AN11" i="25"/>
  <c r="AG13" i="25"/>
  <c r="AG12" i="25"/>
  <c r="AF11" i="25"/>
  <c r="AH11" i="25"/>
  <c r="AH13" i="25"/>
  <c r="AF13" i="25"/>
  <c r="AF12" i="25"/>
  <c r="AE11" i="25"/>
  <c r="AE13" i="25"/>
  <c r="AE12" i="25"/>
  <c r="AH12" i="25"/>
  <c r="AG11" i="25"/>
  <c r="Z13" i="25"/>
  <c r="AA12" i="25"/>
  <c r="Y13" i="25"/>
  <c r="Z12" i="25"/>
  <c r="AA13" i="25"/>
  <c r="AB13" i="25"/>
  <c r="Y12" i="25"/>
  <c r="N11" i="25"/>
  <c r="N13" i="25"/>
  <c r="P11" i="25"/>
  <c r="P14" i="25" s="1"/>
  <c r="P13" i="25"/>
  <c r="M12" i="25"/>
  <c r="O12" i="25"/>
  <c r="M13" i="25"/>
  <c r="O11" i="25"/>
  <c r="O13" i="25"/>
  <c r="M11" i="25"/>
  <c r="L13" i="25"/>
  <c r="N12" i="25"/>
  <c r="L12" i="25"/>
  <c r="P12" i="25"/>
  <c r="N19" i="24"/>
  <c r="O19" i="24"/>
  <c r="P19" i="24"/>
  <c r="K17" i="24"/>
  <c r="C12" i="13"/>
  <c r="C13" i="13"/>
  <c r="K28" i="13"/>
  <c r="K22" i="13"/>
  <c r="K17" i="13"/>
  <c r="J24" i="13"/>
  <c r="J25" i="13"/>
  <c r="J26" i="13"/>
  <c r="J27" i="13"/>
  <c r="J20" i="13"/>
  <c r="J22"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X18" i="10"/>
  <c r="W18" i="10"/>
  <c r="W20" i="10" s="1"/>
  <c r="V18" i="10"/>
  <c r="U18" i="10"/>
  <c r="Y25" i="10"/>
  <c r="X25" i="10"/>
  <c r="W25" i="10"/>
  <c r="V25" i="10"/>
  <c r="U25" i="10"/>
  <c r="T25" i="10"/>
  <c r="Y24" i="10"/>
  <c r="X24" i="10"/>
  <c r="W24" i="10"/>
  <c r="V24" i="10"/>
  <c r="U24" i="10"/>
  <c r="T24" i="10"/>
  <c r="Y23" i="10"/>
  <c r="X23" i="10"/>
  <c r="W23" i="10"/>
  <c r="V23" i="10"/>
  <c r="U23" i="10"/>
  <c r="T23" i="10"/>
  <c r="Y22" i="10"/>
  <c r="X22" i="10"/>
  <c r="W22" i="10"/>
  <c r="V22" i="10"/>
  <c r="U22" i="10"/>
  <c r="T20" i="10"/>
  <c r="T12" i="10"/>
  <c r="T13" i="10"/>
  <c r="T14" i="10"/>
  <c r="T15" i="10"/>
  <c r="P14" i="10"/>
  <c r="R25" i="10"/>
  <c r="Q25" i="10"/>
  <c r="P25" i="10"/>
  <c r="O25" i="10"/>
  <c r="N25" i="10"/>
  <c r="M25" i="10"/>
  <c r="R24" i="10"/>
  <c r="P24" i="10"/>
  <c r="O24" i="10"/>
  <c r="N24" i="10"/>
  <c r="M24" i="10"/>
  <c r="R23" i="10"/>
  <c r="Q23" i="10"/>
  <c r="P23" i="10"/>
  <c r="O23" i="10"/>
  <c r="N23" i="10"/>
  <c r="M23" i="10"/>
  <c r="R22" i="10"/>
  <c r="Q22" i="10"/>
  <c r="P22" i="10"/>
  <c r="N22" i="10"/>
  <c r="R19" i="10"/>
  <c r="Q19" i="10"/>
  <c r="Q20" i="10" s="1"/>
  <c r="P19" i="10"/>
  <c r="O19" i="10"/>
  <c r="N19" i="10"/>
  <c r="M19" i="10"/>
  <c r="L19" i="10" s="1"/>
  <c r="R18" i="10"/>
  <c r="R20" i="10" s="1"/>
  <c r="Q18" i="10"/>
  <c r="P18" i="10"/>
  <c r="O18" i="10"/>
  <c r="L18" i="10" s="1"/>
  <c r="L20" i="10" s="1"/>
  <c r="N18" i="10"/>
  <c r="N20" i="10" s="1"/>
  <c r="N12" i="10"/>
  <c r="O12" i="10"/>
  <c r="P12" i="10"/>
  <c r="Q12" i="10"/>
  <c r="R12" i="10"/>
  <c r="P13" i="10"/>
  <c r="O14" i="10"/>
  <c r="Q14" i="10"/>
  <c r="O15" i="10"/>
  <c r="Q15" i="10"/>
  <c r="R15" i="10"/>
  <c r="M12" i="10"/>
  <c r="M13" i="10"/>
  <c r="M14" i="10"/>
  <c r="J24" i="10"/>
  <c r="J25" i="10"/>
  <c r="I25" i="10"/>
  <c r="H25" i="10"/>
  <c r="G25" i="10"/>
  <c r="F25" i="10"/>
  <c r="I24" i="10"/>
  <c r="H24" i="10"/>
  <c r="G24" i="10"/>
  <c r="F24" i="10"/>
  <c r="J23" i="10"/>
  <c r="I23" i="10"/>
  <c r="H23" i="10"/>
  <c r="G23" i="10"/>
  <c r="F23" i="10"/>
  <c r="J22" i="10"/>
  <c r="I22" i="10"/>
  <c r="H22" i="10"/>
  <c r="G22" i="10"/>
  <c r="K19" i="10"/>
  <c r="J19" i="10"/>
  <c r="J20" i="10" s="1"/>
  <c r="I19" i="10"/>
  <c r="H19" i="10"/>
  <c r="G19" i="10"/>
  <c r="G20" i="10" s="1"/>
  <c r="F19" i="10"/>
  <c r="F20" i="10" s="1"/>
  <c r="K18" i="10"/>
  <c r="J18" i="10"/>
  <c r="I18" i="10"/>
  <c r="I20" i="10" s="1"/>
  <c r="H18" i="10"/>
  <c r="H20" i="10" s="1"/>
  <c r="G18" i="10"/>
  <c r="G12" i="10"/>
  <c r="H12" i="10"/>
  <c r="I12" i="10"/>
  <c r="J12" i="10"/>
  <c r="K12" i="10"/>
  <c r="G14" i="10"/>
  <c r="H14" i="10"/>
  <c r="I14" i="10"/>
  <c r="J14"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5" i="9" s="1"/>
  <c r="BC23" i="9"/>
  <c r="BC24" i="9"/>
  <c r="BD17" i="9"/>
  <c r="BD19" i="9" s="1"/>
  <c r="BE17" i="9"/>
  <c r="BE19" i="9" s="1"/>
  <c r="BE18" i="9"/>
  <c r="BF17" i="9"/>
  <c r="BG17" i="9"/>
  <c r="BH17" i="9"/>
  <c r="BD18" i="9"/>
  <c r="BF18" i="9"/>
  <c r="BG18" i="9"/>
  <c r="BH18" i="9"/>
  <c r="BD10" i="9"/>
  <c r="BD15" i="9" s="1"/>
  <c r="BE10" i="9"/>
  <c r="BF10" i="9"/>
  <c r="BH10" i="9"/>
  <c r="BD11" i="9"/>
  <c r="BE11" i="9"/>
  <c r="BF11" i="9"/>
  <c r="BG11" i="9"/>
  <c r="BH11" i="9"/>
  <c r="BD12" i="9"/>
  <c r="BE12" i="9"/>
  <c r="BF12" i="9"/>
  <c r="BG12" i="9"/>
  <c r="BH12" i="9"/>
  <c r="BD13" i="9"/>
  <c r="BE13" i="9"/>
  <c r="BF13" i="9"/>
  <c r="BB13" i="9" s="1"/>
  <c r="BG13" i="9"/>
  <c r="BH13" i="9"/>
  <c r="BD14" i="9"/>
  <c r="BE14" i="9"/>
  <c r="BB14" i="9" s="1"/>
  <c r="BF14" i="9"/>
  <c r="BG14" i="9"/>
  <c r="BH14" i="9"/>
  <c r="BC11" i="9"/>
  <c r="BB11" i="9" s="1"/>
  <c r="BC12" i="9"/>
  <c r="BC13" i="9"/>
  <c r="BC14" i="9"/>
  <c r="AW21" i="9"/>
  <c r="AX21" i="9"/>
  <c r="AY21" i="9"/>
  <c r="AZ21" i="9"/>
  <c r="AW22" i="9"/>
  <c r="AX22" i="9"/>
  <c r="AX25" i="9" s="1"/>
  <c r="AY22" i="9"/>
  <c r="AZ22" i="9"/>
  <c r="BA22" i="9"/>
  <c r="AW23" i="9"/>
  <c r="AX23" i="9"/>
  <c r="AY23" i="9"/>
  <c r="AZ23" i="9"/>
  <c r="AW24" i="9"/>
  <c r="AX24" i="9"/>
  <c r="AY24" i="9"/>
  <c r="AZ24" i="9"/>
  <c r="BA24" i="9"/>
  <c r="AV22" i="9"/>
  <c r="AV23" i="9"/>
  <c r="AV24" i="9"/>
  <c r="AW17" i="9"/>
  <c r="AX17" i="9"/>
  <c r="AY17" i="9"/>
  <c r="AZ17" i="9"/>
  <c r="BA17" i="9"/>
  <c r="AW18" i="9"/>
  <c r="AX18" i="9"/>
  <c r="AY18" i="9"/>
  <c r="AZ18" i="9"/>
  <c r="BA18" i="9"/>
  <c r="AW11" i="9"/>
  <c r="AX11" i="9"/>
  <c r="AY11" i="9"/>
  <c r="AZ11" i="9"/>
  <c r="BA11" i="9"/>
  <c r="AW14" i="9"/>
  <c r="AX14" i="9"/>
  <c r="AY14" i="9"/>
  <c r="BA14" i="9"/>
  <c r="AV11" i="9"/>
  <c r="AV14" i="9"/>
  <c r="AT18" i="9"/>
  <c r="AS18" i="9"/>
  <c r="AR18" i="9"/>
  <c r="AQ18" i="9"/>
  <c r="AP18" i="9"/>
  <c r="AT17" i="9"/>
  <c r="AS17" i="9"/>
  <c r="AR17" i="9"/>
  <c r="AQ17" i="9"/>
  <c r="AP17" i="9"/>
  <c r="AS24" i="9"/>
  <c r="AQ24" i="9"/>
  <c r="AP24" i="9"/>
  <c r="AO24" i="9"/>
  <c r="AS23" i="9"/>
  <c r="AR23" i="9"/>
  <c r="AQ23" i="9"/>
  <c r="AP23" i="9"/>
  <c r="AO23" i="9"/>
  <c r="AT22" i="9"/>
  <c r="AS22" i="9"/>
  <c r="AR22" i="9"/>
  <c r="AQ22" i="9"/>
  <c r="AP22" i="9"/>
  <c r="AO22" i="9"/>
  <c r="AT21" i="9"/>
  <c r="AS21" i="9"/>
  <c r="AR21" i="9"/>
  <c r="AQ21" i="9"/>
  <c r="AP21" i="9"/>
  <c r="AN21" i="9" s="1"/>
  <c r="AP11" i="9"/>
  <c r="AQ11" i="9"/>
  <c r="AR11" i="9"/>
  <c r="AS11" i="9"/>
  <c r="AT11" i="9"/>
  <c r="AS12" i="9"/>
  <c r="AT12" i="9"/>
  <c r="AQ13" i="9"/>
  <c r="AP14" i="9"/>
  <c r="AQ14" i="9"/>
  <c r="AO14" i="9"/>
  <c r="AO13" i="9"/>
  <c r="AO12" i="9"/>
  <c r="AO11" i="9"/>
  <c r="AH22" i="9"/>
  <c r="AI22" i="9"/>
  <c r="AJ22" i="9"/>
  <c r="AG22" i="9" s="1"/>
  <c r="AK22" i="9"/>
  <c r="AL22" i="9"/>
  <c r="AM22" i="9"/>
  <c r="AH23" i="9"/>
  <c r="AI23" i="9"/>
  <c r="AJ23" i="9"/>
  <c r="AK23" i="9"/>
  <c r="AL23" i="9"/>
  <c r="AM23" i="9"/>
  <c r="AH24" i="9"/>
  <c r="AI24" i="9"/>
  <c r="AJ24" i="9"/>
  <c r="AG24" i="9" s="1"/>
  <c r="AK24" i="9"/>
  <c r="AL24" i="9"/>
  <c r="AM24" i="9"/>
  <c r="AM21" i="9"/>
  <c r="AL21" i="9"/>
  <c r="AK21" i="9"/>
  <c r="AJ21" i="9"/>
  <c r="AI21" i="9"/>
  <c r="AI25" i="9" s="1"/>
  <c r="AM18" i="9"/>
  <c r="AL18" i="9"/>
  <c r="AK18" i="9"/>
  <c r="AJ18" i="9"/>
  <c r="AG18" i="9" s="1"/>
  <c r="AI18" i="9"/>
  <c r="AA18" i="9"/>
  <c r="AB18" i="9"/>
  <c r="AC18" i="9"/>
  <c r="AC19" i="9" s="1"/>
  <c r="AD18" i="9"/>
  <c r="AE18" i="9"/>
  <c r="AF18" i="9"/>
  <c r="AF17" i="9"/>
  <c r="AF19" i="9" s="1"/>
  <c r="AE17" i="9"/>
  <c r="AD17" i="9"/>
  <c r="AC17" i="9"/>
  <c r="AB17" i="9"/>
  <c r="AB19" i="9" s="1"/>
  <c r="AI10" i="9"/>
  <c r="AJ10" i="9"/>
  <c r="AK10" i="9"/>
  <c r="AL10" i="9"/>
  <c r="AL15" i="9" s="1"/>
  <c r="AM10" i="9"/>
  <c r="AI11" i="9"/>
  <c r="AJ11" i="9"/>
  <c r="AK11" i="9"/>
  <c r="AL11" i="9"/>
  <c r="AM11" i="9"/>
  <c r="AI12" i="9"/>
  <c r="AJ12" i="9"/>
  <c r="AJ15" i="9" s="1"/>
  <c r="AK12" i="9"/>
  <c r="AL12" i="9"/>
  <c r="AM12" i="9"/>
  <c r="AI13" i="9"/>
  <c r="AI15" i="9" s="1"/>
  <c r="AJ13" i="9"/>
  <c r="AK13" i="9"/>
  <c r="AL13" i="9"/>
  <c r="AM13" i="9"/>
  <c r="AM15" i="9" s="1"/>
  <c r="AI14" i="9"/>
  <c r="AJ14" i="9"/>
  <c r="AK14" i="9"/>
  <c r="AL14" i="9"/>
  <c r="AM14" i="9"/>
  <c r="AH11" i="9"/>
  <c r="AH12" i="9"/>
  <c r="AH13" i="9"/>
  <c r="AG13" i="9" s="1"/>
  <c r="AH14" i="9"/>
  <c r="AB21" i="9"/>
  <c r="AC21" i="9"/>
  <c r="AD21" i="9"/>
  <c r="AD25" i="9" s="1"/>
  <c r="AE21" i="9"/>
  <c r="AE25" i="9" s="1"/>
  <c r="AF21" i="9"/>
  <c r="AB22" i="9"/>
  <c r="AC22" i="9"/>
  <c r="AC25" i="9" s="1"/>
  <c r="AD22" i="9"/>
  <c r="AE22" i="9"/>
  <c r="AF22" i="9"/>
  <c r="AC23" i="9"/>
  <c r="AD23" i="9"/>
  <c r="AE23" i="9"/>
  <c r="AF23" i="9"/>
  <c r="AB24" i="9"/>
  <c r="Z24" i="9" s="1"/>
  <c r="AC24" i="9"/>
  <c r="AD24" i="9"/>
  <c r="AE24" i="9"/>
  <c r="AF24" i="9"/>
  <c r="AA22" i="9"/>
  <c r="AA23" i="9"/>
  <c r="AA24" i="9"/>
  <c r="AB11" i="9"/>
  <c r="AC11" i="9"/>
  <c r="AD11" i="9"/>
  <c r="AE11" i="9"/>
  <c r="AF11" i="9"/>
  <c r="AC13" i="9"/>
  <c r="AD13" i="9"/>
  <c r="AE13" i="9"/>
  <c r="AB14" i="9"/>
  <c r="AC14" i="9"/>
  <c r="AD14" i="9"/>
  <c r="AE14" i="9"/>
  <c r="AF14" i="9"/>
  <c r="AA14" i="9"/>
  <c r="AA13" i="9"/>
  <c r="AA12" i="9"/>
  <c r="AA11" i="9"/>
  <c r="AA15" i="9" s="1"/>
  <c r="M11" i="9"/>
  <c r="M12" i="9"/>
  <c r="M13" i="9"/>
  <c r="M14" i="9"/>
  <c r="M18" i="9"/>
  <c r="M22" i="9"/>
  <c r="M23" i="9"/>
  <c r="M24" i="9"/>
  <c r="L24" i="9" s="1"/>
  <c r="T22" i="9"/>
  <c r="T23" i="9"/>
  <c r="T24" i="9"/>
  <c r="T18" i="9"/>
  <c r="T19" i="9" s="1"/>
  <c r="T14" i="9"/>
  <c r="U14" i="9"/>
  <c r="V14" i="9"/>
  <c r="W14" i="9"/>
  <c r="S14" i="9" s="1"/>
  <c r="X14" i="9"/>
  <c r="Y14" i="9"/>
  <c r="T13" i="9"/>
  <c r="U13" i="9"/>
  <c r="V13" i="9"/>
  <c r="W13" i="9"/>
  <c r="X13" i="9"/>
  <c r="Y13" i="9"/>
  <c r="O12" i="9"/>
  <c r="P12" i="9"/>
  <c r="Q12" i="9"/>
  <c r="R12" i="9"/>
  <c r="T12" i="9"/>
  <c r="U12" i="9"/>
  <c r="V12" i="9"/>
  <c r="W12" i="9"/>
  <c r="X12" i="9"/>
  <c r="Y12" i="9"/>
  <c r="AI17" i="9"/>
  <c r="AJ17" i="9"/>
  <c r="AJ19" i="9" s="1"/>
  <c r="AK17" i="9"/>
  <c r="AL17" i="9"/>
  <c r="AL19" i="9"/>
  <c r="AM17" i="9"/>
  <c r="U21" i="9"/>
  <c r="V21" i="9"/>
  <c r="W21" i="9"/>
  <c r="X21" i="9"/>
  <c r="S21" i="9" s="1"/>
  <c r="Y21" i="9"/>
  <c r="U22" i="9"/>
  <c r="V22" i="9"/>
  <c r="W22" i="9"/>
  <c r="S22" i="9" s="1"/>
  <c r="X22" i="9"/>
  <c r="Y22" i="9"/>
  <c r="U23" i="9"/>
  <c r="V23" i="9"/>
  <c r="V25" i="9" s="1"/>
  <c r="W23" i="9"/>
  <c r="X23" i="9"/>
  <c r="Y23" i="9"/>
  <c r="U24" i="9"/>
  <c r="S24" i="9" s="1"/>
  <c r="V24" i="9"/>
  <c r="W24" i="9"/>
  <c r="X24" i="9"/>
  <c r="Y24" i="9"/>
  <c r="Y25" i="9" s="1"/>
  <c r="U17" i="9"/>
  <c r="V17" i="9"/>
  <c r="W17" i="9"/>
  <c r="X17" i="9"/>
  <c r="X19" i="9" s="1"/>
  <c r="Y17" i="9"/>
  <c r="U18" i="9"/>
  <c r="V18" i="9"/>
  <c r="W18" i="9"/>
  <c r="W19" i="9" s="1"/>
  <c r="X18" i="9"/>
  <c r="Y18" i="9"/>
  <c r="U10" i="9"/>
  <c r="V10" i="9"/>
  <c r="V15" i="9" s="1"/>
  <c r="W10" i="9"/>
  <c r="X10" i="9"/>
  <c r="T11" i="9"/>
  <c r="U11" i="9"/>
  <c r="V11" i="9"/>
  <c r="W11" i="9"/>
  <c r="X11" i="9"/>
  <c r="Y11" i="9"/>
  <c r="N21" i="9"/>
  <c r="O21" i="9"/>
  <c r="P21" i="9"/>
  <c r="Q21" i="9"/>
  <c r="Q25" i="9" s="1"/>
  <c r="R21" i="9"/>
  <c r="N22" i="9"/>
  <c r="O22" i="9"/>
  <c r="P22" i="9"/>
  <c r="L22" i="9" s="1"/>
  <c r="Q22" i="9"/>
  <c r="R22" i="9"/>
  <c r="N23" i="9"/>
  <c r="O23" i="9"/>
  <c r="O25" i="9" s="1"/>
  <c r="P23" i="9"/>
  <c r="Q23" i="9"/>
  <c r="R23" i="9"/>
  <c r="N24" i="9"/>
  <c r="N25" i="9" s="1"/>
  <c r="O24" i="9"/>
  <c r="P24" i="9"/>
  <c r="Q24" i="9"/>
  <c r="R24" i="9"/>
  <c r="R25" i="9" s="1"/>
  <c r="N17" i="9"/>
  <c r="O17" i="9"/>
  <c r="P17" i="9"/>
  <c r="Q17" i="9"/>
  <c r="L17" i="9" s="1"/>
  <c r="R17" i="9"/>
  <c r="R18" i="9"/>
  <c r="N18" i="9"/>
  <c r="O18" i="9"/>
  <c r="O19" i="9" s="1"/>
  <c r="P18" i="9"/>
  <c r="Q18" i="9"/>
  <c r="N10" i="9"/>
  <c r="O10" i="9"/>
  <c r="O15" i="9" s="1"/>
  <c r="P10" i="9"/>
  <c r="Q10" i="9"/>
  <c r="R10" i="9"/>
  <c r="N11" i="9"/>
  <c r="L11" i="9" s="1"/>
  <c r="O11" i="9"/>
  <c r="P11" i="9"/>
  <c r="Q11" i="9"/>
  <c r="R11" i="9"/>
  <c r="N13" i="9"/>
  <c r="O13" i="9"/>
  <c r="P13" i="9"/>
  <c r="Q13" i="9"/>
  <c r="L13" i="9" s="1"/>
  <c r="R13" i="9"/>
  <c r="N14" i="9"/>
  <c r="O14" i="9"/>
  <c r="P14" i="9"/>
  <c r="P15" i="9" s="1"/>
  <c r="Q14" i="9"/>
  <c r="R14" i="9"/>
  <c r="F3" i="9"/>
  <c r="AH18" i="8"/>
  <c r="AH19" i="8"/>
  <c r="AH22" i="8"/>
  <c r="AH23" i="8"/>
  <c r="AH24" i="8"/>
  <c r="AA15" i="8"/>
  <c r="AA18" i="8"/>
  <c r="AA19" i="8"/>
  <c r="AA22" i="8"/>
  <c r="AA26" i="8" s="1"/>
  <c r="AA23" i="8"/>
  <c r="AA24" i="8"/>
  <c r="AA25" i="8"/>
  <c r="T14" i="8"/>
  <c r="T18" i="8"/>
  <c r="T19" i="8"/>
  <c r="T25" i="8"/>
  <c r="M14" i="8"/>
  <c r="M15" i="8"/>
  <c r="M18" i="8"/>
  <c r="M19" i="8"/>
  <c r="M23" i="8"/>
  <c r="M24" i="8"/>
  <c r="M25" i="8"/>
  <c r="N15" i="8"/>
  <c r="Q14" i="8"/>
  <c r="P14" i="8"/>
  <c r="O14" i="8"/>
  <c r="N14" i="8"/>
  <c r="J11" i="8"/>
  <c r="AG28" i="5"/>
  <c r="AH17" i="5"/>
  <c r="P22" i="5"/>
  <c r="BL19" i="9"/>
  <c r="BN19" i="9"/>
  <c r="BJ19" i="9"/>
  <c r="S28" i="3"/>
  <c r="AK22" i="3"/>
  <c r="AG22" i="3"/>
  <c r="J11" i="9"/>
  <c r="K13" i="9"/>
  <c r="K12" i="9"/>
  <c r="K10" i="9"/>
  <c r="K14" i="9"/>
  <c r="K11" i="9"/>
  <c r="K15" i="9" s="1"/>
  <c r="J14" i="9"/>
  <c r="J12" i="9"/>
  <c r="G13" i="9"/>
  <c r="F12" i="9"/>
  <c r="F15" i="9" s="1"/>
  <c r="H11" i="9"/>
  <c r="F11" i="9"/>
  <c r="G11" i="9"/>
  <c r="H13" i="9"/>
  <c r="I14" i="9"/>
  <c r="H14" i="9"/>
  <c r="F13" i="9"/>
  <c r="I11" i="9"/>
  <c r="J13" i="9"/>
  <c r="F14" i="9"/>
  <c r="A11" i="13"/>
  <c r="A12" i="13"/>
  <c r="AM15" i="8"/>
  <c r="AL15" i="8"/>
  <c r="AM14" i="8"/>
  <c r="AC15"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M10" i="12"/>
  <c r="J8" i="22"/>
  <c r="Q8" i="22" s="1"/>
  <c r="C8" i="22"/>
  <c r="J8" i="21"/>
  <c r="Q8" i="21" s="1"/>
  <c r="C8" i="21"/>
  <c r="J8" i="20"/>
  <c r="J8" i="19"/>
  <c r="K14" i="18"/>
  <c r="L10" i="19" s="1"/>
  <c r="D14" i="18"/>
  <c r="K9" i="18"/>
  <c r="K14" i="17"/>
  <c r="K15" i="17" s="1"/>
  <c r="D14" i="17"/>
  <c r="E10" i="11" s="1"/>
  <c r="K9" i="17"/>
  <c r="R14" i="16"/>
  <c r="V10" i="22" s="1"/>
  <c r="K14" i="16"/>
  <c r="P10" i="22" s="1"/>
  <c r="D14" i="16"/>
  <c r="G10" i="22" s="1"/>
  <c r="K9" i="16"/>
  <c r="R9" i="16" s="1"/>
  <c r="D9" i="16"/>
  <c r="R15" i="15"/>
  <c r="D14" i="15"/>
  <c r="C10" i="12" s="1"/>
  <c r="H10" i="12"/>
  <c r="K9" i="15"/>
  <c r="R9" i="15" s="1"/>
  <c r="D9" i="15"/>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2"/>
  <c r="Q8" i="12" s="1"/>
  <c r="C8" i="12"/>
  <c r="J8" i="11"/>
  <c r="X20" i="10"/>
  <c r="V20" i="10"/>
  <c r="K24" i="9"/>
  <c r="J24" i="9"/>
  <c r="I24" i="9"/>
  <c r="E24" i="9" s="1"/>
  <c r="H24" i="9"/>
  <c r="G24" i="9"/>
  <c r="K23" i="9"/>
  <c r="J23" i="9"/>
  <c r="E23" i="9" s="1"/>
  <c r="I23" i="9"/>
  <c r="H23" i="9"/>
  <c r="G23" i="9"/>
  <c r="K22" i="9"/>
  <c r="K25" i="9" s="1"/>
  <c r="J22" i="9"/>
  <c r="I22" i="9"/>
  <c r="H22" i="9"/>
  <c r="G22" i="9"/>
  <c r="E22" i="9" s="1"/>
  <c r="K21" i="9"/>
  <c r="J21" i="9"/>
  <c r="I21" i="9"/>
  <c r="H21" i="9"/>
  <c r="E21" i="9" s="1"/>
  <c r="G21" i="9"/>
  <c r="K18" i="9"/>
  <c r="J18" i="9"/>
  <c r="I18" i="9"/>
  <c r="E18" i="9" s="1"/>
  <c r="H18" i="9"/>
  <c r="H19" i="9" s="1"/>
  <c r="G18" i="9"/>
  <c r="K17" i="9"/>
  <c r="J17" i="9"/>
  <c r="E17" i="9" s="1"/>
  <c r="E19" i="9" s="1"/>
  <c r="I17" i="9"/>
  <c r="H17" i="9"/>
  <c r="AM25" i="8"/>
  <c r="AL25" i="8"/>
  <c r="AK25" i="8"/>
  <c r="AJ25" i="8"/>
  <c r="AF25" i="8"/>
  <c r="AE25" i="8"/>
  <c r="AD25" i="8"/>
  <c r="AC25" i="8"/>
  <c r="AB25" i="8"/>
  <c r="Y25" i="8"/>
  <c r="X25" i="8"/>
  <c r="W25" i="8"/>
  <c r="V25" i="8"/>
  <c r="U25" i="8"/>
  <c r="R25" i="8"/>
  <c r="Q25" i="8"/>
  <c r="P25" i="8"/>
  <c r="O25" i="8"/>
  <c r="N25" i="8"/>
  <c r="K25" i="8"/>
  <c r="J25" i="8"/>
  <c r="I25" i="8"/>
  <c r="AM24" i="8"/>
  <c r="AK24" i="8"/>
  <c r="AJ24" i="8"/>
  <c r="AE24" i="8"/>
  <c r="AD24" i="8"/>
  <c r="AC24" i="8"/>
  <c r="AB24" i="8"/>
  <c r="N24" i="8"/>
  <c r="AM23" i="8"/>
  <c r="AL23" i="8"/>
  <c r="AK23" i="8"/>
  <c r="AF23" i="8"/>
  <c r="AE23" i="8"/>
  <c r="AD23" i="8"/>
  <c r="AC23" i="8"/>
  <c r="AB23" i="8"/>
  <c r="Z23" i="8" s="1"/>
  <c r="R23" i="8"/>
  <c r="Q23" i="8"/>
  <c r="P23" i="8"/>
  <c r="O23" i="8"/>
  <c r="N23" i="8"/>
  <c r="J23" i="8"/>
  <c r="AK22" i="8"/>
  <c r="AD22" i="8"/>
  <c r="AD26" i="8" s="1"/>
  <c r="AC22" i="8"/>
  <c r="AB22" i="8"/>
  <c r="K22" i="8"/>
  <c r="J22" i="8"/>
  <c r="I22" i="8"/>
  <c r="AM19" i="8"/>
  <c r="AL19" i="8"/>
  <c r="AK19" i="8"/>
  <c r="AG19" i="8" s="1"/>
  <c r="AJ19" i="8"/>
  <c r="AJ20" i="8" s="1"/>
  <c r="AI19" i="8"/>
  <c r="AF19" i="8"/>
  <c r="AE19" i="8"/>
  <c r="AD19" i="8"/>
  <c r="AC19" i="8"/>
  <c r="AB19" i="8"/>
  <c r="Z19" i="8" s="1"/>
  <c r="Y19" i="8"/>
  <c r="X19" i="8"/>
  <c r="W19" i="8"/>
  <c r="V19" i="8"/>
  <c r="U19" i="8"/>
  <c r="S19" i="8" s="1"/>
  <c r="R19" i="8"/>
  <c r="Q19" i="8"/>
  <c r="P19" i="8"/>
  <c r="O19" i="8"/>
  <c r="L19" i="8" s="1"/>
  <c r="N19" i="8"/>
  <c r="K19" i="8"/>
  <c r="J19" i="8"/>
  <c r="I19" i="8"/>
  <c r="H19" i="8"/>
  <c r="AM18" i="8"/>
  <c r="AL18" i="8"/>
  <c r="AL20" i="8" s="1"/>
  <c r="AK18" i="8"/>
  <c r="AJ18" i="8"/>
  <c r="AI18" i="8"/>
  <c r="AI20" i="8" s="1"/>
  <c r="AF18" i="8"/>
  <c r="AE18" i="8"/>
  <c r="AD18" i="8"/>
  <c r="AC18" i="8"/>
  <c r="Z18" i="8" s="1"/>
  <c r="AB18" i="8"/>
  <c r="AB20" i="8" s="1"/>
  <c r="Y18" i="8"/>
  <c r="X18" i="8"/>
  <c r="X20" i="8" s="1"/>
  <c r="W18" i="8"/>
  <c r="V18" i="8"/>
  <c r="U18" i="8"/>
  <c r="U20" i="8"/>
  <c r="R18" i="8"/>
  <c r="Q18" i="8"/>
  <c r="P18" i="8"/>
  <c r="P20" i="8"/>
  <c r="O18" i="8"/>
  <c r="O20" i="8" s="1"/>
  <c r="N18" i="8"/>
  <c r="K18" i="8"/>
  <c r="J18" i="8"/>
  <c r="J20" i="8" s="1"/>
  <c r="I18" i="8"/>
  <c r="H18" i="8"/>
  <c r="H20" i="8" s="1"/>
  <c r="G18" i="8"/>
  <c r="E18" i="8" s="1"/>
  <c r="E20" i="8" s="1"/>
  <c r="R14" i="7"/>
  <c r="V10" i="21" s="1"/>
  <c r="K14" i="7"/>
  <c r="K15" i="7" s="1"/>
  <c r="D14" i="7"/>
  <c r="G10" i="21" s="1"/>
  <c r="K9" i="7"/>
  <c r="R9" i="7" s="1"/>
  <c r="D9" i="7"/>
  <c r="K14" i="6"/>
  <c r="K10" i="20" s="1"/>
  <c r="K15" i="6"/>
  <c r="D14" i="6"/>
  <c r="E10" i="20" s="1"/>
  <c r="K9" i="6"/>
  <c r="A28" i="5"/>
  <c r="Q6" i="5"/>
  <c r="X6" i="5" s="1"/>
  <c r="AE6" i="5" s="1"/>
  <c r="J6" i="5"/>
  <c r="J6" i="4"/>
  <c r="Q6" i="4" s="1"/>
  <c r="X6" i="4" s="1"/>
  <c r="AE6" i="4"/>
  <c r="AL6" i="4" s="1"/>
  <c r="AS6" i="4" s="1"/>
  <c r="AZ6" i="4" s="1"/>
  <c r="A28" i="3"/>
  <c r="H22" i="8"/>
  <c r="A11" i="3"/>
  <c r="X6" i="3"/>
  <c r="Q6" i="3"/>
  <c r="J6" i="3"/>
  <c r="AE6" i="3" s="1"/>
  <c r="G17" i="9"/>
  <c r="H25" i="8"/>
  <c r="AI22" i="8"/>
  <c r="AI25" i="8"/>
  <c r="AI23" i="8"/>
  <c r="F10" i="20"/>
  <c r="V10" i="12"/>
  <c r="R10" i="12"/>
  <c r="M10" i="22"/>
  <c r="H10" i="22"/>
  <c r="D15" i="17"/>
  <c r="H10" i="11"/>
  <c r="D10" i="11"/>
  <c r="C10" i="11"/>
  <c r="F10" i="11"/>
  <c r="G10" i="11"/>
  <c r="I10" i="11"/>
  <c r="J10" i="21"/>
  <c r="M10" i="21"/>
  <c r="P10" i="21"/>
  <c r="O10" i="21"/>
  <c r="K10" i="21"/>
  <c r="J10" i="20"/>
  <c r="R10" i="21"/>
  <c r="K10" i="19"/>
  <c r="G10" i="19"/>
  <c r="F10" i="19"/>
  <c r="I10" i="19"/>
  <c r="Q10" i="21"/>
  <c r="R15" i="7"/>
  <c r="S10" i="21"/>
  <c r="F10" i="12"/>
  <c r="U10" i="21"/>
  <c r="W10" i="21"/>
  <c r="Q10" i="12"/>
  <c r="S10" i="12"/>
  <c r="U10" i="12"/>
  <c r="T10" i="12"/>
  <c r="P20" i="10"/>
  <c r="J10" i="22"/>
  <c r="C22" i="13"/>
  <c r="K106" i="13"/>
  <c r="Q14" i="26"/>
  <c r="S25" i="26"/>
  <c r="H19" i="26"/>
  <c r="Q24" i="26"/>
  <c r="U25" i="26"/>
  <c r="T25" i="26"/>
  <c r="R25" i="26"/>
  <c r="K24" i="26"/>
  <c r="K18" i="26"/>
  <c r="O20" i="10"/>
  <c r="M19" i="26"/>
  <c r="K17" i="26"/>
  <c r="K19" i="26" s="1"/>
  <c r="P19" i="26"/>
  <c r="N19" i="26"/>
  <c r="G19" i="26"/>
  <c r="I19" i="26"/>
  <c r="R15" i="26"/>
  <c r="Q13" i="26"/>
  <c r="T15" i="26"/>
  <c r="U15" i="26"/>
  <c r="T16" i="10"/>
  <c r="S15" i="26"/>
  <c r="E18" i="10"/>
  <c r="J19" i="26"/>
  <c r="E18" i="26"/>
  <c r="F19" i="26"/>
  <c r="E17" i="26"/>
  <c r="S24" i="25"/>
  <c r="BC18" i="25"/>
  <c r="K13" i="25"/>
  <c r="W16" i="25"/>
  <c r="W18" i="25" s="1"/>
  <c r="AF24" i="25"/>
  <c r="Q21" i="25"/>
  <c r="U24" i="25"/>
  <c r="AW24" i="25"/>
  <c r="AG24" i="25"/>
  <c r="BE24" i="25"/>
  <c r="AB18" i="25"/>
  <c r="K10" i="25"/>
  <c r="BF18" i="25"/>
  <c r="AC22" i="25"/>
  <c r="AS24" i="25"/>
  <c r="BA22" i="25"/>
  <c r="BD24" i="25"/>
  <c r="BA23" i="25"/>
  <c r="BB24" i="25"/>
  <c r="BA20" i="25"/>
  <c r="BC24" i="25"/>
  <c r="BA21" i="25"/>
  <c r="BF24" i="25"/>
  <c r="AU22" i="25"/>
  <c r="AU23" i="25"/>
  <c r="AY24" i="25"/>
  <c r="AZ24" i="25"/>
  <c r="AU21" i="25"/>
  <c r="AU20" i="25"/>
  <c r="AV24" i="25"/>
  <c r="AQ24" i="25"/>
  <c r="AO23" i="25"/>
  <c r="AD24" i="25"/>
  <c r="AH25" i="9"/>
  <c r="AC21" i="25"/>
  <c r="AC24" i="25" s="1"/>
  <c r="AH24" i="25"/>
  <c r="AC23" i="25"/>
  <c r="W20" i="25"/>
  <c r="AA24" i="25"/>
  <c r="T24" i="25"/>
  <c r="N24" i="25"/>
  <c r="K21" i="25"/>
  <c r="P24" i="25"/>
  <c r="O24" i="25"/>
  <c r="M24" i="25"/>
  <c r="K20" i="25"/>
  <c r="K22" i="25"/>
  <c r="BA17" i="25"/>
  <c r="BA16" i="25"/>
  <c r="AW19" i="9"/>
  <c r="AZ19" i="9"/>
  <c r="AM18" i="25"/>
  <c r="AI17" i="25"/>
  <c r="AK18" i="25"/>
  <c r="AJ18" i="25"/>
  <c r="AO19" i="9"/>
  <c r="AM19" i="9"/>
  <c r="W17" i="25"/>
  <c r="AA19" i="9"/>
  <c r="AD19" i="9"/>
  <c r="P19" i="9"/>
  <c r="AU13" i="25"/>
  <c r="AW14" i="25"/>
  <c r="AH14" i="25"/>
  <c r="AE14" i="25"/>
  <c r="AF14" i="25"/>
  <c r="AC13" i="25"/>
  <c r="AG14" i="25"/>
  <c r="AC10" i="25"/>
  <c r="AC14" i="25" s="1"/>
  <c r="AD14" i="25"/>
  <c r="AC11" i="25"/>
  <c r="AC12" i="25"/>
  <c r="AE20" i="8"/>
  <c r="I20" i="8"/>
  <c r="K20" i="8"/>
  <c r="K20" i="10"/>
  <c r="Y26" i="10"/>
  <c r="U20" i="10"/>
  <c r="S23" i="9"/>
  <c r="AQ19" i="9"/>
  <c r="AL25" i="9"/>
  <c r="AK25" i="9"/>
  <c r="AW25" i="9"/>
  <c r="BB24" i="9"/>
  <c r="W25" i="9"/>
  <c r="M20" i="8"/>
  <c r="L18" i="8"/>
  <c r="K19" i="9"/>
  <c r="G19" i="9"/>
  <c r="M19" i="9"/>
  <c r="V19" i="9"/>
  <c r="Y19" i="9"/>
  <c r="AE19" i="9"/>
  <c r="Z17" i="9"/>
  <c r="AK19" i="9"/>
  <c r="AG12" i="9"/>
  <c r="AS19" i="9"/>
  <c r="AR19" i="9"/>
  <c r="AU18" i="9"/>
  <c r="AX19" i="9"/>
  <c r="AU17" i="9"/>
  <c r="AU19" i="9" s="1"/>
  <c r="BA19" i="9"/>
  <c r="BG19" i="9"/>
  <c r="S24" i="10"/>
  <c r="V26" i="10"/>
  <c r="U26" i="10"/>
  <c r="W26" i="10"/>
  <c r="S22" i="10"/>
  <c r="S14" i="10"/>
  <c r="W16" i="10"/>
  <c r="X16" i="10"/>
  <c r="U16" i="10"/>
  <c r="S12" i="10"/>
  <c r="S11" i="10"/>
  <c r="S15" i="10"/>
  <c r="Y16" i="10"/>
  <c r="V16" i="10"/>
  <c r="L10" i="22"/>
  <c r="O10" i="22"/>
  <c r="D15" i="15"/>
  <c r="P25" i="9"/>
  <c r="BK25" i="9"/>
  <c r="BO25" i="9"/>
  <c r="BM25" i="9"/>
  <c r="AY19" i="9"/>
  <c r="Z14" i="9"/>
  <c r="AM25" i="9"/>
  <c r="AP19" i="9"/>
  <c r="AT19" i="9"/>
  <c r="BF15" i="9"/>
  <c r="BB18" i="9"/>
  <c r="N19" i="9"/>
  <c r="I25" i="9"/>
  <c r="AG14" i="9"/>
  <c r="AI19" i="9"/>
  <c r="BH19" i="9"/>
  <c r="J19" i="9"/>
  <c r="BI21" i="9"/>
  <c r="BI25" i="9" s="1"/>
  <c r="U25" i="9"/>
  <c r="AK15" i="9"/>
  <c r="U19" i="9"/>
  <c r="AG21" i="9"/>
  <c r="AN17" i="9"/>
  <c r="AN19" i="9" s="1"/>
  <c r="T25" i="9"/>
  <c r="AG11" i="9"/>
  <c r="AG23" i="9"/>
  <c r="AN18" i="9"/>
  <c r="AU24" i="9"/>
  <c r="BB21" i="9"/>
  <c r="BB25" i="9" s="1"/>
  <c r="BM19" i="9"/>
  <c r="AG17" i="9"/>
  <c r="G22" i="8"/>
  <c r="G25" i="8"/>
  <c r="G19" i="8"/>
  <c r="AH20" i="8"/>
  <c r="R20" i="8"/>
  <c r="AD20" i="8"/>
  <c r="Q20" i="8"/>
  <c r="W20" i="8"/>
  <c r="AM20" i="8"/>
  <c r="Z25" i="8"/>
  <c r="T20" i="8"/>
  <c r="AA20" i="8"/>
  <c r="L106" i="13"/>
  <c r="BA18" i="25"/>
  <c r="BA24" i="25"/>
  <c r="AU24" i="25"/>
  <c r="F20" i="8"/>
  <c r="E19" i="8"/>
  <c r="D45" i="3"/>
  <c r="F45" i="3"/>
  <c r="H45" i="3"/>
  <c r="E45" i="3"/>
  <c r="G45" i="3"/>
  <c r="I45" i="3"/>
  <c r="K45" i="3"/>
  <c r="M45" i="3"/>
  <c r="O45" i="3"/>
  <c r="C43" i="3"/>
  <c r="P45" i="3"/>
  <c r="R45" i="3"/>
  <c r="T45" i="3"/>
  <c r="V45" i="3"/>
  <c r="J43" i="3"/>
  <c r="J45" i="3" s="1"/>
  <c r="L45" i="3"/>
  <c r="N45" i="3"/>
  <c r="AD45" i="3"/>
  <c r="X43" i="3"/>
  <c r="Z45" i="3"/>
  <c r="AB45" i="3"/>
  <c r="AF45" i="3"/>
  <c r="AH45" i="3"/>
  <c r="AJ45" i="3"/>
  <c r="Y45" i="3"/>
  <c r="AA45" i="3"/>
  <c r="AC45" i="3"/>
  <c r="W45" i="3"/>
  <c r="U45" i="3"/>
  <c r="S45" i="3"/>
  <c r="Q43" i="3"/>
  <c r="AE43" i="3"/>
  <c r="AG45" i="3"/>
  <c r="AI45" i="3"/>
  <c r="AK45" i="3"/>
  <c r="C36" i="4"/>
  <c r="I40" i="4"/>
  <c r="H50" i="4"/>
  <c r="F50" i="4"/>
  <c r="D50" i="4"/>
  <c r="C47" i="4"/>
  <c r="E50" i="4"/>
  <c r="G50" i="4"/>
  <c r="I50" i="4"/>
  <c r="G44" i="5"/>
  <c r="D44" i="5"/>
  <c r="H44" i="5"/>
  <c r="S25" i="9" l="1"/>
  <c r="AG19" i="9"/>
  <c r="Z20" i="8"/>
  <c r="W24" i="24"/>
  <c r="X25" i="24"/>
  <c r="Q35" i="5"/>
  <c r="V40" i="5"/>
  <c r="L44" i="5"/>
  <c r="J43" i="5"/>
  <c r="G20" i="8"/>
  <c r="AG10" i="9"/>
  <c r="AG15" i="9" s="1"/>
  <c r="Z11" i="9"/>
  <c r="H25" i="9"/>
  <c r="M25" i="9"/>
  <c r="AJ25" i="9"/>
  <c r="X25" i="9"/>
  <c r="K23" i="25"/>
  <c r="K24" i="25" s="1"/>
  <c r="H10" i="21"/>
  <c r="T10" i="21"/>
  <c r="M10" i="19"/>
  <c r="L10" i="21"/>
  <c r="N10" i="21"/>
  <c r="O10" i="11"/>
  <c r="Y20" i="8"/>
  <c r="S25" i="8"/>
  <c r="D15" i="16"/>
  <c r="BI11" i="9"/>
  <c r="BN18" i="4"/>
  <c r="AR35" i="4"/>
  <c r="AO37" i="4"/>
  <c r="AN10" i="25"/>
  <c r="AL11" i="25"/>
  <c r="AS10" i="9"/>
  <c r="AT14" i="9"/>
  <c r="AQ38" i="4"/>
  <c r="AN35" i="4"/>
  <c r="AM10" i="25"/>
  <c r="AR12" i="9"/>
  <c r="BC50" i="4"/>
  <c r="AZ47" i="4"/>
  <c r="CW17" i="4"/>
  <c r="CW18" i="4" s="1"/>
  <c r="AE45" i="3"/>
  <c r="E25" i="9"/>
  <c r="J25" i="9"/>
  <c r="L23" i="9"/>
  <c r="Z18" i="9"/>
  <c r="Z19" i="9" s="1"/>
  <c r="S18" i="9"/>
  <c r="S17" i="9"/>
  <c r="S19" i="9" s="1"/>
  <c r="L18" i="9"/>
  <c r="L19" i="9" s="1"/>
  <c r="AH15" i="9"/>
  <c r="AI16" i="25"/>
  <c r="AI18" i="25" s="1"/>
  <c r="E19" i="26"/>
  <c r="C10" i="22"/>
  <c r="D15" i="7"/>
  <c r="P10" i="19"/>
  <c r="J10" i="19"/>
  <c r="G10" i="20"/>
  <c r="L10" i="11"/>
  <c r="E22" i="8"/>
  <c r="S18" i="8"/>
  <c r="S20" i="8" s="1"/>
  <c r="AG18" i="8"/>
  <c r="AG20" i="8" s="1"/>
  <c r="N20" i="8"/>
  <c r="D10" i="22"/>
  <c r="M18" i="25"/>
  <c r="K17" i="25"/>
  <c r="K18" i="25" s="1"/>
  <c r="AC17" i="25"/>
  <c r="AC18" i="25" s="1"/>
  <c r="L19" i="24"/>
  <c r="K18" i="24"/>
  <c r="K19" i="24" s="1"/>
  <c r="AG25" i="9"/>
  <c r="S13" i="9"/>
  <c r="L21" i="9"/>
  <c r="L25" i="9" s="1"/>
  <c r="I19" i="9"/>
  <c r="Z22" i="9"/>
  <c r="L20" i="8"/>
  <c r="G25" i="9"/>
  <c r="F10" i="22"/>
  <c r="N10" i="19"/>
  <c r="O10" i="19"/>
  <c r="J10" i="11"/>
  <c r="AF20" i="8"/>
  <c r="E10" i="22"/>
  <c r="K15" i="18"/>
  <c r="I10" i="22"/>
  <c r="E11" i="9"/>
  <c r="S18" i="10"/>
  <c r="Q12" i="26"/>
  <c r="C42" i="4"/>
  <c r="C44" i="4" s="1"/>
  <c r="F44" i="4"/>
  <c r="M40" i="4"/>
  <c r="J36" i="4"/>
  <c r="O50" i="4"/>
  <c r="K50" i="4"/>
  <c r="L14" i="9"/>
  <c r="Q15" i="9"/>
  <c r="R15" i="9"/>
  <c r="X15" i="9"/>
  <c r="T15" i="9"/>
  <c r="S12" i="9"/>
  <c r="AF25" i="9"/>
  <c r="AQ25" i="9"/>
  <c r="AS25" i="9"/>
  <c r="BB12" i="9"/>
  <c r="BH15" i="9"/>
  <c r="BI14" i="9"/>
  <c r="G26" i="10"/>
  <c r="Y20" i="10"/>
  <c r="K12" i="25"/>
  <c r="AU11" i="25"/>
  <c r="AZ14" i="25"/>
  <c r="AX24" i="25"/>
  <c r="N14" i="25"/>
  <c r="M14" i="25"/>
  <c r="AU12" i="25"/>
  <c r="E25" i="8"/>
  <c r="J18" i="25"/>
  <c r="T18" i="25"/>
  <c r="E18" i="24"/>
  <c r="AE17" i="5"/>
  <c r="AE18" i="5" s="1"/>
  <c r="C22" i="4"/>
  <c r="C28" i="4"/>
  <c r="AS22" i="4"/>
  <c r="BN22" i="4"/>
  <c r="CB28" i="4"/>
  <c r="DD28" i="4"/>
  <c r="AE38" i="4"/>
  <c r="Q19" i="9"/>
  <c r="R19" i="9"/>
  <c r="W15" i="9"/>
  <c r="BI13" i="9"/>
  <c r="S13" i="10"/>
  <c r="S16" i="10" s="1"/>
  <c r="S23" i="10"/>
  <c r="S26" i="10" s="1"/>
  <c r="X26" i="10"/>
  <c r="S25" i="10"/>
  <c r="L105" i="13"/>
  <c r="L107" i="13" s="1"/>
  <c r="J28" i="13"/>
  <c r="BD18" i="25"/>
  <c r="Q20" i="25"/>
  <c r="Q24" i="25" s="1"/>
  <c r="Q22" i="25"/>
  <c r="W23" i="25"/>
  <c r="Z24" i="25"/>
  <c r="AB24" i="25"/>
  <c r="AE24" i="25"/>
  <c r="AK24" i="25"/>
  <c r="O14" i="25"/>
  <c r="W13" i="25"/>
  <c r="W22" i="24"/>
  <c r="Q18" i="26"/>
  <c r="V19" i="24"/>
  <c r="Z19" i="24"/>
  <c r="AA19" i="24"/>
  <c r="J28" i="3"/>
  <c r="X18" i="25"/>
  <c r="DD22" i="4"/>
  <c r="X17" i="5"/>
  <c r="X18" i="5" s="1"/>
  <c r="AN11" i="9"/>
  <c r="AV25" i="9"/>
  <c r="AZ25" i="9"/>
  <c r="BE15" i="9"/>
  <c r="BD14" i="25"/>
  <c r="Z25" i="24"/>
  <c r="T14" i="25"/>
  <c r="U14" i="25"/>
  <c r="Q13" i="25"/>
  <c r="Q18" i="24"/>
  <c r="W17" i="24"/>
  <c r="W19" i="24" s="1"/>
  <c r="W18" i="24"/>
  <c r="AF19" i="24"/>
  <c r="X28" i="3"/>
  <c r="Q28" i="4"/>
  <c r="R24" i="25"/>
  <c r="BB18" i="25"/>
  <c r="V40" i="4"/>
  <c r="AE37" i="4"/>
  <c r="AF40" i="4"/>
  <c r="AH40" i="4"/>
  <c r="AE36" i="4"/>
  <c r="AL42" i="4"/>
  <c r="AL44" i="4" s="1"/>
  <c r="AO44" i="4"/>
  <c r="AP44" i="4"/>
  <c r="AL43" i="4"/>
  <c r="C17" i="3"/>
  <c r="C47" i="3"/>
  <c r="L10" i="9"/>
  <c r="N40" i="4"/>
  <c r="J39" i="4"/>
  <c r="O40" i="4"/>
  <c r="P40" i="4"/>
  <c r="X22" i="4"/>
  <c r="J49" i="4"/>
  <c r="P50" i="4"/>
  <c r="V50" i="4"/>
  <c r="W50" i="4"/>
  <c r="AL17" i="4"/>
  <c r="AL18" i="4" s="1"/>
  <c r="AE17" i="4"/>
  <c r="X47" i="4"/>
  <c r="CW28" i="4"/>
  <c r="BG48" i="4"/>
  <c r="BL50" i="4"/>
  <c r="BM50" i="4"/>
  <c r="BI50" i="4"/>
  <c r="DK22" i="4"/>
  <c r="C17" i="5"/>
  <c r="C43" i="5"/>
  <c r="I44" i="5"/>
  <c r="E44" i="5"/>
  <c r="C28" i="5"/>
  <c r="I46" i="5" s="1"/>
  <c r="X28" i="5"/>
  <c r="AE28" i="5"/>
  <c r="Q44" i="3"/>
  <c r="Q45" i="3" s="1"/>
  <c r="C50" i="3"/>
  <c r="AI51" i="3"/>
  <c r="Z51" i="3"/>
  <c r="AB51" i="3"/>
  <c r="X50" i="3"/>
  <c r="J48" i="3"/>
  <c r="C17" i="4"/>
  <c r="C46" i="4"/>
  <c r="C50" i="4" s="1"/>
  <c r="C48" i="4"/>
  <c r="C49" i="4"/>
  <c r="K40" i="4"/>
  <c r="J38" i="4"/>
  <c r="P44" i="4"/>
  <c r="L44" i="4"/>
  <c r="AL28" i="4"/>
  <c r="Z21" i="9"/>
  <c r="X49" i="4"/>
  <c r="AC50" i="4"/>
  <c r="AZ28" i="4"/>
  <c r="AO15" i="9"/>
  <c r="BA50" i="4"/>
  <c r="AZ49" i="4"/>
  <c r="BE50" i="4"/>
  <c r="BF50" i="4"/>
  <c r="DD17" i="4"/>
  <c r="Q28" i="5"/>
  <c r="M21" i="26" s="1"/>
  <c r="C44" i="3"/>
  <c r="C45" i="3" s="1"/>
  <c r="X44" i="3"/>
  <c r="X45" i="3" s="1"/>
  <c r="AE44" i="3"/>
  <c r="E44" i="4"/>
  <c r="I44" i="4"/>
  <c r="C43" i="4"/>
  <c r="J28" i="4"/>
  <c r="AB50" i="4"/>
  <c r="AE43" i="4"/>
  <c r="AJ50" i="4"/>
  <c r="AK50" i="4"/>
  <c r="CI28" i="4"/>
  <c r="C42" i="5"/>
  <c r="C44" i="5" s="1"/>
  <c r="C36" i="5"/>
  <c r="Q22" i="5"/>
  <c r="J23" i="26"/>
  <c r="E23" i="26" s="1"/>
  <c r="I49" i="5"/>
  <c r="C49" i="5" s="1"/>
  <c r="K25" i="10"/>
  <c r="E25" i="10" s="1"/>
  <c r="J24" i="26"/>
  <c r="K24" i="10"/>
  <c r="E24" i="10" s="1"/>
  <c r="E24" i="26"/>
  <c r="I48" i="5"/>
  <c r="K23" i="10"/>
  <c r="E23" i="10" s="1"/>
  <c r="F50" i="5"/>
  <c r="D50" i="5"/>
  <c r="F26" i="10"/>
  <c r="J22" i="26"/>
  <c r="E22" i="26" s="1"/>
  <c r="G50" i="5"/>
  <c r="J26" i="10"/>
  <c r="G25" i="26"/>
  <c r="C48" i="5"/>
  <c r="I47" i="5"/>
  <c r="K22" i="10"/>
  <c r="E22" i="10" s="1"/>
  <c r="I25" i="26"/>
  <c r="C46" i="5"/>
  <c r="J21" i="26"/>
  <c r="E21" i="26" s="1"/>
  <c r="I26" i="10"/>
  <c r="H26" i="10"/>
  <c r="H25" i="26"/>
  <c r="F25" i="26"/>
  <c r="Q24" i="10"/>
  <c r="Q26" i="10" s="1"/>
  <c r="M26" i="10"/>
  <c r="P26" i="10"/>
  <c r="P25" i="26"/>
  <c r="K50" i="5"/>
  <c r="L25" i="26"/>
  <c r="N26" i="10"/>
  <c r="R26" i="10"/>
  <c r="L25" i="10"/>
  <c r="P50" i="5"/>
  <c r="K22" i="26"/>
  <c r="J36" i="5"/>
  <c r="C18" i="5"/>
  <c r="E35" i="5"/>
  <c r="I35" i="5"/>
  <c r="G37" i="5"/>
  <c r="E39" i="5"/>
  <c r="I39" i="5"/>
  <c r="D35" i="5"/>
  <c r="H11" i="26"/>
  <c r="G11" i="26"/>
  <c r="H12" i="26"/>
  <c r="I14" i="26"/>
  <c r="H14" i="26"/>
  <c r="G11" i="10"/>
  <c r="K11" i="10"/>
  <c r="I13" i="10"/>
  <c r="G15" i="10"/>
  <c r="K15" i="10"/>
  <c r="D37" i="5"/>
  <c r="D40" i="5" s="1"/>
  <c r="F11" i="26"/>
  <c r="G12" i="26"/>
  <c r="K13" i="10"/>
  <c r="I15" i="10"/>
  <c r="I38" i="5"/>
  <c r="I11" i="26"/>
  <c r="I12" i="26"/>
  <c r="J15" i="10"/>
  <c r="F35" i="5"/>
  <c r="H37" i="5"/>
  <c r="F39" i="5"/>
  <c r="J11" i="26"/>
  <c r="F12" i="26"/>
  <c r="J13" i="26"/>
  <c r="E13" i="26" s="1"/>
  <c r="H11" i="10"/>
  <c r="J13" i="10"/>
  <c r="H15" i="10"/>
  <c r="G35" i="5"/>
  <c r="G40" i="5" s="1"/>
  <c r="E37" i="5"/>
  <c r="I37" i="5"/>
  <c r="G39" i="5"/>
  <c r="F11" i="10"/>
  <c r="J14" i="26"/>
  <c r="G14" i="26"/>
  <c r="J12" i="26"/>
  <c r="I11" i="10"/>
  <c r="G13" i="10"/>
  <c r="F13" i="10"/>
  <c r="H35" i="5"/>
  <c r="F37" i="5"/>
  <c r="H39" i="5"/>
  <c r="F14" i="26"/>
  <c r="J11" i="10"/>
  <c r="H13" i="10"/>
  <c r="K14" i="10"/>
  <c r="E14" i="10" s="1"/>
  <c r="E40" i="5"/>
  <c r="BG39" i="4"/>
  <c r="BG38" i="4"/>
  <c r="BM40" i="4"/>
  <c r="BE14" i="25"/>
  <c r="BN15" i="9"/>
  <c r="BF14" i="25"/>
  <c r="BL40" i="4"/>
  <c r="DD18" i="4"/>
  <c r="BJ15" i="9"/>
  <c r="BM15" i="9"/>
  <c r="BA12" i="25"/>
  <c r="AP25" i="9"/>
  <c r="AO25" i="9"/>
  <c r="AQ50" i="4"/>
  <c r="AO50" i="4"/>
  <c r="AN22" i="9"/>
  <c r="AJ24" i="25"/>
  <c r="AL46" i="4"/>
  <c r="AI20" i="25"/>
  <c r="AM24" i="25"/>
  <c r="AI21" i="25"/>
  <c r="BN28" i="4"/>
  <c r="AS14" i="9"/>
  <c r="AP13" i="9"/>
  <c r="AR10" i="9"/>
  <c r="AR15" i="9" s="1"/>
  <c r="AN12" i="25"/>
  <c r="AR39" i="4"/>
  <c r="AP38" i="4"/>
  <c r="AR13" i="9"/>
  <c r="AP10" i="9"/>
  <c r="AM13" i="25"/>
  <c r="AL12" i="25"/>
  <c r="AJ12" i="25"/>
  <c r="AJ11" i="25"/>
  <c r="AO35" i="4"/>
  <c r="AP39" i="4"/>
  <c r="AR38" i="4"/>
  <c r="AR40" i="4" s="1"/>
  <c r="AN38" i="4"/>
  <c r="AP37" i="4"/>
  <c r="AT13" i="9"/>
  <c r="AQ12" i="9"/>
  <c r="AK11" i="25"/>
  <c r="AJ10" i="25"/>
  <c r="AQ35" i="4"/>
  <c r="AN37" i="4"/>
  <c r="AL37" i="4" s="1"/>
  <c r="AR14" i="9"/>
  <c r="AN14" i="9" s="1"/>
  <c r="AS13" i="9"/>
  <c r="AS15" i="9" s="1"/>
  <c r="AP12" i="9"/>
  <c r="AQ10" i="9"/>
  <c r="AQ15" i="9" s="1"/>
  <c r="AT10" i="9"/>
  <c r="AM12" i="25"/>
  <c r="AM14" i="25" s="1"/>
  <c r="AN13" i="25"/>
  <c r="AL10" i="25"/>
  <c r="AK10" i="25"/>
  <c r="AK14" i="25" s="1"/>
  <c r="AP35" i="4"/>
  <c r="AQ39" i="4"/>
  <c r="AS28" i="4"/>
  <c r="W21" i="25"/>
  <c r="AA50" i="4"/>
  <c r="AA25" i="9"/>
  <c r="Y40" i="4"/>
  <c r="X39" i="4"/>
  <c r="W35" i="4"/>
  <c r="Q35" i="4" s="1"/>
  <c r="Q40" i="4" s="1"/>
  <c r="AE18" i="4"/>
  <c r="U15" i="9"/>
  <c r="S11" i="9"/>
  <c r="Q39" i="4"/>
  <c r="U40" i="4"/>
  <c r="Q37" i="4"/>
  <c r="S40" i="4"/>
  <c r="M15" i="9"/>
  <c r="J35" i="4"/>
  <c r="H35" i="4"/>
  <c r="H40" i="4" s="1"/>
  <c r="H11" i="25"/>
  <c r="G11" i="25"/>
  <c r="G10" i="9"/>
  <c r="I10" i="9"/>
  <c r="I10" i="25"/>
  <c r="I14" i="25" s="1"/>
  <c r="G12" i="9"/>
  <c r="H10" i="9"/>
  <c r="G37" i="4"/>
  <c r="G35" i="4"/>
  <c r="C18" i="4"/>
  <c r="F10" i="25"/>
  <c r="F13" i="25"/>
  <c r="E13" i="25" s="1"/>
  <c r="G14" i="9"/>
  <c r="E14" i="9" s="1"/>
  <c r="F11" i="25"/>
  <c r="H12" i="9"/>
  <c r="E39" i="4"/>
  <c r="C39" i="4" s="1"/>
  <c r="G38" i="4"/>
  <c r="C38" i="4" s="1"/>
  <c r="E37" i="4"/>
  <c r="E35" i="4"/>
  <c r="H10" i="25"/>
  <c r="G10" i="25"/>
  <c r="E10" i="25" s="1"/>
  <c r="H12" i="25"/>
  <c r="E12" i="25" s="1"/>
  <c r="I12" i="9"/>
  <c r="I13" i="9"/>
  <c r="E13" i="9" s="1"/>
  <c r="F37" i="4"/>
  <c r="F35" i="4"/>
  <c r="J10" i="9"/>
  <c r="J15" i="9" s="1"/>
  <c r="J14" i="25"/>
  <c r="N10" i="20"/>
  <c r="P10" i="20"/>
  <c r="M10" i="20"/>
  <c r="O10" i="20"/>
  <c r="L10" i="20"/>
  <c r="I10" i="12"/>
  <c r="G10" i="12"/>
  <c r="AU11" i="9"/>
  <c r="AO20" i="25"/>
  <c r="AY25" i="9"/>
  <c r="AU22" i="9"/>
  <c r="AR24" i="25"/>
  <c r="AP24" i="25"/>
  <c r="BA21" i="9"/>
  <c r="AT22" i="25"/>
  <c r="AO22" i="25" s="1"/>
  <c r="AX50" i="4"/>
  <c r="AY46" i="4"/>
  <c r="AT20" i="25"/>
  <c r="AO21" i="25"/>
  <c r="AS36" i="4"/>
  <c r="AE28" i="3"/>
  <c r="AD24" i="24" s="1"/>
  <c r="AC24" i="24" s="1"/>
  <c r="AK26" i="8"/>
  <c r="AF25" i="24"/>
  <c r="AL22" i="8"/>
  <c r="AI24" i="8"/>
  <c r="AI26" i="8" s="1"/>
  <c r="AE17" i="3"/>
  <c r="AC26" i="8"/>
  <c r="AB23" i="24"/>
  <c r="AE22" i="8"/>
  <c r="AE26" i="8" s="1"/>
  <c r="AB26" i="8"/>
  <c r="AF22" i="8"/>
  <c r="X17" i="3"/>
  <c r="AC11" i="8" s="1"/>
  <c r="AA11" i="8"/>
  <c r="AE11" i="8"/>
  <c r="X13" i="24"/>
  <c r="AB11" i="8"/>
  <c r="AF11" i="8"/>
  <c r="Q24" i="24"/>
  <c r="Q28" i="3"/>
  <c r="Q17" i="3"/>
  <c r="K24" i="24"/>
  <c r="L25" i="8"/>
  <c r="K22" i="24"/>
  <c r="P23" i="24"/>
  <c r="O23" i="24"/>
  <c r="M22" i="8"/>
  <c r="P24" i="8"/>
  <c r="O22" i="8"/>
  <c r="R24" i="8"/>
  <c r="M21" i="24"/>
  <c r="N23" i="24"/>
  <c r="M23" i="24"/>
  <c r="O24" i="8"/>
  <c r="R22" i="8"/>
  <c r="N22" i="8"/>
  <c r="N26" i="8" s="1"/>
  <c r="O21" i="24"/>
  <c r="Q22" i="8"/>
  <c r="L21" i="24"/>
  <c r="L25" i="24" s="1"/>
  <c r="N21" i="24"/>
  <c r="N25" i="24" s="1"/>
  <c r="P21" i="24"/>
  <c r="P25" i="24" s="1"/>
  <c r="Q24" i="8"/>
  <c r="P22" i="8"/>
  <c r="Q50" i="3"/>
  <c r="J50" i="3"/>
  <c r="C28" i="3"/>
  <c r="X48" i="3"/>
  <c r="Y51" i="3"/>
  <c r="I13" i="24"/>
  <c r="F40" i="3"/>
  <c r="I40" i="3"/>
  <c r="I15" i="8"/>
  <c r="H39" i="3"/>
  <c r="G14" i="24"/>
  <c r="E37" i="3"/>
  <c r="I37" i="3"/>
  <c r="F36" i="3"/>
  <c r="D36" i="3"/>
  <c r="K12" i="8"/>
  <c r="G12" i="8"/>
  <c r="K11" i="8"/>
  <c r="J13" i="8"/>
  <c r="E38" i="3"/>
  <c r="I12" i="8"/>
  <c r="K13" i="8"/>
  <c r="H37" i="3"/>
  <c r="I36" i="3"/>
  <c r="H11" i="24"/>
  <c r="I11" i="24"/>
  <c r="F12" i="8"/>
  <c r="F37" i="3"/>
  <c r="H38" i="3"/>
  <c r="G36" i="3"/>
  <c r="F11" i="8"/>
  <c r="J11" i="24"/>
  <c r="G11" i="24"/>
  <c r="H12" i="8"/>
  <c r="I13" i="8"/>
  <c r="G11" i="8"/>
  <c r="G37" i="3"/>
  <c r="F11" i="24"/>
  <c r="I12" i="24"/>
  <c r="I11" i="8"/>
  <c r="D37" i="3"/>
  <c r="E36" i="3"/>
  <c r="J12" i="8"/>
  <c r="H11" i="8"/>
  <c r="BN6" i="4"/>
  <c r="CB6" i="4" s="1"/>
  <c r="CP6" i="4" s="1"/>
  <c r="DD6" i="4" s="1"/>
  <c r="BG6" i="4"/>
  <c r="BU6" i="4" s="1"/>
  <c r="CI6" i="4" s="1"/>
  <c r="CW6" i="4" s="1"/>
  <c r="DK6" i="4" s="1"/>
  <c r="T10" i="22"/>
  <c r="L50" i="5"/>
  <c r="J49" i="5"/>
  <c r="N50" i="5"/>
  <c r="J47" i="5"/>
  <c r="Q49" i="5"/>
  <c r="S50" i="5"/>
  <c r="T50" i="5"/>
  <c r="Q48" i="5"/>
  <c r="U50" i="5"/>
  <c r="Q47" i="5"/>
  <c r="V50" i="5"/>
  <c r="Q46" i="5"/>
  <c r="BL25" i="9"/>
  <c r="BE25" i="9"/>
  <c r="E12" i="10"/>
  <c r="L23" i="8"/>
  <c r="AX14" i="25"/>
  <c r="V24" i="25"/>
  <c r="Q10" i="22"/>
  <c r="S10" i="22"/>
  <c r="F10" i="21"/>
  <c r="I10" i="21"/>
  <c r="C10" i="21"/>
  <c r="D10" i="21"/>
  <c r="E10" i="21"/>
  <c r="V20" i="8"/>
  <c r="AC20" i="8"/>
  <c r="AK20" i="8"/>
  <c r="E10" i="12"/>
  <c r="D10" i="12"/>
  <c r="M10" i="11"/>
  <c r="K10" i="11"/>
  <c r="P10" i="11"/>
  <c r="N10" i="11"/>
  <c r="M20" i="10"/>
  <c r="S19" i="10"/>
  <c r="S20" i="10" s="1"/>
  <c r="C28" i="13"/>
  <c r="G110" i="13" s="1"/>
  <c r="C17" i="13"/>
  <c r="N25" i="26"/>
  <c r="Q22" i="26"/>
  <c r="Q25" i="26" s="1"/>
  <c r="BF19" i="9"/>
  <c r="H105" i="13"/>
  <c r="I41" i="13"/>
  <c r="I106" i="13"/>
  <c r="G105" i="13"/>
  <c r="G41" i="13"/>
  <c r="I40" i="13"/>
  <c r="I42" i="13" s="1"/>
  <c r="J41" i="13"/>
  <c r="H40" i="13"/>
  <c r="H106" i="13"/>
  <c r="J40" i="13"/>
  <c r="K41" i="13"/>
  <c r="I105" i="13"/>
  <c r="G40" i="13"/>
  <c r="K40" i="13"/>
  <c r="K105" i="13"/>
  <c r="K107" i="13" s="1"/>
  <c r="H41" i="13"/>
  <c r="C38" i="5"/>
  <c r="H112" i="13"/>
  <c r="H111" i="13"/>
  <c r="J45" i="13"/>
  <c r="H46" i="13"/>
  <c r="I46" i="13"/>
  <c r="L12" i="10"/>
  <c r="T26" i="10"/>
  <c r="L23" i="10"/>
  <c r="K110" i="13"/>
  <c r="J105" i="13"/>
  <c r="K34" i="13"/>
  <c r="G102" i="13"/>
  <c r="L99" i="13"/>
  <c r="J18" i="13"/>
  <c r="J34" i="13"/>
  <c r="K101" i="13"/>
  <c r="H102" i="13"/>
  <c r="K99" i="13"/>
  <c r="Q11" i="26"/>
  <c r="Q15" i="26" s="1"/>
  <c r="V15" i="26"/>
  <c r="H18" i="25"/>
  <c r="E16" i="25"/>
  <c r="E18" i="25" s="1"/>
  <c r="U18" i="25"/>
  <c r="Q16" i="25"/>
  <c r="Q18" i="25" s="1"/>
  <c r="AO17" i="25"/>
  <c r="AR18" i="25"/>
  <c r="AO16" i="25"/>
  <c r="AT18" i="25"/>
  <c r="S14" i="25"/>
  <c r="F19" i="24"/>
  <c r="E17" i="24"/>
  <c r="E19" i="24" s="1"/>
  <c r="N10" i="12"/>
  <c r="P10" i="12"/>
  <c r="O10" i="12"/>
  <c r="J10" i="12"/>
  <c r="K15" i="15"/>
  <c r="K10" i="12"/>
  <c r="L10" i="12"/>
  <c r="I24" i="25"/>
  <c r="F24" i="25"/>
  <c r="E21" i="25"/>
  <c r="E20" i="25"/>
  <c r="E24" i="25" s="1"/>
  <c r="G24" i="25"/>
  <c r="E21" i="24"/>
  <c r="G106" i="13"/>
  <c r="U10" i="22"/>
  <c r="R10" i="22"/>
  <c r="R15" i="16"/>
  <c r="W10" i="22"/>
  <c r="K109" i="13"/>
  <c r="I111" i="13"/>
  <c r="J106" i="13"/>
  <c r="J46" i="13"/>
  <c r="K46" i="13"/>
  <c r="BB17" i="9"/>
  <c r="BB19" i="9" s="1"/>
  <c r="K112" i="13"/>
  <c r="I110" i="13"/>
  <c r="L109" i="13"/>
  <c r="L111" i="13"/>
  <c r="I47" i="13"/>
  <c r="G47" i="13"/>
  <c r="I45" i="13"/>
  <c r="K45" i="13"/>
  <c r="I44" i="13"/>
  <c r="K44" i="13"/>
  <c r="BF25" i="9"/>
  <c r="E19" i="10"/>
  <c r="E20" i="10" s="1"/>
  <c r="J112" i="13"/>
  <c r="I10" i="20"/>
  <c r="H10" i="20"/>
  <c r="D10" i="20"/>
  <c r="C10" i="20"/>
  <c r="D15" i="6"/>
  <c r="K10" i="22"/>
  <c r="K15" i="16"/>
  <c r="N10" i="22"/>
  <c r="E10" i="19"/>
  <c r="C10" i="19"/>
  <c r="D15" i="18"/>
  <c r="H10" i="19"/>
  <c r="D10" i="19"/>
  <c r="Y25" i="24"/>
  <c r="F25" i="9"/>
  <c r="Q12" i="25"/>
  <c r="Y18" i="25"/>
  <c r="AF18" i="25"/>
  <c r="Q17" i="24"/>
  <c r="Q19" i="24" s="1"/>
  <c r="AD19" i="24"/>
  <c r="AC17" i="24"/>
  <c r="AC19" i="24" s="1"/>
  <c r="BG28" i="4"/>
  <c r="CB22" i="4"/>
  <c r="J17" i="3"/>
  <c r="U19" i="26"/>
  <c r="Q17" i="26"/>
  <c r="Q19" i="26" s="1"/>
  <c r="Q11" i="25"/>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U50" i="4"/>
  <c r="CB17" i="4"/>
  <c r="BC40" i="4"/>
  <c r="AZ38" i="4"/>
  <c r="BD40" i="4"/>
  <c r="AZ37" i="4"/>
  <c r="AZ36" i="4"/>
  <c r="BF40" i="4"/>
  <c r="BB40" i="4"/>
  <c r="DK17" i="4"/>
  <c r="DK18" i="4" s="1"/>
  <c r="J22" i="4"/>
  <c r="O44" i="4"/>
  <c r="J42" i="4"/>
  <c r="BG17" i="4"/>
  <c r="BG18" i="4" s="1"/>
  <c r="AF50" i="4"/>
  <c r="AE49" i="4"/>
  <c r="AG50" i="4"/>
  <c r="AE48" i="4"/>
  <c r="AH50" i="4"/>
  <c r="AE47" i="4"/>
  <c r="AN50" i="4"/>
  <c r="AL47" i="4"/>
  <c r="AL39" i="4"/>
  <c r="AN40" i="4"/>
  <c r="AP40" i="4"/>
  <c r="BE44" i="4"/>
  <c r="AZ43" i="4"/>
  <c r="BG36" i="4"/>
  <c r="BK40" i="4"/>
  <c r="BG42" i="4"/>
  <c r="BG44" i="4" s="1"/>
  <c r="BI44" i="4"/>
  <c r="T40" i="5"/>
  <c r="Q37" i="5"/>
  <c r="U40" i="5"/>
  <c r="Q36" i="5"/>
  <c r="R44" i="5"/>
  <c r="Q43" i="5"/>
  <c r="U44" i="5"/>
  <c r="Q42" i="5"/>
  <c r="J44" i="5"/>
  <c r="X36" i="4"/>
  <c r="J43" i="4"/>
  <c r="X17" i="4"/>
  <c r="X18" i="4" s="1"/>
  <c r="AZ17" i="4"/>
  <c r="AZ18" i="4" s="1"/>
  <c r="AI40" i="4"/>
  <c r="AE35" i="4"/>
  <c r="AE40" i="4" s="1"/>
  <c r="AZ48" i="4"/>
  <c r="BD50" i="4"/>
  <c r="BB50" i="4"/>
  <c r="AZ46" i="4"/>
  <c r="CP17" i="4"/>
  <c r="BG47" i="4"/>
  <c r="BH50" i="4"/>
  <c r="BJ50" i="4"/>
  <c r="BG49" i="4"/>
  <c r="BH44" i="4"/>
  <c r="BG43" i="4"/>
  <c r="Q38" i="5"/>
  <c r="AL36" i="4"/>
  <c r="BH40" i="4"/>
  <c r="AE42" i="4"/>
  <c r="AI44" i="4"/>
  <c r="AM50" i="4"/>
  <c r="Q17" i="4"/>
  <c r="Q43" i="4"/>
  <c r="AS17" i="4"/>
  <c r="X42" i="4"/>
  <c r="X44" i="4" s="1"/>
  <c r="AA44" i="4"/>
  <c r="AB44" i="4"/>
  <c r="X43" i="4"/>
  <c r="X46" i="4"/>
  <c r="Y50" i="4"/>
  <c r="AX44" i="4"/>
  <c r="AS43" i="4"/>
  <c r="AS42" i="4"/>
  <c r="AS44" i="4" s="1"/>
  <c r="CI17" i="4"/>
  <c r="CI18" i="4" s="1"/>
  <c r="BA44" i="4"/>
  <c r="AZ42" i="4"/>
  <c r="M44" i="5"/>
  <c r="Q17" i="5"/>
  <c r="K21" i="26" l="1"/>
  <c r="M25" i="26"/>
  <c r="I50" i="5"/>
  <c r="F39" i="3"/>
  <c r="AH40" i="3"/>
  <c r="AJ39" i="3"/>
  <c r="AF39" i="3"/>
  <c r="AH38" i="3"/>
  <c r="AJ37" i="3"/>
  <c r="AF37" i="3"/>
  <c r="AH36" i="3"/>
  <c r="AC40" i="3"/>
  <c r="AA39" i="3"/>
  <c r="AC38" i="3"/>
  <c r="Y38" i="3"/>
  <c r="AA37" i="3"/>
  <c r="AC36" i="3"/>
  <c r="Y36" i="3"/>
  <c r="T40" i="3"/>
  <c r="V39" i="3"/>
  <c r="T38" i="3"/>
  <c r="V37" i="3"/>
  <c r="R37" i="3"/>
  <c r="T36" i="3"/>
  <c r="O40" i="3"/>
  <c r="O38" i="3"/>
  <c r="K38" i="3"/>
  <c r="M37" i="3"/>
  <c r="O36" i="3"/>
  <c r="K36" i="3"/>
  <c r="AG40" i="3"/>
  <c r="AI39" i="3"/>
  <c r="AK38" i="3"/>
  <c r="AG38" i="3"/>
  <c r="AI37" i="3"/>
  <c r="AK36" i="3"/>
  <c r="AG36" i="3"/>
  <c r="AB40" i="3"/>
  <c r="AD39" i="3"/>
  <c r="Z39" i="3"/>
  <c r="AB38" i="3"/>
  <c r="AD37" i="3"/>
  <c r="Z37" i="3"/>
  <c r="AB36" i="3"/>
  <c r="W40" i="3"/>
  <c r="S40" i="3"/>
  <c r="U39" i="3"/>
  <c r="W38" i="3"/>
  <c r="S38" i="3"/>
  <c r="U37" i="3"/>
  <c r="W36" i="3"/>
  <c r="S36" i="3"/>
  <c r="N40" i="3"/>
  <c r="P39" i="3"/>
  <c r="J39" i="3" s="1"/>
  <c r="N38" i="3"/>
  <c r="P37" i="3"/>
  <c r="L37" i="3"/>
  <c r="N36" i="3"/>
  <c r="E39" i="3"/>
  <c r="AF40" i="3"/>
  <c r="AH39" i="3"/>
  <c r="AJ38" i="3"/>
  <c r="AF38" i="3"/>
  <c r="AH37" i="3"/>
  <c r="AJ36" i="3"/>
  <c r="AJ41" i="3" s="1"/>
  <c r="AF36" i="3"/>
  <c r="AC39" i="3"/>
  <c r="Y39" i="3"/>
  <c r="AA38" i="3"/>
  <c r="AC37" i="3"/>
  <c r="Y37" i="3"/>
  <c r="AA36" i="3"/>
  <c r="AA41" i="3" s="1"/>
  <c r="V40" i="3"/>
  <c r="R40" i="3"/>
  <c r="T39" i="3"/>
  <c r="V38" i="3"/>
  <c r="R38" i="3"/>
  <c r="T37" i="3"/>
  <c r="V36" i="3"/>
  <c r="R36" i="3"/>
  <c r="M40" i="3"/>
  <c r="M38" i="3"/>
  <c r="O37" i="3"/>
  <c r="K37" i="3"/>
  <c r="M36" i="3"/>
  <c r="M41" i="3" s="1"/>
  <c r="I39" i="3"/>
  <c r="AG37" i="3"/>
  <c r="Z40" i="3"/>
  <c r="Z38" i="3"/>
  <c r="U40" i="3"/>
  <c r="U38" i="3"/>
  <c r="P40" i="3"/>
  <c r="P38" i="3"/>
  <c r="L36" i="3"/>
  <c r="Y12" i="8"/>
  <c r="AC12" i="8"/>
  <c r="AF12" i="8"/>
  <c r="AF16" i="8" s="1"/>
  <c r="AE12" i="8"/>
  <c r="F15" i="8"/>
  <c r="AG39" i="3"/>
  <c r="AI36" i="3"/>
  <c r="AB37" i="3"/>
  <c r="W39" i="3"/>
  <c r="W37" i="3"/>
  <c r="L38" i="3"/>
  <c r="G40" i="3"/>
  <c r="J14" i="24"/>
  <c r="J13" i="24"/>
  <c r="AM12" i="8"/>
  <c r="U12" i="8"/>
  <c r="X12" i="8"/>
  <c r="AB12" i="8"/>
  <c r="AA12" i="8"/>
  <c r="AH15" i="8"/>
  <c r="AI14" i="8"/>
  <c r="AJ13" i="8"/>
  <c r="AD15" i="8"/>
  <c r="AE14" i="8"/>
  <c r="AF13" i="8"/>
  <c r="AB13" i="8"/>
  <c r="V15" i="8"/>
  <c r="W14" i="8"/>
  <c r="X13" i="8"/>
  <c r="AI38" i="3"/>
  <c r="AD40" i="3"/>
  <c r="AB39" i="3"/>
  <c r="AD36" i="3"/>
  <c r="S39" i="3"/>
  <c r="Q39" i="3" s="1"/>
  <c r="S37" i="3"/>
  <c r="N37" i="3"/>
  <c r="AI12" i="8"/>
  <c r="AL12" i="8"/>
  <c r="T12" i="8"/>
  <c r="S12" i="8" s="1"/>
  <c r="W12" i="8"/>
  <c r="V12" i="8"/>
  <c r="T15" i="8"/>
  <c r="AK15" i="8"/>
  <c r="AL14" i="8"/>
  <c r="AM13" i="8"/>
  <c r="AI13" i="8"/>
  <c r="AD14" i="8"/>
  <c r="AE13" i="8"/>
  <c r="Y15" i="8"/>
  <c r="U15" i="8"/>
  <c r="V14" i="8"/>
  <c r="W13" i="8"/>
  <c r="AD12" i="8"/>
  <c r="AH14" i="8"/>
  <c r="AK13" i="8"/>
  <c r="AB15" i="8"/>
  <c r="AD13" i="8"/>
  <c r="Y14" i="8"/>
  <c r="V13" i="8"/>
  <c r="G15" i="8"/>
  <c r="AH13" i="8"/>
  <c r="AG13" i="8" s="1"/>
  <c r="AL13" i="8"/>
  <c r="W15" i="8"/>
  <c r="AI40" i="3"/>
  <c r="U36" i="3"/>
  <c r="P36" i="3"/>
  <c r="AH12" i="8"/>
  <c r="AK14" i="8"/>
  <c r="AF15" i="8"/>
  <c r="AF14" i="8"/>
  <c r="AC13" i="8"/>
  <c r="X14" i="8"/>
  <c r="U13" i="8"/>
  <c r="H15" i="8"/>
  <c r="AK37" i="3"/>
  <c r="AA14" i="8"/>
  <c r="AB14" i="8"/>
  <c r="AD38" i="3"/>
  <c r="AK12" i="8"/>
  <c r="AA13" i="8"/>
  <c r="AJ15" i="8"/>
  <c r="AJ14" i="8"/>
  <c r="AE15" i="8"/>
  <c r="AC14" i="8"/>
  <c r="X15" i="8"/>
  <c r="U14" i="8"/>
  <c r="S14" i="8" s="1"/>
  <c r="J14" i="8"/>
  <c r="J16" i="8" s="1"/>
  <c r="Z36" i="3"/>
  <c r="Z41" i="3" s="1"/>
  <c r="AJ12" i="8"/>
  <c r="T13" i="8"/>
  <c r="S13" i="8" s="1"/>
  <c r="AI15" i="8"/>
  <c r="Y13" i="8"/>
  <c r="W23" i="24"/>
  <c r="K42" i="13"/>
  <c r="J42" i="13"/>
  <c r="C18" i="3"/>
  <c r="I38" i="3"/>
  <c r="H13" i="8"/>
  <c r="H12" i="24"/>
  <c r="F13" i="8"/>
  <c r="G13" i="8"/>
  <c r="G38" i="3"/>
  <c r="F14" i="8"/>
  <c r="F13" i="24"/>
  <c r="G14" i="8"/>
  <c r="K15" i="8"/>
  <c r="H14" i="24"/>
  <c r="I14" i="8"/>
  <c r="M49" i="3"/>
  <c r="M47" i="3"/>
  <c r="M51" i="3" s="1"/>
  <c r="T49" i="3"/>
  <c r="V48" i="3"/>
  <c r="R48" i="3"/>
  <c r="T47" i="3"/>
  <c r="AF50" i="3"/>
  <c r="AH47" i="3"/>
  <c r="P49" i="3"/>
  <c r="P47" i="3"/>
  <c r="P51" i="3" s="1"/>
  <c r="L47" i="3"/>
  <c r="W49" i="3"/>
  <c r="S49" i="3"/>
  <c r="U48" i="3"/>
  <c r="W47" i="3"/>
  <c r="W51" i="3" s="1"/>
  <c r="S47" i="3"/>
  <c r="AD49" i="3"/>
  <c r="X49" i="3" s="1"/>
  <c r="AD47" i="3"/>
  <c r="AD51" i="3" s="1"/>
  <c r="AG49" i="3"/>
  <c r="AK47" i="3"/>
  <c r="AK51" i="3" s="1"/>
  <c r="O49" i="3"/>
  <c r="O47" i="3"/>
  <c r="O51" i="3" s="1"/>
  <c r="K47" i="3"/>
  <c r="K51" i="3" s="1"/>
  <c r="V49" i="3"/>
  <c r="R49" i="3"/>
  <c r="T48" i="3"/>
  <c r="V47" i="3"/>
  <c r="R47" i="3"/>
  <c r="AC47" i="3"/>
  <c r="AJ49" i="3"/>
  <c r="AH48" i="3"/>
  <c r="AE48" i="3" s="1"/>
  <c r="AJ47" i="3"/>
  <c r="U47" i="3"/>
  <c r="N49" i="3"/>
  <c r="U49" i="3"/>
  <c r="N47" i="3"/>
  <c r="W48" i="3"/>
  <c r="S48" i="3"/>
  <c r="AE16" i="8"/>
  <c r="Z15" i="24"/>
  <c r="W40" i="4"/>
  <c r="Y10" i="9"/>
  <c r="Y15" i="9" s="1"/>
  <c r="AN12" i="9"/>
  <c r="AI12" i="25"/>
  <c r="AL38" i="4"/>
  <c r="BI37" i="4"/>
  <c r="BI40" i="4" s="1"/>
  <c r="BB11" i="25"/>
  <c r="O48" i="5"/>
  <c r="O50" i="5" s="1"/>
  <c r="M46" i="5"/>
  <c r="M50" i="5" s="1"/>
  <c r="BC10" i="25"/>
  <c r="AB21" i="24"/>
  <c r="AB25" i="24" s="1"/>
  <c r="AA21" i="24"/>
  <c r="AF24" i="8"/>
  <c r="Z24" i="8" s="1"/>
  <c r="AZ44" i="4"/>
  <c r="AE44" i="4"/>
  <c r="Q40" i="5"/>
  <c r="AE50" i="4"/>
  <c r="AO18" i="25"/>
  <c r="F38" i="3"/>
  <c r="J12" i="24"/>
  <c r="D40" i="3"/>
  <c r="K14" i="8"/>
  <c r="G13" i="24"/>
  <c r="G39" i="3"/>
  <c r="J15" i="8"/>
  <c r="H13" i="24"/>
  <c r="AB16" i="8"/>
  <c r="AU21" i="9"/>
  <c r="V10" i="25"/>
  <c r="AO40" i="4"/>
  <c r="AI13" i="25"/>
  <c r="BL10" i="9"/>
  <c r="BK12" i="9"/>
  <c r="C37" i="5"/>
  <c r="I16" i="10"/>
  <c r="F16" i="10"/>
  <c r="H40" i="5"/>
  <c r="I15" i="26"/>
  <c r="E15" i="10"/>
  <c r="O22" i="10"/>
  <c r="O23" i="26"/>
  <c r="I16" i="8"/>
  <c r="W13" i="24"/>
  <c r="BG50" i="4"/>
  <c r="F106" i="13"/>
  <c r="G12" i="24"/>
  <c r="D38" i="3"/>
  <c r="F12" i="24"/>
  <c r="H40" i="3"/>
  <c r="H14" i="8"/>
  <c r="I14" i="24"/>
  <c r="E40" i="3"/>
  <c r="D39" i="3"/>
  <c r="C39" i="3" s="1"/>
  <c r="F14" i="24"/>
  <c r="E14" i="24" s="1"/>
  <c r="AC16" i="8"/>
  <c r="AM22" i="8"/>
  <c r="AM26" i="8" s="1"/>
  <c r="F40" i="4"/>
  <c r="C37" i="4"/>
  <c r="E11" i="25"/>
  <c r="E14" i="25" s="1"/>
  <c r="E12" i="9"/>
  <c r="BJ35" i="4"/>
  <c r="BG35" i="4" s="1"/>
  <c r="J16" i="10"/>
  <c r="I40" i="5"/>
  <c r="AY48" i="4"/>
  <c r="AS48" i="4" s="1"/>
  <c r="BA23" i="9"/>
  <c r="AU23" i="9" s="1"/>
  <c r="K26" i="10"/>
  <c r="E26" i="10"/>
  <c r="C47" i="5"/>
  <c r="C50" i="5" s="1"/>
  <c r="E25" i="26"/>
  <c r="J25" i="26"/>
  <c r="L24" i="10"/>
  <c r="J48" i="5"/>
  <c r="J46" i="5"/>
  <c r="Q18" i="5"/>
  <c r="O35" i="5"/>
  <c r="M37" i="5"/>
  <c r="L38" i="5"/>
  <c r="P38" i="5"/>
  <c r="P11" i="26"/>
  <c r="L11" i="26"/>
  <c r="L12" i="26"/>
  <c r="M12" i="26"/>
  <c r="N11" i="10"/>
  <c r="R11" i="10"/>
  <c r="P35" i="5"/>
  <c r="K39" i="5"/>
  <c r="O11" i="26"/>
  <c r="O12" i="26"/>
  <c r="O11" i="10"/>
  <c r="Q13" i="10"/>
  <c r="P15" i="10"/>
  <c r="M35" i="5"/>
  <c r="M40" i="5" s="1"/>
  <c r="L14" i="26"/>
  <c r="N13" i="10"/>
  <c r="R14" i="10"/>
  <c r="N35" i="5"/>
  <c r="N40" i="5" s="1"/>
  <c r="L37" i="5"/>
  <c r="P37" i="5"/>
  <c r="N39" i="5"/>
  <c r="M11" i="26"/>
  <c r="M15" i="26" s="1"/>
  <c r="L13" i="26"/>
  <c r="P12" i="26"/>
  <c r="Q11" i="10"/>
  <c r="O13" i="10"/>
  <c r="N14" i="10"/>
  <c r="N15" i="10"/>
  <c r="M15" i="10"/>
  <c r="L35" i="5"/>
  <c r="L39" i="5"/>
  <c r="O37" i="5"/>
  <c r="N11" i="26"/>
  <c r="P13" i="26"/>
  <c r="N14" i="26"/>
  <c r="P11" i="10"/>
  <c r="R13" i="10"/>
  <c r="H15" i="26"/>
  <c r="G16" i="10"/>
  <c r="C35" i="5"/>
  <c r="E12" i="26"/>
  <c r="F40" i="5"/>
  <c r="F15" i="26"/>
  <c r="E13" i="10"/>
  <c r="E16" i="10"/>
  <c r="E14" i="26"/>
  <c r="J15" i="26"/>
  <c r="K16" i="10"/>
  <c r="E11" i="26"/>
  <c r="H16" i="10"/>
  <c r="E11" i="10"/>
  <c r="G15" i="26"/>
  <c r="C39" i="5"/>
  <c r="C40" i="5" s="1"/>
  <c r="BG40" i="4"/>
  <c r="BG37" i="4"/>
  <c r="BA11" i="25"/>
  <c r="BB14" i="25"/>
  <c r="BJ40" i="4"/>
  <c r="BL15" i="9"/>
  <c r="BI10" i="9"/>
  <c r="AL23" i="25"/>
  <c r="AL24" i="25" s="1"/>
  <c r="AR24" i="9"/>
  <c r="AR25" i="9" s="1"/>
  <c r="AP49" i="4"/>
  <c r="AP50" i="4" s="1"/>
  <c r="AT24" i="9"/>
  <c r="AN24" i="9" s="1"/>
  <c r="AR49" i="4"/>
  <c r="AL49" i="4" s="1"/>
  <c r="AN23" i="25"/>
  <c r="AN22" i="25"/>
  <c r="AT23" i="9"/>
  <c r="AR48" i="4"/>
  <c r="AI10" i="25"/>
  <c r="AJ14" i="25"/>
  <c r="AN13" i="9"/>
  <c r="AT15" i="9"/>
  <c r="AI11" i="25"/>
  <c r="AP15" i="9"/>
  <c r="AN10" i="9"/>
  <c r="AN15" i="9" s="1"/>
  <c r="AL35" i="4"/>
  <c r="AL40" i="4" s="1"/>
  <c r="AQ40" i="4"/>
  <c r="AL14" i="25"/>
  <c r="AN14" i="25"/>
  <c r="Z48" i="4"/>
  <c r="X22" i="25"/>
  <c r="AB23" i="9"/>
  <c r="AS18" i="4"/>
  <c r="Z37" i="4"/>
  <c r="AD37" i="4"/>
  <c r="AC35" i="4"/>
  <c r="AA10" i="25"/>
  <c r="X11" i="25"/>
  <c r="AB11" i="25"/>
  <c r="Z11" i="25"/>
  <c r="AD10" i="9"/>
  <c r="AB12" i="9"/>
  <c r="AF12" i="9"/>
  <c r="AD35" i="4"/>
  <c r="X12" i="25"/>
  <c r="AA11" i="25"/>
  <c r="AC12" i="9"/>
  <c r="AF13" i="9"/>
  <c r="Z38" i="4"/>
  <c r="Y10" i="25"/>
  <c r="AF10" i="9"/>
  <c r="AD12" i="9"/>
  <c r="AC37" i="4"/>
  <c r="AB35" i="4"/>
  <c r="Z10" i="25"/>
  <c r="AB10" i="25"/>
  <c r="AC10" i="9"/>
  <c r="AE12" i="9"/>
  <c r="AA37" i="4"/>
  <c r="Z35" i="4"/>
  <c r="AB12" i="25"/>
  <c r="AE10" i="9"/>
  <c r="AE15" i="9" s="1"/>
  <c r="AB13" i="9"/>
  <c r="AB37" i="4"/>
  <c r="AD38" i="4"/>
  <c r="AA35" i="4"/>
  <c r="X10" i="25"/>
  <c r="Y11" i="25"/>
  <c r="AB10" i="9"/>
  <c r="S10" i="9"/>
  <c r="S15" i="9" s="1"/>
  <c r="Q18" i="4"/>
  <c r="L37" i="4"/>
  <c r="L11" i="25"/>
  <c r="N12" i="9"/>
  <c r="F14" i="25"/>
  <c r="C35" i="4"/>
  <c r="C40" i="4" s="1"/>
  <c r="E40" i="4"/>
  <c r="H15" i="9"/>
  <c r="G15" i="9"/>
  <c r="E10" i="9"/>
  <c r="E15" i="9" s="1"/>
  <c r="G14" i="25"/>
  <c r="G40" i="4"/>
  <c r="H14" i="25"/>
  <c r="I15" i="9"/>
  <c r="AZ14" i="9"/>
  <c r="AU14" i="9" s="1"/>
  <c r="AX39" i="4"/>
  <c r="AS39" i="4" s="1"/>
  <c r="AS13" i="25"/>
  <c r="AO13" i="25" s="1"/>
  <c r="AS12" i="25"/>
  <c r="AX38" i="4"/>
  <c r="AZ13" i="9"/>
  <c r="AW13" i="9"/>
  <c r="AU38" i="4"/>
  <c r="AW38" i="4"/>
  <c r="AR12" i="25"/>
  <c r="AY13" i="9"/>
  <c r="AV38" i="4"/>
  <c r="AQ12" i="25"/>
  <c r="AX13" i="9"/>
  <c r="AV13" i="9"/>
  <c r="AP12" i="25"/>
  <c r="AT38" i="4"/>
  <c r="AU37" i="4"/>
  <c r="AW12" i="9"/>
  <c r="AV37" i="4"/>
  <c r="AQ11" i="25"/>
  <c r="AX12" i="9"/>
  <c r="AX37" i="4"/>
  <c r="AS11" i="25"/>
  <c r="AZ12" i="9"/>
  <c r="AT11" i="25"/>
  <c r="BA12" i="9"/>
  <c r="AY37" i="4"/>
  <c r="CP18" i="4"/>
  <c r="AV10" i="25"/>
  <c r="BA35" i="4"/>
  <c r="BG10" i="9"/>
  <c r="BG15" i="9" s="1"/>
  <c r="BE35" i="4"/>
  <c r="BE40" i="4" s="1"/>
  <c r="BC10" i="9"/>
  <c r="AY10" i="25"/>
  <c r="AY14" i="25" s="1"/>
  <c r="AO24" i="25"/>
  <c r="AS46" i="4"/>
  <c r="AS50" i="4" s="1"/>
  <c r="AT24" i="25"/>
  <c r="CB18" i="4"/>
  <c r="AX35" i="4"/>
  <c r="AY38" i="4"/>
  <c r="AT10" i="25"/>
  <c r="AP10" i="25"/>
  <c r="AP11" i="25"/>
  <c r="AR11" i="25"/>
  <c r="AY10" i="9"/>
  <c r="AV12" i="9"/>
  <c r="AV35" i="4"/>
  <c r="AV40" i="4" s="1"/>
  <c r="AR10" i="25"/>
  <c r="BA10" i="9"/>
  <c r="AW35" i="4"/>
  <c r="AT37" i="4"/>
  <c r="AX10" i="9"/>
  <c r="AU35" i="4"/>
  <c r="AY35" i="4"/>
  <c r="AW37" i="4"/>
  <c r="AS10" i="25"/>
  <c r="AZ10" i="9"/>
  <c r="BA13" i="9"/>
  <c r="AT35" i="4"/>
  <c r="AW10" i="9"/>
  <c r="AY12" i="9"/>
  <c r="AV10" i="9"/>
  <c r="AQ10" i="25"/>
  <c r="AT12" i="25"/>
  <c r="AL24" i="8"/>
  <c r="AG24" i="8" s="1"/>
  <c r="AG23" i="24"/>
  <c r="AJ23" i="8"/>
  <c r="AG23" i="8" s="1"/>
  <c r="AE21" i="24"/>
  <c r="AH21" i="24"/>
  <c r="AH25" i="24" s="1"/>
  <c r="AJ22" i="8"/>
  <c r="AJ26" i="8" s="1"/>
  <c r="AD23" i="24"/>
  <c r="AE22" i="24"/>
  <c r="AC22" i="24" s="1"/>
  <c r="AG21" i="24"/>
  <c r="AH25" i="8"/>
  <c r="AG22" i="8"/>
  <c r="AL26" i="8"/>
  <c r="AH15" i="24"/>
  <c r="AF15" i="24"/>
  <c r="AH11" i="8"/>
  <c r="AJ11" i="8"/>
  <c r="AJ16" i="8" s="1"/>
  <c r="AE11" i="24"/>
  <c r="AE15" i="24" s="1"/>
  <c r="AL11" i="8"/>
  <c r="AL16" i="8" s="1"/>
  <c r="AG15" i="24"/>
  <c r="AK11" i="8"/>
  <c r="AK16" i="8" s="1"/>
  <c r="AE18" i="3"/>
  <c r="AD11" i="24"/>
  <c r="AD14" i="24"/>
  <c r="AC14" i="24" s="1"/>
  <c r="AM11" i="8"/>
  <c r="AM16" i="8" s="1"/>
  <c r="AI11" i="8"/>
  <c r="AI16" i="8" s="1"/>
  <c r="AD12" i="24"/>
  <c r="AC12" i="24" s="1"/>
  <c r="AD13" i="24"/>
  <c r="AC13" i="24" s="1"/>
  <c r="Z22" i="8"/>
  <c r="Z26" i="8" s="1"/>
  <c r="X14" i="24"/>
  <c r="W14" i="24" s="1"/>
  <c r="X11" i="24"/>
  <c r="Y11" i="24"/>
  <c r="Y15" i="24" s="1"/>
  <c r="X12" i="24"/>
  <c r="W12" i="24" s="1"/>
  <c r="AA15" i="24"/>
  <c r="AD11" i="8"/>
  <c r="AD16" i="8" s="1"/>
  <c r="X18" i="3"/>
  <c r="R23" i="24"/>
  <c r="S21" i="24"/>
  <c r="T22" i="8"/>
  <c r="W24" i="8"/>
  <c r="V23" i="8"/>
  <c r="V22" i="8"/>
  <c r="T21" i="24"/>
  <c r="V21" i="24"/>
  <c r="W23" i="8"/>
  <c r="R22" i="24"/>
  <c r="V23" i="24"/>
  <c r="U23" i="24"/>
  <c r="S23" i="24"/>
  <c r="T23" i="8"/>
  <c r="V24" i="8"/>
  <c r="Y23" i="8"/>
  <c r="U23" i="8"/>
  <c r="Y22" i="8"/>
  <c r="U22" i="8"/>
  <c r="R21" i="24"/>
  <c r="T22" i="24"/>
  <c r="S22" i="24"/>
  <c r="T23" i="24"/>
  <c r="U22" i="24"/>
  <c r="T24" i="8"/>
  <c r="Y24" i="8"/>
  <c r="U24" i="8"/>
  <c r="X23" i="8"/>
  <c r="X22" i="8"/>
  <c r="U21" i="24"/>
  <c r="V22" i="24"/>
  <c r="X24" i="8"/>
  <c r="W22" i="8"/>
  <c r="Q18" i="3"/>
  <c r="R14" i="24"/>
  <c r="Q14" i="24" s="1"/>
  <c r="R11" i="24"/>
  <c r="Y11" i="8"/>
  <c r="Y16" i="8" s="1"/>
  <c r="U11" i="8"/>
  <c r="U16" i="8" s="1"/>
  <c r="T15" i="24"/>
  <c r="S11" i="24"/>
  <c r="S15" i="24" s="1"/>
  <c r="R12" i="24"/>
  <c r="Q12" i="24" s="1"/>
  <c r="T11" i="8"/>
  <c r="X11" i="8"/>
  <c r="X16" i="8" s="1"/>
  <c r="R13" i="24"/>
  <c r="Q13" i="24" s="1"/>
  <c r="U15" i="24"/>
  <c r="W11" i="8"/>
  <c r="W16" i="8" s="1"/>
  <c r="V15" i="24"/>
  <c r="V11" i="8"/>
  <c r="V16" i="8" s="1"/>
  <c r="P26" i="8"/>
  <c r="O25" i="24"/>
  <c r="O26" i="8"/>
  <c r="K21" i="24"/>
  <c r="K25" i="24" s="1"/>
  <c r="R26" i="8"/>
  <c r="M25" i="24"/>
  <c r="M26" i="8"/>
  <c r="L22" i="8"/>
  <c r="L24" i="8"/>
  <c r="Q26" i="8"/>
  <c r="K23" i="24"/>
  <c r="J18" i="3"/>
  <c r="O11" i="24"/>
  <c r="L12" i="24"/>
  <c r="O14" i="24"/>
  <c r="O12" i="24"/>
  <c r="M14" i="24"/>
  <c r="N12" i="8"/>
  <c r="R15" i="8"/>
  <c r="P13" i="8"/>
  <c r="P11" i="8"/>
  <c r="P13" i="24"/>
  <c r="K13" i="24" s="1"/>
  <c r="P12" i="8"/>
  <c r="R13" i="8"/>
  <c r="R11" i="8"/>
  <c r="P11" i="24"/>
  <c r="R12" i="8"/>
  <c r="M13" i="8"/>
  <c r="Q11" i="8"/>
  <c r="N11" i="24"/>
  <c r="P14" i="24"/>
  <c r="O12" i="8"/>
  <c r="Q12" i="8"/>
  <c r="Q15" i="8"/>
  <c r="R14" i="8"/>
  <c r="L14" i="8" s="1"/>
  <c r="O13" i="8"/>
  <c r="O11" i="8"/>
  <c r="M11" i="24"/>
  <c r="P12" i="24"/>
  <c r="N12" i="24"/>
  <c r="M12" i="8"/>
  <c r="M11" i="8"/>
  <c r="P15" i="8"/>
  <c r="N13" i="8"/>
  <c r="N11" i="8"/>
  <c r="L11" i="24"/>
  <c r="L15" i="24" s="1"/>
  <c r="M12" i="24"/>
  <c r="N14" i="24"/>
  <c r="O15" i="8"/>
  <c r="Q13" i="8"/>
  <c r="H49" i="3"/>
  <c r="H51" i="3" s="1"/>
  <c r="D49" i="3"/>
  <c r="F48" i="3"/>
  <c r="G23" i="24"/>
  <c r="G22" i="24"/>
  <c r="F23" i="8"/>
  <c r="J24" i="8"/>
  <c r="J26" i="8" s="1"/>
  <c r="I23" i="8"/>
  <c r="F23" i="24"/>
  <c r="H24" i="8"/>
  <c r="I49" i="3"/>
  <c r="E49" i="3"/>
  <c r="H23" i="24"/>
  <c r="H22" i="24"/>
  <c r="F24" i="8"/>
  <c r="G49" i="3"/>
  <c r="I48" i="3"/>
  <c r="E48" i="3"/>
  <c r="J23" i="24"/>
  <c r="J22" i="24"/>
  <c r="I24" i="8"/>
  <c r="H23" i="8"/>
  <c r="H26" i="8" s="1"/>
  <c r="G24" i="8"/>
  <c r="F49" i="3"/>
  <c r="D48" i="3"/>
  <c r="I23" i="24"/>
  <c r="I25" i="24" s="1"/>
  <c r="K23" i="8"/>
  <c r="G48" i="3"/>
  <c r="F22" i="24"/>
  <c r="F25" i="24" s="1"/>
  <c r="K24" i="8"/>
  <c r="G23" i="8"/>
  <c r="G26" i="8" s="1"/>
  <c r="H16" i="8"/>
  <c r="G16" i="8"/>
  <c r="I15" i="24"/>
  <c r="H41" i="3"/>
  <c r="E12" i="24"/>
  <c r="D41" i="3"/>
  <c r="H15" i="24"/>
  <c r="F41" i="3"/>
  <c r="G41" i="3"/>
  <c r="F15" i="24"/>
  <c r="E11" i="24"/>
  <c r="F16" i="8"/>
  <c r="E11" i="8"/>
  <c r="E41" i="3"/>
  <c r="E13" i="8"/>
  <c r="G15" i="24"/>
  <c r="E12" i="8"/>
  <c r="I41" i="3"/>
  <c r="J15" i="24"/>
  <c r="C37" i="3"/>
  <c r="C38" i="3"/>
  <c r="K16" i="8"/>
  <c r="C36" i="3"/>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H98" i="13"/>
  <c r="G111" i="13"/>
  <c r="I109" i="13"/>
  <c r="K111" i="13"/>
  <c r="K113" i="13" s="1"/>
  <c r="AZ50" i="4"/>
  <c r="Q44" i="5"/>
  <c r="J50" i="4"/>
  <c r="F40" i="13"/>
  <c r="G42" i="13"/>
  <c r="F41" i="13"/>
  <c r="H107" i="13"/>
  <c r="J44" i="13"/>
  <c r="H110" i="13"/>
  <c r="L110" i="13"/>
  <c r="L113" i="13" s="1"/>
  <c r="H47" i="13"/>
  <c r="G44" i="13"/>
  <c r="G112" i="13"/>
  <c r="H109" i="13"/>
  <c r="H113" i="13" s="1"/>
  <c r="G109" i="13"/>
  <c r="H44" i="13"/>
  <c r="J110" i="13"/>
  <c r="G46" i="13"/>
  <c r="F46" i="13" s="1"/>
  <c r="I112" i="13"/>
  <c r="Q50" i="5"/>
  <c r="J44" i="4"/>
  <c r="Q44" i="4"/>
  <c r="I48" i="13"/>
  <c r="J107" i="13"/>
  <c r="I107" i="13"/>
  <c r="H42" i="13"/>
  <c r="F105" i="13"/>
  <c r="F107" i="13" s="1"/>
  <c r="G107" i="13"/>
  <c r="G45" i="13"/>
  <c r="F45" i="13" s="1"/>
  <c r="K47" i="13"/>
  <c r="K48" i="13" s="1"/>
  <c r="L112" i="13"/>
  <c r="J50" i="5"/>
  <c r="F102" i="13"/>
  <c r="J47" i="13"/>
  <c r="H45" i="13"/>
  <c r="J111" i="13"/>
  <c r="J109" i="13"/>
  <c r="J113" i="13" s="1"/>
  <c r="F110" i="13" l="1"/>
  <c r="K38" i="13"/>
  <c r="J38" i="13"/>
  <c r="D51" i="3"/>
  <c r="I51" i="3"/>
  <c r="K14" i="24"/>
  <c r="T26" i="8"/>
  <c r="Z11" i="8"/>
  <c r="AG25" i="24"/>
  <c r="Z13" i="9"/>
  <c r="X37" i="4"/>
  <c r="Z14" i="25"/>
  <c r="AF15" i="9"/>
  <c r="P16" i="10"/>
  <c r="AY50" i="4"/>
  <c r="W21" i="24"/>
  <c r="AA25" i="24"/>
  <c r="BA25" i="9"/>
  <c r="X47" i="3"/>
  <c r="X51" i="3" s="1"/>
  <c r="AC51" i="3"/>
  <c r="Q49" i="3"/>
  <c r="Q48" i="3"/>
  <c r="J49" i="3"/>
  <c r="W25" i="24"/>
  <c r="AB15" i="24"/>
  <c r="AD41" i="3"/>
  <c r="AI41" i="3"/>
  <c r="Q40" i="3"/>
  <c r="AF41" i="3"/>
  <c r="AE36" i="3"/>
  <c r="N41" i="3"/>
  <c r="U41" i="3"/>
  <c r="K41" i="3"/>
  <c r="J36" i="3"/>
  <c r="Y41" i="3"/>
  <c r="X36" i="3"/>
  <c r="AE37" i="3"/>
  <c r="F47" i="13"/>
  <c r="J25" i="24"/>
  <c r="L11" i="8"/>
  <c r="AB40" i="4"/>
  <c r="Y14" i="25"/>
  <c r="AI14" i="25"/>
  <c r="L14" i="10"/>
  <c r="E14" i="8"/>
  <c r="E13" i="24"/>
  <c r="E15" i="24" s="1"/>
  <c r="N51" i="3"/>
  <c r="AJ51" i="3"/>
  <c r="R51" i="3"/>
  <c r="Q47" i="3"/>
  <c r="S51" i="3"/>
  <c r="AE47" i="3"/>
  <c r="AH51" i="3"/>
  <c r="V51" i="3"/>
  <c r="Z13" i="8"/>
  <c r="AG14" i="8"/>
  <c r="AG15" i="8"/>
  <c r="J40" i="3"/>
  <c r="Q38" i="3"/>
  <c r="L41" i="3"/>
  <c r="AG41" i="3"/>
  <c r="O41" i="3"/>
  <c r="AC41" i="3"/>
  <c r="K26" i="8"/>
  <c r="AD15" i="9"/>
  <c r="R16" i="10"/>
  <c r="K23" i="26"/>
  <c r="K25" i="26" s="1"/>
  <c r="O25" i="26"/>
  <c r="BK15" i="9"/>
  <c r="BI12" i="9"/>
  <c r="Q10" i="25"/>
  <c r="Q14" i="25" s="1"/>
  <c r="V14" i="25"/>
  <c r="BA10" i="25"/>
  <c r="BA14" i="25" s="1"/>
  <c r="BC14" i="25"/>
  <c r="AE49" i="3"/>
  <c r="AG51" i="3"/>
  <c r="J47" i="3"/>
  <c r="J51" i="3" s="1"/>
  <c r="L51" i="3"/>
  <c r="AF51" i="3"/>
  <c r="AE50" i="3"/>
  <c r="AF26" i="8"/>
  <c r="AG12" i="8"/>
  <c r="AA16" i="8"/>
  <c r="Z12" i="8"/>
  <c r="E15" i="8"/>
  <c r="X40" i="3"/>
  <c r="J37" i="3"/>
  <c r="Q36" i="3"/>
  <c r="Q41" i="3" s="1"/>
  <c r="R41" i="3"/>
  <c r="X39" i="3"/>
  <c r="AE40" i="3"/>
  <c r="P41" i="3"/>
  <c r="S41" i="3"/>
  <c r="AB41" i="3"/>
  <c r="AK41" i="3"/>
  <c r="T41" i="3"/>
  <c r="BI15" i="9"/>
  <c r="C40" i="3"/>
  <c r="O26" i="10"/>
  <c r="L22" i="10"/>
  <c r="L26" i="10" s="1"/>
  <c r="AU25" i="9"/>
  <c r="U51" i="3"/>
  <c r="T51" i="3"/>
  <c r="Z14" i="8"/>
  <c r="Z15" i="8"/>
  <c r="S15" i="8"/>
  <c r="V41" i="3"/>
  <c r="X37" i="3"/>
  <c r="AE38" i="3"/>
  <c r="W41" i="3"/>
  <c r="J38" i="3"/>
  <c r="Q37" i="3"/>
  <c r="X38" i="3"/>
  <c r="AH41" i="3"/>
  <c r="AE39" i="3"/>
  <c r="L13" i="10"/>
  <c r="J39" i="5"/>
  <c r="K40" i="5"/>
  <c r="K13" i="26"/>
  <c r="J37" i="5"/>
  <c r="K14" i="26"/>
  <c r="O16" i="10"/>
  <c r="P40" i="5"/>
  <c r="K12" i="26"/>
  <c r="J38" i="5"/>
  <c r="J35" i="5"/>
  <c r="L40" i="5"/>
  <c r="L15" i="26"/>
  <c r="K11" i="26"/>
  <c r="N15" i="26"/>
  <c r="L15" i="10"/>
  <c r="M16" i="10"/>
  <c r="Q16" i="10"/>
  <c r="O15" i="26"/>
  <c r="N16" i="10"/>
  <c r="L11" i="10"/>
  <c r="P15" i="26"/>
  <c r="O40" i="5"/>
  <c r="E15" i="26"/>
  <c r="AI23" i="25"/>
  <c r="AT25" i="9"/>
  <c r="AN23" i="9"/>
  <c r="AN25" i="9" s="1"/>
  <c r="AI22" i="25"/>
  <c r="AN24" i="25"/>
  <c r="AR50" i="4"/>
  <c r="AL48" i="4"/>
  <c r="AL50" i="4" s="1"/>
  <c r="Z23" i="9"/>
  <c r="Z25" i="9" s="1"/>
  <c r="AB25" i="9"/>
  <c r="W22" i="25"/>
  <c r="W24" i="25" s="1"/>
  <c r="X24" i="25"/>
  <c r="X48" i="4"/>
  <c r="X50" i="4" s="1"/>
  <c r="Z50" i="4"/>
  <c r="X14" i="25"/>
  <c r="W10" i="25"/>
  <c r="Z12" i="9"/>
  <c r="W11" i="25"/>
  <c r="AC15" i="9"/>
  <c r="X38" i="4"/>
  <c r="X35" i="4"/>
  <c r="X40" i="4" s="1"/>
  <c r="Z40" i="4"/>
  <c r="AB14" i="25"/>
  <c r="AD40" i="4"/>
  <c r="AC40" i="4"/>
  <c r="AA40" i="4"/>
  <c r="Z10" i="9"/>
  <c r="AB15" i="9"/>
  <c r="W12" i="25"/>
  <c r="AA14" i="25"/>
  <c r="L12" i="9"/>
  <c r="L15" i="9" s="1"/>
  <c r="N15" i="9"/>
  <c r="K11" i="25"/>
  <c r="K14" i="25" s="1"/>
  <c r="L14" i="25"/>
  <c r="J37" i="4"/>
  <c r="J40" i="4" s="1"/>
  <c r="L40" i="4"/>
  <c r="AU40" i="4"/>
  <c r="AU13" i="9"/>
  <c r="AR14" i="25"/>
  <c r="AO12" i="25"/>
  <c r="AS38" i="4"/>
  <c r="AX40" i="4"/>
  <c r="AW15" i="9"/>
  <c r="AS14" i="25"/>
  <c r="AX15" i="9"/>
  <c r="AQ14" i="25"/>
  <c r="AZ15" i="9"/>
  <c r="AT14" i="25"/>
  <c r="BA15" i="9"/>
  <c r="AY40" i="4"/>
  <c r="AW40" i="4"/>
  <c r="BB10" i="9"/>
  <c r="BB15" i="9" s="1"/>
  <c r="BC15" i="9"/>
  <c r="AV14" i="25"/>
  <c r="AU10" i="25"/>
  <c r="AU14" i="25" s="1"/>
  <c r="BA40" i="4"/>
  <c r="AZ35" i="4"/>
  <c r="AZ40" i="4" s="1"/>
  <c r="AY15" i="9"/>
  <c r="AT40" i="4"/>
  <c r="AS35" i="4"/>
  <c r="AS37" i="4"/>
  <c r="AO11" i="25"/>
  <c r="AU10" i="9"/>
  <c r="AV15" i="9"/>
  <c r="AU12" i="9"/>
  <c r="AO10" i="25"/>
  <c r="AP14" i="25"/>
  <c r="AC21" i="24"/>
  <c r="AC25" i="24" s="1"/>
  <c r="AE25" i="24"/>
  <c r="AC23" i="24"/>
  <c r="AD25" i="24"/>
  <c r="AH26" i="8"/>
  <c r="AG25" i="8"/>
  <c r="AG26" i="8" s="1"/>
  <c r="AG11" i="8"/>
  <c r="AG16" i="8" s="1"/>
  <c r="AH16" i="8"/>
  <c r="AD15" i="24"/>
  <c r="AC11" i="24"/>
  <c r="AC15" i="24" s="1"/>
  <c r="W11" i="24"/>
  <c r="W15" i="24" s="1"/>
  <c r="X15" i="24"/>
  <c r="S22" i="8"/>
  <c r="U26" i="8"/>
  <c r="V25" i="24"/>
  <c r="T25" i="24"/>
  <c r="U25" i="24"/>
  <c r="Y26" i="8"/>
  <c r="S23" i="8"/>
  <c r="Q22" i="24"/>
  <c r="V26" i="8"/>
  <c r="S25" i="24"/>
  <c r="W26" i="8"/>
  <c r="X26" i="8"/>
  <c r="S24" i="8"/>
  <c r="Q23" i="24"/>
  <c r="R25" i="24"/>
  <c r="Q21" i="24"/>
  <c r="R15" i="24"/>
  <c r="Q11" i="24"/>
  <c r="Q15" i="24" s="1"/>
  <c r="S11" i="8"/>
  <c r="S16" i="8" s="1"/>
  <c r="T16" i="8"/>
  <c r="L26" i="8"/>
  <c r="M15" i="24"/>
  <c r="K11" i="24"/>
  <c r="N15" i="24"/>
  <c r="P15" i="24"/>
  <c r="K12" i="24"/>
  <c r="L15" i="8"/>
  <c r="N16" i="8"/>
  <c r="M16" i="8"/>
  <c r="L12" i="8"/>
  <c r="O16" i="8"/>
  <c r="Q16" i="8"/>
  <c r="R16" i="8"/>
  <c r="P16" i="8"/>
  <c r="O15" i="24"/>
  <c r="L13" i="8"/>
  <c r="C48" i="3"/>
  <c r="C51" i="3" s="1"/>
  <c r="G51" i="3"/>
  <c r="I26" i="8"/>
  <c r="E24" i="8"/>
  <c r="F51" i="3"/>
  <c r="E51" i="3"/>
  <c r="H25" i="24"/>
  <c r="F26" i="8"/>
  <c r="E23" i="8"/>
  <c r="E26" i="8" s="1"/>
  <c r="C49" i="3"/>
  <c r="E23" i="24"/>
  <c r="E22" i="24"/>
  <c r="E25" i="24" s="1"/>
  <c r="G25" i="24"/>
  <c r="C41" i="3"/>
  <c r="E16" i="8"/>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AE51" i="3" l="1"/>
  <c r="L16" i="8"/>
  <c r="L16" i="10"/>
  <c r="K15" i="26"/>
  <c r="Q51" i="3"/>
  <c r="J41" i="3"/>
  <c r="AE41" i="3"/>
  <c r="X41" i="3"/>
  <c r="Z16" i="8"/>
  <c r="J40" i="5"/>
  <c r="AI24" i="25"/>
  <c r="W14" i="25"/>
  <c r="Z15" i="9"/>
  <c r="AO14" i="25"/>
  <c r="AS40" i="4"/>
  <c r="AU15" i="9"/>
  <c r="S26" i="8"/>
  <c r="Q25" i="24"/>
  <c r="K15" i="24"/>
  <c r="F38" i="13"/>
  <c r="F103" i="13"/>
  <c r="F113" i="13"/>
</calcChain>
</file>

<file path=xl/sharedStrings.xml><?xml version="1.0" encoding="utf-8"?>
<sst xmlns="http://schemas.openxmlformats.org/spreadsheetml/2006/main" count="2434" uniqueCount="531">
  <si>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</si>
  <si>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</si>
  <si>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</si>
  <si>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</si>
  <si>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</si>
  <si>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</si>
  <si>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</si>
  <si>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</si>
  <si>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</si>
  <si>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</si>
  <si>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</si>
  <si>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</si>
  <si>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</si>
  <si>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</si>
  <si>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</si>
  <si>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</si>
  <si>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</si>
  <si>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</si>
  <si>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</si>
  <si>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</si>
  <si>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</si>
  <si>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</si>
  <si>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</si>
  <si>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</si>
  <si>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</si>
  <si>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</si>
  <si>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</si>
  <si>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</si>
  <si>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</si>
  <si>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</si>
  <si>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</si>
  <si>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</si>
  <si>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</si>
  <si>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</si>
  <si>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</si>
  <si>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</si>
  <si>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</si>
  <si>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</si>
  <si>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</si>
  <si>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</si>
  <si>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</si>
  <si>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</si>
  <si>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</si>
  <si>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</si>
  <si>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</si>
  <si>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</si>
  <si>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</si>
  <si>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</si>
  <si>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</si>
  <si>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</si>
  <si>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</si>
  <si>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</si>
  <si>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</si>
  <si>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</si>
  <si>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</si>
  <si>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</si>
  <si>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</si>
  <si>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</si>
  <si>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</si>
  <si>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</si>
  <si>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</si>
  <si>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</si>
  <si>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</si>
  <si>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</si>
  <si>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</si>
  <si>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</si>
  <si>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</si>
  <si>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</si>
  <si>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</si>
  <si>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</si>
  <si>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</si>
  <si>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</si>
  <si>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</si>
  <si>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</si>
  <si>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</si>
  <si>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</si>
  <si>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</si>
  <si>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</si>
  <si>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</si>
  <si>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</si>
  <si>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</si>
  <si>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</si>
  <si>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</si>
  <si>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</si>
  <si>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</si>
  <si>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</si>
  <si>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</si>
  <si>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</si>
  <si>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</si>
  <si>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</si>
  <si>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</si>
  <si>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</si>
  <si>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</si>
  <si>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</si>
  <si>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</si>
  <si>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</si>
  <si>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</si>
  <si>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</si>
  <si>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</si>
  <si>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</si>
  <si>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</si>
  <si>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</si>
  <si>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</si>
  <si>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</si>
  <si>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</si>
  <si>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</si>
  <si>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</si>
  <si>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</si>
  <si>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</si>
  <si>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</si>
  <si>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</si>
  <si>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</si>
  <si>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</si>
  <si>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</si>
  <si>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</si>
  <si>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</si>
  <si>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</si>
  <si>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</si>
  <si>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</si>
  <si>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</si>
  <si>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</si>
  <si>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</si>
  <si>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</si>
  <si>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</si>
  <si>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</si>
  <si>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</si>
  <si>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</si>
  <si>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</si>
  <si>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</si>
  <si>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</si>
  <si>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</si>
  <si>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</si>
  <si>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</si>
  <si>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</si>
  <si>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</si>
  <si>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</si>
  <si>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</si>
  <si>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</si>
  <si>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</si>
  <si>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</si>
  <si>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</si>
  <si>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</si>
  <si>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</si>
  <si>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</si>
  <si>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</si>
  <si>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</si>
  <si>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</si>
  <si>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</si>
  <si>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</si>
  <si>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</si>
  <si>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</si>
  <si>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</si>
  <si>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</si>
  <si>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</si>
  <si>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</si>
  <si>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</si>
  <si>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</si>
  <si>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</si>
  <si>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</si>
  <si>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</si>
  <si>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</si>
  <si>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</si>
  <si>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</si>
  <si>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</si>
  <si>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</si>
  <si>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</si>
  <si>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</si>
  <si>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</si>
  <si>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</si>
  <si>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</si>
  <si>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</si>
  <si>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</si>
  <si>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</si>
  <si>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</si>
  <si>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</si>
  <si>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</si>
  <si>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</si>
  <si>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</si>
  <si>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</si>
  <si>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</si>
  <si>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</si>
  <si>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</si>
  <si>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</si>
  <si>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</si>
  <si>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</si>
  <si>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</si>
  <si>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</si>
  <si>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</si>
  <si>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</si>
  <si>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</si>
  <si>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</si>
  <si>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</si>
  <si>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</si>
  <si>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</si>
  <si>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</si>
  <si>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</si>
  <si>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</si>
  <si>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</si>
  <si>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</si>
  <si>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</si>
  <si>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</si>
  <si>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</si>
  <si>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</si>
  <si>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</si>
  <si>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</si>
  <si>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</si>
  <si>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</si>
  <si>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</si>
  <si>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</si>
  <si>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</si>
  <si>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</si>
  <si>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</si>
  <si>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</si>
  <si>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</si>
  <si>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</si>
  <si>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</si>
  <si>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</si>
  <si>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</si>
  <si>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</si>
  <si>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</si>
  <si>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</si>
  <si>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</si>
  <si>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</si>
  <si>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</si>
  <si>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</si>
  <si>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</si>
  <si>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</si>
  <si>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</si>
  <si>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</si>
  <si>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</si>
  <si>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</si>
  <si>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</si>
  <si>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</si>
  <si>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</si>
  <si>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</si>
  <si>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</si>
  <si>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</si>
  <si>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</si>
  <si>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</si>
  <si>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</si>
  <si>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</si>
  <si>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</si>
  <si>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</si>
  <si>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</si>
  <si>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</si>
  <si>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</si>
  <si>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</si>
  <si>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</si>
  <si>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</si>
  <si>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</si>
  <si>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</si>
  <si>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</si>
  <si>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</si>
  <si>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</si>
  <si>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</si>
  <si>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</si>
  <si>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</si>
  <si>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</si>
  <si>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</si>
  <si>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</si>
  <si>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</si>
  <si>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</si>
  <si>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</si>
  <si>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</si>
  <si>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</si>
  <si>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</si>
  <si>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</si>
  <si>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</si>
  <si>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</si>
  <si>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</si>
  <si>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</si>
  <si>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</si>
  <si>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</si>
  <si>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</si>
  <si>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</si>
  <si>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</si>
  <si>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</si>
  <si>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</si>
  <si>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</si>
  <si>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</si>
  <si>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</si>
  <si>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</si>
  <si>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</si>
  <si>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</si>
  <si>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</si>
  <si>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</si>
  <si>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</si>
  <si>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</si>
  <si>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</si>
  <si>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</si>
  <si>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</si>
  <si>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</si>
  <si>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</si>
  <si>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</si>
  <si>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</si>
  <si>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</si>
  <si>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</si>
  <si>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</si>
  <si>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</si>
  <si>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</si>
  <si>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</si>
  <si>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</si>
  <si>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</si>
  <si>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</si>
  <si>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</si>
  <si>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</si>
  <si>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</si>
  <si>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</si>
  <si>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</si>
  <si>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</si>
  <si>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</si>
  <si>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</si>
  <si>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</si>
  <si>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</si>
  <si>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</si>
  <si>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</si>
  <si>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</si>
  <si>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</si>
  <si>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</si>
  <si>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</si>
  <si>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</si>
  <si>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</si>
  <si>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</si>
  <si>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</si>
  <si>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</si>
  <si>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</si>
  <si>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</si>
  <si>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</si>
  <si>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</si>
  <si>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</si>
  <si>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</si>
  <si>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</si>
  <si>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</si>
  <si>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</si>
  <si>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</si>
  <si>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</si>
  <si>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</si>
  <si>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</si>
  <si>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</si>
  <si>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</si>
  <si>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</si>
  <si>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</si>
  <si>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</si>
  <si>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</si>
  <si>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</si>
  <si>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</si>
  <si>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</si>
  <si>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</si>
  <si>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</si>
  <si>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</si>
  <si>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</si>
  <si>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</si>
  <si>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</si>
  <si>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</si>
  <si>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</si>
  <si>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</si>
  <si>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</si>
  <si>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</si>
  <si>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</si>
  <si>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</si>
  <si>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</si>
  <si>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</si>
  <si>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</si>
  <si>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</si>
  <si>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</si>
  <si>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</si>
  <si>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</si>
  <si>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</si>
  <si>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</si>
  <si>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</si>
  <si>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</si>
  <si>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</si>
  <si>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</si>
  <si>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</si>
  <si>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</si>
  <si>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</si>
  <si>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</si>
  <si>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</si>
  <si>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</si>
  <si>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</si>
  <si>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</si>
  <si>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</si>
  <si>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</si>
  <si>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</si>
  <si>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</si>
  <si>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</si>
  <si>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</si>
  <si>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</si>
  <si>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</si>
  <si>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</si>
  <si>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</si>
  <si>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</si>
  <si>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</si>
  <si>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</si>
  <si>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</si>
  <si>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</si>
  <si>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</si>
  <si>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</si>
  <si>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</si>
  <si>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</si>
  <si>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</si>
  <si>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</si>
  <si>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</si>
  <si>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</si>
  <si>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</si>
  <si>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</si>
  <si>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</si>
  <si>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</si>
  <si>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</si>
  <si>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</si>
  <si>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</si>
  <si>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</si>
  <si>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</si>
  <si>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</si>
  <si>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</si>
  <si>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</si>
  <si>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</si>
  <si>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</si>
  <si>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</si>
  <si>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</si>
  <si>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</si>
  <si>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</si>
  <si>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</si>
  <si>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</si>
  <si>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</si>
  <si>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</si>
  <si>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</si>
  <si>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</si>
  <si>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</si>
  <si>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</si>
  <si>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</si>
  <si>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</si>
  <si>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</si>
  <si>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</si>
  <si>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</si>
  <si>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</si>
  <si>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</si>
  <si>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</si>
  <si>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</si>
  <si>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</si>
  <si>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</si>
  <si>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</si>
  <si>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</si>
  <si>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</si>
  <si>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</si>
  <si>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</si>
  <si>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</si>
  <si>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</si>
  <si>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</si>
  <si>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</si>
  <si>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</si>
  <si>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</si>
  <si>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</si>
  <si>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</si>
  <si>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</si>
  <si>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</si>
  <si>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</si>
  <si>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</si>
  <si>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</si>
  <si>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</si>
  <si>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</si>
  <si>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</si>
  <si>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</si>
  <si>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</si>
  <si>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</si>
  <si>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</si>
  <si>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</si>
  <si>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</si>
  <si>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</si>
  <si>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</si>
  <si>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</si>
  <si>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</si>
  <si>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</si>
  <si>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</si>
  <si>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</si>
  <si>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</si>
  <si>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</si>
  <si>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</si>
  <si>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</si>
  <si>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</si>
  <si>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</si>
  <si>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</si>
  <si>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</si>
  <si>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</si>
  <si>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</si>
  <si>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</si>
  <si>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</si>
  <si>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</si>
  <si>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</si>
  <si>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</si>
  <si>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</si>
  <si>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</si>
  <si>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</si>
  <si>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</si>
  <si>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</si>
  <si>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</si>
  <si>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</si>
  <si>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</si>
  <si>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</si>
  <si>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</si>
  <si>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</si>
  <si>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</si>
  <si>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</si>
  <si>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</si>
  <si>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</si>
  <si>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</si>
  <si>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</si>
  <si>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</si>
  <si>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</si>
  <si>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</si>
  <si>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</si>
  <si>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</si>
  <si>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</si>
  <si>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</si>
  <si>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</si>
  <si>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</si>
  <si>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</si>
  <si>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</si>
  <si>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</si>
  <si>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</si>
  <si>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</si>
  <si>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</si>
  <si>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</si>
  <si>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</si>
  <si>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</si>
  <si>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</si>
  <si>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</si>
  <si>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</si>
  <si>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</si>
  <si>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רועי דבורין, עו"ד</t>
  </si>
  <si>
    <t>03-7962760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</si>
</sst>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98">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17" fontId="0" fillId="0" borderId="40" xfId="0" applyNumberFormat="1" applyBorder="1" applyAlignment="1" applyProtection="1">
      <alignment horizontal="center"/>
      <protection locked="0"/>
    </xf>
    <xf numFmtId="0" fontId="0" fillId="12" borderId="40" xfId="0" applyFill="1" applyBorder="1" applyAlignment="1" applyProtection="1">
      <alignment horizontal="left"/>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4" borderId="30" xfId="2" applyNumberFormat="1" applyFont="1" applyFill="1" applyBorder="1" applyAlignment="1" applyProtection="1">
      <alignment horizontal="left" vertical="center" wrapText="1"/>
      <protection locked="0"/>
    </xf>
    <xf numFmtId="3" fontId="7" fillId="4" borderId="30" xfId="2" applyNumberFormat="1" applyFont="1" applyFill="1" applyBorder="1" applyAlignment="1" applyProtection="1">
      <alignment horizontal="left" vertical="center" wrapText="1"/>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4" borderId="30" xfId="2" applyNumberFormat="1" applyFont="1" applyFill="1" applyBorder="1" applyAlignment="1" applyProtection="1">
      <alignment horizontal="left" vertical="center" wrapText="1"/>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7" fillId="4" borderId="30" xfId="2" applyNumberFormat="1" applyFont="1" applyFill="1" applyBorder="1" applyAlignment="1" applyProtection="1">
      <alignment horizontal="left" vertical="center" wrapText="1"/>
      <protection locked="0"/>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13" fillId="4" borderId="9"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2" fillId="4" borderId="22" xfId="3" applyNumberFormat="1" applyFont="1" applyFill="1" applyBorder="1" applyAlignment="1" applyProtection="1">
      <alignment horizontal="center" vertical="center" wrapText="1" readingOrder="2"/>
      <protection locked="0"/>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4" fillId="11" borderId="0" xfId="2" applyFont="1" applyFill="1" applyAlignment="1" applyProtection="1">
      <alignment horizontal="right" vertical="top" wrapText="1"/>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election activeCell="C11" sqref="C11:N11"/>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414" t="s">
        <v>2</v>
      </c>
      <c r="D3" s="414"/>
      <c r="E3" s="414"/>
      <c r="F3" s="414"/>
      <c r="G3" s="414"/>
      <c r="H3" s="414"/>
      <c r="I3" s="414"/>
      <c r="J3" s="414"/>
      <c r="K3" s="414"/>
      <c r="L3" s="414"/>
      <c r="M3" s="414"/>
      <c r="N3" s="414"/>
    </row>
    <row r="4" spans="2:14" ht="29.25" customHeight="1" x14ac:dyDescent="0.2">
      <c r="B4" s="3" t="s">
        <v>3</v>
      </c>
      <c r="C4" s="414" t="s">
        <v>4</v>
      </c>
      <c r="D4" s="414"/>
      <c r="E4" s="414"/>
      <c r="F4" s="414"/>
      <c r="G4" s="414"/>
      <c r="H4" s="414"/>
      <c r="I4" s="414"/>
      <c r="J4" s="414"/>
      <c r="K4" s="414"/>
      <c r="L4" s="414"/>
      <c r="M4" s="414"/>
      <c r="N4" s="414"/>
    </row>
    <row r="5" spans="2:14" ht="15" customHeight="1" x14ac:dyDescent="0.2">
      <c r="B5" s="3" t="s">
        <v>5</v>
      </c>
      <c r="C5" s="416" t="s">
        <v>497</v>
      </c>
      <c r="D5" s="416"/>
      <c r="E5" s="416"/>
      <c r="F5" s="416"/>
      <c r="G5" s="416"/>
      <c r="H5" s="416"/>
      <c r="I5" s="416"/>
      <c r="J5" s="416"/>
      <c r="K5" s="416"/>
      <c r="L5" s="416"/>
      <c r="M5" s="416"/>
      <c r="N5" s="416"/>
    </row>
    <row r="6" spans="2:14" ht="15" customHeight="1" x14ac:dyDescent="0.2">
      <c r="B6" s="3"/>
      <c r="C6" s="416" t="s">
        <v>528</v>
      </c>
      <c r="D6" s="416"/>
      <c r="E6" s="416"/>
      <c r="F6" s="416"/>
      <c r="G6" s="416"/>
      <c r="H6" s="416"/>
      <c r="I6" s="416"/>
      <c r="J6" s="416"/>
      <c r="K6" s="416"/>
      <c r="L6" s="416"/>
      <c r="M6" s="416"/>
      <c r="N6" s="416"/>
    </row>
    <row r="7" spans="2:14" ht="18.75" customHeight="1" x14ac:dyDescent="0.2">
      <c r="B7" s="3" t="s">
        <v>6</v>
      </c>
      <c r="C7" s="414" t="s">
        <v>459</v>
      </c>
      <c r="D7" s="414"/>
      <c r="E7" s="414"/>
      <c r="F7" s="414"/>
      <c r="G7" s="414"/>
      <c r="H7" s="414"/>
      <c r="I7" s="414"/>
      <c r="J7" s="414"/>
      <c r="K7" s="414"/>
      <c r="L7" s="414"/>
      <c r="M7" s="414"/>
      <c r="N7" s="414"/>
    </row>
    <row r="8" spans="2:14" ht="15" x14ac:dyDescent="0.2">
      <c r="B8" s="3" t="s">
        <v>7</v>
      </c>
      <c r="C8" s="414" t="s">
        <v>460</v>
      </c>
      <c r="D8" s="414"/>
      <c r="E8" s="414"/>
      <c r="F8" s="414"/>
      <c r="G8" s="414"/>
      <c r="H8" s="414"/>
      <c r="I8" s="414"/>
      <c r="J8" s="414"/>
      <c r="K8" s="414"/>
      <c r="L8" s="414"/>
      <c r="M8" s="414"/>
      <c r="N8" s="414"/>
    </row>
    <row r="9" spans="2:14" ht="15" x14ac:dyDescent="0.2">
      <c r="B9" s="3" t="s">
        <v>8</v>
      </c>
      <c r="C9" s="414" t="s">
        <v>461</v>
      </c>
      <c r="D9" s="414"/>
      <c r="E9" s="414"/>
      <c r="F9" s="414"/>
      <c r="G9" s="414"/>
      <c r="H9" s="414"/>
      <c r="I9" s="414"/>
      <c r="J9" s="414"/>
      <c r="K9" s="414"/>
      <c r="L9" s="414"/>
      <c r="M9" s="414"/>
      <c r="N9" s="414"/>
    </row>
    <row r="10" spans="2:14" ht="15" x14ac:dyDescent="0.2">
      <c r="B10" s="3" t="s">
        <v>9</v>
      </c>
      <c r="C10" s="416" t="s">
        <v>463</v>
      </c>
      <c r="D10" s="416"/>
      <c r="E10" s="416"/>
      <c r="F10" s="416"/>
      <c r="G10" s="416"/>
      <c r="H10" s="416"/>
      <c r="I10" s="416"/>
      <c r="J10" s="416"/>
      <c r="K10" s="416"/>
      <c r="L10" s="416"/>
      <c r="M10" s="416"/>
      <c r="N10" s="416"/>
    </row>
    <row r="11" spans="2:14" ht="15" x14ac:dyDescent="0.2">
      <c r="B11" s="3" t="s">
        <v>10</v>
      </c>
      <c r="C11" s="416" t="s">
        <v>464</v>
      </c>
      <c r="D11" s="416"/>
      <c r="E11" s="416"/>
      <c r="F11" s="416"/>
      <c r="G11" s="416"/>
      <c r="H11" s="416"/>
      <c r="I11" s="416"/>
      <c r="J11" s="416"/>
      <c r="K11" s="416"/>
      <c r="L11" s="416"/>
      <c r="M11" s="416"/>
      <c r="N11" s="416"/>
    </row>
    <row r="12" spans="2:14" ht="16.5" customHeight="1" x14ac:dyDescent="0.2">
      <c r="B12" s="3" t="s">
        <v>11</v>
      </c>
      <c r="C12" s="414" t="s">
        <v>12</v>
      </c>
      <c r="D12" s="414"/>
      <c r="E12" s="414"/>
      <c r="F12" s="414"/>
      <c r="G12" s="414"/>
      <c r="H12" s="414"/>
      <c r="I12" s="414"/>
      <c r="J12" s="414"/>
      <c r="K12" s="414"/>
      <c r="L12" s="414"/>
      <c r="M12" s="414"/>
      <c r="N12" s="414"/>
    </row>
    <row r="13" spans="2:14" ht="15" x14ac:dyDescent="0.2">
      <c r="B13" s="3" t="s">
        <v>13</v>
      </c>
      <c r="C13" s="414" t="s">
        <v>14</v>
      </c>
      <c r="D13" s="414"/>
      <c r="E13" s="414"/>
      <c r="F13" s="414"/>
      <c r="G13" s="414"/>
      <c r="H13" s="414"/>
      <c r="I13" s="414"/>
      <c r="J13" s="414"/>
      <c r="K13" s="414"/>
      <c r="L13" s="414"/>
      <c r="M13" s="414"/>
      <c r="N13" s="414"/>
    </row>
    <row r="14" spans="2:14" ht="15" x14ac:dyDescent="0.2">
      <c r="B14" s="3" t="s">
        <v>15</v>
      </c>
      <c r="C14" s="414" t="s">
        <v>448</v>
      </c>
      <c r="D14" s="414"/>
      <c r="E14" s="414"/>
      <c r="F14" s="414"/>
      <c r="G14" s="414"/>
      <c r="H14" s="414"/>
      <c r="I14" s="414"/>
      <c r="J14" s="414"/>
      <c r="K14" s="414"/>
      <c r="L14" s="414"/>
      <c r="M14" s="414"/>
      <c r="N14" s="414"/>
    </row>
    <row r="15" spans="2:14" ht="15" x14ac:dyDescent="0.2">
      <c r="B15" s="3" t="s">
        <v>16</v>
      </c>
      <c r="C15" s="414" t="s">
        <v>449</v>
      </c>
      <c r="D15" s="414"/>
      <c r="E15" s="414"/>
      <c r="F15" s="414"/>
      <c r="G15" s="414"/>
      <c r="H15" s="414"/>
      <c r="I15" s="414"/>
      <c r="J15" s="414"/>
      <c r="K15" s="414"/>
      <c r="L15" s="414"/>
      <c r="M15" s="414"/>
      <c r="N15" s="414"/>
    </row>
    <row r="16" spans="2:14" ht="15" x14ac:dyDescent="0.2">
      <c r="B16" s="3" t="s">
        <v>17</v>
      </c>
      <c r="C16" s="414" t="s">
        <v>450</v>
      </c>
      <c r="D16" s="414"/>
      <c r="E16" s="414"/>
      <c r="F16" s="414"/>
      <c r="G16" s="414"/>
      <c r="H16" s="414"/>
      <c r="I16" s="414"/>
      <c r="J16" s="414"/>
      <c r="K16" s="414"/>
      <c r="L16" s="414"/>
      <c r="M16" s="414"/>
      <c r="N16" s="414"/>
    </row>
    <row r="17" spans="2:15" ht="15" x14ac:dyDescent="0.2">
      <c r="B17" s="3" t="s">
        <v>18</v>
      </c>
      <c r="C17" s="414" t="s">
        <v>451</v>
      </c>
      <c r="D17" s="414"/>
      <c r="E17" s="414"/>
      <c r="F17" s="414"/>
      <c r="G17" s="414"/>
      <c r="H17" s="414"/>
      <c r="I17" s="414"/>
      <c r="J17" s="414"/>
      <c r="K17" s="414"/>
      <c r="L17" s="414"/>
      <c r="M17" s="414"/>
      <c r="N17" s="414"/>
    </row>
    <row r="21" spans="2:15" ht="15.75" x14ac:dyDescent="0.25">
      <c r="B21" s="5" t="s">
        <v>19</v>
      </c>
      <c r="C21" s="6"/>
      <c r="D21" s="6"/>
      <c r="E21" s="6"/>
      <c r="F21" s="6"/>
      <c r="G21" s="7"/>
      <c r="H21" s="7"/>
      <c r="I21" s="7"/>
      <c r="J21" s="7"/>
      <c r="K21" s="7"/>
      <c r="L21" s="7"/>
      <c r="M21" s="7"/>
      <c r="N21" s="7"/>
    </row>
    <row r="22" spans="2:15" ht="15" x14ac:dyDescent="0.2">
      <c r="B22" s="7" t="s">
        <v>1</v>
      </c>
      <c r="C22" s="415" t="s">
        <v>20</v>
      </c>
      <c r="D22" s="415"/>
      <c r="E22" s="415"/>
      <c r="F22" s="415"/>
      <c r="G22" s="415"/>
      <c r="H22" s="415"/>
      <c r="I22" s="415"/>
      <c r="J22" s="415"/>
      <c r="K22" s="415"/>
      <c r="L22" s="415"/>
      <c r="M22" s="415"/>
      <c r="N22" s="415"/>
    </row>
    <row r="23" spans="2:15" ht="15" x14ac:dyDescent="0.2">
      <c r="B23" s="7" t="s">
        <v>3</v>
      </c>
      <c r="C23" s="415" t="s">
        <v>21</v>
      </c>
      <c r="D23" s="415"/>
      <c r="E23" s="415"/>
      <c r="F23" s="415"/>
      <c r="G23" s="415"/>
      <c r="H23" s="415"/>
      <c r="I23" s="415"/>
      <c r="J23" s="415"/>
      <c r="K23" s="415"/>
      <c r="L23" s="415"/>
      <c r="M23" s="415"/>
      <c r="N23" s="415"/>
    </row>
    <row r="24" spans="2:15" ht="15" x14ac:dyDescent="0.2">
      <c r="B24" s="7" t="s">
        <v>5</v>
      </c>
      <c r="C24" s="415" t="s">
        <v>22</v>
      </c>
      <c r="D24" s="415"/>
      <c r="E24" s="415"/>
      <c r="F24" s="415"/>
      <c r="G24" s="415"/>
      <c r="H24" s="415"/>
      <c r="I24" s="415"/>
      <c r="J24" s="415"/>
      <c r="K24" s="415"/>
      <c r="L24" s="415"/>
      <c r="M24" s="415"/>
      <c r="N24" s="415"/>
    </row>
    <row r="25" spans="2:15" ht="33.75" customHeight="1" x14ac:dyDescent="0.2">
      <c r="B25" s="7" t="s">
        <v>6</v>
      </c>
      <c r="C25" s="415" t="s">
        <v>23</v>
      </c>
      <c r="D25" s="415"/>
      <c r="E25" s="415"/>
      <c r="F25" s="415"/>
      <c r="G25" s="415"/>
      <c r="H25" s="415"/>
      <c r="I25" s="415"/>
      <c r="J25" s="415"/>
      <c r="K25" s="415"/>
      <c r="L25" s="415"/>
      <c r="M25" s="415"/>
      <c r="N25" s="415"/>
      <c r="O25" s="415"/>
    </row>
    <row r="26" spans="2:15" ht="15" x14ac:dyDescent="0.2">
      <c r="B26" s="7" t="s">
        <v>24</v>
      </c>
      <c r="C26" s="415" t="s">
        <v>25</v>
      </c>
      <c r="D26" s="415"/>
      <c r="E26" s="415"/>
      <c r="F26" s="415"/>
      <c r="G26" s="415"/>
      <c r="H26" s="415"/>
      <c r="I26" s="415"/>
      <c r="J26" s="415"/>
      <c r="K26" s="415"/>
      <c r="L26" s="415"/>
      <c r="M26" s="415"/>
      <c r="N26" s="41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C13" sqref="C13"/>
    </sheetView>
  </sheetViews>
  <sheetFormatPr defaultColWidth="9.140625" defaultRowHeight="12.75" x14ac:dyDescent="0.2"/>
  <cols>
    <col min="1" max="1" width="3.85546875" style="212" customWidth="1"/>
    <col min="2" max="2" width="63.28515625" style="212" customWidth="1"/>
    <col min="3" max="3" width="12.85546875" style="212" customWidth="1"/>
    <col min="4" max="4" width="13.140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8" t="s">
        <v>374</v>
      </c>
      <c r="B3" s="422" t="s">
        <v>375</v>
      </c>
      <c r="C3" s="422"/>
      <c r="D3" s="422"/>
      <c r="E3" s="422"/>
      <c r="F3" s="423" t="s">
        <v>376</v>
      </c>
      <c r="G3" s="424"/>
      <c r="H3" s="424"/>
      <c r="I3" s="424"/>
      <c r="J3" s="140"/>
      <c r="K3" s="140"/>
      <c r="L3" s="140"/>
      <c r="M3" s="140"/>
    </row>
    <row r="4" spans="1:26" ht="15.75" x14ac:dyDescent="0.25">
      <c r="A4" s="141" t="s">
        <v>377</v>
      </c>
      <c r="B4" s="425" t="s">
        <v>397</v>
      </c>
      <c r="C4" s="422"/>
      <c r="D4" s="422"/>
      <c r="E4" s="422"/>
      <c r="F4" s="422"/>
      <c r="G4" s="422"/>
      <c r="H4" s="422"/>
      <c r="I4" s="422"/>
      <c r="J4" s="422"/>
      <c r="K4" s="422"/>
      <c r="L4" s="422"/>
      <c r="M4" s="422"/>
    </row>
    <row r="5" spans="1:26" ht="15.75" x14ac:dyDescent="0.25">
      <c r="A5" s="141" t="s">
        <v>378</v>
      </c>
      <c r="B5" s="422" t="s">
        <v>379</v>
      </c>
      <c r="C5" s="422"/>
      <c r="D5" s="422"/>
      <c r="E5" s="422"/>
      <c r="F5" s="422"/>
      <c r="G5" s="422"/>
      <c r="H5" s="422"/>
      <c r="I5" s="422"/>
      <c r="J5" s="422"/>
      <c r="K5" s="422"/>
      <c r="L5" s="422"/>
      <c r="M5" s="422"/>
    </row>
    <row r="6" spans="1:26" ht="15.75" x14ac:dyDescent="0.25">
      <c r="A6" s="141" t="s">
        <v>380</v>
      </c>
      <c r="B6" s="422" t="s">
        <v>381</v>
      </c>
      <c r="C6" s="422"/>
      <c r="D6" s="422"/>
      <c r="E6" s="422"/>
      <c r="F6" s="422"/>
      <c r="G6" s="422"/>
      <c r="H6" s="422"/>
      <c r="I6" s="422"/>
      <c r="J6" s="422"/>
      <c r="K6" s="422"/>
      <c r="L6" s="422"/>
      <c r="M6" s="422"/>
    </row>
    <row r="7" spans="1:26" ht="13.5" customHeight="1" x14ac:dyDescent="0.2">
      <c r="A7" s="141" t="s">
        <v>382</v>
      </c>
      <c r="B7" s="422" t="s">
        <v>383</v>
      </c>
      <c r="C7" s="422"/>
      <c r="D7" s="422"/>
      <c r="E7" s="422"/>
      <c r="F7" s="422"/>
      <c r="G7" s="422"/>
      <c r="H7" s="422"/>
      <c r="I7" s="422"/>
      <c r="J7" s="422"/>
      <c r="K7" s="422"/>
      <c r="L7" s="422"/>
      <c r="M7" s="422"/>
    </row>
    <row r="8" spans="1:26" ht="16.5" customHeight="1" x14ac:dyDescent="0.2">
      <c r="A8" s="219"/>
      <c r="B8" s="422"/>
      <c r="C8" s="422"/>
      <c r="D8" s="422"/>
      <c r="E8" s="422"/>
      <c r="F8" s="422"/>
      <c r="G8" s="422"/>
      <c r="H8" s="422"/>
      <c r="I8" s="422"/>
      <c r="J8" s="422"/>
      <c r="K8" s="422"/>
      <c r="L8" s="422"/>
      <c r="M8" s="422"/>
    </row>
    <row r="9" spans="1:26" ht="16.5" customHeight="1" x14ac:dyDescent="0.25">
      <c r="A9" s="141" t="s">
        <v>456</v>
      </c>
      <c r="B9" s="422" t="s">
        <v>457</v>
      </c>
      <c r="C9" s="422"/>
      <c r="D9" s="422"/>
      <c r="E9" s="422"/>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417" t="s">
        <v>390</v>
      </c>
      <c r="I12" s="417"/>
      <c r="J12" s="418"/>
    </row>
    <row r="13" spans="1:26" ht="18.75" customHeight="1" thickBot="1" x14ac:dyDescent="0.25">
      <c r="B13" s="142" t="s">
        <v>392</v>
      </c>
      <c r="C13" s="378">
        <f>VLOOKUP(B13,'רשימת גופים'!A3:B230,2,0)</f>
        <v>520042177</v>
      </c>
      <c r="D13" s="155" t="s">
        <v>529</v>
      </c>
      <c r="E13" s="377" t="s">
        <v>530</v>
      </c>
      <c r="F13" s="156">
        <v>2017</v>
      </c>
      <c r="G13" s="209" t="s">
        <v>447</v>
      </c>
      <c r="H13" s="419" t="str">
        <f>CONCATENATE("netunim","_",C13,"_",F13,".xlsx")</f>
        <v>netunim_520042177_2017.xlsx</v>
      </c>
      <c r="I13" s="420"/>
      <c r="J13" s="421"/>
      <c r="Z13" s="9" t="s">
        <v>438</v>
      </c>
    </row>
    <row r="15" spans="1:26" x14ac:dyDescent="0.2">
      <c r="B15" s="210" t="s">
        <v>425</v>
      </c>
      <c r="C15" s="220"/>
      <c r="D15" s="220"/>
    </row>
    <row r="16" spans="1:26" x14ac:dyDescent="0.2">
      <c r="B16" s="221" t="s">
        <v>424</v>
      </c>
      <c r="C16" s="220"/>
      <c r="D16" s="220"/>
    </row>
    <row r="17" spans="2:4" x14ac:dyDescent="0.2">
      <c r="B17" s="185" t="s">
        <v>455</v>
      </c>
      <c r="C17" s="220"/>
      <c r="D17" s="220"/>
    </row>
    <row r="18" spans="2:4" x14ac:dyDescent="0.2">
      <c r="B18" s="185" t="s">
        <v>412</v>
      </c>
      <c r="C18" s="220"/>
      <c r="D18" s="220" t="s">
        <v>406</v>
      </c>
    </row>
    <row r="19" spans="2:4" x14ac:dyDescent="0.2">
      <c r="B19" s="185" t="s">
        <v>413</v>
      </c>
      <c r="C19" s="220"/>
      <c r="D19" s="220" t="s">
        <v>407</v>
      </c>
    </row>
    <row r="20" spans="2:4" x14ac:dyDescent="0.2">
      <c r="B20" s="185" t="s">
        <v>414</v>
      </c>
      <c r="C20" s="220"/>
      <c r="D20" s="220" t="s">
        <v>408</v>
      </c>
    </row>
    <row r="21" spans="2:4" x14ac:dyDescent="0.2">
      <c r="B21" s="185" t="s">
        <v>415</v>
      </c>
      <c r="C21" s="220"/>
      <c r="D21" s="220" t="s">
        <v>426</v>
      </c>
    </row>
    <row r="22" spans="2:4" x14ac:dyDescent="0.2">
      <c r="B22" s="185" t="s">
        <v>416</v>
      </c>
      <c r="C22" s="220"/>
      <c r="D22" s="220" t="s">
        <v>427</v>
      </c>
    </row>
    <row r="23" spans="2:4" x14ac:dyDescent="0.2">
      <c r="B23" s="185" t="s">
        <v>417</v>
      </c>
      <c r="C23" s="220"/>
      <c r="D23" s="220" t="s">
        <v>428</v>
      </c>
    </row>
    <row r="24" spans="2:4" x14ac:dyDescent="0.2">
      <c r="B24" s="185" t="s">
        <v>418</v>
      </c>
      <c r="C24" s="220"/>
      <c r="D24" s="220" t="s">
        <v>430</v>
      </c>
    </row>
    <row r="25" spans="2:4" x14ac:dyDescent="0.2">
      <c r="B25" s="185" t="s">
        <v>419</v>
      </c>
      <c r="C25" s="220"/>
      <c r="D25" s="220" t="s">
        <v>429</v>
      </c>
    </row>
    <row r="26" spans="2:4" x14ac:dyDescent="0.2">
      <c r="B26" s="185" t="s">
        <v>420</v>
      </c>
      <c r="C26" s="220"/>
      <c r="D26" s="220" t="s">
        <v>431</v>
      </c>
    </row>
    <row r="27" spans="2:4" x14ac:dyDescent="0.2">
      <c r="B27" s="185" t="s">
        <v>421</v>
      </c>
      <c r="C27" s="220"/>
      <c r="D27" s="220" t="s">
        <v>409</v>
      </c>
    </row>
    <row r="28" spans="2:4" x14ac:dyDescent="0.2">
      <c r="B28" s="185" t="s">
        <v>422</v>
      </c>
      <c r="C28" s="220"/>
      <c r="D28" s="220" t="s">
        <v>452</v>
      </c>
    </row>
    <row r="29" spans="2:4" x14ac:dyDescent="0.2">
      <c r="B29" s="185" t="s">
        <v>423</v>
      </c>
      <c r="C29" s="220"/>
      <c r="D29" s="220" t="s">
        <v>410</v>
      </c>
    </row>
    <row r="30" spans="2:4" x14ac:dyDescent="0.2">
      <c r="B30" s="185" t="s">
        <v>439</v>
      </c>
      <c r="C30" s="220"/>
      <c r="D30" s="220" t="s">
        <v>432</v>
      </c>
    </row>
    <row r="31" spans="2:4" x14ac:dyDescent="0.2">
      <c r="B31" s="185" t="s">
        <v>440</v>
      </c>
      <c r="C31" s="220"/>
      <c r="D31" s="220" t="s">
        <v>433</v>
      </c>
    </row>
    <row r="32" spans="2:4" x14ac:dyDescent="0.2">
      <c r="B32" s="185" t="s">
        <v>441</v>
      </c>
      <c r="C32" s="220"/>
      <c r="D32" s="220" t="s">
        <v>434</v>
      </c>
    </row>
    <row r="33" spans="2:4" x14ac:dyDescent="0.2">
      <c r="B33" s="185" t="s">
        <v>442</v>
      </c>
      <c r="C33" s="220"/>
      <c r="D33" s="220" t="s">
        <v>435</v>
      </c>
    </row>
    <row r="34" spans="2:4" x14ac:dyDescent="0.2">
      <c r="B34" s="185" t="s">
        <v>443</v>
      </c>
      <c r="C34" s="220"/>
      <c r="D34" s="220" t="s">
        <v>436</v>
      </c>
    </row>
    <row r="35" spans="2:4" x14ac:dyDescent="0.2">
      <c r="B35" s="185" t="s">
        <v>444</v>
      </c>
      <c r="C35" s="220"/>
      <c r="D35" s="220"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election activeCell="A53" sqref="A53"/>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426" t="s">
        <v>454</v>
      </c>
      <c r="E4" s="427"/>
      <c r="F4" s="427"/>
      <c r="G4" s="427"/>
      <c r="H4" s="427"/>
      <c r="I4" s="428"/>
    </row>
    <row r="5" spans="1:9" ht="13.5" thickBot="1" x14ac:dyDescent="0.25">
      <c r="A5" t="s">
        <v>198</v>
      </c>
      <c r="B5">
        <v>520042169</v>
      </c>
      <c r="D5" s="429"/>
      <c r="E5" s="430"/>
      <c r="F5" s="430"/>
      <c r="G5" s="430"/>
      <c r="H5" s="430"/>
      <c r="I5" s="431"/>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Q59" sqref="Q59"/>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הכשרה חברה לביטוח בע"מ</v>
      </c>
    </row>
    <row r="3" spans="1:145" ht="15.75" x14ac:dyDescent="0.25">
      <c r="B3" s="183" t="str">
        <f>CONCATENATE(הוראות!Z13,הוראות!F13)</f>
        <v>הנתונים ביחידות בודדות לשנת 2017</v>
      </c>
    </row>
    <row r="4" spans="1:145" ht="12.75" customHeight="1" x14ac:dyDescent="0.2">
      <c r="B4" s="182" t="s">
        <v>425</v>
      </c>
      <c r="C4" s="460" t="s">
        <v>26</v>
      </c>
      <c r="D4" s="461"/>
      <c r="E4" s="461"/>
      <c r="F4" s="461"/>
      <c r="G4" s="461"/>
      <c r="H4" s="461"/>
      <c r="I4" s="462"/>
      <c r="J4" s="467" t="s">
        <v>27</v>
      </c>
      <c r="K4" s="468"/>
      <c r="L4" s="468"/>
      <c r="M4" s="468"/>
      <c r="N4" s="468"/>
      <c r="O4" s="468"/>
      <c r="P4" s="468"/>
      <c r="Q4" s="468"/>
      <c r="R4" s="468"/>
      <c r="S4" s="468"/>
      <c r="T4" s="468"/>
      <c r="U4" s="468"/>
      <c r="V4" s="468"/>
      <c r="W4" s="469"/>
      <c r="X4" s="467" t="s">
        <v>501</v>
      </c>
      <c r="Y4" s="468"/>
      <c r="Z4" s="468"/>
      <c r="AA4" s="468"/>
      <c r="AB4" s="468"/>
      <c r="AC4" s="468"/>
      <c r="AD4" s="468"/>
      <c r="AE4" s="468"/>
      <c r="AF4" s="468"/>
      <c r="AG4" s="468"/>
      <c r="AH4" s="468"/>
      <c r="AI4" s="468"/>
      <c r="AJ4" s="468"/>
      <c r="AK4" s="469"/>
    </row>
    <row r="5" spans="1:145" ht="12.75" customHeight="1" x14ac:dyDescent="0.2">
      <c r="B5" s="159"/>
      <c r="C5" s="463"/>
      <c r="D5" s="464"/>
      <c r="E5" s="465"/>
      <c r="F5" s="465"/>
      <c r="G5" s="465"/>
      <c r="H5" s="465"/>
      <c r="I5" s="466"/>
      <c r="J5" s="470" t="s">
        <v>28</v>
      </c>
      <c r="K5" s="471"/>
      <c r="L5" s="471"/>
      <c r="M5" s="471"/>
      <c r="N5" s="471"/>
      <c r="O5" s="471"/>
      <c r="P5" s="472"/>
      <c r="Q5" s="470" t="s">
        <v>29</v>
      </c>
      <c r="R5" s="471"/>
      <c r="S5" s="471"/>
      <c r="T5" s="471"/>
      <c r="U5" s="471"/>
      <c r="V5" s="471"/>
      <c r="W5" s="472"/>
      <c r="X5" s="470" t="s">
        <v>30</v>
      </c>
      <c r="Y5" s="458"/>
      <c r="Z5" s="458"/>
      <c r="AA5" s="458"/>
      <c r="AB5" s="458"/>
      <c r="AC5" s="458"/>
      <c r="AD5" s="459"/>
      <c r="AE5" s="470" t="s">
        <v>31</v>
      </c>
      <c r="AF5" s="458"/>
      <c r="AG5" s="458"/>
      <c r="AH5" s="458"/>
      <c r="AI5" s="458"/>
      <c r="AJ5" s="458"/>
      <c r="AK5" s="459"/>
    </row>
    <row r="6" spans="1:145" ht="12.75" customHeight="1" x14ac:dyDescent="0.2">
      <c r="A6" s="159"/>
      <c r="B6" s="159"/>
      <c r="C6" s="441" t="s">
        <v>32</v>
      </c>
      <c r="D6" s="259"/>
      <c r="E6" s="443" t="s">
        <v>33</v>
      </c>
      <c r="F6" s="443"/>
      <c r="G6" s="443"/>
      <c r="H6" s="443"/>
      <c r="I6" s="444"/>
      <c r="J6" s="441" t="str">
        <f>C6</f>
        <v>סה"כ מספר תביעות</v>
      </c>
      <c r="K6" s="458" t="s">
        <v>33</v>
      </c>
      <c r="L6" s="458"/>
      <c r="M6" s="458"/>
      <c r="N6" s="458"/>
      <c r="O6" s="458"/>
      <c r="P6" s="459"/>
      <c r="Q6" s="441" t="str">
        <f>C6</f>
        <v>סה"כ מספר תביעות</v>
      </c>
      <c r="R6" s="458" t="s">
        <v>33</v>
      </c>
      <c r="S6" s="458"/>
      <c r="T6" s="458"/>
      <c r="U6" s="458"/>
      <c r="V6" s="458"/>
      <c r="W6" s="459"/>
      <c r="X6" s="441" t="str">
        <f>C6</f>
        <v>סה"כ מספר תביעות</v>
      </c>
      <c r="Y6" s="458" t="s">
        <v>33</v>
      </c>
      <c r="Z6" s="458"/>
      <c r="AA6" s="458"/>
      <c r="AB6" s="458"/>
      <c r="AC6" s="458"/>
      <c r="AD6" s="459"/>
      <c r="AE6" s="441" t="str">
        <f>J6</f>
        <v>סה"כ מספר תביעות</v>
      </c>
      <c r="AF6" s="458" t="s">
        <v>33</v>
      </c>
      <c r="AG6" s="458"/>
      <c r="AH6" s="458"/>
      <c r="AI6" s="458"/>
      <c r="AJ6" s="458"/>
      <c r="AK6" s="459"/>
    </row>
    <row r="7" spans="1:145" ht="25.5" customHeight="1" x14ac:dyDescent="0.2">
      <c r="A7" s="159"/>
      <c r="B7" s="439" t="s">
        <v>34</v>
      </c>
      <c r="C7" s="442"/>
      <c r="D7" s="239" t="s">
        <v>502</v>
      </c>
      <c r="E7" s="47" t="s">
        <v>503</v>
      </c>
      <c r="F7" s="47" t="s">
        <v>36</v>
      </c>
      <c r="G7" s="47" t="s">
        <v>37</v>
      </c>
      <c r="H7" s="47" t="s">
        <v>38</v>
      </c>
      <c r="I7" s="160" t="s">
        <v>39</v>
      </c>
      <c r="J7" s="442"/>
      <c r="K7" s="239" t="s">
        <v>495</v>
      </c>
      <c r="L7" s="47" t="s">
        <v>496</v>
      </c>
      <c r="M7" s="47" t="s">
        <v>394</v>
      </c>
      <c r="N7" s="47" t="s">
        <v>395</v>
      </c>
      <c r="O7" s="47" t="s">
        <v>396</v>
      </c>
      <c r="P7" s="160" t="s">
        <v>41</v>
      </c>
      <c r="Q7" s="442"/>
      <c r="R7" s="239" t="s">
        <v>495</v>
      </c>
      <c r="S7" s="47" t="s">
        <v>496</v>
      </c>
      <c r="T7" s="47" t="s">
        <v>394</v>
      </c>
      <c r="U7" s="47" t="s">
        <v>395</v>
      </c>
      <c r="V7" s="47" t="s">
        <v>396</v>
      </c>
      <c r="W7" s="160" t="s">
        <v>41</v>
      </c>
      <c r="X7" s="442"/>
      <c r="Y7" s="239" t="s">
        <v>495</v>
      </c>
      <c r="Z7" s="47" t="s">
        <v>496</v>
      </c>
      <c r="AA7" s="47" t="s">
        <v>394</v>
      </c>
      <c r="AB7" s="47" t="s">
        <v>395</v>
      </c>
      <c r="AC7" s="47" t="s">
        <v>396</v>
      </c>
      <c r="AD7" s="160" t="s">
        <v>41</v>
      </c>
      <c r="AE7" s="442"/>
      <c r="AF7" s="239" t="s">
        <v>495</v>
      </c>
      <c r="AG7" s="47" t="s">
        <v>496</v>
      </c>
      <c r="AH7" s="47" t="s">
        <v>394</v>
      </c>
      <c r="AI7" s="47" t="s">
        <v>395</v>
      </c>
      <c r="AJ7" s="47" t="s">
        <v>396</v>
      </c>
      <c r="AK7" s="160" t="s">
        <v>41</v>
      </c>
    </row>
    <row r="8" spans="1:145" ht="12.75" customHeight="1" x14ac:dyDescent="0.2">
      <c r="A8" s="159"/>
      <c r="B8" s="440"/>
      <c r="C8" s="246" t="s">
        <v>42</v>
      </c>
      <c r="D8" s="260" t="s">
        <v>43</v>
      </c>
      <c r="E8" s="241" t="s">
        <v>44</v>
      </c>
      <c r="F8" s="161" t="s">
        <v>45</v>
      </c>
      <c r="G8" s="161" t="s">
        <v>46</v>
      </c>
      <c r="H8" s="161" t="s">
        <v>47</v>
      </c>
      <c r="I8" s="162" t="s">
        <v>48</v>
      </c>
      <c r="J8" s="245" t="s">
        <v>49</v>
      </c>
      <c r="K8" s="115" t="s">
        <v>50</v>
      </c>
      <c r="L8" s="55" t="s">
        <v>51</v>
      </c>
      <c r="M8" s="55" t="s">
        <v>52</v>
      </c>
      <c r="N8" s="55" t="s">
        <v>53</v>
      </c>
      <c r="O8" s="59" t="s">
        <v>54</v>
      </c>
      <c r="P8" s="57" t="s">
        <v>55</v>
      </c>
      <c r="Q8" s="246" t="s">
        <v>56</v>
      </c>
      <c r="R8" s="115" t="s">
        <v>57</v>
      </c>
      <c r="S8" s="55" t="s">
        <v>58</v>
      </c>
      <c r="T8" s="55" t="s">
        <v>59</v>
      </c>
      <c r="U8" s="59" t="s">
        <v>60</v>
      </c>
      <c r="V8" s="57" t="s">
        <v>61</v>
      </c>
      <c r="W8" s="55" t="s">
        <v>62</v>
      </c>
      <c r="X8" s="246" t="s">
        <v>63</v>
      </c>
      <c r="Y8" s="115" t="s">
        <v>64</v>
      </c>
      <c r="Z8" s="55" t="s">
        <v>65</v>
      </c>
      <c r="AA8" s="59" t="s">
        <v>66</v>
      </c>
      <c r="AB8" s="57" t="s">
        <v>67</v>
      </c>
      <c r="AC8" s="55" t="s">
        <v>68</v>
      </c>
      <c r="AD8" s="55" t="s">
        <v>69</v>
      </c>
      <c r="AE8" s="246" t="s">
        <v>70</v>
      </c>
      <c r="AF8" s="115" t="s">
        <v>71</v>
      </c>
      <c r="AG8" s="59" t="s">
        <v>98</v>
      </c>
      <c r="AH8" s="55" t="s">
        <v>99</v>
      </c>
      <c r="AI8" s="55" t="s">
        <v>100</v>
      </c>
      <c r="AJ8" s="55" t="s">
        <v>101</v>
      </c>
      <c r="AK8" s="59" t="s">
        <v>102</v>
      </c>
    </row>
    <row r="9" spans="1:145" ht="12" customHeight="1" x14ac:dyDescent="0.2">
      <c r="A9" s="163" t="s">
        <v>72</v>
      </c>
      <c r="B9" s="164" t="s">
        <v>73</v>
      </c>
      <c r="C9" s="251"/>
      <c r="D9" s="255"/>
      <c r="E9" s="110"/>
      <c r="F9" s="111"/>
      <c r="G9" s="111"/>
      <c r="H9" s="111"/>
      <c r="I9" s="165"/>
      <c r="J9" s="251"/>
      <c r="K9" s="110"/>
      <c r="L9" s="111"/>
      <c r="M9" s="111"/>
      <c r="N9" s="111"/>
      <c r="O9" s="111"/>
      <c r="P9" s="165"/>
      <c r="Q9" s="251"/>
      <c r="R9" s="110"/>
      <c r="S9" s="111"/>
      <c r="T9" s="111"/>
      <c r="U9" s="111"/>
      <c r="V9" s="111"/>
      <c r="W9" s="165"/>
      <c r="X9" s="251"/>
      <c r="Y9" s="110"/>
      <c r="Z9" s="111"/>
      <c r="AA9" s="111"/>
      <c r="AB9" s="111"/>
      <c r="AC9" s="111"/>
      <c r="AD9" s="165"/>
      <c r="AE9" s="251"/>
      <c r="AF9" s="293"/>
      <c r="AG9" s="111"/>
      <c r="AH9" s="111"/>
      <c r="AI9" s="111"/>
      <c r="AJ9" s="111"/>
      <c r="AK9" s="165"/>
    </row>
    <row r="10" spans="1:145" x14ac:dyDescent="0.2">
      <c r="A10" s="166">
        <v>1</v>
      </c>
      <c r="B10" s="167" t="s">
        <v>74</v>
      </c>
      <c r="C10" s="317">
        <v>8326</v>
      </c>
      <c r="D10" s="243"/>
      <c r="E10" s="243"/>
      <c r="F10" s="177"/>
      <c r="G10" s="177"/>
      <c r="H10" s="177"/>
      <c r="I10" s="178"/>
      <c r="J10" s="317">
        <v>1666</v>
      </c>
      <c r="K10" s="243"/>
      <c r="L10" s="243"/>
      <c r="M10" s="177"/>
      <c r="N10" s="177"/>
      <c r="O10" s="177"/>
      <c r="P10" s="178"/>
      <c r="Q10" s="317">
        <v>3141</v>
      </c>
      <c r="R10" s="243"/>
      <c r="S10" s="243"/>
      <c r="T10" s="177"/>
      <c r="U10" s="177"/>
      <c r="V10" s="177"/>
      <c r="W10" s="178"/>
      <c r="X10" s="317">
        <v>479</v>
      </c>
      <c r="Y10" s="243"/>
      <c r="Z10" s="243"/>
      <c r="AA10" s="177"/>
      <c r="AB10" s="177"/>
      <c r="AC10" s="177"/>
      <c r="AD10" s="178"/>
      <c r="AE10" s="317">
        <v>162</v>
      </c>
      <c r="AF10" s="243"/>
      <c r="AG10" s="243"/>
      <c r="AH10" s="177"/>
      <c r="AI10" s="177"/>
      <c r="AJ10" s="177"/>
      <c r="AK10" s="178"/>
    </row>
    <row r="11" spans="1:145" ht="12.75" customHeight="1" x14ac:dyDescent="0.2">
      <c r="A11" s="166">
        <f>A10+1</f>
        <v>2</v>
      </c>
      <c r="B11" s="167" t="s">
        <v>75</v>
      </c>
      <c r="C11" s="317">
        <v>3938</v>
      </c>
      <c r="D11" s="243"/>
      <c r="E11" s="243"/>
      <c r="F11" s="177"/>
      <c r="G11" s="177"/>
      <c r="H11" s="177"/>
      <c r="I11" s="178"/>
      <c r="J11" s="317">
        <v>6036</v>
      </c>
      <c r="K11" s="243"/>
      <c r="L11" s="243"/>
      <c r="M11" s="177"/>
      <c r="N11" s="177"/>
      <c r="O11" s="177"/>
      <c r="P11" s="178"/>
      <c r="Q11" s="317">
        <v>6331</v>
      </c>
      <c r="R11" s="243"/>
      <c r="S11" s="243"/>
      <c r="T11" s="177"/>
      <c r="U11" s="177"/>
      <c r="V11" s="177"/>
      <c r="W11" s="178"/>
      <c r="X11" s="317">
        <v>513</v>
      </c>
      <c r="Y11" s="243"/>
      <c r="Z11" s="243"/>
      <c r="AA11" s="177"/>
      <c r="AB11" s="177"/>
      <c r="AC11" s="177"/>
      <c r="AD11" s="178"/>
      <c r="AE11" s="317">
        <v>684</v>
      </c>
      <c r="AF11" s="243"/>
      <c r="AG11" s="243"/>
      <c r="AH11" s="177"/>
      <c r="AI11" s="177"/>
      <c r="AJ11" s="177"/>
      <c r="AK11" s="178"/>
    </row>
    <row r="12" spans="1:145" s="223" customFormat="1" ht="12.75" customHeight="1" x14ac:dyDescent="0.2">
      <c r="A12" s="166">
        <v>3</v>
      </c>
      <c r="B12" s="167" t="s">
        <v>498</v>
      </c>
      <c r="C12" s="249">
        <f>SUM(D12:I12)</f>
        <v>0</v>
      </c>
      <c r="D12" s="313"/>
      <c r="E12" s="313"/>
      <c r="F12" s="313"/>
      <c r="G12" s="313"/>
      <c r="H12" s="313"/>
      <c r="I12" s="313"/>
      <c r="J12" s="249">
        <f>SUM(K12:P12)</f>
        <v>6184</v>
      </c>
      <c r="K12" s="313">
        <v>2511</v>
      </c>
      <c r="L12" s="313">
        <v>2086</v>
      </c>
      <c r="M12" s="313">
        <v>890</v>
      </c>
      <c r="N12" s="313">
        <v>427</v>
      </c>
      <c r="O12" s="313">
        <v>113</v>
      </c>
      <c r="P12" s="313">
        <v>157</v>
      </c>
      <c r="Q12" s="249">
        <f>SUM(R12:W12)</f>
        <v>4030</v>
      </c>
      <c r="R12" s="313">
        <v>542</v>
      </c>
      <c r="S12" s="313">
        <v>1175</v>
      </c>
      <c r="T12" s="313">
        <v>1352</v>
      </c>
      <c r="U12" s="313">
        <v>684</v>
      </c>
      <c r="V12" s="313">
        <v>155</v>
      </c>
      <c r="W12" s="313">
        <v>122</v>
      </c>
      <c r="X12" s="249">
        <f>SUM(Y12:AD12)</f>
        <v>311</v>
      </c>
      <c r="Y12" s="313">
        <v>103</v>
      </c>
      <c r="Z12" s="313">
        <v>60</v>
      </c>
      <c r="AA12" s="313">
        <v>59</v>
      </c>
      <c r="AB12" s="313">
        <v>43</v>
      </c>
      <c r="AC12" s="313">
        <v>20</v>
      </c>
      <c r="AD12" s="313">
        <v>26</v>
      </c>
      <c r="AE12" s="249">
        <f>SUM(AF12:AK12)</f>
        <v>502</v>
      </c>
      <c r="AF12" s="313">
        <v>221</v>
      </c>
      <c r="AG12" s="313">
        <v>123</v>
      </c>
      <c r="AH12" s="313">
        <v>81</v>
      </c>
      <c r="AI12" s="313">
        <v>51</v>
      </c>
      <c r="AJ12" s="313">
        <v>19</v>
      </c>
      <c r="AK12" s="313">
        <v>7</v>
      </c>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6" t="s">
        <v>522</v>
      </c>
      <c r="B13" s="167" t="s">
        <v>499</v>
      </c>
      <c r="C13" s="249">
        <f>SUM(D13:I13)</f>
        <v>0</v>
      </c>
      <c r="D13" s="313"/>
      <c r="E13" s="313"/>
      <c r="F13" s="313"/>
      <c r="G13" s="313"/>
      <c r="H13" s="313"/>
      <c r="I13" s="313"/>
      <c r="J13" s="249">
        <f>SUM(K13:P13)</f>
        <v>28</v>
      </c>
      <c r="K13" s="313">
        <v>3</v>
      </c>
      <c r="L13" s="313">
        <v>9</v>
      </c>
      <c r="M13" s="313">
        <v>8</v>
      </c>
      <c r="N13" s="313">
        <v>5</v>
      </c>
      <c r="O13" s="313">
        <v>2</v>
      </c>
      <c r="P13" s="313">
        <v>1</v>
      </c>
      <c r="Q13" s="249">
        <f>SUM(R13:W13)</f>
        <v>686</v>
      </c>
      <c r="R13" s="313">
        <v>59</v>
      </c>
      <c r="S13" s="313">
        <v>141</v>
      </c>
      <c r="T13" s="313">
        <v>266</v>
      </c>
      <c r="U13" s="313">
        <v>148</v>
      </c>
      <c r="V13" s="313">
        <v>48</v>
      </c>
      <c r="W13" s="313">
        <v>24</v>
      </c>
      <c r="X13" s="249">
        <f>SUM(Y13:AD13)</f>
        <v>169</v>
      </c>
      <c r="Y13" s="313">
        <v>62</v>
      </c>
      <c r="Z13" s="313">
        <v>45</v>
      </c>
      <c r="AA13" s="313">
        <v>33</v>
      </c>
      <c r="AB13" s="313">
        <v>15</v>
      </c>
      <c r="AC13" s="313">
        <v>5</v>
      </c>
      <c r="AD13" s="313">
        <v>9</v>
      </c>
      <c r="AE13" s="249">
        <f>SUM(AF13:AK13)</f>
        <v>150</v>
      </c>
      <c r="AF13" s="313">
        <v>69</v>
      </c>
      <c r="AG13" s="313">
        <v>45</v>
      </c>
      <c r="AH13" s="313">
        <v>23</v>
      </c>
      <c r="AI13" s="313">
        <v>7</v>
      </c>
      <c r="AJ13" s="313">
        <v>4</v>
      </c>
      <c r="AK13" s="313">
        <v>2</v>
      </c>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49">
        <f>SUM(D14:I14)</f>
        <v>131</v>
      </c>
      <c r="D14" s="313">
        <v>25</v>
      </c>
      <c r="E14" s="313">
        <v>37</v>
      </c>
      <c r="F14" s="313">
        <v>55</v>
      </c>
      <c r="G14" s="313">
        <v>11</v>
      </c>
      <c r="H14" s="313"/>
      <c r="I14" s="313">
        <v>3</v>
      </c>
      <c r="J14" s="249">
        <f>SUM(K14:P14)</f>
        <v>40</v>
      </c>
      <c r="K14" s="313">
        <v>16</v>
      </c>
      <c r="L14" s="313">
        <v>5</v>
      </c>
      <c r="M14" s="313">
        <v>5</v>
      </c>
      <c r="N14" s="313">
        <v>9</v>
      </c>
      <c r="O14" s="313">
        <v>4</v>
      </c>
      <c r="P14" s="313">
        <v>1</v>
      </c>
      <c r="Q14" s="249">
        <f>SUM(R14:W14)</f>
        <v>1398</v>
      </c>
      <c r="R14" s="313">
        <v>606</v>
      </c>
      <c r="S14" s="313">
        <v>243</v>
      </c>
      <c r="T14" s="313">
        <v>336</v>
      </c>
      <c r="U14" s="313">
        <v>152</v>
      </c>
      <c r="V14" s="313">
        <v>40</v>
      </c>
      <c r="W14" s="313">
        <v>21</v>
      </c>
      <c r="X14" s="249">
        <f>SUM(Y14:AD14)</f>
        <v>82</v>
      </c>
      <c r="Y14" s="313">
        <v>27</v>
      </c>
      <c r="Z14" s="313">
        <v>29</v>
      </c>
      <c r="AA14" s="313">
        <v>13</v>
      </c>
      <c r="AB14" s="313">
        <v>9</v>
      </c>
      <c r="AC14" s="313">
        <v>1</v>
      </c>
      <c r="AD14" s="313">
        <v>3</v>
      </c>
      <c r="AE14" s="249">
        <f>SUM(AF14:AK14)</f>
        <v>27</v>
      </c>
      <c r="AF14" s="313">
        <v>9</v>
      </c>
      <c r="AG14" s="313">
        <v>7</v>
      </c>
      <c r="AH14" s="313">
        <v>7</v>
      </c>
      <c r="AI14" s="313">
        <v>2</v>
      </c>
      <c r="AJ14" s="313">
        <v>1</v>
      </c>
      <c r="AK14" s="313">
        <v>1</v>
      </c>
    </row>
    <row r="15" spans="1:145" x14ac:dyDescent="0.2">
      <c r="A15" s="166">
        <v>5</v>
      </c>
      <c r="B15" s="167" t="s">
        <v>78</v>
      </c>
      <c r="C15" s="249">
        <f>SUM(D15:I15)</f>
        <v>3164</v>
      </c>
      <c r="D15" s="313">
        <v>574</v>
      </c>
      <c r="E15" s="313">
        <v>730</v>
      </c>
      <c r="F15" s="313">
        <v>1217</v>
      </c>
      <c r="G15" s="313">
        <v>413</v>
      </c>
      <c r="H15" s="313">
        <v>159</v>
      </c>
      <c r="I15" s="313">
        <v>71</v>
      </c>
      <c r="J15" s="249">
        <f>SUM(K15:P15)</f>
        <v>1</v>
      </c>
      <c r="K15" s="313"/>
      <c r="L15" s="313"/>
      <c r="M15" s="313"/>
      <c r="N15" s="313"/>
      <c r="O15" s="313"/>
      <c r="P15" s="313">
        <v>1</v>
      </c>
      <c r="Q15" s="249">
        <f>SUM(R15:W15)</f>
        <v>43</v>
      </c>
      <c r="R15" s="313"/>
      <c r="S15" s="313">
        <v>4</v>
      </c>
      <c r="T15" s="313">
        <v>13</v>
      </c>
      <c r="U15" s="313">
        <v>17</v>
      </c>
      <c r="V15" s="313">
        <v>4</v>
      </c>
      <c r="W15" s="313">
        <v>5</v>
      </c>
      <c r="X15" s="249">
        <f>SUM(Y15:AD15)</f>
        <v>20</v>
      </c>
      <c r="Y15" s="313">
        <v>3</v>
      </c>
      <c r="Z15" s="313">
        <v>3</v>
      </c>
      <c r="AA15" s="313">
        <v>3</v>
      </c>
      <c r="AB15" s="313">
        <v>7</v>
      </c>
      <c r="AC15" s="313">
        <v>3</v>
      </c>
      <c r="AD15" s="313">
        <v>1</v>
      </c>
      <c r="AE15" s="249">
        <f>SUM(AF15:AK15)</f>
        <v>24</v>
      </c>
      <c r="AF15" s="313">
        <v>4</v>
      </c>
      <c r="AG15" s="313">
        <v>5</v>
      </c>
      <c r="AH15" s="313">
        <v>6</v>
      </c>
      <c r="AI15" s="313">
        <v>5</v>
      </c>
      <c r="AJ15" s="313">
        <v>4</v>
      </c>
      <c r="AK15" s="313"/>
    </row>
    <row r="16" spans="1:145" x14ac:dyDescent="0.2">
      <c r="A16" s="166">
        <v>6</v>
      </c>
      <c r="B16" s="167" t="s">
        <v>79</v>
      </c>
      <c r="C16" s="249">
        <f>SUM(D16:I16)</f>
        <v>41</v>
      </c>
      <c r="D16" s="313">
        <v>7</v>
      </c>
      <c r="E16" s="313">
        <v>1</v>
      </c>
      <c r="F16" s="313">
        <v>5</v>
      </c>
      <c r="G16" s="313">
        <v>5</v>
      </c>
      <c r="H16" s="313">
        <v>4</v>
      </c>
      <c r="I16" s="313">
        <v>19</v>
      </c>
      <c r="J16" s="249">
        <f>SUM(K16:P16)</f>
        <v>14</v>
      </c>
      <c r="K16" s="313"/>
      <c r="L16" s="313"/>
      <c r="M16" s="313">
        <v>1</v>
      </c>
      <c r="N16" s="313">
        <v>2</v>
      </c>
      <c r="O16" s="313">
        <v>3</v>
      </c>
      <c r="P16" s="313">
        <v>8</v>
      </c>
      <c r="Q16" s="249">
        <f>SUM(R16:W16)</f>
        <v>68</v>
      </c>
      <c r="R16" s="313">
        <v>6</v>
      </c>
      <c r="S16" s="313">
        <v>16</v>
      </c>
      <c r="T16" s="313">
        <v>14</v>
      </c>
      <c r="U16" s="313">
        <v>13</v>
      </c>
      <c r="V16" s="313">
        <v>4</v>
      </c>
      <c r="W16" s="313">
        <v>15</v>
      </c>
      <c r="X16" s="249">
        <f>SUM(Y16:AD16)</f>
        <v>16</v>
      </c>
      <c r="Y16" s="313"/>
      <c r="Z16" s="313">
        <v>4</v>
      </c>
      <c r="AA16" s="313"/>
      <c r="AB16" s="313">
        <v>2</v>
      </c>
      <c r="AC16" s="313">
        <v>3</v>
      </c>
      <c r="AD16" s="313">
        <v>7</v>
      </c>
      <c r="AE16" s="249">
        <f>SUM(AF16:AK16)</f>
        <v>6</v>
      </c>
      <c r="AF16" s="313">
        <v>1</v>
      </c>
      <c r="AG16" s="313">
        <v>2</v>
      </c>
      <c r="AH16" s="313">
        <v>1</v>
      </c>
      <c r="AI16" s="313">
        <v>2</v>
      </c>
      <c r="AJ16" s="313"/>
      <c r="AK16" s="313"/>
    </row>
    <row r="17" spans="1:42" x14ac:dyDescent="0.2">
      <c r="A17" s="166">
        <v>7</v>
      </c>
      <c r="B17" s="167" t="s">
        <v>521</v>
      </c>
      <c r="C17" s="249">
        <f t="shared" ref="C17:AK17" si="0">SUM(C12:C16)</f>
        <v>3336</v>
      </c>
      <c r="D17" s="33">
        <f t="shared" si="0"/>
        <v>606</v>
      </c>
      <c r="E17" s="33">
        <f t="shared" si="0"/>
        <v>768</v>
      </c>
      <c r="F17" s="29">
        <f t="shared" si="0"/>
        <v>1277</v>
      </c>
      <c r="G17" s="29">
        <f t="shared" si="0"/>
        <v>429</v>
      </c>
      <c r="H17" s="29">
        <f t="shared" si="0"/>
        <v>163</v>
      </c>
      <c r="I17" s="29">
        <f t="shared" si="0"/>
        <v>93</v>
      </c>
      <c r="J17" s="249">
        <f t="shared" si="0"/>
        <v>6267</v>
      </c>
      <c r="K17" s="33">
        <f t="shared" si="0"/>
        <v>2530</v>
      </c>
      <c r="L17" s="33">
        <f t="shared" si="0"/>
        <v>2100</v>
      </c>
      <c r="M17" s="29">
        <f t="shared" si="0"/>
        <v>904</v>
      </c>
      <c r="N17" s="29">
        <f t="shared" si="0"/>
        <v>443</v>
      </c>
      <c r="O17" s="29">
        <f t="shared" si="0"/>
        <v>122</v>
      </c>
      <c r="P17" s="29">
        <f t="shared" si="0"/>
        <v>168</v>
      </c>
      <c r="Q17" s="249">
        <f t="shared" si="0"/>
        <v>6225</v>
      </c>
      <c r="R17" s="33">
        <f t="shared" si="0"/>
        <v>1213</v>
      </c>
      <c r="S17" s="33">
        <f t="shared" si="0"/>
        <v>1579</v>
      </c>
      <c r="T17" s="29">
        <f t="shared" si="0"/>
        <v>1981</v>
      </c>
      <c r="U17" s="29">
        <f t="shared" si="0"/>
        <v>1014</v>
      </c>
      <c r="V17" s="29">
        <f t="shared" si="0"/>
        <v>251</v>
      </c>
      <c r="W17" s="29">
        <f t="shared" si="0"/>
        <v>187</v>
      </c>
      <c r="X17" s="249">
        <f t="shared" si="0"/>
        <v>598</v>
      </c>
      <c r="Y17" s="33">
        <f t="shared" si="0"/>
        <v>195</v>
      </c>
      <c r="Z17" s="33">
        <f t="shared" si="0"/>
        <v>141</v>
      </c>
      <c r="AA17" s="29">
        <f t="shared" si="0"/>
        <v>108</v>
      </c>
      <c r="AB17" s="29">
        <f t="shared" si="0"/>
        <v>76</v>
      </c>
      <c r="AC17" s="29">
        <f t="shared" si="0"/>
        <v>32</v>
      </c>
      <c r="AD17" s="29">
        <f t="shared" si="0"/>
        <v>46</v>
      </c>
      <c r="AE17" s="249">
        <f t="shared" si="0"/>
        <v>709</v>
      </c>
      <c r="AF17" s="33">
        <f t="shared" si="0"/>
        <v>304</v>
      </c>
      <c r="AG17" s="33">
        <f t="shared" si="0"/>
        <v>182</v>
      </c>
      <c r="AH17" s="29">
        <f t="shared" si="0"/>
        <v>118</v>
      </c>
      <c r="AI17" s="29">
        <f t="shared" si="0"/>
        <v>67</v>
      </c>
      <c r="AJ17" s="29">
        <f t="shared" si="0"/>
        <v>28</v>
      </c>
      <c r="AK17" s="29">
        <f t="shared" si="0"/>
        <v>10</v>
      </c>
    </row>
    <row r="18" spans="1:42" x14ac:dyDescent="0.2">
      <c r="A18" s="166">
        <v>8</v>
      </c>
      <c r="B18" s="167" t="s">
        <v>524</v>
      </c>
      <c r="C18" s="249">
        <f>IF(C10+C11-C17=0,0,C10+C11-C17)</f>
        <v>8928</v>
      </c>
      <c r="D18" s="177"/>
      <c r="E18" s="243"/>
      <c r="F18" s="177"/>
      <c r="G18" s="177"/>
      <c r="H18" s="177"/>
      <c r="I18" s="178"/>
      <c r="J18" s="249">
        <f>IF(J10+J11-J17=0,0,J10+J11-J17)</f>
        <v>1435</v>
      </c>
      <c r="K18" s="177"/>
      <c r="L18" s="243"/>
      <c r="M18" s="177"/>
      <c r="N18" s="177"/>
      <c r="O18" s="177"/>
      <c r="P18" s="178"/>
      <c r="Q18" s="249">
        <f>IF(Q10+Q11-Q17=0,0,Q10+Q11-Q17)</f>
        <v>3247</v>
      </c>
      <c r="R18" s="177"/>
      <c r="S18" s="243"/>
      <c r="T18" s="177"/>
      <c r="U18" s="177"/>
      <c r="V18" s="177"/>
      <c r="W18" s="178"/>
      <c r="X18" s="249">
        <f>IF(X10+X11-X17=0,0,X10+X11-X17)</f>
        <v>394</v>
      </c>
      <c r="Y18" s="177"/>
      <c r="Z18" s="243"/>
      <c r="AA18" s="177"/>
      <c r="AB18" s="177"/>
      <c r="AC18" s="177"/>
      <c r="AD18" s="178"/>
      <c r="AE18" s="249">
        <f>IF(AE10+AE11-AE17=0,0,AE10+AE11-AE17)</f>
        <v>137</v>
      </c>
      <c r="AF18" s="177"/>
      <c r="AG18" s="243"/>
      <c r="AH18" s="177"/>
      <c r="AI18" s="177"/>
      <c r="AJ18" s="177"/>
      <c r="AK18" s="178"/>
    </row>
    <row r="19" spans="1:42" x14ac:dyDescent="0.2">
      <c r="A19" s="168" t="s">
        <v>80</v>
      </c>
      <c r="B19" s="169" t="s">
        <v>81</v>
      </c>
      <c r="C19" s="248"/>
      <c r="D19" s="177"/>
      <c r="E19" s="243"/>
      <c r="F19" s="177"/>
      <c r="G19" s="177"/>
      <c r="H19" s="177"/>
      <c r="I19" s="178"/>
      <c r="J19" s="248"/>
      <c r="K19" s="177"/>
      <c r="L19" s="243"/>
      <c r="M19" s="177"/>
      <c r="N19" s="177"/>
      <c r="O19" s="177"/>
      <c r="P19" s="178"/>
      <c r="Q19" s="248"/>
      <c r="R19" s="177"/>
      <c r="S19" s="243"/>
      <c r="T19" s="177"/>
      <c r="U19" s="177"/>
      <c r="V19" s="177"/>
      <c r="W19" s="178"/>
      <c r="X19" s="248"/>
      <c r="Y19" s="177"/>
      <c r="Z19" s="243"/>
      <c r="AA19" s="177"/>
      <c r="AB19" s="177"/>
      <c r="AC19" s="177"/>
      <c r="AD19" s="178"/>
      <c r="AE19" s="248"/>
      <c r="AF19" s="177"/>
      <c r="AG19" s="243"/>
      <c r="AH19" s="177"/>
      <c r="AI19" s="177"/>
      <c r="AJ19" s="177"/>
      <c r="AK19" s="178"/>
    </row>
    <row r="20" spans="1:42" ht="12.75" customHeight="1" x14ac:dyDescent="0.2">
      <c r="A20" s="166">
        <v>1</v>
      </c>
      <c r="B20" s="16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42" ht="12.75" customHeight="1" x14ac:dyDescent="0.2">
      <c r="A21" s="166">
        <v>2</v>
      </c>
      <c r="B21" s="16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42" ht="12.75" customHeight="1" x14ac:dyDescent="0.2">
      <c r="A22" s="166">
        <v>3</v>
      </c>
      <c r="B22" s="170" t="s">
        <v>82</v>
      </c>
      <c r="C22" s="249">
        <f t="shared" ref="C22:AJ22" si="1">SUM(C20:C21)</f>
        <v>0</v>
      </c>
      <c r="D22" s="33">
        <f t="shared" si="1"/>
        <v>0</v>
      </c>
      <c r="E22" s="33">
        <f t="shared" si="1"/>
        <v>0</v>
      </c>
      <c r="F22" s="29">
        <f t="shared" si="1"/>
        <v>0</v>
      </c>
      <c r="G22" s="29">
        <f t="shared" si="1"/>
        <v>0</v>
      </c>
      <c r="H22" s="29">
        <f t="shared" si="1"/>
        <v>0</v>
      </c>
      <c r="I22" s="29">
        <f t="shared" si="1"/>
        <v>0</v>
      </c>
      <c r="J22" s="249">
        <f t="shared" si="1"/>
        <v>0</v>
      </c>
      <c r="K22" s="33">
        <f t="shared" si="1"/>
        <v>0</v>
      </c>
      <c r="L22" s="29">
        <f t="shared" si="1"/>
        <v>0</v>
      </c>
      <c r="M22" s="29">
        <f t="shared" si="1"/>
        <v>0</v>
      </c>
      <c r="N22" s="29">
        <f t="shared" si="1"/>
        <v>0</v>
      </c>
      <c r="O22" s="29">
        <f t="shared" si="1"/>
        <v>0</v>
      </c>
      <c r="P22" s="29">
        <f t="shared" si="1"/>
        <v>0</v>
      </c>
      <c r="Q22" s="249">
        <f t="shared" si="1"/>
        <v>0</v>
      </c>
      <c r="R22" s="33">
        <f t="shared" si="1"/>
        <v>0</v>
      </c>
      <c r="S22" s="29">
        <f t="shared" si="1"/>
        <v>0</v>
      </c>
      <c r="T22" s="29">
        <f t="shared" si="1"/>
        <v>0</v>
      </c>
      <c r="U22" s="29">
        <f t="shared" si="1"/>
        <v>0</v>
      </c>
      <c r="V22" s="29">
        <f t="shared" si="1"/>
        <v>0</v>
      </c>
      <c r="W22" s="29">
        <f t="shared" si="1"/>
        <v>0</v>
      </c>
      <c r="X22" s="249">
        <f t="shared" si="1"/>
        <v>0</v>
      </c>
      <c r="Y22" s="33">
        <f t="shared" si="1"/>
        <v>0</v>
      </c>
      <c r="Z22" s="29">
        <f t="shared" si="1"/>
        <v>0</v>
      </c>
      <c r="AA22" s="29">
        <f t="shared" si="1"/>
        <v>0</v>
      </c>
      <c r="AB22" s="29">
        <f t="shared" si="1"/>
        <v>0</v>
      </c>
      <c r="AC22" s="29">
        <f t="shared" si="1"/>
        <v>0</v>
      </c>
      <c r="AD22" s="29">
        <f t="shared" si="1"/>
        <v>0</v>
      </c>
      <c r="AE22" s="249">
        <f t="shared" si="1"/>
        <v>0</v>
      </c>
      <c r="AF22" s="315">
        <f t="shared" si="1"/>
        <v>0</v>
      </c>
      <c r="AG22" s="29">
        <f t="shared" si="1"/>
        <v>0</v>
      </c>
      <c r="AH22" s="29">
        <f t="shared" si="1"/>
        <v>0</v>
      </c>
      <c r="AI22" s="29">
        <f t="shared" si="1"/>
        <v>0</v>
      </c>
      <c r="AJ22" s="29">
        <f t="shared" si="1"/>
        <v>0</v>
      </c>
      <c r="AK22" s="316">
        <f t="shared" ref="AK22" si="2">SUM(AK20:AK21)</f>
        <v>0</v>
      </c>
    </row>
    <row r="23" spans="1:42" ht="12.75" customHeight="1" x14ac:dyDescent="0.2">
      <c r="A23" s="168" t="s">
        <v>83</v>
      </c>
      <c r="B23" s="169" t="s">
        <v>446</v>
      </c>
      <c r="C23" s="248"/>
      <c r="D23" s="177"/>
      <c r="E23" s="243"/>
      <c r="F23" s="177"/>
      <c r="G23" s="177"/>
      <c r="H23" s="177"/>
      <c r="I23" s="178"/>
      <c r="J23" s="248"/>
      <c r="K23" s="243"/>
      <c r="L23" s="177"/>
      <c r="M23" s="177"/>
      <c r="N23" s="177"/>
      <c r="O23" s="177"/>
      <c r="P23" s="178"/>
      <c r="Q23" s="248"/>
      <c r="R23" s="243"/>
      <c r="S23" s="177"/>
      <c r="T23" s="177"/>
      <c r="U23" s="177"/>
      <c r="V23" s="177"/>
      <c r="W23" s="178"/>
      <c r="X23" s="248"/>
      <c r="Y23" s="243"/>
      <c r="Z23" s="177"/>
      <c r="AA23" s="177"/>
      <c r="AB23" s="177"/>
      <c r="AC23" s="177"/>
      <c r="AD23" s="178"/>
      <c r="AE23" s="248"/>
      <c r="AF23" s="179"/>
      <c r="AG23" s="177"/>
      <c r="AH23" s="177"/>
      <c r="AI23" s="177"/>
      <c r="AJ23" s="177"/>
      <c r="AK23" s="178"/>
    </row>
    <row r="24" spans="1:42" x14ac:dyDescent="0.2">
      <c r="A24" s="166">
        <v>1</v>
      </c>
      <c r="B24" s="167" t="s">
        <v>76</v>
      </c>
      <c r="C24" s="249">
        <f>SUM(D24:I24)</f>
        <v>0</v>
      </c>
      <c r="D24" s="313"/>
      <c r="E24" s="307"/>
      <c r="F24" s="313"/>
      <c r="G24" s="313"/>
      <c r="H24" s="313"/>
      <c r="I24" s="314"/>
      <c r="J24" s="249">
        <f>SUM(K24:P24)</f>
        <v>38</v>
      </c>
      <c r="K24" s="313">
        <v>6</v>
      </c>
      <c r="L24" s="307">
        <v>3</v>
      </c>
      <c r="M24" s="313">
        <v>4</v>
      </c>
      <c r="N24" s="313">
        <v>2</v>
      </c>
      <c r="O24" s="313">
        <v>4</v>
      </c>
      <c r="P24" s="314">
        <v>19</v>
      </c>
      <c r="Q24" s="249">
        <f>SUM(R24:W24)</f>
        <v>856</v>
      </c>
      <c r="R24" s="313">
        <v>51</v>
      </c>
      <c r="S24" s="307">
        <v>23</v>
      </c>
      <c r="T24" s="313">
        <v>30</v>
      </c>
      <c r="U24" s="313">
        <v>62</v>
      </c>
      <c r="V24" s="313">
        <v>89</v>
      </c>
      <c r="W24" s="314">
        <v>601</v>
      </c>
      <c r="X24" s="249">
        <f>SUM(Y24:AD24)</f>
        <v>5</v>
      </c>
      <c r="Y24" s="313"/>
      <c r="Z24" s="307"/>
      <c r="AA24" s="313"/>
      <c r="AB24" s="313"/>
      <c r="AC24" s="313">
        <v>1</v>
      </c>
      <c r="AD24" s="314">
        <v>4</v>
      </c>
      <c r="AE24" s="249">
        <f>SUM(AF24:AK24)</f>
        <v>4</v>
      </c>
      <c r="AF24" s="313"/>
      <c r="AG24" s="307"/>
      <c r="AH24" s="313">
        <v>1</v>
      </c>
      <c r="AI24" s="313"/>
      <c r="AJ24" s="313">
        <v>1</v>
      </c>
      <c r="AK24" s="314">
        <v>2</v>
      </c>
    </row>
    <row r="25" spans="1:42" x14ac:dyDescent="0.2">
      <c r="A25" s="166">
        <v>2</v>
      </c>
      <c r="B25" s="167" t="s">
        <v>77</v>
      </c>
      <c r="C25" s="249">
        <f>SUM(D25:I25)</f>
        <v>9</v>
      </c>
      <c r="D25" s="313">
        <v>2</v>
      </c>
      <c r="E25" s="307">
        <v>1</v>
      </c>
      <c r="F25" s="313">
        <v>3</v>
      </c>
      <c r="G25" s="313">
        <v>1</v>
      </c>
      <c r="H25" s="313"/>
      <c r="I25" s="314">
        <v>2</v>
      </c>
      <c r="J25" s="249">
        <f>SUM(K25:P25)</f>
        <v>0</v>
      </c>
      <c r="K25" s="313"/>
      <c r="L25" s="307"/>
      <c r="M25" s="313"/>
      <c r="N25" s="313"/>
      <c r="O25" s="313"/>
      <c r="P25" s="314"/>
      <c r="Q25" s="249">
        <f>SUM(R25:W25)</f>
        <v>78</v>
      </c>
      <c r="R25" s="313">
        <v>6</v>
      </c>
      <c r="S25" s="307">
        <v>3</v>
      </c>
      <c r="T25" s="313">
        <v>4</v>
      </c>
      <c r="U25" s="313">
        <v>5</v>
      </c>
      <c r="V25" s="313">
        <v>16</v>
      </c>
      <c r="W25" s="314">
        <v>44</v>
      </c>
      <c r="X25" s="249">
        <f>SUM(Y25:AD25)</f>
        <v>0</v>
      </c>
      <c r="Y25" s="313"/>
      <c r="Z25" s="307"/>
      <c r="AA25" s="313"/>
      <c r="AB25" s="313"/>
      <c r="AC25" s="313"/>
      <c r="AD25" s="314"/>
      <c r="AE25" s="249">
        <f>SUM(AF25:AK25)</f>
        <v>1</v>
      </c>
      <c r="AF25" s="313"/>
      <c r="AG25" s="307"/>
      <c r="AH25" s="313">
        <v>1</v>
      </c>
      <c r="AI25" s="313"/>
      <c r="AJ25" s="313"/>
      <c r="AK25" s="314"/>
    </row>
    <row r="26" spans="1:42" x14ac:dyDescent="0.2">
      <c r="A26" s="166">
        <v>3</v>
      </c>
      <c r="B26" s="167" t="s">
        <v>84</v>
      </c>
      <c r="C26" s="249">
        <f>SUM(D26:I26)</f>
        <v>670</v>
      </c>
      <c r="D26" s="313">
        <v>10</v>
      </c>
      <c r="E26" s="307">
        <v>13</v>
      </c>
      <c r="F26" s="313">
        <v>104</v>
      </c>
      <c r="G26" s="313">
        <v>281</v>
      </c>
      <c r="H26" s="313">
        <v>209</v>
      </c>
      <c r="I26" s="314">
        <v>53</v>
      </c>
      <c r="J26" s="249">
        <f>SUM(K26:P26)</f>
        <v>11</v>
      </c>
      <c r="K26" s="313"/>
      <c r="L26" s="307"/>
      <c r="M26" s="313">
        <v>2</v>
      </c>
      <c r="N26" s="313">
        <v>1</v>
      </c>
      <c r="O26" s="313">
        <v>1</v>
      </c>
      <c r="P26" s="314">
        <v>7</v>
      </c>
      <c r="Q26" s="249">
        <f>SUM(R26:W26)</f>
        <v>177</v>
      </c>
      <c r="R26" s="313">
        <v>21</v>
      </c>
      <c r="S26" s="307">
        <v>27</v>
      </c>
      <c r="T26" s="313">
        <v>40</v>
      </c>
      <c r="U26" s="313">
        <v>25</v>
      </c>
      <c r="V26" s="313">
        <v>13</v>
      </c>
      <c r="W26" s="314">
        <v>51</v>
      </c>
      <c r="X26" s="249">
        <f>SUM(Y26:AD26)</f>
        <v>4</v>
      </c>
      <c r="Y26" s="313"/>
      <c r="Z26" s="307"/>
      <c r="AA26" s="313"/>
      <c r="AB26" s="313"/>
      <c r="AC26" s="313"/>
      <c r="AD26" s="314">
        <v>4</v>
      </c>
      <c r="AE26" s="249">
        <f>SUM(AF26:AK26)</f>
        <v>4</v>
      </c>
      <c r="AF26" s="313"/>
      <c r="AG26" s="307">
        <v>2</v>
      </c>
      <c r="AH26" s="313"/>
      <c r="AI26" s="313"/>
      <c r="AJ26" s="313">
        <v>2</v>
      </c>
      <c r="AK26" s="314"/>
    </row>
    <row r="27" spans="1:42" x14ac:dyDescent="0.2">
      <c r="A27" s="166">
        <v>4</v>
      </c>
      <c r="B27" s="167"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1</v>
      </c>
      <c r="AF27" s="313">
        <v>1</v>
      </c>
      <c r="AG27" s="307"/>
      <c r="AH27" s="313"/>
      <c r="AI27" s="313"/>
      <c r="AJ27" s="313"/>
      <c r="AK27" s="314"/>
    </row>
    <row r="28" spans="1:42" x14ac:dyDescent="0.2">
      <c r="A28" s="171">
        <f>A27+1</f>
        <v>5</v>
      </c>
      <c r="B28" s="172" t="s">
        <v>86</v>
      </c>
      <c r="C28" s="250">
        <f t="shared" ref="C28:AK28" si="3">SUM(C24:C27)</f>
        <v>679</v>
      </c>
      <c r="D28" s="244">
        <f t="shared" si="3"/>
        <v>12</v>
      </c>
      <c r="E28" s="244">
        <f t="shared" si="3"/>
        <v>14</v>
      </c>
      <c r="F28" s="36">
        <f t="shared" si="3"/>
        <v>107</v>
      </c>
      <c r="G28" s="36">
        <f t="shared" si="3"/>
        <v>282</v>
      </c>
      <c r="H28" s="36">
        <f t="shared" si="3"/>
        <v>209</v>
      </c>
      <c r="I28" s="36">
        <f t="shared" si="3"/>
        <v>55</v>
      </c>
      <c r="J28" s="250">
        <f t="shared" si="3"/>
        <v>49</v>
      </c>
      <c r="K28" s="244">
        <f t="shared" si="3"/>
        <v>6</v>
      </c>
      <c r="L28" s="36">
        <f t="shared" si="3"/>
        <v>3</v>
      </c>
      <c r="M28" s="36">
        <f t="shared" si="3"/>
        <v>6</v>
      </c>
      <c r="N28" s="36">
        <f t="shared" si="3"/>
        <v>3</v>
      </c>
      <c r="O28" s="36">
        <f t="shared" si="3"/>
        <v>5</v>
      </c>
      <c r="P28" s="36">
        <f t="shared" si="3"/>
        <v>26</v>
      </c>
      <c r="Q28" s="250">
        <f t="shared" si="3"/>
        <v>1111</v>
      </c>
      <c r="R28" s="244">
        <f t="shared" si="3"/>
        <v>78</v>
      </c>
      <c r="S28" s="36">
        <f t="shared" si="3"/>
        <v>53</v>
      </c>
      <c r="T28" s="36">
        <f t="shared" si="3"/>
        <v>74</v>
      </c>
      <c r="U28" s="36">
        <f t="shared" si="3"/>
        <v>92</v>
      </c>
      <c r="V28" s="36">
        <f t="shared" si="3"/>
        <v>118</v>
      </c>
      <c r="W28" s="36">
        <f t="shared" si="3"/>
        <v>696</v>
      </c>
      <c r="X28" s="250">
        <f t="shared" si="3"/>
        <v>9</v>
      </c>
      <c r="Y28" s="244">
        <f t="shared" si="3"/>
        <v>0</v>
      </c>
      <c r="Z28" s="36">
        <f t="shared" si="3"/>
        <v>0</v>
      </c>
      <c r="AA28" s="36">
        <f t="shared" si="3"/>
        <v>0</v>
      </c>
      <c r="AB28" s="36">
        <f t="shared" si="3"/>
        <v>0</v>
      </c>
      <c r="AC28" s="36">
        <f t="shared" si="3"/>
        <v>1</v>
      </c>
      <c r="AD28" s="36">
        <f t="shared" si="3"/>
        <v>8</v>
      </c>
      <c r="AE28" s="250">
        <f t="shared" si="3"/>
        <v>10</v>
      </c>
      <c r="AF28" s="35">
        <f t="shared" si="3"/>
        <v>1</v>
      </c>
      <c r="AG28" s="36">
        <f t="shared" si="3"/>
        <v>2</v>
      </c>
      <c r="AH28" s="36">
        <f t="shared" si="3"/>
        <v>2</v>
      </c>
      <c r="AI28" s="36">
        <f t="shared" si="3"/>
        <v>0</v>
      </c>
      <c r="AJ28" s="36">
        <f t="shared" si="3"/>
        <v>3</v>
      </c>
      <c r="AK28" s="38">
        <f t="shared" si="3"/>
        <v>2</v>
      </c>
    </row>
    <row r="30" spans="1:42" x14ac:dyDescent="0.2">
      <c r="E30" s="173"/>
      <c r="F30" s="173"/>
      <c r="G30" s="173"/>
      <c r="H30" s="173"/>
      <c r="I30" s="173"/>
      <c r="J30" s="173"/>
      <c r="K30" s="173"/>
      <c r="L30" s="173"/>
      <c r="P30" s="173"/>
      <c r="W30" s="173"/>
      <c r="AD30" s="173"/>
    </row>
    <row r="31" spans="1:42" hidden="1" x14ac:dyDescent="0.2">
      <c r="B31" s="445" t="s">
        <v>179</v>
      </c>
      <c r="C31" s="448" t="s">
        <v>26</v>
      </c>
      <c r="D31" s="449"/>
      <c r="E31" s="449"/>
      <c r="F31" s="449"/>
      <c r="G31" s="449"/>
      <c r="H31" s="449"/>
      <c r="I31" s="450"/>
      <c r="J31" s="454" t="s">
        <v>27</v>
      </c>
      <c r="K31" s="455"/>
      <c r="L31" s="456"/>
      <c r="M31" s="456"/>
      <c r="N31" s="456"/>
      <c r="O31" s="456"/>
      <c r="P31" s="456"/>
      <c r="Q31" s="456"/>
      <c r="R31" s="456"/>
      <c r="S31" s="456"/>
      <c r="T31" s="456"/>
      <c r="U31" s="456"/>
      <c r="V31" s="456"/>
      <c r="W31" s="457"/>
      <c r="X31" s="432" t="s">
        <v>501</v>
      </c>
      <c r="Y31" s="433"/>
      <c r="Z31" s="433"/>
      <c r="AA31" s="433"/>
      <c r="AB31" s="433"/>
      <c r="AC31" s="433"/>
      <c r="AD31" s="433"/>
      <c r="AE31" s="433"/>
      <c r="AF31" s="433"/>
      <c r="AG31" s="433"/>
      <c r="AH31" s="433"/>
      <c r="AI31" s="433"/>
      <c r="AJ31" s="433"/>
      <c r="AK31" s="434"/>
    </row>
    <row r="32" spans="1:42" ht="12.75" hidden="1" customHeight="1" x14ac:dyDescent="0.2">
      <c r="A32" s="186"/>
      <c r="B32" s="446"/>
      <c r="C32" s="451"/>
      <c r="D32" s="452"/>
      <c r="E32" s="452"/>
      <c r="F32" s="452"/>
      <c r="G32" s="452"/>
      <c r="H32" s="452"/>
      <c r="I32" s="453"/>
      <c r="J32" s="435" t="s">
        <v>180</v>
      </c>
      <c r="K32" s="436"/>
      <c r="L32" s="437"/>
      <c r="M32" s="437"/>
      <c r="N32" s="437"/>
      <c r="O32" s="437"/>
      <c r="P32" s="437"/>
      <c r="Q32" s="437" t="s">
        <v>181</v>
      </c>
      <c r="R32" s="437"/>
      <c r="S32" s="437"/>
      <c r="T32" s="437"/>
      <c r="U32" s="437"/>
      <c r="V32" s="437"/>
      <c r="W32" s="438"/>
      <c r="X32" s="435" t="s">
        <v>30</v>
      </c>
      <c r="Y32" s="436"/>
      <c r="Z32" s="437"/>
      <c r="AA32" s="437"/>
      <c r="AB32" s="437"/>
      <c r="AC32" s="437"/>
      <c r="AD32" s="437"/>
      <c r="AE32" s="437" t="s">
        <v>31</v>
      </c>
      <c r="AF32" s="437"/>
      <c r="AG32" s="437"/>
      <c r="AH32" s="437"/>
      <c r="AI32" s="437"/>
      <c r="AJ32" s="437"/>
      <c r="AK32" s="438"/>
      <c r="AL32" s="278"/>
      <c r="AM32" s="278"/>
      <c r="AN32" s="278"/>
      <c r="AO32" s="278"/>
      <c r="AP32" s="173"/>
    </row>
    <row r="33" spans="1:44" ht="25.5" hidden="1" customHeight="1" x14ac:dyDescent="0.2">
      <c r="A33" s="186"/>
      <c r="B33" s="446"/>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8"/>
      <c r="AM33" s="278"/>
      <c r="AN33" s="278"/>
      <c r="AO33" s="278"/>
      <c r="AP33" s="173"/>
    </row>
    <row r="34" spans="1:44" ht="13.5" hidden="1" thickBot="1" x14ac:dyDescent="0.25">
      <c r="A34" s="192"/>
      <c r="B34" s="447"/>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8" t="s">
        <v>70</v>
      </c>
      <c r="AF34" s="369" t="s">
        <v>71</v>
      </c>
      <c r="AG34" s="370" t="s">
        <v>98</v>
      </c>
      <c r="AH34" s="369" t="s">
        <v>99</v>
      </c>
      <c r="AI34" s="369" t="s">
        <v>100</v>
      </c>
      <c r="AJ34" s="369" t="s">
        <v>101</v>
      </c>
      <c r="AK34" s="371" t="s">
        <v>102</v>
      </c>
      <c r="AL34" s="278"/>
      <c r="AM34" s="278"/>
      <c r="AN34" s="278"/>
      <c r="AO34" s="278"/>
      <c r="AP34" s="291"/>
      <c r="AQ34" s="292"/>
      <c r="AR34" s="159"/>
    </row>
    <row r="35" spans="1:44" hidden="1" x14ac:dyDescent="0.2">
      <c r="A35" s="200" t="s">
        <v>72</v>
      </c>
      <c r="B35" s="201" t="s">
        <v>73</v>
      </c>
      <c r="C35" s="71"/>
      <c r="D35" s="240"/>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2"/>
      <c r="AF35" s="373"/>
      <c r="AG35" s="374"/>
      <c r="AH35" s="373"/>
      <c r="AI35" s="373"/>
      <c r="AJ35" s="373"/>
      <c r="AK35" s="108"/>
      <c r="AL35" s="365"/>
      <c r="AM35" s="365"/>
      <c r="AN35" s="365"/>
      <c r="AO35" s="365"/>
      <c r="AP35" s="173"/>
    </row>
    <row r="36" spans="1:44" hidden="1" x14ac:dyDescent="0.2">
      <c r="A36" s="202">
        <v>3</v>
      </c>
      <c r="B36" s="367" t="s">
        <v>500</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1.8537170263788969</v>
      </c>
      <c r="K36" s="234">
        <f>IF('כללי א1'!K12=0,0,'כללי א1'!K12/'כללי א1'!$C$17)</f>
        <v>0.75269784172661869</v>
      </c>
      <c r="L36" s="234">
        <f>IF('כללי א1'!L12=0,0,'כללי א1'!L12/'כללי א1'!$C$17)</f>
        <v>0.62529976019184652</v>
      </c>
      <c r="M36" s="234">
        <f>IF('כללי א1'!M12=0,0,'כללי א1'!M12/'כללי א1'!$C$17)</f>
        <v>0.26678657074340528</v>
      </c>
      <c r="N36" s="234">
        <f>IF('כללי א1'!N12=0,0,'כללי א1'!N12/'כללי א1'!$C$17)</f>
        <v>0.12799760191846524</v>
      </c>
      <c r="O36" s="234">
        <f>IF('כללי א1'!O12=0,0,'כללי א1'!O12/'כללי א1'!$C$17)</f>
        <v>3.3872901678657072E-2</v>
      </c>
      <c r="P36" s="234">
        <f>IF('כללי א1'!P12=0,0,'כללי א1'!P12/'כללי א1'!$C$17)</f>
        <v>4.7062350119904076E-2</v>
      </c>
      <c r="Q36" s="233">
        <f>SUM(R36:W36)</f>
        <v>1.2080335731414868</v>
      </c>
      <c r="R36" s="234">
        <f>IF('כללי א1'!R12=0,0,'כללי א1'!R12/'כללי א1'!$C$17)</f>
        <v>0.16247002398081534</v>
      </c>
      <c r="S36" s="234">
        <f>IF('כללי א1'!S12=0,0,'כללי א1'!S12/'כללי א1'!$C$17)</f>
        <v>0.35221822541966424</v>
      </c>
      <c r="T36" s="234">
        <f>IF('כללי א1'!T12=0,0,'כללי א1'!T12/'כללי א1'!$C$17)</f>
        <v>0.40527577937649878</v>
      </c>
      <c r="U36" s="234">
        <f>IF('כללי א1'!U12=0,0,'כללי א1'!U12/'כללי א1'!$C$17)</f>
        <v>0.20503597122302158</v>
      </c>
      <c r="V36" s="234">
        <f>IF('כללי א1'!V12=0,0,'כללי א1'!V12/'כללי א1'!$C$17)</f>
        <v>4.6462829736211034E-2</v>
      </c>
      <c r="W36" s="234">
        <f>IF('כללי א1'!W12=0,0,'כללי א1'!W12/'כללי א1'!$C$17)</f>
        <v>3.6570743405275781E-2</v>
      </c>
      <c r="X36" s="233">
        <f>SUM(Y36:AD36)</f>
        <v>9.3225419664268588E-2</v>
      </c>
      <c r="Y36" s="234">
        <f>IF('כללי א1'!Y12=0,0,'כללי א1'!Y12/'כללי א1'!$C$17)</f>
        <v>3.0875299760191845E-2</v>
      </c>
      <c r="Z36" s="234">
        <f>IF('כללי א1'!Z12=0,0,'כללי א1'!Z12/'כללי א1'!$C$17)</f>
        <v>1.7985611510791366E-2</v>
      </c>
      <c r="AA36" s="234">
        <f>IF('כללי א1'!AA12=0,0,'כללי א1'!AA12/'כללי א1'!$C$17)</f>
        <v>1.7685851318944845E-2</v>
      </c>
      <c r="AB36" s="234">
        <f>IF('כללי א1'!AB12=0,0,'כללי א1'!AB12/'כללי א1'!$C$17)</f>
        <v>1.2889688249400479E-2</v>
      </c>
      <c r="AC36" s="234">
        <f>IF('כללי א1'!AC12=0,0,'כללי א1'!AC12/'כללי א1'!$C$17)</f>
        <v>5.9952038369304557E-3</v>
      </c>
      <c r="AD36" s="234">
        <f>IF('כללי א1'!AD12=0,0,'כללי א1'!AD12/'כללי א1'!$C$17)</f>
        <v>7.7937649880095924E-3</v>
      </c>
      <c r="AE36" s="233">
        <f>SUM(AF36:AK36)</f>
        <v>0.15047961630695439</v>
      </c>
      <c r="AF36" s="234">
        <f>IF('כללי א1'!AF12=0,0,'כללי א1'!AF12/'כללי א1'!$C$17)</f>
        <v>6.6247002398081539E-2</v>
      </c>
      <c r="AG36" s="234">
        <f>IF('כללי א1'!AG12=0,0,'כללי א1'!AG12/'כללי א1'!$C$17)</f>
        <v>3.6870503597122302E-2</v>
      </c>
      <c r="AH36" s="234">
        <f>IF('כללי א1'!AH12=0,0,'כללי א1'!AH12/'כללי א1'!$C$17)</f>
        <v>2.4280575539568347E-2</v>
      </c>
      <c r="AI36" s="234">
        <f>IF('כללי א1'!AI12=0,0,'כללי א1'!AI12/'כללי א1'!$C$17)</f>
        <v>1.5287769784172662E-2</v>
      </c>
      <c r="AJ36" s="234">
        <f>IF('כללי א1'!AJ12=0,0,'כללי א1'!AJ12/'כללי א1'!$C$17)</f>
        <v>5.695443645083933E-3</v>
      </c>
      <c r="AK36" s="238">
        <f>IF('כללי א1'!AK12=0,0,'כללי א1'!AK12/'כללי א1'!$C$17)</f>
        <v>2.0983213429256594E-3</v>
      </c>
      <c r="AL36" s="365"/>
      <c r="AM36" s="365"/>
      <c r="AN36" s="365"/>
      <c r="AO36" s="365"/>
      <c r="AP36" s="173"/>
    </row>
    <row r="37" spans="1:44" hidden="1" x14ac:dyDescent="0.2">
      <c r="A37" s="299" t="s">
        <v>522</v>
      </c>
      <c r="B37" s="367" t="s">
        <v>499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8.3932853717026377E-3</v>
      </c>
      <c r="K37" s="234">
        <f>IF('כללי א1'!K13=0,0,'כללי א1'!K13/'כללי א1'!$C$17)</f>
        <v>8.9928057553956839E-4</v>
      </c>
      <c r="L37" s="234">
        <f>IF('כללי א1'!L13=0,0,'כללי א1'!L13/'כללי א1'!$C$17)</f>
        <v>2.6978417266187052E-3</v>
      </c>
      <c r="M37" s="234">
        <f>IF('כללי א1'!M13=0,0,'כללי א1'!M13/'כללי א1'!$C$17)</f>
        <v>2.3980815347721821E-3</v>
      </c>
      <c r="N37" s="234">
        <f>IF('כללי א1'!N13=0,0,'כללי א1'!N13/'כללי א1'!$C$17)</f>
        <v>1.4988009592326139E-3</v>
      </c>
      <c r="O37" s="234">
        <f>IF('כללי א1'!O13=0,0,'כללי א1'!O13/'כללי א1'!$C$17)</f>
        <v>5.9952038369304552E-4</v>
      </c>
      <c r="P37" s="234">
        <f>IF('כללי א1'!P13=0,0,'כללי א1'!P13/'כללי א1'!$C$17)</f>
        <v>2.9976019184652276E-4</v>
      </c>
      <c r="Q37" s="233">
        <f>SUM(R37:W37)</f>
        <v>0.20563549160671465</v>
      </c>
      <c r="R37" s="234">
        <f>IF('כללי א1'!R13=0,0,'כללי א1'!R13/'כללי א1'!$C$17)</f>
        <v>1.7685851318944845E-2</v>
      </c>
      <c r="S37" s="234">
        <f>IF('כללי א1'!S13=0,0,'כללי א1'!S13/'כללי א1'!$C$17)</f>
        <v>4.2266187050359713E-2</v>
      </c>
      <c r="T37" s="234">
        <f>IF('כללי א1'!T13=0,0,'כללי א1'!T13/'כללי א1'!$C$17)</f>
        <v>7.9736211031175064E-2</v>
      </c>
      <c r="U37" s="234">
        <f>IF('כללי א1'!U13=0,0,'כללי א1'!U13/'כללי א1'!$C$17)</f>
        <v>4.4364508393285373E-2</v>
      </c>
      <c r="V37" s="234">
        <f>IF('כללי א1'!V13=0,0,'כללי א1'!V13/'כללי א1'!$C$17)</f>
        <v>1.4388489208633094E-2</v>
      </c>
      <c r="W37" s="234">
        <f>IF('כללי א1'!W13=0,0,'כללי א1'!W13/'כללי א1'!$C$17)</f>
        <v>7.1942446043165471E-3</v>
      </c>
      <c r="X37" s="233">
        <f>SUM(Y37:AD37)</f>
        <v>5.065947242206234E-2</v>
      </c>
      <c r="Y37" s="234">
        <f>IF('כללי א1'!Y13=0,0,'כללי א1'!Y13/'כללי א1'!$C$17)</f>
        <v>1.8585131894484411E-2</v>
      </c>
      <c r="Z37" s="234">
        <f>IF('כללי א1'!Z13=0,0,'כללי א1'!Z13/'כללי א1'!$C$17)</f>
        <v>1.3489208633093525E-2</v>
      </c>
      <c r="AA37" s="234">
        <f>IF('כללי א1'!AA13=0,0,'כללי א1'!AA13/'כללי א1'!$C$17)</f>
        <v>9.892086330935251E-3</v>
      </c>
      <c r="AB37" s="234">
        <f>IF('כללי א1'!AB13=0,0,'כללי א1'!AB13/'כללי א1'!$C$17)</f>
        <v>4.4964028776978415E-3</v>
      </c>
      <c r="AC37" s="234">
        <f>IF('כללי א1'!AC13=0,0,'כללי א1'!AC13/'כללי א1'!$C$17)</f>
        <v>1.4988009592326139E-3</v>
      </c>
      <c r="AD37" s="234">
        <f>IF('כללי א1'!AD13=0,0,'כללי א1'!AD13/'כללי א1'!$C$17)</f>
        <v>2.6978417266187052E-3</v>
      </c>
      <c r="AE37" s="233">
        <f>SUM(AF37:AK37)</f>
        <v>4.4964028776978415E-2</v>
      </c>
      <c r="AF37" s="234">
        <f>IF('כללי א1'!AF13=0,0,'כללי א1'!AF13/'כללי א1'!$C$17)</f>
        <v>2.0683453237410072E-2</v>
      </c>
      <c r="AG37" s="234">
        <f>IF('כללי א1'!AG13=0,0,'כללי א1'!AG13/'כללי א1'!$C$17)</f>
        <v>1.3489208633093525E-2</v>
      </c>
      <c r="AH37" s="234">
        <f>IF('כללי א1'!AH13=0,0,'כללי א1'!AH13/'כללי א1'!$C$17)</f>
        <v>6.8944844124700236E-3</v>
      </c>
      <c r="AI37" s="234">
        <f>IF('כללי א1'!AI13=0,0,'כללי א1'!AI13/'כללי א1'!$C$17)</f>
        <v>2.0983213429256594E-3</v>
      </c>
      <c r="AJ37" s="234">
        <f>IF('כללי א1'!AJ13=0,0,'כללי א1'!AJ13/'כללי א1'!$C$17)</f>
        <v>1.199040767386091E-3</v>
      </c>
      <c r="AK37" s="238">
        <f>IF('כללי א1'!AK13=0,0,'כללי א1'!AK13/'כללי א1'!$C$17)</f>
        <v>5.9952038369304552E-4</v>
      </c>
      <c r="AL37" s="365"/>
      <c r="AM37" s="365"/>
      <c r="AN37" s="365"/>
      <c r="AO37" s="365"/>
      <c r="AP37" s="173"/>
    </row>
    <row r="38" spans="1:44" hidden="1" x14ac:dyDescent="0.2">
      <c r="A38" s="202">
        <v>4</v>
      </c>
      <c r="B38" s="203" t="s">
        <v>77</v>
      </c>
      <c r="C38" s="78">
        <f>SUM(D38:I38)</f>
        <v>3.926858513189449E-2</v>
      </c>
      <c r="D38" s="79">
        <f>IF('כללי א1'!D14=0,0,'כללי א1'!D14/'כללי א1'!$C$17)</f>
        <v>7.4940047961630698E-3</v>
      </c>
      <c r="E38" s="79">
        <f>IF('כללי א1'!E14=0,0,'כללי א1'!E14/'כללי א1'!$C$17)</f>
        <v>1.1091127098321343E-2</v>
      </c>
      <c r="F38" s="79">
        <f>IF('כללי א1'!F14=0,0,'כללי א1'!F14/'כללי א1'!$C$17)</f>
        <v>1.6486810551558755E-2</v>
      </c>
      <c r="G38" s="79">
        <f>IF('כללי א1'!G14=0,0,'כללי א1'!G14/'כללי א1'!$C$17)</f>
        <v>3.2973621103117505E-3</v>
      </c>
      <c r="H38" s="79">
        <f>IF('כללי א1'!H14=0,0,'כללי א1'!H14/'כללי א1'!$C$17)</f>
        <v>0</v>
      </c>
      <c r="I38" s="79">
        <f>IF('כללי א1'!I14=0,0,'כללי א1'!I14/'כללי א1'!$C$17)</f>
        <v>8.9928057553956839E-4</v>
      </c>
      <c r="J38" s="78">
        <f>SUM(K38:P38)</f>
        <v>1.1990407673860911E-2</v>
      </c>
      <c r="K38" s="79">
        <f>IF('כללי א1'!K14=0,0,'כללי א1'!K14/'כללי א1'!$C$17)</f>
        <v>4.7961630695443642E-3</v>
      </c>
      <c r="L38" s="79">
        <f>IF('כללי א1'!L14=0,0,'כללי א1'!L14/'כללי א1'!$C$17)</f>
        <v>1.4988009592326139E-3</v>
      </c>
      <c r="M38" s="79">
        <f>IF('כללי א1'!M14=0,0,'כללי א1'!M14/'כללי א1'!$C$17)</f>
        <v>1.4988009592326139E-3</v>
      </c>
      <c r="N38" s="79">
        <f>IF('כללי א1'!N14=0,0,'כללי א1'!N14/'כללי א1'!$C$17)</f>
        <v>2.6978417266187052E-3</v>
      </c>
      <c r="O38" s="79">
        <f>IF('כללי א1'!O14=0,0,'כללי א1'!O14/'כללי א1'!$C$17)</f>
        <v>1.199040767386091E-3</v>
      </c>
      <c r="P38" s="79">
        <f>IF('כללי א1'!P14=0,0,'כללי א1'!P14/'כללי א1'!$C$17)</f>
        <v>2.9976019184652276E-4</v>
      </c>
      <c r="Q38" s="78">
        <f>SUM(R38:W38)</f>
        <v>0.41906474820143885</v>
      </c>
      <c r="R38" s="79">
        <f>IF('כללי א1'!R14=0,0,'כללי א1'!R14/'כללי א1'!$C$17)</f>
        <v>0.18165467625899281</v>
      </c>
      <c r="S38" s="79">
        <f>IF('כללי א1'!S14=0,0,'כללי א1'!S14/'כללי א1'!$C$17)</f>
        <v>7.2841726618705041E-2</v>
      </c>
      <c r="T38" s="79">
        <f>IF('כללי א1'!T14=0,0,'כללי א1'!T14/'כללי א1'!$C$17)</f>
        <v>0.10071942446043165</v>
      </c>
      <c r="U38" s="79">
        <f>IF('כללי א1'!U14=0,0,'כללי א1'!U14/'כללי א1'!$C$17)</f>
        <v>4.5563549160671464E-2</v>
      </c>
      <c r="V38" s="79">
        <f>IF('כללי א1'!V14=0,0,'כללי א1'!V14/'כללי א1'!$C$17)</f>
        <v>1.1990407673860911E-2</v>
      </c>
      <c r="W38" s="79">
        <f>IF('כללי א1'!W14=0,0,'כללי א1'!W14/'כללי א1'!$C$17)</f>
        <v>6.2949640287769783E-3</v>
      </c>
      <c r="X38" s="78">
        <f>SUM(Y38:AD38)</f>
        <v>2.4580335731414871E-2</v>
      </c>
      <c r="Y38" s="79">
        <f>IF('כללי א1'!Y14=0,0,'כללי א1'!Y14/'כללי א1'!$C$17)</f>
        <v>8.0935251798561151E-3</v>
      </c>
      <c r="Z38" s="79">
        <f>IF('כללי א1'!Z14=0,0,'כללי א1'!Z14/'כללי א1'!$C$17)</f>
        <v>8.6930455635491604E-3</v>
      </c>
      <c r="AA38" s="79">
        <f>IF('כללי א1'!AA14=0,0,'כללי א1'!AA14/'כללי א1'!$C$17)</f>
        <v>3.8968824940047962E-3</v>
      </c>
      <c r="AB38" s="79">
        <f>IF('כללי א1'!AB14=0,0,'כללי א1'!AB14/'כללי א1'!$C$17)</f>
        <v>2.6978417266187052E-3</v>
      </c>
      <c r="AC38" s="79">
        <f>IF('כללי א1'!AC14=0,0,'כללי א1'!AC14/'כללי א1'!$C$17)</f>
        <v>2.9976019184652276E-4</v>
      </c>
      <c r="AD38" s="79">
        <f>IF('כללי א1'!AD14=0,0,'כללי א1'!AD14/'כללי א1'!$C$17)</f>
        <v>8.9928057553956839E-4</v>
      </c>
      <c r="AE38" s="78">
        <f>SUM(AF38:AK38)</f>
        <v>8.0935251798561151E-3</v>
      </c>
      <c r="AF38" s="79">
        <f>IF('כללי א1'!AF14=0,0,'כללי א1'!AF14/'כללי א1'!$C$17)</f>
        <v>2.6978417266187052E-3</v>
      </c>
      <c r="AG38" s="79">
        <f>IF('כללי א1'!AG14=0,0,'כללי א1'!AG14/'כללי א1'!$C$17)</f>
        <v>2.0983213429256594E-3</v>
      </c>
      <c r="AH38" s="79">
        <f>IF('כללי א1'!AH14=0,0,'כללי א1'!AH14/'כללי א1'!$C$17)</f>
        <v>2.0983213429256594E-3</v>
      </c>
      <c r="AI38" s="79">
        <f>IF('כללי א1'!AI14=0,0,'כללי א1'!AI14/'כללי א1'!$C$17)</f>
        <v>5.9952038369304552E-4</v>
      </c>
      <c r="AJ38" s="79">
        <f>IF('כללי א1'!AJ14=0,0,'כללי א1'!AJ14/'כללי א1'!$C$17)</f>
        <v>2.9976019184652276E-4</v>
      </c>
      <c r="AK38" s="81">
        <f>IF('כללי א1'!AK14=0,0,'כללי א1'!AK14/'כללי א1'!$C$17)</f>
        <v>2.9976019184652276E-4</v>
      </c>
      <c r="AL38" s="365"/>
      <c r="AM38" s="365"/>
      <c r="AN38" s="365"/>
      <c r="AO38" s="365"/>
      <c r="AP38" s="173"/>
    </row>
    <row r="39" spans="1:44" hidden="1" x14ac:dyDescent="0.2">
      <c r="A39" s="202">
        <v>5</v>
      </c>
      <c r="B39" s="366" t="s">
        <v>78</v>
      </c>
      <c r="C39" s="78">
        <f>SUM(D39:I39)</f>
        <v>0.94844124700239818</v>
      </c>
      <c r="D39" s="79">
        <f>IF('כללי א1'!D15=0,0,'כללי א1'!D15/'כללי א1'!$C$17)</f>
        <v>0.17206235011990409</v>
      </c>
      <c r="E39" s="79">
        <f>IF('כללי א1'!E15=0,0,'כללי א1'!E15/'כללי א1'!$C$17)</f>
        <v>0.21882494004796163</v>
      </c>
      <c r="F39" s="79">
        <f>IF('כללי א1'!F15=0,0,'כללי א1'!F15/'כללי א1'!$C$17)</f>
        <v>0.36480815347721823</v>
      </c>
      <c r="G39" s="79">
        <f>IF('כללי א1'!G15=0,0,'כללי א1'!G15/'כללי א1'!$C$17)</f>
        <v>0.1238009592326139</v>
      </c>
      <c r="H39" s="79">
        <f>IF('כללי א1'!H15=0,0,'כללי א1'!H15/'כללי א1'!$C$17)</f>
        <v>4.7661870503597124E-2</v>
      </c>
      <c r="I39" s="79">
        <f>IF('כללי א1'!I15=0,0,'כללי א1'!I15/'כללי א1'!$C$17)</f>
        <v>2.1282973621103117E-2</v>
      </c>
      <c r="J39" s="78">
        <f>SUM(K39:P39)</f>
        <v>2.9976019184652276E-4</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2.9976019184652276E-4</v>
      </c>
      <c r="Q39" s="78">
        <f>SUM(R39:W39)</f>
        <v>1.2889688249400478E-2</v>
      </c>
      <c r="R39" s="79">
        <f>IF('כללי א1'!R15=0,0,'כללי א1'!R15/'כללי א1'!$C$17)</f>
        <v>0</v>
      </c>
      <c r="S39" s="79">
        <f>IF('כללי א1'!S15=0,0,'כללי א1'!S15/'כללי א1'!$C$17)</f>
        <v>1.199040767386091E-3</v>
      </c>
      <c r="T39" s="79">
        <f>IF('כללי א1'!T15=0,0,'כללי א1'!T15/'כללי א1'!$C$17)</f>
        <v>3.8968824940047962E-3</v>
      </c>
      <c r="U39" s="79">
        <f>IF('כללי א1'!U15=0,0,'כללי א1'!U15/'כללי א1'!$C$17)</f>
        <v>5.0959232613908877E-3</v>
      </c>
      <c r="V39" s="79">
        <f>IF('כללי א1'!V15=0,0,'כללי א1'!V15/'כללי א1'!$C$17)</f>
        <v>1.199040767386091E-3</v>
      </c>
      <c r="W39" s="79">
        <f>IF('כללי א1'!W15=0,0,'כללי א1'!W15/'כללי א1'!$C$17)</f>
        <v>1.4988009592326139E-3</v>
      </c>
      <c r="X39" s="78">
        <f>SUM(Y39:AD39)</f>
        <v>5.9952038369304548E-3</v>
      </c>
      <c r="Y39" s="79">
        <f>IF('כללי א1'!Y15=0,0,'כללי א1'!Y15/'כללי א1'!$C$17)</f>
        <v>8.9928057553956839E-4</v>
      </c>
      <c r="Z39" s="79">
        <f>IF('כללי א1'!Z15=0,0,'כללי א1'!Z15/'כללי א1'!$C$17)</f>
        <v>8.9928057553956839E-4</v>
      </c>
      <c r="AA39" s="79">
        <f>IF('כללי א1'!AA15=0,0,'כללי א1'!AA15/'כללי א1'!$C$17)</f>
        <v>8.9928057553956839E-4</v>
      </c>
      <c r="AB39" s="79">
        <f>IF('כללי א1'!AB15=0,0,'כללי א1'!AB15/'כללי א1'!$C$17)</f>
        <v>2.0983213429256594E-3</v>
      </c>
      <c r="AC39" s="79">
        <f>IF('כללי א1'!AC15=0,0,'כללי א1'!AC15/'כללי א1'!$C$17)</f>
        <v>8.9928057553956839E-4</v>
      </c>
      <c r="AD39" s="79">
        <f>IF('כללי א1'!AD15=0,0,'כללי א1'!AD15/'כללי א1'!$C$17)</f>
        <v>2.9976019184652276E-4</v>
      </c>
      <c r="AE39" s="78">
        <f>SUM(AF39:AK39)</f>
        <v>7.1942446043165471E-3</v>
      </c>
      <c r="AF39" s="79">
        <f>IF('כללי א1'!AF15=0,0,'כללי א1'!AF15/'כללי א1'!$C$17)</f>
        <v>1.199040767386091E-3</v>
      </c>
      <c r="AG39" s="79">
        <f>IF('כללי א1'!AG15=0,0,'כללי א1'!AG15/'כללי א1'!$C$17)</f>
        <v>1.4988009592326139E-3</v>
      </c>
      <c r="AH39" s="79">
        <f>IF('כללי א1'!AH15=0,0,'כללי א1'!AH15/'כללי א1'!$C$17)</f>
        <v>1.7985611510791368E-3</v>
      </c>
      <c r="AI39" s="79">
        <f>IF('כללי א1'!AI15=0,0,'כללי א1'!AI15/'כללי א1'!$C$17)</f>
        <v>1.4988009592326139E-3</v>
      </c>
      <c r="AJ39" s="79">
        <f>IF('כללי א1'!AJ15=0,0,'כללי א1'!AJ15/'כללי א1'!$C$17)</f>
        <v>1.199040767386091E-3</v>
      </c>
      <c r="AK39" s="81">
        <f>IF('כללי א1'!AK15=0,0,'כללי א1'!AK15/'כללי א1'!$C$17)</f>
        <v>0</v>
      </c>
      <c r="AL39" s="365"/>
      <c r="AM39" s="365"/>
      <c r="AN39" s="365"/>
      <c r="AO39" s="365"/>
      <c r="AP39" s="173"/>
    </row>
    <row r="40" spans="1:44" hidden="1" x14ac:dyDescent="0.2">
      <c r="A40" s="202">
        <v>6</v>
      </c>
      <c r="B40" s="366" t="s">
        <v>79</v>
      </c>
      <c r="C40" s="78">
        <f>SUM(D40:I40)</f>
        <v>1.2290167865707434E-2</v>
      </c>
      <c r="D40" s="79">
        <f>IF('כללי א1'!D16=0,0,'כללי א1'!D16/'כללי א1'!$C$17)</f>
        <v>2.0983213429256594E-3</v>
      </c>
      <c r="E40" s="79">
        <f>IF('כללי א1'!E16=0,0,'כללי א1'!E16/'כללי א1'!$C$17)</f>
        <v>2.9976019184652276E-4</v>
      </c>
      <c r="F40" s="79">
        <f>IF('כללי א1'!F16=0,0,'כללי א1'!F16/'כללי א1'!$C$17)</f>
        <v>1.4988009592326139E-3</v>
      </c>
      <c r="G40" s="79">
        <f>IF('כללי א1'!G16=0,0,'כללי א1'!G16/'כללי א1'!$C$17)</f>
        <v>1.4988009592326139E-3</v>
      </c>
      <c r="H40" s="79">
        <f>IF('כללי א1'!H16=0,0,'כללי א1'!H16/'כללי א1'!$C$17)</f>
        <v>1.199040767386091E-3</v>
      </c>
      <c r="I40" s="79">
        <f>IF('כללי א1'!I16=0,0,'כללי א1'!I16/'כללי א1'!$C$17)</f>
        <v>5.695443645083933E-3</v>
      </c>
      <c r="J40" s="78">
        <f>SUM(K40:P40)</f>
        <v>4.1966426858513189E-3</v>
      </c>
      <c r="K40" s="79">
        <f>IF('כללי א1'!K16=0,0,'כללי א1'!K16/'כללי א1'!$C$17)</f>
        <v>0</v>
      </c>
      <c r="L40" s="79">
        <f>IF('כללי א1'!L16=0,0,'כללי א1'!L16/'כללי א1'!$C$17)</f>
        <v>0</v>
      </c>
      <c r="M40" s="79">
        <f>IF('כללי א1'!M16=0,0,'כללי א1'!M16/'כללי א1'!$C$17)</f>
        <v>2.9976019184652276E-4</v>
      </c>
      <c r="N40" s="79">
        <f>IF('כללי א1'!N16=0,0,'כללי א1'!N16/'כללי א1'!$C$17)</f>
        <v>5.9952038369304552E-4</v>
      </c>
      <c r="O40" s="79">
        <f>IF('כללי א1'!O16=0,0,'כללי א1'!O16/'כללי א1'!$C$17)</f>
        <v>8.9928057553956839E-4</v>
      </c>
      <c r="P40" s="79">
        <f>IF('כללי א1'!P16=0,0,'כללי א1'!P16/'כללי א1'!$C$17)</f>
        <v>2.3980815347721821E-3</v>
      </c>
      <c r="Q40" s="78">
        <f>SUM(R40:W40)</f>
        <v>2.0383693045563547E-2</v>
      </c>
      <c r="R40" s="79">
        <f>IF('כללי א1'!R16=0,0,'כללי א1'!R16/'כללי א1'!$C$17)</f>
        <v>1.7985611510791368E-3</v>
      </c>
      <c r="S40" s="79">
        <f>IF('כללי א1'!S16=0,0,'כללי א1'!S16/'כללי א1'!$C$17)</f>
        <v>4.7961630695443642E-3</v>
      </c>
      <c r="T40" s="79">
        <f>IF('כללי א1'!T16=0,0,'כללי א1'!T16/'כללי א1'!$C$17)</f>
        <v>4.1966426858513189E-3</v>
      </c>
      <c r="U40" s="79">
        <f>IF('כללי א1'!U16=0,0,'כללי א1'!U16/'כללי א1'!$C$17)</f>
        <v>3.8968824940047962E-3</v>
      </c>
      <c r="V40" s="79">
        <f>IF('כללי א1'!V16=0,0,'כללי א1'!V16/'כללי א1'!$C$17)</f>
        <v>1.199040767386091E-3</v>
      </c>
      <c r="W40" s="79">
        <f>IF('כללי א1'!W16=0,0,'כללי א1'!W16/'כללי א1'!$C$17)</f>
        <v>4.4964028776978415E-3</v>
      </c>
      <c r="X40" s="78">
        <f>SUM(Y40:AD40)</f>
        <v>4.7961630695443642E-3</v>
      </c>
      <c r="Y40" s="79">
        <f>IF('כללי א1'!Y16=0,0,'כללי א1'!Y16/'כללי א1'!$C$17)</f>
        <v>0</v>
      </c>
      <c r="Z40" s="79">
        <f>IF('כללי א1'!Z16=0,0,'כללי א1'!Z16/'כללי א1'!$C$17)</f>
        <v>1.199040767386091E-3</v>
      </c>
      <c r="AA40" s="79">
        <f>IF('כללי א1'!AA16=0,0,'כללי א1'!AA16/'כללי א1'!$C$17)</f>
        <v>0</v>
      </c>
      <c r="AB40" s="79">
        <f>IF('כללי א1'!AB16=0,0,'כללי א1'!AB16/'כללי א1'!$C$17)</f>
        <v>5.9952038369304552E-4</v>
      </c>
      <c r="AC40" s="79">
        <f>IF('כללי א1'!AC16=0,0,'כללי א1'!AC16/'כללי א1'!$C$17)</f>
        <v>8.9928057553956839E-4</v>
      </c>
      <c r="AD40" s="79">
        <f>IF('כללי א1'!AD16=0,0,'כללי א1'!AD16/'כללי א1'!$C$17)</f>
        <v>2.0983213429256594E-3</v>
      </c>
      <c r="AE40" s="78">
        <f>SUM(AF40:AK40)</f>
        <v>1.7985611510791366E-3</v>
      </c>
      <c r="AF40" s="79">
        <f>IF('כללי א1'!AF16=0,0,'כללי א1'!AF16/'כללי א1'!$C$17)</f>
        <v>2.9976019184652276E-4</v>
      </c>
      <c r="AG40" s="79">
        <f>IF('כללי א1'!AG16=0,0,'כללי א1'!AG16/'כללי א1'!$C$17)</f>
        <v>5.9952038369304552E-4</v>
      </c>
      <c r="AH40" s="79">
        <f>IF('כללי א1'!AH16=0,0,'כללי א1'!AH16/'כללי א1'!$C$17)</f>
        <v>2.9976019184652276E-4</v>
      </c>
      <c r="AI40" s="79">
        <f>IF('כללי א1'!AI16=0,0,'כללי א1'!AI16/'כללי א1'!$C$17)</f>
        <v>5.9952038369304552E-4</v>
      </c>
      <c r="AJ40" s="79">
        <f>IF('כללי א1'!AJ16=0,0,'כללי א1'!AJ16/'כללי א1'!$C$17)</f>
        <v>0</v>
      </c>
      <c r="AK40" s="81">
        <f>IF('כללי א1'!AK16=0,0,'כללי א1'!AK16/'כללי א1'!$C$17)</f>
        <v>0</v>
      </c>
      <c r="AL40" s="365"/>
      <c r="AM40" s="365"/>
      <c r="AN40" s="365"/>
      <c r="AO40" s="365"/>
      <c r="AP40" s="173"/>
    </row>
    <row r="41" spans="1:44" hidden="1" x14ac:dyDescent="0.2">
      <c r="A41" s="202">
        <v>7</v>
      </c>
      <c r="B41" s="364" t="s">
        <v>523</v>
      </c>
      <c r="C41" s="233">
        <f>SUM(C36:C40)</f>
        <v>1</v>
      </c>
      <c r="D41" s="236">
        <f t="shared" ref="D41:I41" si="4">SUM(D36:D40)</f>
        <v>0.18165467625899281</v>
      </c>
      <c r="E41" s="236">
        <f t="shared" si="4"/>
        <v>0.23021582733812951</v>
      </c>
      <c r="F41" s="236">
        <f t="shared" si="4"/>
        <v>0.3827937649880096</v>
      </c>
      <c r="G41" s="236">
        <f t="shared" si="4"/>
        <v>0.12859712230215825</v>
      </c>
      <c r="H41" s="236">
        <f t="shared" si="4"/>
        <v>4.8860911270983215E-2</v>
      </c>
      <c r="I41" s="237">
        <f t="shared" si="4"/>
        <v>2.7877697841726619E-2</v>
      </c>
      <c r="J41" s="233">
        <f>SUM(J36:J40)</f>
        <v>1.8785971223021583</v>
      </c>
      <c r="K41" s="236">
        <f>SUM(K36:K40)</f>
        <v>0.75839328537170259</v>
      </c>
      <c r="L41" s="236">
        <f>SUM(L36:L40)</f>
        <v>0.62949640287769781</v>
      </c>
      <c r="M41" s="236">
        <f t="shared" ref="M41:P41" si="5">SUM(M36:M40)</f>
        <v>0.27098321342925658</v>
      </c>
      <c r="N41" s="236">
        <f t="shared" si="5"/>
        <v>0.1327937649880096</v>
      </c>
      <c r="O41" s="236">
        <f t="shared" si="5"/>
        <v>3.6570743405275781E-2</v>
      </c>
      <c r="P41" s="237">
        <f t="shared" si="5"/>
        <v>5.035971223021582E-2</v>
      </c>
      <c r="Q41" s="233">
        <f>SUM(Q36:Q40)</f>
        <v>1.8660071942446046</v>
      </c>
      <c r="R41" s="236">
        <f t="shared" ref="R41:W41" si="6">SUM(R36:R40)</f>
        <v>0.36360911270983209</v>
      </c>
      <c r="S41" s="236">
        <f t="shared" si="6"/>
        <v>0.47332134292565947</v>
      </c>
      <c r="T41" s="236">
        <f t="shared" si="6"/>
        <v>0.5938249400479616</v>
      </c>
      <c r="U41" s="236">
        <f t="shared" si="6"/>
        <v>0.3039568345323741</v>
      </c>
      <c r="V41" s="236">
        <f t="shared" si="6"/>
        <v>7.5239808153477236E-2</v>
      </c>
      <c r="W41" s="237">
        <f t="shared" si="6"/>
        <v>5.6055155875299766E-2</v>
      </c>
      <c r="X41" s="233">
        <f>SUM(X36:X40)</f>
        <v>0.17925659472422062</v>
      </c>
      <c r="Y41" s="236">
        <f t="shared" ref="Y41:AD41" si="7">SUM(Y36:Y40)</f>
        <v>5.845323741007194E-2</v>
      </c>
      <c r="Z41" s="236">
        <f t="shared" si="7"/>
        <v>4.2266187050359713E-2</v>
      </c>
      <c r="AA41" s="236">
        <f t="shared" si="7"/>
        <v>3.237410071942446E-2</v>
      </c>
      <c r="AB41" s="236">
        <f t="shared" si="7"/>
        <v>2.2781774580335732E-2</v>
      </c>
      <c r="AC41" s="236">
        <f t="shared" si="7"/>
        <v>9.5923261390887284E-3</v>
      </c>
      <c r="AD41" s="237">
        <f t="shared" si="7"/>
        <v>1.3788968824940049E-2</v>
      </c>
      <c r="AE41" s="233">
        <f>SUM(AE36:AE40)</f>
        <v>0.21252997601918461</v>
      </c>
      <c r="AF41" s="236">
        <f t="shared" ref="AF41:AK41" si="8">SUM(AF36:AF40)</f>
        <v>9.1127098321342928E-2</v>
      </c>
      <c r="AG41" s="236">
        <f t="shared" si="8"/>
        <v>5.4556354916067147E-2</v>
      </c>
      <c r="AH41" s="236">
        <f t="shared" si="8"/>
        <v>3.537170263788969E-2</v>
      </c>
      <c r="AI41" s="236">
        <f t="shared" si="8"/>
        <v>2.0083932853717026E-2</v>
      </c>
      <c r="AJ41" s="236">
        <f t="shared" si="8"/>
        <v>8.3932853717026377E-3</v>
      </c>
      <c r="AK41" s="237">
        <f t="shared" si="8"/>
        <v>2.9976019184652274E-3</v>
      </c>
      <c r="AL41" s="365"/>
      <c r="AM41" s="365"/>
      <c r="AN41" s="365"/>
      <c r="AO41" s="365"/>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5"/>
      <c r="AM42" s="284"/>
      <c r="AN42" s="284"/>
      <c r="AO42" s="284"/>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5"/>
      <c r="AM43" s="365"/>
      <c r="AN43" s="365"/>
      <c r="AO43" s="365"/>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5"/>
      <c r="AN44" s="365"/>
      <c r="AO44" s="365"/>
      <c r="AP44" s="173"/>
    </row>
    <row r="45" spans="1:44" hidden="1" x14ac:dyDescent="0.2">
      <c r="A45" s="202">
        <v>3</v>
      </c>
      <c r="B45" s="203" t="s">
        <v>82</v>
      </c>
      <c r="C45" s="78">
        <f>SUM(C43:C44)</f>
        <v>0</v>
      </c>
      <c r="D45" s="82">
        <f t="shared" ref="D45:AK45" si="9">SUM(D43:D44)</f>
        <v>0</v>
      </c>
      <c r="E45" s="82">
        <f t="shared" si="9"/>
        <v>0</v>
      </c>
      <c r="F45" s="82">
        <f>SUM(F43:F44)</f>
        <v>0</v>
      </c>
      <c r="G45" s="82">
        <f>SUM(G43:G44)</f>
        <v>0</v>
      </c>
      <c r="H45" s="82">
        <f>SUM(H43:H44)</f>
        <v>0</v>
      </c>
      <c r="I45" s="83">
        <f>SUM(I43:I44)</f>
        <v>0</v>
      </c>
      <c r="J45" s="78">
        <f>SUM(J43:J44)</f>
        <v>0</v>
      </c>
      <c r="K45" s="82">
        <f t="shared" ref="K45" si="10">SUM(K43:K44)</f>
        <v>0</v>
      </c>
      <c r="L45" s="82">
        <f t="shared" si="9"/>
        <v>0</v>
      </c>
      <c r="M45" s="92">
        <f t="shared" si="9"/>
        <v>0</v>
      </c>
      <c r="N45" s="92">
        <f t="shared" si="9"/>
        <v>0</v>
      </c>
      <c r="O45" s="92">
        <f t="shared" si="9"/>
        <v>0</v>
      </c>
      <c r="P45" s="84">
        <f t="shared" si="9"/>
        <v>0</v>
      </c>
      <c r="Q45" s="78">
        <f>SUM(Q43:Q44)</f>
        <v>0</v>
      </c>
      <c r="R45" s="82">
        <f t="shared" ref="R45" si="11">SUM(R43:R44)</f>
        <v>0</v>
      </c>
      <c r="S45" s="82">
        <f t="shared" si="9"/>
        <v>0</v>
      </c>
      <c r="T45" s="92">
        <f t="shared" si="9"/>
        <v>0</v>
      </c>
      <c r="U45" s="92">
        <f t="shared" si="9"/>
        <v>0</v>
      </c>
      <c r="V45" s="92">
        <f t="shared" si="9"/>
        <v>0</v>
      </c>
      <c r="W45" s="83">
        <f t="shared" si="9"/>
        <v>0</v>
      </c>
      <c r="X45" s="78">
        <f>SUM(X43:X44)</f>
        <v>0</v>
      </c>
      <c r="Y45" s="82">
        <f t="shared" ref="Y45" si="12">SUM(Y43:Y44)</f>
        <v>0</v>
      </c>
      <c r="Z45" s="82">
        <f t="shared" si="9"/>
        <v>0</v>
      </c>
      <c r="AA45" s="92">
        <f t="shared" si="9"/>
        <v>0</v>
      </c>
      <c r="AB45" s="92">
        <f t="shared" si="9"/>
        <v>0</v>
      </c>
      <c r="AC45" s="92">
        <f t="shared" si="9"/>
        <v>0</v>
      </c>
      <c r="AD45" s="83">
        <f t="shared" si="9"/>
        <v>0</v>
      </c>
      <c r="AE45" s="78">
        <f>SUM(AE43:AE44)</f>
        <v>0</v>
      </c>
      <c r="AF45" s="82">
        <f t="shared" ref="AF45" si="13">SUM(AF43:AF44)</f>
        <v>0</v>
      </c>
      <c r="AG45" s="82">
        <f t="shared" si="9"/>
        <v>0</v>
      </c>
      <c r="AH45" s="92">
        <f t="shared" si="9"/>
        <v>0</v>
      </c>
      <c r="AI45" s="92">
        <f t="shared" si="9"/>
        <v>0</v>
      </c>
      <c r="AJ45" s="92">
        <f t="shared" si="9"/>
        <v>0</v>
      </c>
      <c r="AK45" s="83">
        <f t="shared" si="9"/>
        <v>0</v>
      </c>
      <c r="AM45" s="365"/>
      <c r="AN45" s="365"/>
      <c r="AO45" s="365"/>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5"/>
      <c r="AN46" s="365"/>
      <c r="AO46" s="365"/>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4">SUM(K47:P47)</f>
        <v>5.5964653902798235E-2</v>
      </c>
      <c r="K47" s="94">
        <f>IF('כללי א1'!K24=0,0,'כללי א1'!K24/'כללי א1'!$C$28)</f>
        <v>8.836524300441826E-3</v>
      </c>
      <c r="L47" s="94">
        <f>IF('כללי א1'!L24=0,0,'כללי א1'!L24/'כללי א1'!$C$28)</f>
        <v>4.418262150220913E-3</v>
      </c>
      <c r="M47" s="94">
        <f>IF('כללי א1'!M24=0,0,'כללי א1'!M24/'כללי א1'!$C$28)</f>
        <v>5.8910162002945507E-3</v>
      </c>
      <c r="N47" s="94">
        <f>IF('כללי א1'!N24=0,0,'כללי א1'!N24/'כללי א1'!$C$28)</f>
        <v>2.9455081001472753E-3</v>
      </c>
      <c r="O47" s="94">
        <f>IF('כללי א1'!O24=0,0,'כללי א1'!O24/'כללי א1'!$C$28)</f>
        <v>5.8910162002945507E-3</v>
      </c>
      <c r="P47" s="94">
        <f>IF('כללי א1'!P24=0,0,'כללי א1'!P24/'כללי א1'!$C$28)</f>
        <v>2.7982326951399118E-2</v>
      </c>
      <c r="Q47" s="78">
        <f t="shared" ref="Q47:Q50" si="15">SUM(R47:W47)</f>
        <v>1.2606774668630338</v>
      </c>
      <c r="R47" s="94">
        <f>IF('כללי א1'!R24=0,0,'כללי א1'!R24/'כללי א1'!$C$28)</f>
        <v>7.511045655375552E-2</v>
      </c>
      <c r="S47" s="94">
        <f>IF('כללי א1'!S24=0,0,'כללי א1'!S24/'כללי א1'!$C$28)</f>
        <v>3.3873343151693665E-2</v>
      </c>
      <c r="T47" s="94">
        <f>IF('כללי א1'!T24=0,0,'כללי א1'!T24/'כללי א1'!$C$28)</f>
        <v>4.4182621502209134E-2</v>
      </c>
      <c r="U47" s="94">
        <f>IF('כללי א1'!U24=0,0,'כללי א1'!U24/'כללי א1'!$C$28)</f>
        <v>9.1310751104565532E-2</v>
      </c>
      <c r="V47" s="94">
        <f>IF('כללי א1'!V24=0,0,'כללי א1'!V24/'כללי א1'!$C$28)</f>
        <v>0.13107511045655376</v>
      </c>
      <c r="W47" s="94">
        <f>IF('כללי א1'!W24=0,0,'כללי א1'!W24/'כללי א1'!$C$28)</f>
        <v>0.88512518409425622</v>
      </c>
      <c r="X47" s="78">
        <f t="shared" ref="X47:X50" si="16">SUM(Y47:AD47)</f>
        <v>7.3637702503681884E-3</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1.4727540500736377E-3</v>
      </c>
      <c r="AD47" s="94">
        <f>IF('כללי א1'!AD24=0,0,'כללי א1'!AD24/'כללי א1'!$C$28)</f>
        <v>5.8910162002945507E-3</v>
      </c>
      <c r="AE47" s="78">
        <f>SUM(AF47:AK47)</f>
        <v>5.8910162002945507E-3</v>
      </c>
      <c r="AF47" s="94">
        <f>IF('כללי א1'!AF24=0,0,'כללי א1'!AF24/'כללי א1'!$C$28)</f>
        <v>0</v>
      </c>
      <c r="AG47" s="94">
        <f>IF('כללי א1'!AG24=0,0,'כללי א1'!AG24/'כללי א1'!$C$28)</f>
        <v>0</v>
      </c>
      <c r="AH47" s="94">
        <f>IF('כללי א1'!AH24=0,0,'כללי א1'!AH24/'כללי א1'!$C$28)</f>
        <v>1.4727540500736377E-3</v>
      </c>
      <c r="AI47" s="94">
        <f>IF('כללי א1'!AI24=0,0,'כללי א1'!AI24/'כללי א1'!$C$28)</f>
        <v>0</v>
      </c>
      <c r="AJ47" s="94">
        <f>IF('כללי א1'!AJ24=0,0,'כללי א1'!AJ24/'כללי א1'!$C$28)</f>
        <v>1.4727540500736377E-3</v>
      </c>
      <c r="AK47" s="97">
        <f>IF('כללי א1'!AK24=0,0,'כללי א1'!AK24/'כללי א1'!$C$28)</f>
        <v>2.9455081001472753E-3</v>
      </c>
      <c r="AM47" s="365"/>
      <c r="AN47" s="365"/>
      <c r="AO47" s="365"/>
      <c r="AP47" s="173"/>
    </row>
    <row r="48" spans="1:44" hidden="1" x14ac:dyDescent="0.2">
      <c r="A48" s="202">
        <v>2</v>
      </c>
      <c r="B48" s="203" t="s">
        <v>77</v>
      </c>
      <c r="C48" s="93">
        <f>SUM(D48:I48)</f>
        <v>1.3254786450662739E-2</v>
      </c>
      <c r="D48" s="94">
        <f>IF('כללי א1'!D25=0,0,'כללי א1'!D25/'כללי א1'!$C$28)</f>
        <v>2.9455081001472753E-3</v>
      </c>
      <c r="E48" s="94">
        <f>IF('כללי א1'!E25=0,0,'כללי א1'!E25/'כללי א1'!$C$28)</f>
        <v>1.4727540500736377E-3</v>
      </c>
      <c r="F48" s="94">
        <f>IF('כללי א1'!F25=0,0,'כללי א1'!F25/'כללי א1'!$C$28)</f>
        <v>4.418262150220913E-3</v>
      </c>
      <c r="G48" s="94">
        <f>IF('כללי א1'!G25=0,0,'כללי א1'!G25/'כללי א1'!$C$28)</f>
        <v>1.4727540500736377E-3</v>
      </c>
      <c r="H48" s="94">
        <f>IF('כללי א1'!H25=0,0,'כללי א1'!H25/'כללי א1'!$C$28)</f>
        <v>0</v>
      </c>
      <c r="I48" s="94">
        <f>IF('כללי א1'!I25=0,0,'כללי א1'!I25/'כללי א1'!$C$28)</f>
        <v>2.9455081001472753E-3</v>
      </c>
      <c r="J48" s="78">
        <f t="shared" si="14"/>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5"/>
        <v>0.11487481590574375</v>
      </c>
      <c r="R48" s="94">
        <f>IF('כללי א1'!R25=0,0,'כללי א1'!R25/'כללי א1'!$C$28)</f>
        <v>8.836524300441826E-3</v>
      </c>
      <c r="S48" s="94">
        <f>IF('כללי א1'!S25=0,0,'כללי א1'!S25/'כללי א1'!$C$28)</f>
        <v>4.418262150220913E-3</v>
      </c>
      <c r="T48" s="94">
        <f>IF('כללי א1'!T25=0,0,'כללי א1'!T25/'כללי א1'!$C$28)</f>
        <v>5.8910162002945507E-3</v>
      </c>
      <c r="U48" s="94">
        <f>IF('כללי א1'!U25=0,0,'כללי א1'!U25/'כללי א1'!$C$28)</f>
        <v>7.3637702503681884E-3</v>
      </c>
      <c r="V48" s="94">
        <f>IF('כללי א1'!V25=0,0,'כללי א1'!V25/'כללי א1'!$C$28)</f>
        <v>2.3564064801178203E-2</v>
      </c>
      <c r="W48" s="94">
        <f>IF('כללי א1'!W25=0,0,'כללי א1'!W25/'כללי א1'!$C$28)</f>
        <v>6.4801178203240065E-2</v>
      </c>
      <c r="X48" s="78">
        <f t="shared" si="16"/>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1.4727540500736377E-3</v>
      </c>
      <c r="AF48" s="94">
        <f>IF('כללי א1'!AF25=0,0,'כללי א1'!AF25/'כללי א1'!$C$28)</f>
        <v>0</v>
      </c>
      <c r="AG48" s="94">
        <f>IF('כללי א1'!AG25=0,0,'כללי א1'!AG25/'כללי א1'!$C$28)</f>
        <v>0</v>
      </c>
      <c r="AH48" s="94">
        <f>IF('כללי א1'!AH25=0,0,'כללי א1'!AH25/'כללי א1'!$C$28)</f>
        <v>1.4727540500736377E-3</v>
      </c>
      <c r="AI48" s="94">
        <f>IF('כללי א1'!AI25=0,0,'כללי א1'!AI25/'כללי א1'!$C$28)</f>
        <v>0</v>
      </c>
      <c r="AJ48" s="94">
        <f>IF('כללי א1'!AJ25=0,0,'כללי א1'!AJ25/'כללי א1'!$C$28)</f>
        <v>0</v>
      </c>
      <c r="AK48" s="97">
        <f>IF('כללי א1'!AK25=0,0,'כללי א1'!AK25/'כללי א1'!$C$28)</f>
        <v>0</v>
      </c>
      <c r="AM48" s="365"/>
      <c r="AN48" s="365"/>
      <c r="AO48" s="365"/>
      <c r="AP48" s="173"/>
    </row>
    <row r="49" spans="1:42" hidden="1" x14ac:dyDescent="0.2">
      <c r="A49" s="202">
        <v>3</v>
      </c>
      <c r="B49" s="203" t="s">
        <v>84</v>
      </c>
      <c r="C49" s="93">
        <f>SUM(D49:I49)</f>
        <v>0.98674521354933731</v>
      </c>
      <c r="D49" s="94">
        <f>IF('כללי א1'!D26=0,0,'כללי א1'!D26/'כללי א1'!$C$28)</f>
        <v>1.4727540500736377E-2</v>
      </c>
      <c r="E49" s="94">
        <f>IF('כללי א1'!E26=0,0,'כללי א1'!E26/'כללי א1'!$C$28)</f>
        <v>1.9145802650957292E-2</v>
      </c>
      <c r="F49" s="94">
        <f>IF('כללי א1'!F26=0,0,'כללי א1'!F26/'כללי א1'!$C$28)</f>
        <v>0.15316642120765833</v>
      </c>
      <c r="G49" s="94">
        <f>IF('כללי א1'!G26=0,0,'כללי א1'!G26/'כללי א1'!$C$28)</f>
        <v>0.41384388807069217</v>
      </c>
      <c r="H49" s="94">
        <f>IF('כללי א1'!H26=0,0,'כללי א1'!H26/'כללי א1'!$C$28)</f>
        <v>0.3078055964653903</v>
      </c>
      <c r="I49" s="94">
        <f>IF('כללי א1'!I26=0,0,'כללי א1'!I26/'כללי א1'!$C$28)</f>
        <v>7.8055964653902798E-2</v>
      </c>
      <c r="J49" s="78">
        <f t="shared" si="14"/>
        <v>1.6200294550810013E-2</v>
      </c>
      <c r="K49" s="94">
        <f>IF('כללי א1'!K26=0,0,'כללי א1'!K26/'כללי א1'!$C$28)</f>
        <v>0</v>
      </c>
      <c r="L49" s="94">
        <f>IF('כללי א1'!L26=0,0,'כללי א1'!L26/'כללי א1'!$C$28)</f>
        <v>0</v>
      </c>
      <c r="M49" s="94">
        <f>IF('כללי א1'!M26=0,0,'כללי א1'!M26/'כללי א1'!$C$28)</f>
        <v>2.9455081001472753E-3</v>
      </c>
      <c r="N49" s="94">
        <f>IF('כללי א1'!N26=0,0,'כללי א1'!N26/'כללי א1'!$C$28)</f>
        <v>1.4727540500736377E-3</v>
      </c>
      <c r="O49" s="94">
        <f>IF('כללי א1'!O26=0,0,'כללי א1'!O26/'כללי א1'!$C$28)</f>
        <v>1.4727540500736377E-3</v>
      </c>
      <c r="P49" s="94">
        <f>IF('כללי א1'!P26=0,0,'כללי א1'!P26/'כללי א1'!$C$28)</f>
        <v>1.0309278350515464E-2</v>
      </c>
      <c r="Q49" s="78">
        <f t="shared" si="15"/>
        <v>0.26067746686303389</v>
      </c>
      <c r="R49" s="94">
        <f>IF('כללי א1'!R26=0,0,'כללי א1'!R26/'כללי א1'!$C$28)</f>
        <v>3.0927835051546393E-2</v>
      </c>
      <c r="S49" s="94">
        <f>IF('כללי א1'!S26=0,0,'כללי א1'!S26/'כללי א1'!$C$28)</f>
        <v>3.9764359351988215E-2</v>
      </c>
      <c r="T49" s="94">
        <f>IF('כללי א1'!T26=0,0,'כללי א1'!T26/'כללי א1'!$C$28)</f>
        <v>5.8910162002945507E-2</v>
      </c>
      <c r="U49" s="94">
        <f>IF('כללי א1'!U26=0,0,'כללי א1'!U26/'כללי א1'!$C$28)</f>
        <v>3.6818851251840944E-2</v>
      </c>
      <c r="V49" s="94">
        <f>IF('כללי א1'!V26=0,0,'כללי א1'!V26/'כללי א1'!$C$28)</f>
        <v>1.9145802650957292E-2</v>
      </c>
      <c r="W49" s="94">
        <f>IF('כללי א1'!W26=0,0,'כללי א1'!W26/'כללי א1'!$C$28)</f>
        <v>7.511045655375552E-2</v>
      </c>
      <c r="X49" s="78">
        <f t="shared" si="16"/>
        <v>5.8910162002945507E-3</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5.8910162002945507E-3</v>
      </c>
      <c r="AE49" s="78">
        <f>SUM(AF49:AK49)</f>
        <v>5.8910162002945507E-3</v>
      </c>
      <c r="AF49" s="94">
        <f>IF('כללי א1'!AF26=0,0,'כללי א1'!AF26/'כללי א1'!$C$28)</f>
        <v>0</v>
      </c>
      <c r="AG49" s="94">
        <f>IF('כללי א1'!AG26=0,0,'כללי א1'!AG26/'כללי א1'!$C$28)</f>
        <v>2.9455081001472753E-3</v>
      </c>
      <c r="AH49" s="94">
        <f>IF('כללי א1'!AH26=0,0,'כללי א1'!AH26/'כללי א1'!$C$28)</f>
        <v>0</v>
      </c>
      <c r="AI49" s="94">
        <f>IF('כללי א1'!AI26=0,0,'כללי א1'!AI26/'כללי א1'!$C$28)</f>
        <v>0</v>
      </c>
      <c r="AJ49" s="94">
        <f>IF('כללי א1'!AJ26=0,0,'כללי א1'!AJ26/'כללי א1'!$C$28)</f>
        <v>2.9455081001472753E-3</v>
      </c>
      <c r="AK49" s="97">
        <f>IF('כללי א1'!AK26=0,0,'כללי א1'!AK26/'כללי א1'!$C$28)</f>
        <v>0</v>
      </c>
      <c r="AM49" s="365"/>
      <c r="AN49" s="365"/>
      <c r="AO49" s="365"/>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4"/>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5"/>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6"/>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1.4727540500736377E-3</v>
      </c>
      <c r="AF50" s="94">
        <f>IF('כללי א1'!AF27=0,0,'כללי א1'!AF27/'כללי א1'!$C$28)</f>
        <v>1.4727540500736377E-3</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5"/>
      <c r="AN50" s="365"/>
      <c r="AO50" s="365"/>
      <c r="AP50" s="173"/>
    </row>
    <row r="51" spans="1:42" ht="13.5" hidden="1" thickBot="1" x14ac:dyDescent="0.25">
      <c r="A51" s="207">
        <v>5</v>
      </c>
      <c r="B51" s="208" t="s">
        <v>86</v>
      </c>
      <c r="C51" s="100">
        <f>SUM(C47:C50)</f>
        <v>1</v>
      </c>
      <c r="D51" s="101">
        <f t="shared" ref="D51:AK51" si="17">SUM(D47:D50)</f>
        <v>1.7673048600883652E-2</v>
      </c>
      <c r="E51" s="101">
        <f t="shared" si="17"/>
        <v>2.0618556701030931E-2</v>
      </c>
      <c r="F51" s="101">
        <f>SUM(F47:F50)</f>
        <v>0.15758468335787926</v>
      </c>
      <c r="G51" s="101">
        <f>SUM(G47:G50)</f>
        <v>0.4153166421207658</v>
      </c>
      <c r="H51" s="101">
        <f>SUM(H47:H50)</f>
        <v>0.3078055964653903</v>
      </c>
      <c r="I51" s="102">
        <f>SUM(I47:I50)</f>
        <v>8.1001472754050077E-2</v>
      </c>
      <c r="J51" s="100">
        <f t="shared" si="17"/>
        <v>7.2164948453608241E-2</v>
      </c>
      <c r="K51" s="101">
        <f t="shared" si="17"/>
        <v>8.836524300441826E-3</v>
      </c>
      <c r="L51" s="101">
        <f t="shared" si="17"/>
        <v>4.418262150220913E-3</v>
      </c>
      <c r="M51" s="103">
        <f t="shared" si="17"/>
        <v>8.836524300441826E-3</v>
      </c>
      <c r="N51" s="103">
        <f t="shared" si="17"/>
        <v>4.418262150220913E-3</v>
      </c>
      <c r="O51" s="103">
        <f t="shared" si="17"/>
        <v>7.3637702503681884E-3</v>
      </c>
      <c r="P51" s="104">
        <f t="shared" si="17"/>
        <v>3.8291605301914583E-2</v>
      </c>
      <c r="Q51" s="100">
        <f t="shared" si="17"/>
        <v>1.6362297496318114</v>
      </c>
      <c r="R51" s="101">
        <f t="shared" si="17"/>
        <v>0.11487481590574374</v>
      </c>
      <c r="S51" s="101">
        <f t="shared" si="17"/>
        <v>7.8055964653902798E-2</v>
      </c>
      <c r="T51" s="103">
        <f t="shared" si="17"/>
        <v>0.10898379970544919</v>
      </c>
      <c r="U51" s="103">
        <f t="shared" si="17"/>
        <v>0.13549337260677466</v>
      </c>
      <c r="V51" s="103">
        <f t="shared" si="17"/>
        <v>0.17378497790868924</v>
      </c>
      <c r="W51" s="102">
        <f t="shared" si="17"/>
        <v>1.0250368188512518</v>
      </c>
      <c r="X51" s="100">
        <f t="shared" si="17"/>
        <v>1.3254786450662739E-2</v>
      </c>
      <c r="Y51" s="101">
        <f t="shared" si="17"/>
        <v>0</v>
      </c>
      <c r="Z51" s="101">
        <f t="shared" si="17"/>
        <v>0</v>
      </c>
      <c r="AA51" s="103">
        <f t="shared" si="17"/>
        <v>0</v>
      </c>
      <c r="AB51" s="103">
        <f t="shared" si="17"/>
        <v>0</v>
      </c>
      <c r="AC51" s="103">
        <f t="shared" si="17"/>
        <v>1.4727540500736377E-3</v>
      </c>
      <c r="AD51" s="102">
        <f t="shared" si="17"/>
        <v>1.1782032400589101E-2</v>
      </c>
      <c r="AE51" s="100">
        <f t="shared" si="17"/>
        <v>1.4727540500736377E-2</v>
      </c>
      <c r="AF51" s="101">
        <f t="shared" si="17"/>
        <v>1.4727540500736377E-3</v>
      </c>
      <c r="AG51" s="101">
        <f t="shared" si="17"/>
        <v>2.9455081001472753E-3</v>
      </c>
      <c r="AH51" s="103">
        <f t="shared" si="17"/>
        <v>2.9455081001472753E-3</v>
      </c>
      <c r="AI51" s="103">
        <f t="shared" si="17"/>
        <v>0</v>
      </c>
      <c r="AJ51" s="103">
        <f t="shared" si="17"/>
        <v>4.418262150220913E-3</v>
      </c>
      <c r="AK51" s="102">
        <f t="shared" si="17"/>
        <v>2.9455081001472753E-3</v>
      </c>
      <c r="AM51" s="365"/>
      <c r="AN51" s="365"/>
      <c r="AO51" s="365"/>
      <c r="AP51" s="173"/>
    </row>
  </sheetData>
  <sheetProtection password="CC43" sheet="1" objects="1" scenarios="1" formatCells="0" formatColumns="0" formatRows="0"/>
  <mergeCells count="2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8"/>
      <c r="B3" s="183" t="str">
        <f>CONCATENATE(הוראות!Z13,הוראות!F13)</f>
        <v>הנתונים ביחידות בודדות לשנת 2017</v>
      </c>
    </row>
    <row r="4" spans="1:46" x14ac:dyDescent="0.2">
      <c r="B4" s="182" t="s">
        <v>425</v>
      </c>
    </row>
    <row r="5" spans="1:46" ht="13.5" thickBot="1" x14ac:dyDescent="0.25"/>
    <row r="6" spans="1:46" x14ac:dyDescent="0.2">
      <c r="B6" s="445" t="s">
        <v>179</v>
      </c>
      <c r="C6" s="481"/>
      <c r="D6" s="482"/>
      <c r="E6" s="448" t="s">
        <v>26</v>
      </c>
      <c r="F6" s="449"/>
      <c r="G6" s="449"/>
      <c r="H6" s="449"/>
      <c r="I6" s="449"/>
      <c r="J6" s="449"/>
      <c r="K6" s="450"/>
      <c r="L6" s="454" t="s">
        <v>27</v>
      </c>
      <c r="M6" s="455"/>
      <c r="N6" s="456"/>
      <c r="O6" s="456"/>
      <c r="P6" s="456"/>
      <c r="Q6" s="456"/>
      <c r="R6" s="456"/>
      <c r="S6" s="456"/>
      <c r="T6" s="456"/>
      <c r="U6" s="456"/>
      <c r="V6" s="456"/>
      <c r="W6" s="456"/>
      <c r="X6" s="456"/>
      <c r="Y6" s="457"/>
      <c r="Z6" s="432" t="s">
        <v>501</v>
      </c>
      <c r="AA6" s="433"/>
      <c r="AB6" s="433"/>
      <c r="AC6" s="433"/>
      <c r="AD6" s="433"/>
      <c r="AE6" s="433"/>
      <c r="AF6" s="433"/>
      <c r="AG6" s="433"/>
      <c r="AH6" s="433"/>
      <c r="AI6" s="433"/>
      <c r="AJ6" s="433"/>
      <c r="AK6" s="433"/>
      <c r="AL6" s="433"/>
      <c r="AM6" s="434"/>
    </row>
    <row r="7" spans="1:46" ht="12.75" customHeight="1" x14ac:dyDescent="0.2">
      <c r="A7" s="186"/>
      <c r="B7" s="446"/>
      <c r="C7" s="483"/>
      <c r="D7" s="484"/>
      <c r="E7" s="451"/>
      <c r="F7" s="452"/>
      <c r="G7" s="452"/>
      <c r="H7" s="452"/>
      <c r="I7" s="452"/>
      <c r="J7" s="452"/>
      <c r="K7" s="453"/>
      <c r="L7" s="435" t="s">
        <v>180</v>
      </c>
      <c r="M7" s="436"/>
      <c r="N7" s="437"/>
      <c r="O7" s="437"/>
      <c r="P7" s="437"/>
      <c r="Q7" s="437"/>
      <c r="R7" s="437"/>
      <c r="S7" s="437" t="s">
        <v>181</v>
      </c>
      <c r="T7" s="437"/>
      <c r="U7" s="437"/>
      <c r="V7" s="437"/>
      <c r="W7" s="437"/>
      <c r="X7" s="437"/>
      <c r="Y7" s="438"/>
      <c r="Z7" s="435" t="s">
        <v>30</v>
      </c>
      <c r="AA7" s="436"/>
      <c r="AB7" s="437"/>
      <c r="AC7" s="437"/>
      <c r="AD7" s="437"/>
      <c r="AE7" s="437"/>
      <c r="AF7" s="437"/>
      <c r="AG7" s="437" t="s">
        <v>31</v>
      </c>
      <c r="AH7" s="437"/>
      <c r="AI7" s="437"/>
      <c r="AJ7" s="437"/>
      <c r="AK7" s="437"/>
      <c r="AL7" s="437"/>
      <c r="AM7" s="438"/>
      <c r="AN7" s="278"/>
      <c r="AO7" s="278"/>
      <c r="AP7" s="278"/>
      <c r="AQ7" s="278"/>
      <c r="AR7" s="173"/>
    </row>
    <row r="8" spans="1:46" ht="25.5" customHeight="1" x14ac:dyDescent="0.2">
      <c r="A8" s="186"/>
      <c r="B8" s="446"/>
      <c r="C8" s="483"/>
      <c r="D8" s="484"/>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8"/>
      <c r="AO8" s="278"/>
      <c r="AP8" s="278"/>
      <c r="AQ8" s="278"/>
      <c r="AR8" s="173"/>
    </row>
    <row r="9" spans="1:46" ht="13.5" thickBot="1" x14ac:dyDescent="0.25">
      <c r="A9" s="192"/>
      <c r="B9" s="447"/>
      <c r="C9" s="485"/>
      <c r="D9" s="486"/>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8"/>
      <c r="AO9" s="278"/>
      <c r="AP9" s="278"/>
      <c r="AQ9" s="278"/>
      <c r="AR9" s="291"/>
      <c r="AS9" s="292"/>
      <c r="AT9" s="159"/>
    </row>
    <row r="10" spans="1:46" x14ac:dyDescent="0.2">
      <c r="A10" s="200" t="s">
        <v>72</v>
      </c>
      <c r="B10" s="201" t="s">
        <v>73</v>
      </c>
      <c r="C10" s="280"/>
      <c r="D10" s="281"/>
      <c r="E10" s="71"/>
      <c r="F10" s="240"/>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6"/>
      <c r="AO10" s="276"/>
      <c r="AP10" s="276"/>
      <c r="AQ10" s="276"/>
      <c r="AR10" s="173"/>
    </row>
    <row r="11" spans="1:46" x14ac:dyDescent="0.2">
      <c r="A11" s="202">
        <v>3</v>
      </c>
      <c r="B11" s="478" t="s">
        <v>500</v>
      </c>
      <c r="C11" s="479"/>
      <c r="D11" s="480"/>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0.98675602361576531</v>
      </c>
      <c r="M11" s="234">
        <f>IF('כללי א1'!K12=0,0,'כללי א1'!K12/'כללי א1'!$J$17)</f>
        <v>0.40067017711823838</v>
      </c>
      <c r="N11" s="234">
        <f>IF('כללי א1'!L12=0,0,'כללי א1'!L12/'כללי א1'!$J$17)</f>
        <v>0.33285463539173449</v>
      </c>
      <c r="O11" s="234">
        <f>IF('כללי א1'!M12=0,0,'כללי א1'!M12/'כללי א1'!$J$17)</f>
        <v>0.14201372267432583</v>
      </c>
      <c r="P11" s="234">
        <f>IF('כללי א1'!N12=0,0,'כללי א1'!N12/'כללי א1'!$J$17)</f>
        <v>6.8134673687569813E-2</v>
      </c>
      <c r="Q11" s="234">
        <f>IF('כללי א1'!O12=0,0,'כללי א1'!O12/'כללי א1'!$J$17)</f>
        <v>1.8030955800223392E-2</v>
      </c>
      <c r="R11" s="235">
        <f>IF('כללי א1'!P12=0,0,'כללי א1'!P12/'כללי א1'!$J$17)</f>
        <v>2.5051858943673209E-2</v>
      </c>
      <c r="S11" s="233">
        <f>SUM(T11:Y11)</f>
        <v>0.64738955823293154</v>
      </c>
      <c r="T11" s="234">
        <f>IF('כללי א1'!R12=0,0,'כללי א1'!R12/'כללי א1'!$Q$17)</f>
        <v>8.7068273092369475E-2</v>
      </c>
      <c r="U11" s="234">
        <f>IF('כללי א1'!S12=0,0,'כללי א1'!S12/'כללי א1'!$Q$17)</f>
        <v>0.18875502008032127</v>
      </c>
      <c r="V11" s="234">
        <f>IF('כללי א1'!T12=0,0,'כללי א1'!T12/'כללי א1'!$Q$17)</f>
        <v>0.21718875502008031</v>
      </c>
      <c r="W11" s="234">
        <f>IF('כללי א1'!U12=0,0,'כללי א1'!U12/'כללי א1'!$Q$17)</f>
        <v>0.10987951807228916</v>
      </c>
      <c r="X11" s="234">
        <f>IF('כללי א1'!V12=0,0,'כללי א1'!V12/'כללי א1'!$Q$17)</f>
        <v>2.4899598393574297E-2</v>
      </c>
      <c r="Y11" s="235">
        <f>IF('כללי א1'!W12=0,0,'כללי א1'!W12/'כללי א1'!$Q$17)</f>
        <v>1.9598393574297188E-2</v>
      </c>
      <c r="Z11" s="233">
        <f>SUM(AA11:AF11)</f>
        <v>0.52006688963210701</v>
      </c>
      <c r="AA11" s="234">
        <f>IF('כללי א1'!Y12=0,0,'כללי א1'!Y12/'כללי א1'!$X$17)</f>
        <v>0.17224080267558528</v>
      </c>
      <c r="AB11" s="234">
        <f>IF('כללי א1'!Z12=0,0,'כללי א1'!Z12/'כללי א1'!$X$17)</f>
        <v>0.10033444816053512</v>
      </c>
      <c r="AC11" s="234">
        <f>IF('כללי א1'!AA12=0,0,'כללי א1'!AA12/'כללי א1'!$X$17)</f>
        <v>9.8662207357859535E-2</v>
      </c>
      <c r="AD11" s="234">
        <f>IF('כללי א1'!AB12=0,0,'כללי א1'!AB12/'כללי א1'!$X$17)</f>
        <v>7.1906354515050161E-2</v>
      </c>
      <c r="AE11" s="234">
        <f>IF('כללי א1'!AC12=0,0,'כללי א1'!AC12/'כללי א1'!$X$17)</f>
        <v>3.3444816053511704E-2</v>
      </c>
      <c r="AF11" s="235">
        <f>IF('כללי א1'!AD12=0,0,'כללי א1'!AD12/'כללי א1'!$X$17)</f>
        <v>4.3478260869565216E-2</v>
      </c>
      <c r="AG11" s="233">
        <f>SUM(AH11:AM11)</f>
        <v>0.70803949224259521</v>
      </c>
      <c r="AH11" s="234">
        <f>IF('כללי א1'!AF12=0,0,'כללי א1'!AF12/'כללי א1'!$AE$17)</f>
        <v>0.31170662905500707</v>
      </c>
      <c r="AI11" s="234">
        <f>IF('כללי א1'!AG12=0,0,'כללי א1'!AG12/'כללי א1'!$AE$17)</f>
        <v>0.17348377997179126</v>
      </c>
      <c r="AJ11" s="234">
        <f>IF('כללי א1'!AH12=0,0,'כללי א1'!AH12/'כללי א1'!$AE$17)</f>
        <v>0.11424541607898449</v>
      </c>
      <c r="AK11" s="234">
        <f>IF('כללי א1'!AI12=0,0,'כללי א1'!AI12/'כללי א1'!$AE$17)</f>
        <v>7.1932299012693934E-2</v>
      </c>
      <c r="AL11" s="234">
        <f>IF('כללי א1'!AJ12=0,0,'כללי א1'!AJ12/'כללי א1'!$AE$17)</f>
        <v>2.6798307475317348E-2</v>
      </c>
      <c r="AM11" s="235">
        <f>IF('כללי א1'!AK12=0,0,'כללי א1'!AK12/'כללי א1'!$AE$17)</f>
        <v>9.8730606488011286E-3</v>
      </c>
      <c r="AN11" s="276"/>
      <c r="AO11" s="276"/>
      <c r="AP11" s="276"/>
      <c r="AQ11" s="276"/>
      <c r="AR11" s="173"/>
    </row>
    <row r="12" spans="1:46" x14ac:dyDescent="0.2">
      <c r="A12" s="299" t="s">
        <v>522</v>
      </c>
      <c r="B12" s="478" t="s">
        <v>499</v>
      </c>
      <c r="C12" s="479"/>
      <c r="D12" s="480"/>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4.4678474549226105E-3</v>
      </c>
      <c r="M12" s="234">
        <f>IF('כללי א1'!K13=0,0,'כללי א1'!K13/'כללי א1'!$J$17)</f>
        <v>4.7869794159885112E-4</v>
      </c>
      <c r="N12" s="234">
        <f>IF('כללי א1'!L13=0,0,'כללי א1'!L13/'כללי א1'!$J$17)</f>
        <v>1.4360938247965534E-3</v>
      </c>
      <c r="O12" s="234">
        <f>IF('כללי א1'!M13=0,0,'כללי א1'!M13/'כללי א1'!$J$17)</f>
        <v>1.276527844263603E-3</v>
      </c>
      <c r="P12" s="234">
        <f>IF('כללי א1'!N13=0,0,'כללי א1'!N13/'כללי א1'!$J$17)</f>
        <v>7.9782990266475187E-4</v>
      </c>
      <c r="Q12" s="234">
        <f>IF('כללי א1'!O13=0,0,'כללי א1'!O13/'כללי א1'!$J$17)</f>
        <v>3.1913196106590075E-4</v>
      </c>
      <c r="R12" s="235">
        <f>IF('כללי א1'!P13=0,0,'כללי א1'!P13/'כללי א1'!$J$17)</f>
        <v>1.5956598053295037E-4</v>
      </c>
      <c r="S12" s="233">
        <f>SUM(T12:Y12)</f>
        <v>0.20563549160671465</v>
      </c>
      <c r="T12" s="234">
        <f>IF('כללי א1'!R13=0,0,'כללי א1'!R13/'כללי א1'!$C$17)</f>
        <v>1.7685851318944845E-2</v>
      </c>
      <c r="U12" s="234">
        <f>IF('כללי א1'!S13=0,0,'כללי א1'!S13/'כללי א1'!$C$17)</f>
        <v>4.2266187050359713E-2</v>
      </c>
      <c r="V12" s="234">
        <f>IF('כללי א1'!T13=0,0,'כללי א1'!T13/'כללי א1'!$C$17)</f>
        <v>7.9736211031175064E-2</v>
      </c>
      <c r="W12" s="234">
        <f>IF('כללי א1'!U13=0,0,'כללי א1'!U13/'כללי א1'!$C$17)</f>
        <v>4.4364508393285373E-2</v>
      </c>
      <c r="X12" s="234">
        <f>IF('כללי א1'!V13=0,0,'כללי א1'!V13/'כללי א1'!$C$17)</f>
        <v>1.4388489208633094E-2</v>
      </c>
      <c r="Y12" s="235">
        <f>IF('כללי א1'!W13=0,0,'כללי א1'!W13/'כללי א1'!$C$17)</f>
        <v>7.1942446043165471E-3</v>
      </c>
      <c r="Z12" s="233">
        <f>SUM(AA12:AF12)</f>
        <v>5.065947242206234E-2</v>
      </c>
      <c r="AA12" s="234">
        <f>IF('כללי א1'!Y13=0,0,'כללי א1'!Y13/'כללי א1'!$C$17)</f>
        <v>1.8585131894484411E-2</v>
      </c>
      <c r="AB12" s="234">
        <f>IF('כללי א1'!Z13=0,0,'כללי א1'!Z13/'כללי א1'!$C$17)</f>
        <v>1.3489208633093525E-2</v>
      </c>
      <c r="AC12" s="234">
        <f>IF('כללי א1'!AA13=0,0,'כללי א1'!AA13/'כללי א1'!$C$17)</f>
        <v>9.892086330935251E-3</v>
      </c>
      <c r="AD12" s="234">
        <f>IF('כללי א1'!AB13=0,0,'כללי א1'!AB13/'כללי א1'!$C$17)</f>
        <v>4.4964028776978415E-3</v>
      </c>
      <c r="AE12" s="234">
        <f>IF('כללי א1'!AC13=0,0,'כללי א1'!AC13/'כללי א1'!$C$17)</f>
        <v>1.4988009592326139E-3</v>
      </c>
      <c r="AF12" s="235">
        <f>IF('כללי א1'!AD13=0,0,'כללי א1'!AD13/'כללי א1'!$C$17)</f>
        <v>2.6978417266187052E-3</v>
      </c>
      <c r="AG12" s="233">
        <f>SUM(AH12:AM12)</f>
        <v>4.4964028776978415E-2</v>
      </c>
      <c r="AH12" s="234">
        <f>IF('כללי א1'!AF13=0,0,'כללי א1'!AF13/'כללי א1'!$C$17)</f>
        <v>2.0683453237410072E-2</v>
      </c>
      <c r="AI12" s="234">
        <f>IF('כללי א1'!AG13=0,0,'כללי א1'!AG13/'כללי א1'!$C$17)</f>
        <v>1.3489208633093525E-2</v>
      </c>
      <c r="AJ12" s="234">
        <f>IF('כללי א1'!AH13=0,0,'כללי א1'!AH13/'כללי א1'!$C$17)</f>
        <v>6.8944844124700236E-3</v>
      </c>
      <c r="AK12" s="234">
        <f>IF('כללי א1'!AI13=0,0,'כללי א1'!AI13/'כללי א1'!$C$17)</f>
        <v>2.0983213429256594E-3</v>
      </c>
      <c r="AL12" s="234">
        <f>IF('כללי א1'!AJ13=0,0,'כללי א1'!AJ13/'כללי א1'!$C$17)</f>
        <v>1.199040767386091E-3</v>
      </c>
      <c r="AM12" s="235">
        <f>IF('כללי א1'!AK13=0,0,'כללי א1'!AK13/'כללי א1'!$C$17)</f>
        <v>5.9952038369304552E-4</v>
      </c>
      <c r="AN12" s="276"/>
      <c r="AO12" s="276"/>
      <c r="AP12" s="276"/>
      <c r="AQ12" s="276"/>
      <c r="AR12" s="173"/>
    </row>
    <row r="13" spans="1:46" x14ac:dyDescent="0.2">
      <c r="A13" s="202">
        <v>4</v>
      </c>
      <c r="B13" s="203" t="s">
        <v>77</v>
      </c>
      <c r="C13" s="271"/>
      <c r="D13" s="272"/>
      <c r="E13" s="78">
        <f>SUM(F13:K13)</f>
        <v>3.926858513189449E-2</v>
      </c>
      <c r="F13" s="79">
        <f>IF('כללי א1'!D14=0,0,'כללי א1'!D14/'כללי א1'!$C$17)</f>
        <v>7.4940047961630698E-3</v>
      </c>
      <c r="G13" s="79">
        <f>IF('כללי א1'!E14=0,0,'כללי א1'!E14/'כללי א1'!$C$17)</f>
        <v>1.1091127098321343E-2</v>
      </c>
      <c r="H13" s="79">
        <f>IF('כללי א1'!F14=0,0,'כללי א1'!F14/'כללי א1'!$C$17)</f>
        <v>1.6486810551558755E-2</v>
      </c>
      <c r="I13" s="79">
        <f>IF('כללי א1'!G14=0,0,'כללי א1'!G14/'כללי א1'!$C$17)</f>
        <v>3.2973621103117505E-3</v>
      </c>
      <c r="J13" s="79">
        <f>IF('כללי א1'!H14=0,0,'כללי א1'!H14/'כללי א1'!$C$17)</f>
        <v>0</v>
      </c>
      <c r="K13" s="80">
        <f>IF('כללי א1'!I14=0,0,'כללי א1'!I14/'כללי א1'!$C$17)</f>
        <v>8.9928057553956839E-4</v>
      </c>
      <c r="L13" s="78">
        <f>SUM(M13:R13)</f>
        <v>6.382639221318015E-3</v>
      </c>
      <c r="M13" s="79">
        <f>IF('כללי א1'!K14=0,0,'כללי א1'!K14/'כללי א1'!$J$17)</f>
        <v>2.553055688527206E-3</v>
      </c>
      <c r="N13" s="79">
        <f>IF('כללי א1'!L14=0,0,'כללי א1'!L14/'כללי א1'!$J$17)</f>
        <v>7.9782990266475187E-4</v>
      </c>
      <c r="O13" s="79">
        <f>IF('כללי א1'!M14=0,0,'כללי א1'!M14/'כללי א1'!$J$17)</f>
        <v>7.9782990266475187E-4</v>
      </c>
      <c r="P13" s="79">
        <f>IF('כללי א1'!N14=0,0,'כללי א1'!N14/'כללי א1'!$J$17)</f>
        <v>1.4360938247965534E-3</v>
      </c>
      <c r="Q13" s="79">
        <f>IF('כללי א1'!O14=0,0,'כללי א1'!O14/'כללי א1'!$J$17)</f>
        <v>6.382639221318015E-4</v>
      </c>
      <c r="R13" s="80">
        <f>IF('כללי א1'!P14=0,0,'כללי א1'!P14/'כללי א1'!$J$17)</f>
        <v>1.5956598053295037E-4</v>
      </c>
      <c r="S13" s="78">
        <f>SUM(T13:Y13)</f>
        <v>0.41906474820143885</v>
      </c>
      <c r="T13" s="79">
        <f>IF('כללי א1'!R14=0,0,'כללי א1'!R14/'כללי א1'!$C$17)</f>
        <v>0.18165467625899281</v>
      </c>
      <c r="U13" s="79">
        <f>IF('כללי א1'!S14=0,0,'כללי א1'!S14/'כללי א1'!$C$17)</f>
        <v>7.2841726618705041E-2</v>
      </c>
      <c r="V13" s="79">
        <f>IF('כללי א1'!T14=0,0,'כללי א1'!T14/'כללי א1'!$C$17)</f>
        <v>0.10071942446043165</v>
      </c>
      <c r="W13" s="79">
        <f>IF('כללי א1'!U14=0,0,'כללי א1'!U14/'כללי א1'!$C$17)</f>
        <v>4.5563549160671464E-2</v>
      </c>
      <c r="X13" s="79">
        <f>IF('כללי א1'!V14=0,0,'כללי א1'!V14/'כללי א1'!$C$17)</f>
        <v>1.1990407673860911E-2</v>
      </c>
      <c r="Y13" s="80">
        <f>IF('כללי א1'!W14=0,0,'כללי א1'!W14/'כללי א1'!$C$17)</f>
        <v>6.2949640287769783E-3</v>
      </c>
      <c r="Z13" s="78">
        <f>SUM(AA13:AF13)</f>
        <v>2.4580335731414871E-2</v>
      </c>
      <c r="AA13" s="79">
        <f>IF('כללי א1'!Y14=0,0,'כללי א1'!Y14/'כללי א1'!$C$17)</f>
        <v>8.0935251798561151E-3</v>
      </c>
      <c r="AB13" s="79">
        <f>IF('כללי א1'!Z14=0,0,'כללי א1'!Z14/'כללי א1'!$C$17)</f>
        <v>8.6930455635491604E-3</v>
      </c>
      <c r="AC13" s="79">
        <f>IF('כללי א1'!AA14=0,0,'כללי א1'!AA14/'כללי א1'!$C$17)</f>
        <v>3.8968824940047962E-3</v>
      </c>
      <c r="AD13" s="79">
        <f>IF('כללי א1'!AB14=0,0,'כללי א1'!AB14/'כללי א1'!$C$17)</f>
        <v>2.6978417266187052E-3</v>
      </c>
      <c r="AE13" s="79">
        <f>IF('כללי א1'!AC14=0,0,'כללי א1'!AC14/'כללי א1'!$C$17)</f>
        <v>2.9976019184652276E-4</v>
      </c>
      <c r="AF13" s="80">
        <f>IF('כללי א1'!AD14=0,0,'כללי א1'!AD14/'כללי א1'!$C$17)</f>
        <v>8.9928057553956839E-4</v>
      </c>
      <c r="AG13" s="78">
        <f>SUM(AH13:AM13)</f>
        <v>8.0935251798561151E-3</v>
      </c>
      <c r="AH13" s="79">
        <f>IF('כללי א1'!AF14=0,0,'כללי א1'!AF14/'כללי א1'!$C$17)</f>
        <v>2.6978417266187052E-3</v>
      </c>
      <c r="AI13" s="79">
        <f>IF('כללי א1'!AG14=0,0,'כללי א1'!AG14/'כללי א1'!$C$17)</f>
        <v>2.0983213429256594E-3</v>
      </c>
      <c r="AJ13" s="79">
        <f>IF('כללי א1'!AH14=0,0,'כללי א1'!AH14/'כללי א1'!$C$17)</f>
        <v>2.0983213429256594E-3</v>
      </c>
      <c r="AK13" s="79">
        <f>IF('כללי א1'!AI14=0,0,'כללי א1'!AI14/'כללי א1'!$C$17)</f>
        <v>5.9952038369304552E-4</v>
      </c>
      <c r="AL13" s="79">
        <f>IF('כללי א1'!AJ14=0,0,'כללי א1'!AJ14/'כללי א1'!$C$17)</f>
        <v>2.9976019184652276E-4</v>
      </c>
      <c r="AM13" s="80">
        <f>IF('כללי א1'!AK14=0,0,'כללי א1'!AK14/'כללי א1'!$C$17)</f>
        <v>2.9976019184652276E-4</v>
      </c>
      <c r="AN13" s="276"/>
      <c r="AO13" s="276"/>
      <c r="AP13" s="276"/>
      <c r="AQ13" s="276"/>
      <c r="AR13" s="173"/>
    </row>
    <row r="14" spans="1:46" x14ac:dyDescent="0.2">
      <c r="A14" s="202">
        <v>5</v>
      </c>
      <c r="B14" s="204" t="s">
        <v>78</v>
      </c>
      <c r="C14" s="273"/>
      <c r="D14" s="273"/>
      <c r="E14" s="78">
        <f>SUM(F14:K14)</f>
        <v>0.94844124700239818</v>
      </c>
      <c r="F14" s="79">
        <f>IF('כללי א1'!D15=0,0,'כללי א1'!D15/'כללי א1'!$C$17)</f>
        <v>0.17206235011990409</v>
      </c>
      <c r="G14" s="79">
        <f>IF('כללי א1'!E15=0,0,'כללי א1'!E15/'כללי א1'!$C$17)</f>
        <v>0.21882494004796163</v>
      </c>
      <c r="H14" s="79">
        <f>IF('כללי א1'!F15=0,0,'כללי א1'!F15/'כללי א1'!$C$17)</f>
        <v>0.36480815347721823</v>
      </c>
      <c r="I14" s="79">
        <f>IF('כללי א1'!G15=0,0,'כללי א1'!G15/'כללי א1'!$C$17)</f>
        <v>0.1238009592326139</v>
      </c>
      <c r="J14" s="79">
        <f>IF('כללי א1'!H15=0,0,'כללי א1'!H15/'כללי א1'!$C$17)</f>
        <v>4.7661870503597124E-2</v>
      </c>
      <c r="K14" s="80">
        <f>IF('כללי א1'!I15=0,0,'כללי א1'!I15/'כללי א1'!$C$17)</f>
        <v>2.1282973621103117E-2</v>
      </c>
      <c r="L14" s="78">
        <f>SUM(M14:R14)</f>
        <v>1.5956598053295037E-4</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1.5956598053295037E-4</v>
      </c>
      <c r="S14" s="78">
        <f>SUM(T14:Y14)</f>
        <v>1.2889688249400478E-2</v>
      </c>
      <c r="T14" s="79">
        <f>IF('כללי א1'!R15=0,0,'כללי א1'!R15/'כללי א1'!$C$17)</f>
        <v>0</v>
      </c>
      <c r="U14" s="79">
        <f>IF('כללי א1'!S15=0,0,'כללי א1'!S15/'כללי א1'!$C$17)</f>
        <v>1.199040767386091E-3</v>
      </c>
      <c r="V14" s="79">
        <f>IF('כללי א1'!T15=0,0,'כללי א1'!T15/'כללי א1'!$C$17)</f>
        <v>3.8968824940047962E-3</v>
      </c>
      <c r="W14" s="79">
        <f>IF('כללי א1'!U15=0,0,'כללי א1'!U15/'כללי א1'!$C$17)</f>
        <v>5.0959232613908877E-3</v>
      </c>
      <c r="X14" s="79">
        <f>IF('כללי א1'!V15=0,0,'כללי א1'!V15/'כללי א1'!$C$17)</f>
        <v>1.199040767386091E-3</v>
      </c>
      <c r="Y14" s="80">
        <f>IF('כללי א1'!W15=0,0,'כללי א1'!W15/'כללי א1'!$C$17)</f>
        <v>1.4988009592326139E-3</v>
      </c>
      <c r="Z14" s="78">
        <f>SUM(AA14:AF14)</f>
        <v>5.9952038369304548E-3</v>
      </c>
      <c r="AA14" s="79">
        <f>IF('כללי א1'!Y15=0,0,'כללי א1'!Y15/'כללי א1'!$C$17)</f>
        <v>8.9928057553956839E-4</v>
      </c>
      <c r="AB14" s="79">
        <f>IF('כללי א1'!Z15=0,0,'כללי א1'!Z15/'כללי א1'!$C$17)</f>
        <v>8.9928057553956839E-4</v>
      </c>
      <c r="AC14" s="79">
        <f>IF('כללי א1'!AA15=0,0,'כללי א1'!AA15/'כללי א1'!$C$17)</f>
        <v>8.9928057553956839E-4</v>
      </c>
      <c r="AD14" s="79">
        <f>IF('כללי א1'!AB15=0,0,'כללי א1'!AB15/'כללי א1'!$C$17)</f>
        <v>2.0983213429256594E-3</v>
      </c>
      <c r="AE14" s="79">
        <f>IF('כללי א1'!AC15=0,0,'כללי א1'!AC15/'כללי א1'!$C$17)</f>
        <v>8.9928057553956839E-4</v>
      </c>
      <c r="AF14" s="80">
        <f>IF('כללי א1'!AD15=0,0,'כללי א1'!AD15/'כללי א1'!$C$17)</f>
        <v>2.9976019184652276E-4</v>
      </c>
      <c r="AG14" s="78">
        <f>SUM(AH14:AM14)</f>
        <v>7.1942446043165471E-3</v>
      </c>
      <c r="AH14" s="79">
        <f>IF('כללי א1'!AF15=0,0,'כללי א1'!AF15/'כללי א1'!$C$17)</f>
        <v>1.199040767386091E-3</v>
      </c>
      <c r="AI14" s="79">
        <f>IF('כללי א1'!AG15=0,0,'כללי א1'!AG15/'כללי א1'!$C$17)</f>
        <v>1.4988009592326139E-3</v>
      </c>
      <c r="AJ14" s="79">
        <f>IF('כללי א1'!AH15=0,0,'כללי א1'!AH15/'כללי א1'!$C$17)</f>
        <v>1.7985611510791368E-3</v>
      </c>
      <c r="AK14" s="79">
        <f>IF('כללי א1'!AI15=0,0,'כללי א1'!AI15/'כללי א1'!$C$17)</f>
        <v>1.4988009592326139E-3</v>
      </c>
      <c r="AL14" s="79">
        <f>IF('כללי א1'!AJ15=0,0,'כללי א1'!AJ15/'כללי א1'!$C$17)</f>
        <v>1.199040767386091E-3</v>
      </c>
      <c r="AM14" s="80">
        <f>IF('כללי א1'!AK15=0,0,'כללי א1'!AK15/'כללי א1'!$C$17)</f>
        <v>0</v>
      </c>
      <c r="AN14" s="276"/>
      <c r="AO14" s="276"/>
      <c r="AP14" s="276"/>
      <c r="AQ14" s="276"/>
      <c r="AR14" s="173"/>
    </row>
    <row r="15" spans="1:46" x14ac:dyDescent="0.2">
      <c r="A15" s="202">
        <v>6</v>
      </c>
      <c r="B15" s="204" t="s">
        <v>79</v>
      </c>
      <c r="C15" s="273"/>
      <c r="D15" s="273"/>
      <c r="E15" s="78">
        <f>SUM(F15:K15)</f>
        <v>1.2290167865707434E-2</v>
      </c>
      <c r="F15" s="79">
        <f>IF('כללי א1'!D16=0,0,'כללי א1'!D16/'כללי א1'!$C$17)</f>
        <v>2.0983213429256594E-3</v>
      </c>
      <c r="G15" s="79">
        <f>IF('כללי א1'!E16=0,0,'כללי א1'!E16/'כללי א1'!$C$17)</f>
        <v>2.9976019184652276E-4</v>
      </c>
      <c r="H15" s="79">
        <f>IF('כללי א1'!F16=0,0,'כללי א1'!F16/'כללי א1'!$C$17)</f>
        <v>1.4988009592326139E-3</v>
      </c>
      <c r="I15" s="79">
        <f>IF('כללי א1'!G16=0,0,'כללי א1'!G16/'כללי א1'!$C$17)</f>
        <v>1.4988009592326139E-3</v>
      </c>
      <c r="J15" s="79">
        <f>IF('כללי א1'!H16=0,0,'כללי א1'!H16/'כללי א1'!$C$17)</f>
        <v>1.199040767386091E-3</v>
      </c>
      <c r="K15" s="80">
        <f>IF('כללי א1'!I16=0,0,'כללי א1'!I16/'כללי א1'!$C$17)</f>
        <v>5.695443645083933E-3</v>
      </c>
      <c r="L15" s="78">
        <f>SUM(M15:R15)</f>
        <v>2.2339237274613052E-3</v>
      </c>
      <c r="M15" s="79">
        <f>IF('כללי א1'!K16=0,0,'כללי א1'!K16/'כללי א1'!$J$17)</f>
        <v>0</v>
      </c>
      <c r="N15" s="79">
        <f>IF('כללי א1'!L16=0,0,'כללי א1'!L16/'כללי א1'!$J$17)</f>
        <v>0</v>
      </c>
      <c r="O15" s="79">
        <f>IF('כללי א1'!M16=0,0,'כללי א1'!M16/'כללי א1'!$J$17)</f>
        <v>1.5956598053295037E-4</v>
      </c>
      <c r="P15" s="79">
        <f>IF('כללי א1'!N16=0,0,'כללי א1'!N16/'כללי א1'!$J$17)</f>
        <v>3.1913196106590075E-4</v>
      </c>
      <c r="Q15" s="79">
        <f>IF('כללי א1'!O16=0,0,'כללי א1'!O16/'כללי א1'!$J$17)</f>
        <v>4.7869794159885112E-4</v>
      </c>
      <c r="R15" s="80">
        <f>IF('כללי א1'!P16=0,0,'כללי א1'!P16/'כללי א1'!$J$17)</f>
        <v>1.276527844263603E-3</v>
      </c>
      <c r="S15" s="78">
        <f>SUM(T15:Y15)</f>
        <v>2.0383693045563547E-2</v>
      </c>
      <c r="T15" s="79">
        <f>IF('כללי א1'!R16=0,0,'כללי א1'!R16/'כללי א1'!$C$17)</f>
        <v>1.7985611510791368E-3</v>
      </c>
      <c r="U15" s="79">
        <f>IF('כללי א1'!S16=0,0,'כללי א1'!S16/'כללי א1'!$C$17)</f>
        <v>4.7961630695443642E-3</v>
      </c>
      <c r="V15" s="79">
        <f>IF('כללי א1'!T16=0,0,'כללי א1'!T16/'כללי א1'!$C$17)</f>
        <v>4.1966426858513189E-3</v>
      </c>
      <c r="W15" s="79">
        <f>IF('כללי א1'!U16=0,0,'כללי א1'!U16/'כללי א1'!$C$17)</f>
        <v>3.8968824940047962E-3</v>
      </c>
      <c r="X15" s="79">
        <f>IF('כללי א1'!V16=0,0,'כללי א1'!V16/'כללי א1'!$C$17)</f>
        <v>1.199040767386091E-3</v>
      </c>
      <c r="Y15" s="80">
        <f>IF('כללי א1'!W16=0,0,'כללי א1'!W16/'כללי א1'!$C$17)</f>
        <v>4.4964028776978415E-3</v>
      </c>
      <c r="Z15" s="78">
        <f>SUM(AA15:AF15)</f>
        <v>4.7961630695443642E-3</v>
      </c>
      <c r="AA15" s="79">
        <f>IF('כללי א1'!Y16=0,0,'כללי א1'!Y16/'כללי א1'!$C$17)</f>
        <v>0</v>
      </c>
      <c r="AB15" s="79">
        <f>IF('כללי א1'!Z16=0,0,'כללי א1'!Z16/'כללי א1'!$C$17)</f>
        <v>1.199040767386091E-3</v>
      </c>
      <c r="AC15" s="79">
        <f>IF('כללי א1'!AA16=0,0,'כללי א1'!AA16/'כללי א1'!$C$17)</f>
        <v>0</v>
      </c>
      <c r="AD15" s="79">
        <f>IF('כללי א1'!AB16=0,0,'כללי א1'!AB16/'כללי א1'!$C$17)</f>
        <v>5.9952038369304552E-4</v>
      </c>
      <c r="AE15" s="79">
        <f>IF('כללי א1'!AC16=0,0,'כללי א1'!AC16/'כללי א1'!$C$17)</f>
        <v>8.9928057553956839E-4</v>
      </c>
      <c r="AF15" s="80">
        <f>IF('כללי א1'!AD16=0,0,'כללי א1'!AD16/'כללי א1'!$C$17)</f>
        <v>2.0983213429256594E-3</v>
      </c>
      <c r="AG15" s="78">
        <f>SUM(AH15:AM15)</f>
        <v>1.7985611510791366E-3</v>
      </c>
      <c r="AH15" s="79">
        <f>IF('כללי א1'!AF16=0,0,'כללי א1'!AF16/'כללי א1'!$C$17)</f>
        <v>2.9976019184652276E-4</v>
      </c>
      <c r="AI15" s="79">
        <f>IF('כללי א1'!AG16=0,0,'כללי א1'!AG16/'כללי א1'!$C$17)</f>
        <v>5.9952038369304552E-4</v>
      </c>
      <c r="AJ15" s="79">
        <f>IF('כללי א1'!AH16=0,0,'כללי א1'!AH16/'כללי א1'!$C$17)</f>
        <v>2.9976019184652276E-4</v>
      </c>
      <c r="AK15" s="79">
        <f>IF('כללי א1'!AI16=0,0,'כללי א1'!AI16/'כללי א1'!$C$17)</f>
        <v>5.9952038369304552E-4</v>
      </c>
      <c r="AL15" s="79">
        <f>IF('כללי א1'!AJ16=0,0,'כללי א1'!AJ16/'כללי א1'!$C$17)</f>
        <v>0</v>
      </c>
      <c r="AM15" s="80">
        <f>IF('כללי א1'!AK16=0,0,'כללי א1'!AK16/'כללי א1'!$C$17)</f>
        <v>0</v>
      </c>
      <c r="AN15" s="276"/>
      <c r="AO15" s="276"/>
      <c r="AP15" s="276"/>
      <c r="AQ15" s="276"/>
      <c r="AR15" s="173"/>
    </row>
    <row r="16" spans="1:46" x14ac:dyDescent="0.2">
      <c r="A16" s="202">
        <v>7</v>
      </c>
      <c r="B16" s="274" t="s">
        <v>523</v>
      </c>
      <c r="C16" s="275"/>
      <c r="D16" s="275"/>
      <c r="E16" s="233">
        <f>SUM(E11:E15)</f>
        <v>1</v>
      </c>
      <c r="F16" s="236">
        <f t="shared" ref="F16" si="0">SUM(F11:F15)</f>
        <v>0.18165467625899281</v>
      </c>
      <c r="G16" s="236">
        <f t="shared" ref="G16" si="1">SUM(G11:G15)</f>
        <v>0.23021582733812951</v>
      </c>
      <c r="H16" s="236">
        <f t="shared" ref="H16:K16" si="2">SUM(H11:H15)</f>
        <v>0.3827937649880096</v>
      </c>
      <c r="I16" s="236">
        <f t="shared" si="2"/>
        <v>0.12859712230215825</v>
      </c>
      <c r="J16" s="236">
        <f t="shared" si="2"/>
        <v>4.8860911270983215E-2</v>
      </c>
      <c r="K16" s="237">
        <f t="shared" si="2"/>
        <v>2.7877697841726619E-2</v>
      </c>
      <c r="L16" s="233">
        <f>SUM(L11:L15)</f>
        <v>1</v>
      </c>
      <c r="M16" s="236">
        <f>SUM(M11:M15)</f>
        <v>0.40370193074836441</v>
      </c>
      <c r="N16" s="236">
        <f>SUM(N11:N15)</f>
        <v>0.33508855911919577</v>
      </c>
      <c r="O16" s="236">
        <f t="shared" ref="O16:R16" si="3">SUM(O11:O15)</f>
        <v>0.14424764640178714</v>
      </c>
      <c r="P16" s="236">
        <f t="shared" si="3"/>
        <v>7.0687729376097019E-2</v>
      </c>
      <c r="Q16" s="236">
        <f t="shared" si="3"/>
        <v>1.9467049625019946E-2</v>
      </c>
      <c r="R16" s="237">
        <f t="shared" si="3"/>
        <v>2.6807084729535663E-2</v>
      </c>
      <c r="S16" s="233">
        <f>SUM(S11:S15)</f>
        <v>1.3053631793360492</v>
      </c>
      <c r="T16" s="236">
        <f t="shared" ref="T16" si="4">SUM(T11:T15)</f>
        <v>0.28820736182138629</v>
      </c>
      <c r="U16" s="236">
        <f t="shared" ref="U16:Y16" si="5">SUM(U11:U15)</f>
        <v>0.30985813758631647</v>
      </c>
      <c r="V16" s="236">
        <f t="shared" si="5"/>
        <v>0.40573791569154311</v>
      </c>
      <c r="W16" s="236">
        <f t="shared" si="5"/>
        <v>0.20880038138164167</v>
      </c>
      <c r="X16" s="236">
        <f t="shared" si="5"/>
        <v>5.3676576810840489E-2</v>
      </c>
      <c r="Y16" s="237">
        <f t="shared" si="5"/>
        <v>3.9082806044321169E-2</v>
      </c>
      <c r="Z16" s="233">
        <f>SUM(Z11:Z15)</f>
        <v>0.60609806469205896</v>
      </c>
      <c r="AA16" s="236">
        <f t="shared" ref="AA16" si="6">SUM(AA11:AA15)</f>
        <v>0.19981874032546537</v>
      </c>
      <c r="AB16" s="236">
        <f t="shared" ref="AB16:AF16" si="7">SUM(AB11:AB15)</f>
        <v>0.12461502370010347</v>
      </c>
      <c r="AC16" s="236">
        <f t="shared" si="7"/>
        <v>0.11335045675833914</v>
      </c>
      <c r="AD16" s="236">
        <f t="shared" si="7"/>
        <v>8.1798440845985407E-2</v>
      </c>
      <c r="AE16" s="236">
        <f t="shared" si="7"/>
        <v>3.7041938355669976E-2</v>
      </c>
      <c r="AF16" s="237">
        <f t="shared" si="7"/>
        <v>4.9473464706495669E-2</v>
      </c>
      <c r="AG16" s="233">
        <f>SUM(AG11:AG15)</f>
        <v>0.77008985195482527</v>
      </c>
      <c r="AH16" s="236">
        <f t="shared" ref="AH16" si="8">SUM(AH11:AH15)</f>
        <v>0.33658672497826841</v>
      </c>
      <c r="AI16" s="236">
        <f t="shared" ref="AI16:AM16" si="9">SUM(AI11:AI15)</f>
        <v>0.19116963129073608</v>
      </c>
      <c r="AJ16" s="236">
        <f t="shared" si="9"/>
        <v>0.12533654317730583</v>
      </c>
      <c r="AK16" s="236">
        <f t="shared" si="9"/>
        <v>7.6728462082238297E-2</v>
      </c>
      <c r="AL16" s="236">
        <f t="shared" si="9"/>
        <v>2.9496149201936054E-2</v>
      </c>
      <c r="AM16" s="237">
        <f t="shared" si="9"/>
        <v>1.0772341224340697E-2</v>
      </c>
      <c r="AN16" s="276"/>
      <c r="AO16" s="276"/>
      <c r="AP16" s="276"/>
      <c r="AQ16" s="276"/>
      <c r="AR16" s="173"/>
    </row>
    <row r="17" spans="1:44" x14ac:dyDescent="0.2">
      <c r="A17" s="205" t="s">
        <v>80</v>
      </c>
      <c r="B17" s="206" t="s">
        <v>184</v>
      </c>
      <c r="C17" s="282"/>
      <c r="D17" s="283"/>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4"/>
      <c r="AO17" s="284"/>
      <c r="AP17" s="284"/>
      <c r="AQ17" s="284"/>
      <c r="AR17" s="173"/>
    </row>
    <row r="18" spans="1:44" x14ac:dyDescent="0.2">
      <c r="A18" s="202">
        <v>1</v>
      </c>
      <c r="B18" s="203" t="s">
        <v>76</v>
      </c>
      <c r="C18" s="271"/>
      <c r="D18" s="272"/>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6"/>
      <c r="AO18" s="276"/>
      <c r="AP18" s="276"/>
      <c r="AQ18" s="276"/>
      <c r="AR18" s="173"/>
    </row>
    <row r="19" spans="1:44" x14ac:dyDescent="0.2">
      <c r="A19" s="202">
        <v>2</v>
      </c>
      <c r="B19" s="203" t="s">
        <v>77</v>
      </c>
      <c r="C19" s="271"/>
      <c r="D19" s="272"/>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6"/>
      <c r="AO19" s="276"/>
      <c r="AP19" s="276"/>
      <c r="AQ19" s="276"/>
      <c r="AR19" s="173"/>
    </row>
    <row r="20" spans="1:44" x14ac:dyDescent="0.2">
      <c r="A20" s="202">
        <v>3</v>
      </c>
      <c r="B20" s="203" t="s">
        <v>82</v>
      </c>
      <c r="C20" s="271"/>
      <c r="D20" s="272"/>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6"/>
      <c r="AO20" s="276"/>
      <c r="AP20" s="276"/>
      <c r="AQ20" s="276"/>
      <c r="AR20" s="173"/>
    </row>
    <row r="21" spans="1:44" x14ac:dyDescent="0.2">
      <c r="A21" s="205" t="s">
        <v>83</v>
      </c>
      <c r="B21" s="206" t="s">
        <v>446</v>
      </c>
      <c r="C21" s="282"/>
      <c r="D21" s="283"/>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6"/>
      <c r="AO21" s="276"/>
      <c r="AP21" s="276"/>
      <c r="AQ21" s="276"/>
      <c r="AR21" s="173"/>
    </row>
    <row r="22" spans="1:44" x14ac:dyDescent="0.2">
      <c r="A22" s="202">
        <v>1</v>
      </c>
      <c r="B22" s="203" t="s">
        <v>76</v>
      </c>
      <c r="C22" s="271"/>
      <c r="D22" s="272"/>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0.77551020408163263</v>
      </c>
      <c r="M22" s="94">
        <f>IF('כללי א1'!K24=0,0,'כללי א1'!K24/'כללי א1'!$J$28)</f>
        <v>0.12244897959183673</v>
      </c>
      <c r="N22" s="94">
        <f>IF('כללי א1'!L24=0,0,'כללי א1'!L24/'כללי א1'!$J$28)</f>
        <v>6.1224489795918366E-2</v>
      </c>
      <c r="O22" s="94">
        <f>IF('כללי א1'!M24=0,0,'כללי א1'!M24/'כללי א1'!$J$28)</f>
        <v>8.1632653061224483E-2</v>
      </c>
      <c r="P22" s="94">
        <f>IF('כללי א1'!N24=0,0,'כללי א1'!N24/'כללי א1'!$J$28)</f>
        <v>4.0816326530612242E-2</v>
      </c>
      <c r="Q22" s="94">
        <f>IF('כללי א1'!O24=0,0,'כללי א1'!O24/'כללי א1'!$J$28)</f>
        <v>8.1632653061224483E-2</v>
      </c>
      <c r="R22" s="96">
        <f>IF('כללי א1'!P24=0,0,'כללי א1'!P24/'כללי א1'!$J$28)</f>
        <v>0.38775510204081631</v>
      </c>
      <c r="S22" s="78">
        <f t="shared" ref="S22:S25" si="17">SUM(T22:Y22)</f>
        <v>0.77047704770477043</v>
      </c>
      <c r="T22" s="94">
        <f>IF('כללי א1'!R24=0,0,'כללי א1'!R24/'כללי א1'!$Q$28)</f>
        <v>4.5904590459045908E-2</v>
      </c>
      <c r="U22" s="94">
        <f>IF('כללי א1'!S24=0,0,'כללי א1'!S24/'כללי א1'!$Q$28)</f>
        <v>2.0702070207020702E-2</v>
      </c>
      <c r="V22" s="94">
        <f>IF('כללי א1'!T24=0,0,'כללי א1'!T24/'כללי א1'!$Q$28)</f>
        <v>2.7002700270027002E-2</v>
      </c>
      <c r="W22" s="94">
        <f>IF('כללי א1'!U24=0,0,'כללי א1'!U24/'כללי א1'!$Q$28)</f>
        <v>5.5805580558055803E-2</v>
      </c>
      <c r="X22" s="94">
        <f>IF('כללי א1'!V24=0,0,'כללי א1'!V24/'כללי א1'!$Q$28)</f>
        <v>8.0108010801080112E-2</v>
      </c>
      <c r="Y22" s="95">
        <f>IF('כללי א1'!W24=0,0,'כללי א1'!W24/'כללי א1'!$Q$28)</f>
        <v>0.54095409540954098</v>
      </c>
      <c r="Z22" s="78">
        <f t="shared" ref="Z22:Z25" si="18">SUM(AA22:AF22)</f>
        <v>0.55555555555555558</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0.1111111111111111</v>
      </c>
      <c r="AF22" s="97">
        <f>IF('כללי א1'!AD24=0,0,'כללי א1'!AD24/'כללי א1'!$X$28)</f>
        <v>0.44444444444444442</v>
      </c>
      <c r="AG22" s="78">
        <f>SUM(AH22:AM22)</f>
        <v>0.4</v>
      </c>
      <c r="AH22" s="94">
        <f>IF('כללי א1'!AF24=0,0,'כללי א1'!AF24/'כללי א1'!$AE$28)</f>
        <v>0</v>
      </c>
      <c r="AI22" s="94">
        <f>IF('כללי א1'!AG24=0,0,'כללי א1'!AG24/'כללי א1'!$AE$28)</f>
        <v>0</v>
      </c>
      <c r="AJ22" s="94">
        <f>IF('כללי א1'!AH24=0,0,'כללי א1'!AH24/'כללי א1'!$AE$28)</f>
        <v>0.1</v>
      </c>
      <c r="AK22" s="94">
        <f>IF('כללי א1'!AI24=0,0,'כללי א1'!AI24/'כללי א1'!$AE$28)</f>
        <v>0</v>
      </c>
      <c r="AL22" s="94">
        <f>IF('כללי א1'!AJ24=0,0,'כללי א1'!AJ24/'כללי א1'!$AE$28)</f>
        <v>0.1</v>
      </c>
      <c r="AM22" s="95">
        <f>IF('כללי א1'!AK24=0,0,'כללי א1'!AK24/'כללי א1'!$AE$28)</f>
        <v>0.2</v>
      </c>
      <c r="AN22" s="276"/>
      <c r="AO22" s="276"/>
      <c r="AP22" s="276"/>
      <c r="AQ22" s="276"/>
      <c r="AR22" s="173"/>
    </row>
    <row r="23" spans="1:44" x14ac:dyDescent="0.2">
      <c r="A23" s="202">
        <v>2</v>
      </c>
      <c r="B23" s="203" t="s">
        <v>77</v>
      </c>
      <c r="C23" s="271"/>
      <c r="D23" s="272"/>
      <c r="E23" s="93">
        <f>SUM(F23:K23)</f>
        <v>1.3254786450662739E-2</v>
      </c>
      <c r="F23" s="94">
        <f>IF('כללי א1'!D25=0,0,'כללי א1'!D25/'כללי א1'!$C$28)</f>
        <v>2.9455081001472753E-3</v>
      </c>
      <c r="G23" s="94">
        <f>IF('כללי א1'!E25=0,0,'כללי א1'!E25/'כללי א1'!$C$28)</f>
        <v>1.4727540500736377E-3</v>
      </c>
      <c r="H23" s="94">
        <f>IF('כללי א1'!F25=0,0,'כללי א1'!F25/'כללי א1'!$C$28)</f>
        <v>4.418262150220913E-3</v>
      </c>
      <c r="I23" s="94">
        <f>IF('כללי א1'!G25=0,0,'כללי א1'!G25/'כללי א1'!$C$28)</f>
        <v>1.4727540500736377E-3</v>
      </c>
      <c r="J23" s="94">
        <f>IF('כללי א1'!H25=0,0,'כללי א1'!H25/'כללי א1'!$C$28)</f>
        <v>0</v>
      </c>
      <c r="K23" s="95">
        <f>IF('כללי א1'!I25=0,0,'כללי א1'!I25/'כללי א1'!$C$28)</f>
        <v>2.9455081001472753E-3</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7.0207020702070216E-2</v>
      </c>
      <c r="T23" s="94">
        <f>IF('כללי א1'!R25=0,0,'כללי א1'!R25/'כללי א1'!$Q$28)</f>
        <v>5.4005400540054005E-3</v>
      </c>
      <c r="U23" s="94">
        <f>IF('כללי א1'!S25=0,0,'כללי א1'!S25/'כללי א1'!$Q$28)</f>
        <v>2.7002700270027003E-3</v>
      </c>
      <c r="V23" s="94">
        <f>IF('כללי א1'!T25=0,0,'כללי א1'!T25/'כללי א1'!$Q$28)</f>
        <v>3.6003600360036002E-3</v>
      </c>
      <c r="W23" s="94">
        <f>IF('כללי א1'!U25=0,0,'כללי א1'!U25/'כללי א1'!$Q$28)</f>
        <v>4.5004500450045006E-3</v>
      </c>
      <c r="X23" s="94">
        <f>IF('כללי א1'!V25=0,0,'כללי א1'!V25/'כללי א1'!$Q$28)</f>
        <v>1.4401440144014401E-2</v>
      </c>
      <c r="Y23" s="95">
        <f>IF('כללי א1'!W25=0,0,'כללי א1'!W25/'כללי א1'!$Q$28)</f>
        <v>3.9603960396039604E-2</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0.1</v>
      </c>
      <c r="AH23" s="94">
        <f>IF('כללי א1'!AF25=0,0,'כללי א1'!AF25/'כללי א1'!$AE$28)</f>
        <v>0</v>
      </c>
      <c r="AI23" s="94">
        <f>IF('כללי א1'!AG25=0,0,'כללי א1'!AG25/'כללי א1'!$AE$28)</f>
        <v>0</v>
      </c>
      <c r="AJ23" s="94">
        <f>IF('כללי א1'!AH25=0,0,'כללי א1'!AH25/'כללי א1'!$AE$28)</f>
        <v>0.1</v>
      </c>
      <c r="AK23" s="94">
        <f>IF('כללי א1'!AI25=0,0,'כללי א1'!AI25/'כללי א1'!$AE$28)</f>
        <v>0</v>
      </c>
      <c r="AL23" s="94">
        <f>IF('כללי א1'!AJ25=0,0,'כללי א1'!AJ25/'כללי א1'!$AE$28)</f>
        <v>0</v>
      </c>
      <c r="AM23" s="95">
        <f>IF('כללי א1'!AK25=0,0,'כללי א1'!AK25/'כללי א1'!$AE$28)</f>
        <v>0</v>
      </c>
      <c r="AN23" s="276"/>
      <c r="AO23" s="276"/>
      <c r="AP23" s="276"/>
      <c r="AQ23" s="276"/>
      <c r="AR23" s="173"/>
    </row>
    <row r="24" spans="1:44" x14ac:dyDescent="0.2">
      <c r="A24" s="202">
        <v>3</v>
      </c>
      <c r="B24" s="203" t="s">
        <v>84</v>
      </c>
      <c r="C24" s="271"/>
      <c r="D24" s="272"/>
      <c r="E24" s="93">
        <f>SUM(F24:K24)</f>
        <v>0.98674521354933731</v>
      </c>
      <c r="F24" s="94">
        <f>IF('כללי א1'!D26=0,0,'כללי א1'!D26/'כללי א1'!$C$28)</f>
        <v>1.4727540500736377E-2</v>
      </c>
      <c r="G24" s="94">
        <f>IF('כללי א1'!E26=0,0,'כללי א1'!E26/'כללי א1'!$C$28)</f>
        <v>1.9145802650957292E-2</v>
      </c>
      <c r="H24" s="94">
        <f>IF('כללי א1'!F26=0,0,'כללי א1'!F26/'כללי א1'!$C$28)</f>
        <v>0.15316642120765833</v>
      </c>
      <c r="I24" s="94">
        <f>IF('כללי א1'!G26=0,0,'כללי א1'!G26/'כללי א1'!$C$28)</f>
        <v>0.41384388807069217</v>
      </c>
      <c r="J24" s="94">
        <f>IF('כללי א1'!H26=0,0,'כללי א1'!H26/'כללי א1'!$C$28)</f>
        <v>0.3078055964653903</v>
      </c>
      <c r="K24" s="95">
        <f>IF('כללי א1'!I26=0,0,'כללי א1'!I26/'כללי א1'!$C$28)</f>
        <v>7.8055964653902798E-2</v>
      </c>
      <c r="L24" s="78">
        <f t="shared" si="16"/>
        <v>0.22448979591836732</v>
      </c>
      <c r="M24" s="94">
        <f>IF('כללי א1'!K26=0,0,'כללי א1'!K26/'כללי א1'!$J$28)</f>
        <v>0</v>
      </c>
      <c r="N24" s="94">
        <f>IF('כללי א1'!L26=0,0,'כללי א1'!L26/'כללי א1'!$J$28)</f>
        <v>0</v>
      </c>
      <c r="O24" s="94">
        <f>IF('כללי א1'!M26=0,0,'כללי א1'!M26/'כללי א1'!$J$28)</f>
        <v>4.0816326530612242E-2</v>
      </c>
      <c r="P24" s="94">
        <f>IF('כללי א1'!N26=0,0,'כללי א1'!N26/'כללי א1'!$J$28)</f>
        <v>2.0408163265306121E-2</v>
      </c>
      <c r="Q24" s="94">
        <f>IF('כללי א1'!O26=0,0,'כללי א1'!O26/'כללי א1'!$J$28)</f>
        <v>2.0408163265306121E-2</v>
      </c>
      <c r="R24" s="96">
        <f>IF('כללי א1'!P26=0,0,'כללי א1'!P26/'כללי א1'!$J$28)</f>
        <v>0.14285714285714285</v>
      </c>
      <c r="S24" s="78">
        <f t="shared" si="17"/>
        <v>0.15931593159315932</v>
      </c>
      <c r="T24" s="94">
        <f>IF('כללי א1'!R26=0,0,'כללי א1'!R26/'כללי א1'!$Q$28)</f>
        <v>1.8901890189018902E-2</v>
      </c>
      <c r="U24" s="94">
        <f>IF('כללי א1'!S26=0,0,'כללי א1'!S26/'כללי א1'!$Q$28)</f>
        <v>2.4302430243024302E-2</v>
      </c>
      <c r="V24" s="94">
        <f>IF('כללי א1'!T26=0,0,'כללי א1'!T26/'כללי א1'!$Q$28)</f>
        <v>3.6003600360036005E-2</v>
      </c>
      <c r="W24" s="94">
        <f>IF('כללי א1'!U26=0,0,'כללי א1'!U26/'כללי א1'!$Q$28)</f>
        <v>2.2502250225022502E-2</v>
      </c>
      <c r="X24" s="94">
        <f>IF('כללי א1'!V26=0,0,'כללי א1'!V26/'כללי א1'!$Q$28)</f>
        <v>1.1701170117011701E-2</v>
      </c>
      <c r="Y24" s="95">
        <f>IF('כללי א1'!W26=0,0,'כללי א1'!W26/'כללי א1'!$Q$28)</f>
        <v>4.5904590459045908E-2</v>
      </c>
      <c r="Z24" s="78">
        <f t="shared" si="18"/>
        <v>0.44444444444444442</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0.44444444444444442</v>
      </c>
      <c r="AG24" s="78">
        <f>SUM(AH24:AM24)</f>
        <v>0.4</v>
      </c>
      <c r="AH24" s="94">
        <f>IF('כללי א1'!AF26=0,0,'כללי א1'!AF26/'כללי א1'!$AE$28)</f>
        <v>0</v>
      </c>
      <c r="AI24" s="94">
        <f>IF('כללי א1'!AG26=0,0,'כללי א1'!AG26/'כללי א1'!$AE$28)</f>
        <v>0.2</v>
      </c>
      <c r="AJ24" s="94">
        <f>IF('כללי א1'!AH26=0,0,'כללי א1'!AH26/'כללי א1'!$AE$28)</f>
        <v>0</v>
      </c>
      <c r="AK24" s="94">
        <f>IF('כללי א1'!AI26=0,0,'כללי א1'!AI26/'כללי א1'!$AE$28)</f>
        <v>0</v>
      </c>
      <c r="AL24" s="94">
        <f>IF('כללי א1'!AJ26=0,0,'כללי א1'!AJ26/'כללי א1'!$AE$28)</f>
        <v>0.2</v>
      </c>
      <c r="AM24" s="95">
        <f>IF('כללי א1'!AK26=0,0,'כללי א1'!AK26/'כללי א1'!$AE$28)</f>
        <v>0</v>
      </c>
      <c r="AN24" s="276"/>
      <c r="AO24" s="276"/>
      <c r="AP24" s="276"/>
      <c r="AQ24" s="276"/>
      <c r="AR24" s="173"/>
    </row>
    <row r="25" spans="1:44" x14ac:dyDescent="0.2">
      <c r="A25" s="202">
        <v>4</v>
      </c>
      <c r="B25" s="203" t="s">
        <v>85</v>
      </c>
      <c r="C25" s="271"/>
      <c r="D25" s="272"/>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0.1</v>
      </c>
      <c r="AH25" s="94">
        <f>IF('כללי א1'!AF27=0,0,'כללי א1'!AF27/'כללי א1'!$AE$28)</f>
        <v>0.1</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6"/>
      <c r="AO25" s="276"/>
      <c r="AP25" s="276"/>
      <c r="AQ25" s="276"/>
      <c r="AR25" s="173"/>
    </row>
    <row r="26" spans="1:44" ht="13.5" thickBot="1" x14ac:dyDescent="0.25">
      <c r="A26" s="207">
        <v>5</v>
      </c>
      <c r="B26" s="208" t="s">
        <v>86</v>
      </c>
      <c r="C26" s="285"/>
      <c r="D26" s="286"/>
      <c r="E26" s="100">
        <f>SUM(E22:E25)</f>
        <v>1</v>
      </c>
      <c r="F26" s="101">
        <f t="shared" ref="F26" si="19">SUM(F22:F25)</f>
        <v>1.7673048600883652E-2</v>
      </c>
      <c r="G26" s="101">
        <f t="shared" ref="G26:X26" si="20">SUM(G22:G25)</f>
        <v>2.0618556701030931E-2</v>
      </c>
      <c r="H26" s="101">
        <f>SUM(H22:H25)</f>
        <v>0.15758468335787926</v>
      </c>
      <c r="I26" s="101">
        <f>SUM(I22:I25)</f>
        <v>0.4153166421207658</v>
      </c>
      <c r="J26" s="101">
        <f>SUM(J22:J25)</f>
        <v>0.3078055964653903</v>
      </c>
      <c r="K26" s="102">
        <f>SUM(K22:K25)</f>
        <v>8.1001472754050077E-2</v>
      </c>
      <c r="L26" s="100">
        <f t="shared" si="20"/>
        <v>1</v>
      </c>
      <c r="M26" s="101">
        <f t="shared" ref="M26" si="21">SUM(M22:M25)</f>
        <v>0.12244897959183673</v>
      </c>
      <c r="N26" s="101">
        <f t="shared" si="20"/>
        <v>6.1224489795918366E-2</v>
      </c>
      <c r="O26" s="103">
        <f t="shared" si="20"/>
        <v>0.12244897959183673</v>
      </c>
      <c r="P26" s="103">
        <f t="shared" si="20"/>
        <v>6.1224489795918366E-2</v>
      </c>
      <c r="Q26" s="103">
        <f t="shared" si="20"/>
        <v>0.1020408163265306</v>
      </c>
      <c r="R26" s="104">
        <f t="shared" si="20"/>
        <v>0.53061224489795911</v>
      </c>
      <c r="S26" s="100">
        <f t="shared" ref="S26:T26" si="22">SUM(S22:S25)</f>
        <v>1</v>
      </c>
      <c r="T26" s="101">
        <f t="shared" si="22"/>
        <v>7.0207020702070216E-2</v>
      </c>
      <c r="U26" s="101">
        <f t="shared" si="20"/>
        <v>4.77047704770477E-2</v>
      </c>
      <c r="V26" s="103">
        <f t="shared" si="20"/>
        <v>6.6606660666066603E-2</v>
      </c>
      <c r="W26" s="103">
        <f t="shared" si="20"/>
        <v>8.2808280828082809E-2</v>
      </c>
      <c r="X26" s="103">
        <f t="shared" si="20"/>
        <v>0.10621062106210621</v>
      </c>
      <c r="Y26" s="102">
        <f t="shared" ref="Y26:AM26" si="23">SUM(Y22:Y25)</f>
        <v>0.62646264626462655</v>
      </c>
      <c r="Z26" s="100">
        <f t="shared" si="23"/>
        <v>1</v>
      </c>
      <c r="AA26" s="101">
        <f t="shared" si="23"/>
        <v>0</v>
      </c>
      <c r="AB26" s="101">
        <f t="shared" si="23"/>
        <v>0</v>
      </c>
      <c r="AC26" s="103">
        <f t="shared" si="23"/>
        <v>0</v>
      </c>
      <c r="AD26" s="103">
        <f t="shared" si="23"/>
        <v>0</v>
      </c>
      <c r="AE26" s="103">
        <f t="shared" si="23"/>
        <v>0.1111111111111111</v>
      </c>
      <c r="AF26" s="102">
        <f t="shared" si="23"/>
        <v>0.88888888888888884</v>
      </c>
      <c r="AG26" s="100">
        <f t="shared" si="23"/>
        <v>1</v>
      </c>
      <c r="AH26" s="101">
        <f t="shared" si="23"/>
        <v>0.1</v>
      </c>
      <c r="AI26" s="101">
        <f t="shared" si="23"/>
        <v>0.2</v>
      </c>
      <c r="AJ26" s="103">
        <f t="shared" si="23"/>
        <v>0.2</v>
      </c>
      <c r="AK26" s="103">
        <f t="shared" si="23"/>
        <v>0</v>
      </c>
      <c r="AL26" s="103">
        <f t="shared" si="23"/>
        <v>0.30000000000000004</v>
      </c>
      <c r="AM26" s="102">
        <f t="shared" si="23"/>
        <v>0.2</v>
      </c>
      <c r="AN26" s="276"/>
      <c r="AO26" s="276"/>
      <c r="AP26" s="276"/>
      <c r="AQ26" s="276"/>
      <c r="AR26" s="173"/>
    </row>
    <row r="27" spans="1:44" x14ac:dyDescent="0.2">
      <c r="A27" s="261"/>
      <c r="B27" s="475"/>
      <c r="C27" s="475"/>
      <c r="D27" s="475"/>
      <c r="E27" s="262"/>
      <c r="F27" s="262"/>
      <c r="G27" s="262"/>
      <c r="H27" s="262"/>
      <c r="I27" s="262"/>
      <c r="J27" s="262"/>
      <c r="K27" s="262"/>
    </row>
    <row r="28" spans="1:44" x14ac:dyDescent="0.2">
      <c r="A28" s="262"/>
      <c r="B28" s="476"/>
      <c r="C28" s="476"/>
      <c r="D28" s="476"/>
      <c r="E28" s="276"/>
      <c r="F28" s="276"/>
      <c r="G28" s="276"/>
      <c r="H28" s="276"/>
      <c r="I28" s="276"/>
      <c r="J28" s="276"/>
      <c r="K28" s="276"/>
    </row>
    <row r="29" spans="1:44" x14ac:dyDescent="0.2">
      <c r="A29" s="261"/>
      <c r="B29" s="473"/>
      <c r="C29" s="473"/>
      <c r="D29" s="473"/>
      <c r="E29" s="287"/>
      <c r="F29" s="287"/>
      <c r="G29" s="287"/>
      <c r="H29" s="287"/>
      <c r="I29" s="287"/>
      <c r="J29" s="287"/>
      <c r="K29" s="287"/>
    </row>
    <row r="30" spans="1:44" x14ac:dyDescent="0.2">
      <c r="A30" s="276"/>
      <c r="B30" s="474"/>
      <c r="C30" s="477"/>
      <c r="D30" s="477"/>
      <c r="E30" s="288"/>
      <c r="F30" s="288"/>
      <c r="G30" s="288"/>
      <c r="H30" s="288"/>
      <c r="I30" s="288"/>
      <c r="J30" s="288"/>
      <c r="K30" s="288"/>
    </row>
    <row r="31" spans="1:44" x14ac:dyDescent="0.2">
      <c r="A31" s="276"/>
      <c r="B31" s="474"/>
      <c r="C31" s="474"/>
      <c r="D31" s="474"/>
      <c r="E31" s="290"/>
      <c r="F31" s="290"/>
      <c r="G31" s="290"/>
      <c r="H31" s="290"/>
      <c r="I31" s="290"/>
      <c r="J31" s="290"/>
      <c r="K31" s="290"/>
    </row>
    <row r="32" spans="1:44" x14ac:dyDescent="0.2">
      <c r="A32" s="276"/>
      <c r="B32" s="474"/>
      <c r="C32" s="474"/>
      <c r="D32" s="474"/>
      <c r="E32" s="290"/>
      <c r="F32" s="290"/>
      <c r="G32" s="290"/>
      <c r="H32" s="290"/>
      <c r="I32" s="290"/>
      <c r="J32" s="290"/>
      <c r="K32" s="290"/>
    </row>
    <row r="33" spans="1:11" x14ac:dyDescent="0.2">
      <c r="A33" s="277"/>
      <c r="B33" s="473"/>
      <c r="C33" s="473"/>
      <c r="D33" s="473"/>
      <c r="E33" s="287"/>
      <c r="F33" s="287"/>
      <c r="G33" s="287"/>
      <c r="H33" s="287"/>
      <c r="I33" s="287"/>
      <c r="J33" s="287"/>
      <c r="K33" s="287"/>
    </row>
    <row r="34" spans="1:11" x14ac:dyDescent="0.2">
      <c r="A34" s="276"/>
      <c r="B34" s="473"/>
      <c r="C34" s="473"/>
      <c r="D34" s="473"/>
      <c r="E34" s="287"/>
      <c r="F34" s="287"/>
      <c r="G34" s="287"/>
      <c r="H34" s="287"/>
      <c r="I34" s="287"/>
      <c r="J34" s="287"/>
      <c r="K34" s="287"/>
    </row>
    <row r="35" spans="1:11" x14ac:dyDescent="0.2">
      <c r="A35" s="276"/>
      <c r="B35" s="473"/>
      <c r="C35" s="473"/>
      <c r="D35" s="473"/>
      <c r="E35" s="287"/>
      <c r="F35" s="287"/>
      <c r="G35" s="287"/>
      <c r="H35" s="287"/>
      <c r="I35" s="287"/>
      <c r="J35" s="287"/>
      <c r="K35" s="287"/>
    </row>
    <row r="36" spans="1:11" x14ac:dyDescent="0.2">
      <c r="A36" s="277"/>
      <c r="B36" s="473"/>
      <c r="C36" s="473"/>
      <c r="D36" s="473"/>
      <c r="E36" s="287"/>
      <c r="F36" s="287"/>
      <c r="G36" s="287"/>
      <c r="H36" s="287"/>
      <c r="I36" s="287"/>
      <c r="J36" s="287"/>
      <c r="K36" s="287"/>
    </row>
    <row r="37" spans="1:11" x14ac:dyDescent="0.2">
      <c r="A37" s="276"/>
      <c r="B37" s="473"/>
      <c r="C37" s="473"/>
      <c r="D37" s="473"/>
      <c r="E37" s="287"/>
      <c r="F37" s="287"/>
      <c r="G37" s="287"/>
      <c r="H37" s="287"/>
      <c r="I37" s="287"/>
      <c r="J37" s="287"/>
      <c r="K37" s="287"/>
    </row>
    <row r="38" spans="1:11" x14ac:dyDescent="0.2">
      <c r="A38" s="276"/>
      <c r="B38" s="473"/>
      <c r="C38" s="473"/>
      <c r="D38" s="473"/>
      <c r="E38" s="287"/>
      <c r="F38" s="287"/>
      <c r="G38" s="287"/>
      <c r="H38" s="287"/>
      <c r="I38" s="287"/>
      <c r="J38" s="287"/>
      <c r="K38" s="287"/>
    </row>
    <row r="39" spans="1:11" x14ac:dyDescent="0.2">
      <c r="A39" s="276"/>
      <c r="B39" s="473"/>
      <c r="C39" s="473"/>
      <c r="D39" s="473"/>
      <c r="E39" s="287"/>
      <c r="F39" s="287"/>
      <c r="G39" s="287"/>
      <c r="H39" s="287"/>
      <c r="I39" s="287"/>
      <c r="J39" s="287"/>
      <c r="K39" s="287"/>
    </row>
    <row r="40" spans="1:11" x14ac:dyDescent="0.2">
      <c r="A40" s="276"/>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Q58" sqref="Q58"/>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הכשרה חברה לביטוח בע"מ</v>
      </c>
    </row>
    <row r="3" spans="1:121" ht="15.75" x14ac:dyDescent="0.25">
      <c r="B3" s="224" t="str">
        <f>CONCATENATE(הוראות!Z13,הוראות!F13)</f>
        <v>הנתונים ביחידות בודדות לשנת 2017</v>
      </c>
    </row>
    <row r="4" spans="1:121" ht="12.75" customHeight="1" x14ac:dyDescent="0.2">
      <c r="B4" s="182" t="s">
        <v>425</v>
      </c>
      <c r="C4" s="467" t="s">
        <v>87</v>
      </c>
      <c r="D4" s="468"/>
      <c r="E4" s="468"/>
      <c r="F4" s="468"/>
      <c r="G4" s="468"/>
      <c r="H4" s="468"/>
      <c r="I4" s="468"/>
      <c r="J4" s="468"/>
      <c r="K4" s="468"/>
      <c r="L4" s="468"/>
      <c r="M4" s="468"/>
      <c r="N4" s="468"/>
      <c r="O4" s="468"/>
      <c r="P4" s="469"/>
      <c r="Q4" s="467" t="s">
        <v>88</v>
      </c>
      <c r="R4" s="468"/>
      <c r="S4" s="468"/>
      <c r="T4" s="468"/>
      <c r="U4" s="468"/>
      <c r="V4" s="468"/>
      <c r="W4" s="468"/>
      <c r="X4" s="468"/>
      <c r="Y4" s="468"/>
      <c r="Z4" s="468"/>
      <c r="AA4" s="468"/>
      <c r="AB4" s="468"/>
      <c r="AC4" s="468"/>
      <c r="AD4" s="469"/>
      <c r="AE4" s="467" t="s">
        <v>89</v>
      </c>
      <c r="AF4" s="468"/>
      <c r="AG4" s="468"/>
      <c r="AH4" s="468"/>
      <c r="AI4" s="468"/>
      <c r="AJ4" s="468"/>
      <c r="AK4" s="468"/>
      <c r="AL4" s="468"/>
      <c r="AM4" s="468"/>
      <c r="AN4" s="468"/>
      <c r="AO4" s="468"/>
      <c r="AP4" s="468"/>
      <c r="AQ4" s="468"/>
      <c r="AR4" s="469"/>
      <c r="AS4" s="467" t="s">
        <v>90</v>
      </c>
      <c r="AT4" s="468"/>
      <c r="AU4" s="468"/>
      <c r="AV4" s="468"/>
      <c r="AW4" s="468"/>
      <c r="AX4" s="468"/>
      <c r="AY4" s="468"/>
      <c r="AZ4" s="468"/>
      <c r="BA4" s="468"/>
      <c r="BB4" s="468"/>
      <c r="BC4" s="468"/>
      <c r="BD4" s="468"/>
      <c r="BE4" s="468"/>
      <c r="BF4" s="469"/>
      <c r="BG4" s="460" t="s">
        <v>91</v>
      </c>
      <c r="BH4" s="461"/>
      <c r="BI4" s="461"/>
      <c r="BJ4" s="461"/>
      <c r="BK4" s="461"/>
      <c r="BL4" s="461"/>
      <c r="BM4" s="462"/>
      <c r="BN4" s="467" t="s">
        <v>92</v>
      </c>
      <c r="BO4" s="468"/>
      <c r="BP4" s="468"/>
      <c r="BQ4" s="468"/>
      <c r="BR4" s="468"/>
      <c r="BS4" s="468"/>
      <c r="BT4" s="468"/>
      <c r="BU4" s="468"/>
      <c r="BV4" s="468"/>
      <c r="BW4" s="468"/>
      <c r="BX4" s="468"/>
      <c r="BY4" s="468"/>
      <c r="BZ4" s="468"/>
      <c r="CA4" s="469"/>
      <c r="CB4" s="467" t="s">
        <v>93</v>
      </c>
      <c r="CC4" s="468"/>
      <c r="CD4" s="468"/>
      <c r="CE4" s="468"/>
      <c r="CF4" s="468"/>
      <c r="CG4" s="468"/>
      <c r="CH4" s="468"/>
      <c r="CI4" s="468"/>
      <c r="CJ4" s="468"/>
      <c r="CK4" s="468"/>
      <c r="CL4" s="468"/>
      <c r="CM4" s="468"/>
      <c r="CN4" s="468"/>
      <c r="CO4" s="469"/>
      <c r="CP4" s="467" t="s">
        <v>94</v>
      </c>
      <c r="CQ4" s="468"/>
      <c r="CR4" s="468"/>
      <c r="CS4" s="468"/>
      <c r="CT4" s="468"/>
      <c r="CU4" s="468"/>
      <c r="CV4" s="468"/>
      <c r="CW4" s="468"/>
      <c r="CX4" s="468"/>
      <c r="CY4" s="468"/>
      <c r="CZ4" s="468"/>
      <c r="DA4" s="468"/>
      <c r="DB4" s="468"/>
      <c r="DC4" s="469"/>
      <c r="DD4" s="460" t="s">
        <v>95</v>
      </c>
      <c r="DE4" s="461"/>
      <c r="DF4" s="461"/>
      <c r="DG4" s="461"/>
      <c r="DH4" s="461"/>
      <c r="DI4" s="461"/>
      <c r="DJ4" s="461"/>
      <c r="DK4" s="461"/>
      <c r="DL4" s="461"/>
      <c r="DM4" s="461"/>
      <c r="DN4" s="461"/>
      <c r="DO4" s="461"/>
      <c r="DP4" s="461"/>
      <c r="DQ4" s="462"/>
    </row>
    <row r="5" spans="1:121" ht="12.75" customHeight="1" x14ac:dyDescent="0.2">
      <c r="B5" s="225"/>
      <c r="C5" s="470" t="s">
        <v>96</v>
      </c>
      <c r="D5" s="471"/>
      <c r="E5" s="471"/>
      <c r="F5" s="471"/>
      <c r="G5" s="471"/>
      <c r="H5" s="471"/>
      <c r="I5" s="472"/>
      <c r="J5" s="470" t="s">
        <v>97</v>
      </c>
      <c r="K5" s="471"/>
      <c r="L5" s="471"/>
      <c r="M5" s="471"/>
      <c r="N5" s="471"/>
      <c r="O5" s="471"/>
      <c r="P5" s="472"/>
      <c r="Q5" s="470" t="s">
        <v>96</v>
      </c>
      <c r="R5" s="471"/>
      <c r="S5" s="471"/>
      <c r="T5" s="471"/>
      <c r="U5" s="471"/>
      <c r="V5" s="471"/>
      <c r="W5" s="472"/>
      <c r="X5" s="470" t="s">
        <v>97</v>
      </c>
      <c r="Y5" s="471"/>
      <c r="Z5" s="471"/>
      <c r="AA5" s="471"/>
      <c r="AB5" s="471"/>
      <c r="AC5" s="471"/>
      <c r="AD5" s="472"/>
      <c r="AE5" s="470" t="s">
        <v>96</v>
      </c>
      <c r="AF5" s="471"/>
      <c r="AG5" s="471"/>
      <c r="AH5" s="471"/>
      <c r="AI5" s="471"/>
      <c r="AJ5" s="471"/>
      <c r="AK5" s="472"/>
      <c r="AL5" s="470" t="s">
        <v>97</v>
      </c>
      <c r="AM5" s="471"/>
      <c r="AN5" s="471"/>
      <c r="AO5" s="471"/>
      <c r="AP5" s="471"/>
      <c r="AQ5" s="471"/>
      <c r="AR5" s="472"/>
      <c r="AS5" s="470" t="s">
        <v>96</v>
      </c>
      <c r="AT5" s="471"/>
      <c r="AU5" s="471"/>
      <c r="AV5" s="471"/>
      <c r="AW5" s="471"/>
      <c r="AX5" s="471"/>
      <c r="AY5" s="472"/>
      <c r="AZ5" s="470" t="s">
        <v>97</v>
      </c>
      <c r="BA5" s="471"/>
      <c r="BB5" s="471"/>
      <c r="BC5" s="471"/>
      <c r="BD5" s="471"/>
      <c r="BE5" s="471"/>
      <c r="BF5" s="472"/>
      <c r="BG5" s="463"/>
      <c r="BH5" s="465"/>
      <c r="BI5" s="465"/>
      <c r="BJ5" s="465"/>
      <c r="BK5" s="465"/>
      <c r="BL5" s="465"/>
      <c r="BM5" s="466"/>
      <c r="BN5" s="470" t="s">
        <v>96</v>
      </c>
      <c r="BO5" s="471"/>
      <c r="BP5" s="471"/>
      <c r="BQ5" s="471"/>
      <c r="BR5" s="471"/>
      <c r="BS5" s="471"/>
      <c r="BT5" s="472"/>
      <c r="BU5" s="470" t="s">
        <v>97</v>
      </c>
      <c r="BV5" s="471"/>
      <c r="BW5" s="471"/>
      <c r="BX5" s="471"/>
      <c r="BY5" s="471"/>
      <c r="BZ5" s="471"/>
      <c r="CA5" s="472"/>
      <c r="CB5" s="470" t="s">
        <v>96</v>
      </c>
      <c r="CC5" s="471"/>
      <c r="CD5" s="471"/>
      <c r="CE5" s="471"/>
      <c r="CF5" s="471"/>
      <c r="CG5" s="471"/>
      <c r="CH5" s="472"/>
      <c r="CI5" s="470" t="s">
        <v>97</v>
      </c>
      <c r="CJ5" s="471"/>
      <c r="CK5" s="471"/>
      <c r="CL5" s="471"/>
      <c r="CM5" s="471"/>
      <c r="CN5" s="471"/>
      <c r="CO5" s="472"/>
      <c r="CP5" s="470" t="s">
        <v>96</v>
      </c>
      <c r="CQ5" s="471"/>
      <c r="CR5" s="471"/>
      <c r="CS5" s="471"/>
      <c r="CT5" s="471"/>
      <c r="CU5" s="471"/>
      <c r="CV5" s="472"/>
      <c r="CW5" s="470" t="s">
        <v>97</v>
      </c>
      <c r="CX5" s="471"/>
      <c r="CY5" s="471"/>
      <c r="CZ5" s="471"/>
      <c r="DA5" s="471"/>
      <c r="DB5" s="471"/>
      <c r="DC5" s="472"/>
      <c r="DD5" s="470" t="s">
        <v>96</v>
      </c>
      <c r="DE5" s="471"/>
      <c r="DF5" s="471"/>
      <c r="DG5" s="471"/>
      <c r="DH5" s="471"/>
      <c r="DI5" s="471"/>
      <c r="DJ5" s="472"/>
      <c r="DK5" s="470" t="s">
        <v>97</v>
      </c>
      <c r="DL5" s="471"/>
      <c r="DM5" s="471"/>
      <c r="DN5" s="471"/>
      <c r="DO5" s="471"/>
      <c r="DP5" s="471"/>
      <c r="DQ5" s="472"/>
    </row>
    <row r="6" spans="1:121" ht="12.75" customHeight="1" x14ac:dyDescent="0.2">
      <c r="A6" s="159"/>
      <c r="B6" s="225"/>
      <c r="C6" s="493" t="s">
        <v>32</v>
      </c>
      <c r="D6" s="458" t="s">
        <v>33</v>
      </c>
      <c r="E6" s="458"/>
      <c r="F6" s="458"/>
      <c r="G6" s="458"/>
      <c r="H6" s="458"/>
      <c r="I6" s="459"/>
      <c r="J6" s="493" t="str">
        <f>C6</f>
        <v>סה"כ מספר תביעות</v>
      </c>
      <c r="K6" s="458" t="s">
        <v>33</v>
      </c>
      <c r="L6" s="458"/>
      <c r="M6" s="458"/>
      <c r="N6" s="458"/>
      <c r="O6" s="458"/>
      <c r="P6" s="459"/>
      <c r="Q6" s="493" t="str">
        <f>J6</f>
        <v>סה"כ מספר תביעות</v>
      </c>
      <c r="R6" s="458" t="s">
        <v>33</v>
      </c>
      <c r="S6" s="458"/>
      <c r="T6" s="458"/>
      <c r="U6" s="458"/>
      <c r="V6" s="458"/>
      <c r="W6" s="459"/>
      <c r="X6" s="493" t="str">
        <f>Q6</f>
        <v>סה"כ מספר תביעות</v>
      </c>
      <c r="Y6" s="458" t="s">
        <v>33</v>
      </c>
      <c r="Z6" s="458"/>
      <c r="AA6" s="458"/>
      <c r="AB6" s="458"/>
      <c r="AC6" s="458"/>
      <c r="AD6" s="459"/>
      <c r="AE6" s="493" t="str">
        <f>X6</f>
        <v>סה"כ מספר תביעות</v>
      </c>
      <c r="AF6" s="458" t="s">
        <v>33</v>
      </c>
      <c r="AG6" s="458"/>
      <c r="AH6" s="458"/>
      <c r="AI6" s="458"/>
      <c r="AJ6" s="458"/>
      <c r="AK6" s="459"/>
      <c r="AL6" s="493" t="str">
        <f>AE6</f>
        <v>סה"כ מספר תביעות</v>
      </c>
      <c r="AM6" s="458" t="s">
        <v>33</v>
      </c>
      <c r="AN6" s="458"/>
      <c r="AO6" s="458"/>
      <c r="AP6" s="458"/>
      <c r="AQ6" s="458"/>
      <c r="AR6" s="459"/>
      <c r="AS6" s="493" t="str">
        <f>AL6</f>
        <v>סה"כ מספר תביעות</v>
      </c>
      <c r="AT6" s="458" t="s">
        <v>33</v>
      </c>
      <c r="AU6" s="458"/>
      <c r="AV6" s="458"/>
      <c r="AW6" s="458"/>
      <c r="AX6" s="458"/>
      <c r="AY6" s="459"/>
      <c r="AZ6" s="493" t="str">
        <f>AS6</f>
        <v>סה"כ מספר תביעות</v>
      </c>
      <c r="BA6" s="458" t="s">
        <v>33</v>
      </c>
      <c r="BB6" s="458"/>
      <c r="BC6" s="458"/>
      <c r="BD6" s="458"/>
      <c r="BE6" s="458"/>
      <c r="BF6" s="459"/>
      <c r="BG6" s="493" t="str">
        <f>AZ6</f>
        <v>סה"כ מספר תביעות</v>
      </c>
      <c r="BH6" s="458" t="s">
        <v>33</v>
      </c>
      <c r="BI6" s="458"/>
      <c r="BJ6" s="458"/>
      <c r="BK6" s="458"/>
      <c r="BL6" s="458"/>
      <c r="BM6" s="459"/>
      <c r="BN6" s="493" t="str">
        <f>AZ6</f>
        <v>סה"כ מספר תביעות</v>
      </c>
      <c r="BO6" s="458" t="s">
        <v>33</v>
      </c>
      <c r="BP6" s="458"/>
      <c r="BQ6" s="458"/>
      <c r="BR6" s="458"/>
      <c r="BS6" s="458"/>
      <c r="BT6" s="459"/>
      <c r="BU6" s="493" t="str">
        <f>BG6</f>
        <v>סה"כ מספר תביעות</v>
      </c>
      <c r="BV6" s="458" t="s">
        <v>33</v>
      </c>
      <c r="BW6" s="458"/>
      <c r="BX6" s="458"/>
      <c r="BY6" s="458"/>
      <c r="BZ6" s="458"/>
      <c r="CA6" s="459"/>
      <c r="CB6" s="493" t="str">
        <f>BN6</f>
        <v>סה"כ מספר תביעות</v>
      </c>
      <c r="CC6" s="458" t="s">
        <v>33</v>
      </c>
      <c r="CD6" s="458"/>
      <c r="CE6" s="458"/>
      <c r="CF6" s="458"/>
      <c r="CG6" s="458"/>
      <c r="CH6" s="459"/>
      <c r="CI6" s="493" t="str">
        <f>BU6</f>
        <v>סה"כ מספר תביעות</v>
      </c>
      <c r="CJ6" s="458" t="s">
        <v>33</v>
      </c>
      <c r="CK6" s="458"/>
      <c r="CL6" s="458"/>
      <c r="CM6" s="458"/>
      <c r="CN6" s="458"/>
      <c r="CO6" s="459"/>
      <c r="CP6" s="493" t="str">
        <f>CB6</f>
        <v>סה"כ מספר תביעות</v>
      </c>
      <c r="CQ6" s="458" t="s">
        <v>33</v>
      </c>
      <c r="CR6" s="458"/>
      <c r="CS6" s="458"/>
      <c r="CT6" s="458"/>
      <c r="CU6" s="458"/>
      <c r="CV6" s="459"/>
      <c r="CW6" s="493" t="str">
        <f>CI6</f>
        <v>סה"כ מספר תביעות</v>
      </c>
      <c r="CX6" s="458" t="s">
        <v>33</v>
      </c>
      <c r="CY6" s="458"/>
      <c r="CZ6" s="458"/>
      <c r="DA6" s="458"/>
      <c r="DB6" s="458"/>
      <c r="DC6" s="459"/>
      <c r="DD6" s="493" t="str">
        <f>CP6</f>
        <v>סה"כ מספר תביעות</v>
      </c>
      <c r="DE6" s="458" t="s">
        <v>33</v>
      </c>
      <c r="DF6" s="458"/>
      <c r="DG6" s="458"/>
      <c r="DH6" s="458"/>
      <c r="DI6" s="458"/>
      <c r="DJ6" s="459"/>
      <c r="DK6" s="493" t="str">
        <f>CW6</f>
        <v>סה"כ מספר תביעות</v>
      </c>
      <c r="DL6" s="458" t="s">
        <v>33</v>
      </c>
      <c r="DM6" s="458"/>
      <c r="DN6" s="458"/>
      <c r="DO6" s="458"/>
      <c r="DP6" s="458"/>
      <c r="DQ6" s="459"/>
    </row>
    <row r="7" spans="1:121" ht="25.5" customHeight="1" x14ac:dyDescent="0.2">
      <c r="A7" s="159"/>
      <c r="B7" s="439" t="s">
        <v>34</v>
      </c>
      <c r="C7" s="442"/>
      <c r="D7" s="239" t="s">
        <v>495</v>
      </c>
      <c r="E7" s="47" t="s">
        <v>496</v>
      </c>
      <c r="F7" s="47" t="s">
        <v>394</v>
      </c>
      <c r="G7" s="47" t="s">
        <v>395</v>
      </c>
      <c r="H7" s="47" t="s">
        <v>396</v>
      </c>
      <c r="I7" s="160" t="s">
        <v>41</v>
      </c>
      <c r="J7" s="442"/>
      <c r="K7" s="239" t="s">
        <v>495</v>
      </c>
      <c r="L7" s="47" t="s">
        <v>496</v>
      </c>
      <c r="M7" s="47" t="s">
        <v>394</v>
      </c>
      <c r="N7" s="47" t="s">
        <v>395</v>
      </c>
      <c r="O7" s="47" t="s">
        <v>396</v>
      </c>
      <c r="P7" s="160" t="s">
        <v>41</v>
      </c>
      <c r="Q7" s="442"/>
      <c r="R7" s="239" t="s">
        <v>495</v>
      </c>
      <c r="S7" s="47" t="s">
        <v>496</v>
      </c>
      <c r="T7" s="47" t="s">
        <v>394</v>
      </c>
      <c r="U7" s="47" t="s">
        <v>395</v>
      </c>
      <c r="V7" s="47" t="s">
        <v>396</v>
      </c>
      <c r="W7" s="160" t="s">
        <v>41</v>
      </c>
      <c r="X7" s="442"/>
      <c r="Y7" s="239" t="s">
        <v>495</v>
      </c>
      <c r="Z7" s="47" t="s">
        <v>496</v>
      </c>
      <c r="AA7" s="47" t="s">
        <v>394</v>
      </c>
      <c r="AB7" s="47" t="s">
        <v>395</v>
      </c>
      <c r="AC7" s="47" t="s">
        <v>396</v>
      </c>
      <c r="AD7" s="160" t="s">
        <v>41</v>
      </c>
      <c r="AE7" s="442"/>
      <c r="AF7" s="239" t="s">
        <v>495</v>
      </c>
      <c r="AG7" s="47" t="s">
        <v>496</v>
      </c>
      <c r="AH7" s="47" t="s">
        <v>394</v>
      </c>
      <c r="AI7" s="47" t="s">
        <v>395</v>
      </c>
      <c r="AJ7" s="47" t="s">
        <v>396</v>
      </c>
      <c r="AK7" s="160" t="s">
        <v>41</v>
      </c>
      <c r="AL7" s="442"/>
      <c r="AM7" s="239" t="s">
        <v>495</v>
      </c>
      <c r="AN7" s="47" t="s">
        <v>496</v>
      </c>
      <c r="AO7" s="47" t="s">
        <v>394</v>
      </c>
      <c r="AP7" s="47" t="s">
        <v>395</v>
      </c>
      <c r="AQ7" s="47" t="s">
        <v>396</v>
      </c>
      <c r="AR7" s="160" t="s">
        <v>41</v>
      </c>
      <c r="AS7" s="442"/>
      <c r="AT7" s="239" t="s">
        <v>495</v>
      </c>
      <c r="AU7" s="47" t="s">
        <v>496</v>
      </c>
      <c r="AV7" s="47" t="s">
        <v>394</v>
      </c>
      <c r="AW7" s="47" t="s">
        <v>395</v>
      </c>
      <c r="AX7" s="47" t="s">
        <v>396</v>
      </c>
      <c r="AY7" s="160" t="s">
        <v>41</v>
      </c>
      <c r="AZ7" s="442"/>
      <c r="BA7" s="239" t="s">
        <v>495</v>
      </c>
      <c r="BB7" s="47" t="s">
        <v>496</v>
      </c>
      <c r="BC7" s="47" t="s">
        <v>394</v>
      </c>
      <c r="BD7" s="47" t="s">
        <v>395</v>
      </c>
      <c r="BE7" s="47" t="s">
        <v>396</v>
      </c>
      <c r="BF7" s="160" t="s">
        <v>41</v>
      </c>
      <c r="BG7" s="442"/>
      <c r="BH7" s="239" t="s">
        <v>495</v>
      </c>
      <c r="BI7" s="47" t="s">
        <v>496</v>
      </c>
      <c r="BJ7" s="47" t="s">
        <v>394</v>
      </c>
      <c r="BK7" s="47" t="s">
        <v>395</v>
      </c>
      <c r="BL7" s="47" t="s">
        <v>396</v>
      </c>
      <c r="BM7" s="160" t="s">
        <v>41</v>
      </c>
      <c r="BN7" s="442"/>
      <c r="BO7" s="239" t="s">
        <v>495</v>
      </c>
      <c r="BP7" s="47" t="s">
        <v>496</v>
      </c>
      <c r="BQ7" s="47" t="s">
        <v>394</v>
      </c>
      <c r="BR7" s="47" t="s">
        <v>395</v>
      </c>
      <c r="BS7" s="47" t="s">
        <v>396</v>
      </c>
      <c r="BT7" s="160" t="s">
        <v>41</v>
      </c>
      <c r="BU7" s="442"/>
      <c r="BV7" s="239" t="s">
        <v>495</v>
      </c>
      <c r="BW7" s="47" t="s">
        <v>496</v>
      </c>
      <c r="BX7" s="47" t="s">
        <v>394</v>
      </c>
      <c r="BY7" s="47" t="s">
        <v>395</v>
      </c>
      <c r="BZ7" s="47" t="s">
        <v>396</v>
      </c>
      <c r="CA7" s="160" t="s">
        <v>41</v>
      </c>
      <c r="CB7" s="442"/>
      <c r="CC7" s="239" t="s">
        <v>495</v>
      </c>
      <c r="CD7" s="47" t="s">
        <v>496</v>
      </c>
      <c r="CE7" s="47" t="s">
        <v>394</v>
      </c>
      <c r="CF7" s="47" t="s">
        <v>395</v>
      </c>
      <c r="CG7" s="47" t="s">
        <v>396</v>
      </c>
      <c r="CH7" s="160" t="s">
        <v>41</v>
      </c>
      <c r="CI7" s="442"/>
      <c r="CJ7" s="239" t="s">
        <v>495</v>
      </c>
      <c r="CK7" s="47" t="s">
        <v>496</v>
      </c>
      <c r="CL7" s="47" t="s">
        <v>394</v>
      </c>
      <c r="CM7" s="47" t="s">
        <v>395</v>
      </c>
      <c r="CN7" s="47" t="s">
        <v>396</v>
      </c>
      <c r="CO7" s="160" t="s">
        <v>41</v>
      </c>
      <c r="CP7" s="442"/>
      <c r="CQ7" s="239" t="s">
        <v>495</v>
      </c>
      <c r="CR7" s="47" t="s">
        <v>496</v>
      </c>
      <c r="CS7" s="47" t="s">
        <v>394</v>
      </c>
      <c r="CT7" s="47" t="s">
        <v>395</v>
      </c>
      <c r="CU7" s="47" t="s">
        <v>396</v>
      </c>
      <c r="CV7" s="160" t="s">
        <v>41</v>
      </c>
      <c r="CW7" s="442"/>
      <c r="CX7" s="239" t="s">
        <v>495</v>
      </c>
      <c r="CY7" s="47" t="s">
        <v>496</v>
      </c>
      <c r="CZ7" s="47" t="s">
        <v>394</v>
      </c>
      <c r="DA7" s="47" t="s">
        <v>395</v>
      </c>
      <c r="DB7" s="47" t="s">
        <v>396</v>
      </c>
      <c r="DC7" s="160" t="s">
        <v>41</v>
      </c>
      <c r="DD7" s="442"/>
      <c r="DE7" s="239" t="s">
        <v>495</v>
      </c>
      <c r="DF7" s="47" t="s">
        <v>496</v>
      </c>
      <c r="DG7" s="47" t="s">
        <v>394</v>
      </c>
      <c r="DH7" s="47" t="s">
        <v>395</v>
      </c>
      <c r="DI7" s="47" t="s">
        <v>396</v>
      </c>
      <c r="DJ7" s="160" t="s">
        <v>41</v>
      </c>
      <c r="DK7" s="442"/>
      <c r="DL7" s="239" t="s">
        <v>495</v>
      </c>
      <c r="DM7" s="47" t="s">
        <v>496</v>
      </c>
      <c r="DN7" s="47" t="s">
        <v>394</v>
      </c>
      <c r="DO7" s="47" t="s">
        <v>395</v>
      </c>
      <c r="DP7" s="47" t="s">
        <v>396</v>
      </c>
      <c r="DQ7" s="160" t="s">
        <v>41</v>
      </c>
    </row>
    <row r="8" spans="1:121" x14ac:dyDescent="0.2">
      <c r="A8" s="159"/>
      <c r="B8" s="440"/>
      <c r="C8" s="246" t="s">
        <v>42</v>
      </c>
      <c r="D8" s="241" t="s">
        <v>43</v>
      </c>
      <c r="E8" s="161" t="s">
        <v>44</v>
      </c>
      <c r="F8" s="161" t="s">
        <v>45</v>
      </c>
      <c r="G8" s="161" t="s">
        <v>46</v>
      </c>
      <c r="H8" s="161" t="s">
        <v>47</v>
      </c>
      <c r="I8" s="162"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c r="AL8" s="245" t="s">
        <v>103</v>
      </c>
      <c r="AM8" s="115" t="s">
        <v>104</v>
      </c>
      <c r="AN8" s="55" t="s">
        <v>105</v>
      </c>
      <c r="AO8" s="55" t="s">
        <v>106</v>
      </c>
      <c r="AP8" s="55" t="s">
        <v>107</v>
      </c>
      <c r="AQ8" s="55" t="s">
        <v>108</v>
      </c>
      <c r="AR8" s="59" t="s">
        <v>109</v>
      </c>
      <c r="AS8" s="245" t="s">
        <v>110</v>
      </c>
      <c r="AT8" s="115" t="s">
        <v>111</v>
      </c>
      <c r="AU8" s="55" t="s">
        <v>112</v>
      </c>
      <c r="AV8" s="55" t="s">
        <v>113</v>
      </c>
      <c r="AW8" s="55" t="s">
        <v>114</v>
      </c>
      <c r="AX8" s="55" t="s">
        <v>115</v>
      </c>
      <c r="AY8" s="59" t="s">
        <v>116</v>
      </c>
      <c r="AZ8" s="245" t="s">
        <v>117</v>
      </c>
      <c r="BA8" s="115" t="s">
        <v>118</v>
      </c>
      <c r="BB8" s="55" t="s">
        <v>119</v>
      </c>
      <c r="BC8" s="55" t="s">
        <v>120</v>
      </c>
      <c r="BD8" s="55" t="s">
        <v>121</v>
      </c>
      <c r="BE8" s="55" t="s">
        <v>122</v>
      </c>
      <c r="BF8" s="59" t="s">
        <v>123</v>
      </c>
      <c r="BG8" s="245" t="s">
        <v>124</v>
      </c>
      <c r="BH8" s="115" t="s">
        <v>125</v>
      </c>
      <c r="BI8" s="55" t="s">
        <v>126</v>
      </c>
      <c r="BJ8" s="55" t="s">
        <v>127</v>
      </c>
      <c r="BK8" s="55" t="s">
        <v>128</v>
      </c>
      <c r="BL8" s="55" t="s">
        <v>129</v>
      </c>
      <c r="BM8" s="59" t="s">
        <v>130</v>
      </c>
      <c r="BN8" s="245" t="s">
        <v>131</v>
      </c>
      <c r="BO8" s="115" t="s">
        <v>132</v>
      </c>
      <c r="BP8" s="55" t="s">
        <v>133</v>
      </c>
      <c r="BQ8" s="55" t="s">
        <v>134</v>
      </c>
      <c r="BR8" s="55" t="s">
        <v>135</v>
      </c>
      <c r="BS8" s="55" t="s">
        <v>136</v>
      </c>
      <c r="BT8" s="59" t="s">
        <v>137</v>
      </c>
      <c r="BU8" s="245" t="s">
        <v>138</v>
      </c>
      <c r="BV8" s="115" t="s">
        <v>139</v>
      </c>
      <c r="BW8" s="55" t="s">
        <v>465</v>
      </c>
      <c r="BX8" s="55" t="s">
        <v>466</v>
      </c>
      <c r="BY8" s="55" t="s">
        <v>467</v>
      </c>
      <c r="BZ8" s="55" t="s">
        <v>468</v>
      </c>
      <c r="CA8" s="59" t="s">
        <v>469</v>
      </c>
      <c r="CB8" s="245" t="s">
        <v>470</v>
      </c>
      <c r="CC8" s="115" t="s">
        <v>471</v>
      </c>
      <c r="CD8" s="55" t="s">
        <v>472</v>
      </c>
      <c r="CE8" s="55" t="s">
        <v>473</v>
      </c>
      <c r="CF8" s="55" t="s">
        <v>474</v>
      </c>
      <c r="CG8" s="55" t="s">
        <v>475</v>
      </c>
      <c r="CH8" s="59" t="s">
        <v>476</v>
      </c>
      <c r="CI8" s="245" t="s">
        <v>477</v>
      </c>
      <c r="CJ8" s="115" t="s">
        <v>478</v>
      </c>
      <c r="CK8" s="55" t="s">
        <v>479</v>
      </c>
      <c r="CL8" s="55" t="s">
        <v>480</v>
      </c>
      <c r="CM8" s="55" t="s">
        <v>481</v>
      </c>
      <c r="CN8" s="55" t="s">
        <v>482</v>
      </c>
      <c r="CO8" s="59" t="s">
        <v>483</v>
      </c>
      <c r="CP8" s="245" t="s">
        <v>484</v>
      </c>
      <c r="CQ8" s="115" t="s">
        <v>485</v>
      </c>
      <c r="CR8" s="55" t="s">
        <v>486</v>
      </c>
      <c r="CS8" s="55" t="s">
        <v>487</v>
      </c>
      <c r="CT8" s="55" t="s">
        <v>488</v>
      </c>
      <c r="CU8" s="55" t="s">
        <v>489</v>
      </c>
      <c r="CV8" s="59" t="s">
        <v>490</v>
      </c>
      <c r="CW8" s="245" t="s">
        <v>491</v>
      </c>
      <c r="CX8" s="115" t="s">
        <v>492</v>
      </c>
      <c r="CY8" s="55" t="s">
        <v>493</v>
      </c>
      <c r="CZ8" s="55" t="s">
        <v>494</v>
      </c>
      <c r="DA8" s="55" t="s">
        <v>504</v>
      </c>
      <c r="DB8" s="55" t="s">
        <v>505</v>
      </c>
      <c r="DC8" s="59" t="s">
        <v>506</v>
      </c>
      <c r="DD8" s="245" t="s">
        <v>507</v>
      </c>
      <c r="DE8" s="115" t="s">
        <v>508</v>
      </c>
      <c r="DF8" s="55" t="s">
        <v>509</v>
      </c>
      <c r="DG8" s="55" t="s">
        <v>510</v>
      </c>
      <c r="DH8" s="55" t="s">
        <v>511</v>
      </c>
      <c r="DI8" s="55" t="s">
        <v>512</v>
      </c>
      <c r="DJ8" s="59" t="s">
        <v>513</v>
      </c>
      <c r="DK8" s="245" t="s">
        <v>514</v>
      </c>
      <c r="DL8" s="57" t="s">
        <v>515</v>
      </c>
      <c r="DM8" s="55" t="s">
        <v>516</v>
      </c>
      <c r="DN8" s="55" t="s">
        <v>517</v>
      </c>
      <c r="DO8" s="55" t="s">
        <v>518</v>
      </c>
      <c r="DP8" s="55" t="s">
        <v>519</v>
      </c>
      <c r="DQ8" s="59" t="s">
        <v>520</v>
      </c>
    </row>
    <row r="9" spans="1:121" x14ac:dyDescent="0.2">
      <c r="A9" s="163" t="s">
        <v>72</v>
      </c>
      <c r="B9" s="226"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98">
        <v>19</v>
      </c>
      <c r="D10" s="243"/>
      <c r="E10" s="177"/>
      <c r="F10" s="177"/>
      <c r="G10" s="177"/>
      <c r="H10" s="177"/>
      <c r="I10" s="178"/>
      <c r="J10" s="317"/>
      <c r="K10" s="243"/>
      <c r="L10" s="177"/>
      <c r="M10" s="177"/>
      <c r="N10" s="177"/>
      <c r="O10" s="177"/>
      <c r="P10" s="178"/>
      <c r="Q10" s="317"/>
      <c r="R10" s="243"/>
      <c r="S10" s="177"/>
      <c r="T10" s="177"/>
      <c r="U10" s="177"/>
      <c r="V10" s="177"/>
      <c r="W10" s="178"/>
      <c r="X10" s="317"/>
      <c r="Y10" s="243"/>
      <c r="Z10" s="177"/>
      <c r="AA10" s="177"/>
      <c r="AB10" s="177"/>
      <c r="AC10" s="177"/>
      <c r="AD10" s="178"/>
      <c r="AE10" s="317">
        <v>2</v>
      </c>
      <c r="AF10" s="243"/>
      <c r="AG10" s="177"/>
      <c r="AH10" s="177"/>
      <c r="AI10" s="177"/>
      <c r="AJ10" s="177"/>
      <c r="AK10" s="178"/>
      <c r="AL10" s="317"/>
      <c r="AM10" s="243"/>
      <c r="AN10" s="177"/>
      <c r="AO10" s="177"/>
      <c r="AP10" s="177"/>
      <c r="AQ10" s="177"/>
      <c r="AR10" s="178"/>
      <c r="AS10" s="317">
        <v>35</v>
      </c>
      <c r="AT10" s="243"/>
      <c r="AU10" s="177"/>
      <c r="AV10" s="177"/>
      <c r="AW10" s="177"/>
      <c r="AX10" s="177"/>
      <c r="AY10" s="178"/>
      <c r="AZ10" s="317"/>
      <c r="BA10" s="243"/>
      <c r="BB10" s="177"/>
      <c r="BC10" s="177"/>
      <c r="BD10" s="177"/>
      <c r="BE10" s="177"/>
      <c r="BF10" s="178"/>
      <c r="BG10" s="317"/>
      <c r="BH10" s="243"/>
      <c r="BI10" s="177"/>
      <c r="BJ10" s="177"/>
      <c r="BK10" s="177"/>
      <c r="BL10" s="177"/>
      <c r="BM10" s="178"/>
      <c r="BN10" s="317">
        <v>66</v>
      </c>
      <c r="BO10" s="243"/>
      <c r="BP10" s="177"/>
      <c r="BQ10" s="177"/>
      <c r="BR10" s="177"/>
      <c r="BS10" s="177"/>
      <c r="BT10" s="178"/>
      <c r="BU10" s="317"/>
      <c r="BV10" s="243"/>
      <c r="BW10" s="177"/>
      <c r="BX10" s="177"/>
      <c r="BY10" s="177"/>
      <c r="BZ10" s="177"/>
      <c r="CA10" s="178"/>
      <c r="CB10" s="317">
        <v>144</v>
      </c>
      <c r="CC10" s="243"/>
      <c r="CD10" s="177"/>
      <c r="CE10" s="177"/>
      <c r="CF10" s="177"/>
      <c r="CG10" s="177"/>
      <c r="CH10" s="178"/>
      <c r="CI10" s="317"/>
      <c r="CJ10" s="243"/>
      <c r="CK10" s="177"/>
      <c r="CL10" s="177"/>
      <c r="CM10" s="177"/>
      <c r="CN10" s="177"/>
      <c r="CO10" s="178"/>
      <c r="CP10" s="317">
        <v>1</v>
      </c>
      <c r="CQ10" s="243"/>
      <c r="CR10" s="177"/>
      <c r="CS10" s="177"/>
      <c r="CT10" s="177"/>
      <c r="CU10" s="177"/>
      <c r="CV10" s="178"/>
      <c r="CW10" s="317"/>
      <c r="CX10" s="243"/>
      <c r="CY10" s="177"/>
      <c r="CZ10" s="177"/>
      <c r="DA10" s="177"/>
      <c r="DB10" s="177"/>
      <c r="DC10" s="178"/>
      <c r="DD10" s="317">
        <v>1</v>
      </c>
      <c r="DE10" s="243"/>
      <c r="DF10" s="177"/>
      <c r="DG10" s="177"/>
      <c r="DH10" s="177"/>
      <c r="DI10" s="177"/>
      <c r="DJ10" s="178"/>
      <c r="DK10" s="317"/>
      <c r="DL10" s="243"/>
      <c r="DM10" s="177"/>
      <c r="DN10" s="177"/>
      <c r="DO10" s="177"/>
      <c r="DP10" s="177"/>
      <c r="DQ10" s="178"/>
    </row>
    <row r="11" spans="1:121" x14ac:dyDescent="0.2">
      <c r="A11" s="166">
        <f>A10+1</f>
        <v>2</v>
      </c>
      <c r="B11" s="167" t="s">
        <v>75</v>
      </c>
      <c r="C11" s="398">
        <v>77</v>
      </c>
      <c r="D11" s="243"/>
      <c r="E11" s="177"/>
      <c r="F11" s="177"/>
      <c r="G11" s="177"/>
      <c r="H11" s="177"/>
      <c r="I11" s="178"/>
      <c r="J11" s="317"/>
      <c r="K11" s="243"/>
      <c r="L11" s="177"/>
      <c r="M11" s="177"/>
      <c r="N11" s="177"/>
      <c r="O11" s="177"/>
      <c r="P11" s="178"/>
      <c r="Q11" s="317">
        <v>2</v>
      </c>
      <c r="R11" s="243"/>
      <c r="S11" s="177"/>
      <c r="T11" s="177"/>
      <c r="U11" s="177"/>
      <c r="V11" s="177"/>
      <c r="W11" s="178"/>
      <c r="X11" s="317"/>
      <c r="Y11" s="243"/>
      <c r="Z11" s="177"/>
      <c r="AA11" s="177"/>
      <c r="AB11" s="177"/>
      <c r="AC11" s="177"/>
      <c r="AD11" s="178"/>
      <c r="AE11" s="317">
        <v>3</v>
      </c>
      <c r="AF11" s="243"/>
      <c r="AG11" s="177"/>
      <c r="AH11" s="177"/>
      <c r="AI11" s="177"/>
      <c r="AJ11" s="177"/>
      <c r="AK11" s="178"/>
      <c r="AL11" s="317"/>
      <c r="AM11" s="243"/>
      <c r="AN11" s="177"/>
      <c r="AO11" s="177"/>
      <c r="AP11" s="177"/>
      <c r="AQ11" s="177"/>
      <c r="AR11" s="178"/>
      <c r="AS11" s="317">
        <v>77</v>
      </c>
      <c r="AT11" s="243"/>
      <c r="AU11" s="177"/>
      <c r="AV11" s="177"/>
      <c r="AW11" s="177"/>
      <c r="AX11" s="177"/>
      <c r="AY11" s="178"/>
      <c r="AZ11" s="317"/>
      <c r="BA11" s="243"/>
      <c r="BB11" s="177"/>
      <c r="BC11" s="177"/>
      <c r="BD11" s="177"/>
      <c r="BE11" s="177"/>
      <c r="BF11" s="178"/>
      <c r="BG11" s="317"/>
      <c r="BH11" s="243"/>
      <c r="BI11" s="177"/>
      <c r="BJ11" s="177"/>
      <c r="BK11" s="177"/>
      <c r="BL11" s="177"/>
      <c r="BM11" s="178"/>
      <c r="BN11" s="317">
        <v>98</v>
      </c>
      <c r="BO11" s="243"/>
      <c r="BP11" s="177"/>
      <c r="BQ11" s="177"/>
      <c r="BR11" s="177"/>
      <c r="BS11" s="177"/>
      <c r="BT11" s="178"/>
      <c r="BU11" s="317"/>
      <c r="BV11" s="243"/>
      <c r="BW11" s="177"/>
      <c r="BX11" s="177"/>
      <c r="BY11" s="177"/>
      <c r="BZ11" s="177"/>
      <c r="CA11" s="178"/>
      <c r="CB11" s="317">
        <v>628</v>
      </c>
      <c r="CC11" s="243"/>
      <c r="CD11" s="177"/>
      <c r="CE11" s="177"/>
      <c r="CF11" s="177"/>
      <c r="CG11" s="177"/>
      <c r="CH11" s="178"/>
      <c r="CI11" s="317"/>
      <c r="CJ11" s="243"/>
      <c r="CK11" s="177"/>
      <c r="CL11" s="177"/>
      <c r="CM11" s="177"/>
      <c r="CN11" s="177"/>
      <c r="CO11" s="178"/>
      <c r="CP11" s="317">
        <v>14</v>
      </c>
      <c r="CQ11" s="243"/>
      <c r="CR11" s="177"/>
      <c r="CS11" s="177"/>
      <c r="CT11" s="177"/>
      <c r="CU11" s="177"/>
      <c r="CV11" s="178"/>
      <c r="CW11" s="317"/>
      <c r="CX11" s="243"/>
      <c r="CY11" s="177"/>
      <c r="CZ11" s="177"/>
      <c r="DA11" s="177"/>
      <c r="DB11" s="177"/>
      <c r="DC11" s="178"/>
      <c r="DD11" s="317">
        <v>1</v>
      </c>
      <c r="DE11" s="243"/>
      <c r="DF11" s="177"/>
      <c r="DG11" s="177"/>
      <c r="DH11" s="177"/>
      <c r="DI11" s="177"/>
      <c r="DJ11" s="178"/>
      <c r="DK11" s="317"/>
      <c r="DL11" s="243"/>
      <c r="DM11" s="177"/>
      <c r="DN11" s="177"/>
      <c r="DO11" s="177"/>
      <c r="DP11" s="177"/>
      <c r="DQ11" s="178"/>
    </row>
    <row r="12" spans="1:121" x14ac:dyDescent="0.2">
      <c r="A12" s="166">
        <v>3</v>
      </c>
      <c r="B12" s="167" t="s">
        <v>498</v>
      </c>
      <c r="C12" s="249">
        <f>SUM(D12:I12)</f>
        <v>67</v>
      </c>
      <c r="D12" s="400">
        <v>0</v>
      </c>
      <c r="E12" s="399">
        <v>57</v>
      </c>
      <c r="F12" s="400">
        <v>7</v>
      </c>
      <c r="G12" s="400">
        <v>2</v>
      </c>
      <c r="H12" s="400">
        <v>1</v>
      </c>
      <c r="I12" s="401"/>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2</v>
      </c>
      <c r="AF12" s="313"/>
      <c r="AG12" s="307"/>
      <c r="AH12" s="313"/>
      <c r="AI12" s="313"/>
      <c r="AJ12" s="313"/>
      <c r="AK12" s="314">
        <v>2</v>
      </c>
      <c r="AL12" s="249">
        <f>SUM(AM12:AR12)</f>
        <v>0</v>
      </c>
      <c r="AM12" s="313"/>
      <c r="AN12" s="307"/>
      <c r="AO12" s="313"/>
      <c r="AP12" s="313"/>
      <c r="AQ12" s="313"/>
      <c r="AR12" s="314"/>
      <c r="AS12" s="249">
        <f>SUM(AT12:AY12)</f>
        <v>67</v>
      </c>
      <c r="AT12" s="403"/>
      <c r="AU12" s="402">
        <v>52</v>
      </c>
      <c r="AV12" s="403">
        <v>8</v>
      </c>
      <c r="AW12" s="403">
        <v>3</v>
      </c>
      <c r="AX12" s="403">
        <v>2</v>
      </c>
      <c r="AY12" s="404">
        <v>2</v>
      </c>
      <c r="AZ12" s="249">
        <f>SUM(BA12:BF12)</f>
        <v>0</v>
      </c>
      <c r="BA12" s="313"/>
      <c r="BB12" s="307"/>
      <c r="BC12" s="313"/>
      <c r="BD12" s="313"/>
      <c r="BE12" s="313"/>
      <c r="BF12" s="314"/>
      <c r="BG12" s="249">
        <f>SUM(BH12:BM12)</f>
        <v>0</v>
      </c>
      <c r="BH12" s="313"/>
      <c r="BI12" s="307"/>
      <c r="BJ12" s="313"/>
      <c r="BK12" s="313"/>
      <c r="BL12" s="313"/>
      <c r="BM12" s="314"/>
      <c r="BN12" s="249">
        <f>SUM(BO12:BT12)</f>
        <v>60</v>
      </c>
      <c r="BO12" s="406"/>
      <c r="BP12" s="405">
        <v>20</v>
      </c>
      <c r="BQ12" s="406">
        <v>17</v>
      </c>
      <c r="BR12" s="406">
        <v>13</v>
      </c>
      <c r="BS12" s="406">
        <v>5</v>
      </c>
      <c r="BT12" s="407">
        <v>5</v>
      </c>
      <c r="BU12" s="249">
        <f>SUM(BV12:CA12)</f>
        <v>0</v>
      </c>
      <c r="BV12" s="313"/>
      <c r="BW12" s="307"/>
      <c r="BX12" s="313"/>
      <c r="BY12" s="313"/>
      <c r="BZ12" s="313"/>
      <c r="CA12" s="314"/>
      <c r="CB12" s="249">
        <f>SUM(CC12:CH12)</f>
        <v>447</v>
      </c>
      <c r="CC12" s="313">
        <v>23</v>
      </c>
      <c r="CD12" s="307">
        <v>192</v>
      </c>
      <c r="CE12" s="313">
        <v>131</v>
      </c>
      <c r="CF12" s="313">
        <v>63</v>
      </c>
      <c r="CG12" s="313">
        <v>9</v>
      </c>
      <c r="CH12" s="314">
        <v>29</v>
      </c>
      <c r="CI12" s="249">
        <f>SUM(CJ12:CO12)</f>
        <v>0</v>
      </c>
      <c r="CJ12" s="313"/>
      <c r="CK12" s="307"/>
      <c r="CL12" s="313"/>
      <c r="CM12" s="313"/>
      <c r="CN12" s="313"/>
      <c r="CO12" s="314"/>
      <c r="CP12" s="249">
        <f>SUM(CQ12:CV12)</f>
        <v>15</v>
      </c>
      <c r="CQ12" s="313">
        <v>13</v>
      </c>
      <c r="CR12" s="307"/>
      <c r="CS12" s="313"/>
      <c r="CT12" s="313"/>
      <c r="CU12" s="313">
        <v>2</v>
      </c>
      <c r="CV12" s="314"/>
      <c r="CW12" s="249">
        <f>SUM(CX12:DC12)</f>
        <v>0</v>
      </c>
      <c r="CX12" s="313"/>
      <c r="CY12" s="307"/>
      <c r="CZ12" s="313"/>
      <c r="DA12" s="313"/>
      <c r="DB12" s="313"/>
      <c r="DC12" s="314"/>
      <c r="DD12" s="249">
        <f>SUM(DE12:DJ12)</f>
        <v>1</v>
      </c>
      <c r="DE12" s="313"/>
      <c r="DF12" s="307"/>
      <c r="DG12" s="313">
        <v>1</v>
      </c>
      <c r="DH12" s="313"/>
      <c r="DI12" s="313"/>
      <c r="DJ12" s="314"/>
      <c r="DK12" s="249">
        <f>SUM(DL12:DQ12)</f>
        <v>0</v>
      </c>
      <c r="DL12" s="313"/>
      <c r="DM12" s="307"/>
      <c r="DN12" s="313"/>
      <c r="DO12" s="313"/>
      <c r="DP12" s="313"/>
      <c r="DQ12" s="314"/>
    </row>
    <row r="13" spans="1:121" x14ac:dyDescent="0.2">
      <c r="A13" s="166" t="s">
        <v>522</v>
      </c>
      <c r="B13" s="167" t="s">
        <v>499</v>
      </c>
      <c r="C13" s="249">
        <f>SUM(D13:I13)</f>
        <v>0</v>
      </c>
      <c r="D13" s="400"/>
      <c r="E13" s="399"/>
      <c r="F13" s="400"/>
      <c r="G13" s="400"/>
      <c r="H13" s="400"/>
      <c r="I13" s="401"/>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403"/>
      <c r="AU13" s="402"/>
      <c r="AV13" s="403"/>
      <c r="AW13" s="403"/>
      <c r="AX13" s="403"/>
      <c r="AY13" s="404"/>
      <c r="AZ13" s="249">
        <f>SUM(BA13:BF13)</f>
        <v>0</v>
      </c>
      <c r="BA13" s="313"/>
      <c r="BB13" s="307"/>
      <c r="BC13" s="313"/>
      <c r="BD13" s="313"/>
      <c r="BE13" s="313"/>
      <c r="BF13" s="314"/>
      <c r="BG13" s="249">
        <f>SUM(BH13:BM13)</f>
        <v>0</v>
      </c>
      <c r="BH13" s="313"/>
      <c r="BI13" s="307"/>
      <c r="BJ13" s="313"/>
      <c r="BK13" s="313"/>
      <c r="BL13" s="313"/>
      <c r="BM13" s="314"/>
      <c r="BN13" s="249">
        <f>SUM(BO13:BT13)</f>
        <v>0</v>
      </c>
      <c r="BO13" s="406"/>
      <c r="BP13" s="405"/>
      <c r="BQ13" s="406"/>
      <c r="BR13" s="406"/>
      <c r="BS13" s="406"/>
      <c r="BT13" s="407"/>
      <c r="BU13" s="249">
        <f>SUM(BV13:CA13)</f>
        <v>0</v>
      </c>
      <c r="BV13" s="313"/>
      <c r="BW13" s="307"/>
      <c r="BX13" s="313"/>
      <c r="BY13" s="313"/>
      <c r="BZ13" s="313"/>
      <c r="CA13" s="314"/>
      <c r="CB13" s="249">
        <f>SUM(CC13:CH13)</f>
        <v>0</v>
      </c>
      <c r="CC13" s="313"/>
      <c r="CD13" s="307"/>
      <c r="CE13" s="313"/>
      <c r="CF13" s="313"/>
      <c r="CG13" s="313"/>
      <c r="CH13" s="314"/>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6">
        <v>4</v>
      </c>
      <c r="B14" s="167" t="s">
        <v>77</v>
      </c>
      <c r="C14" s="249">
        <f>SUM(D14:I14)</f>
        <v>18</v>
      </c>
      <c r="D14" s="400"/>
      <c r="E14" s="399">
        <v>11</v>
      </c>
      <c r="F14" s="400">
        <v>5</v>
      </c>
      <c r="G14" s="400">
        <v>2</v>
      </c>
      <c r="H14" s="400"/>
      <c r="I14" s="401"/>
      <c r="J14" s="249">
        <f>SUM(K14:P14)</f>
        <v>0</v>
      </c>
      <c r="K14" s="313"/>
      <c r="L14" s="307"/>
      <c r="M14" s="313"/>
      <c r="N14" s="313"/>
      <c r="O14" s="313"/>
      <c r="P14" s="314"/>
      <c r="Q14" s="249">
        <f>SUM(R14:W14)</f>
        <v>1</v>
      </c>
      <c r="R14" s="313"/>
      <c r="S14" s="307">
        <v>1</v>
      </c>
      <c r="T14" s="313"/>
      <c r="U14" s="313"/>
      <c r="V14" s="313"/>
      <c r="W14" s="314"/>
      <c r="X14" s="249">
        <f>SUM(Y14:AD14)</f>
        <v>0</v>
      </c>
      <c r="Y14" s="313"/>
      <c r="Z14" s="307"/>
      <c r="AA14" s="313"/>
      <c r="AB14" s="313"/>
      <c r="AC14" s="313"/>
      <c r="AD14" s="314"/>
      <c r="AE14" s="249">
        <f>SUM(AF14:AK14)</f>
        <v>0</v>
      </c>
      <c r="AF14" s="313"/>
      <c r="AG14" s="307"/>
      <c r="AH14" s="313"/>
      <c r="AI14" s="313"/>
      <c r="AJ14" s="313"/>
      <c r="AK14" s="314"/>
      <c r="AL14" s="249">
        <f>SUM(AM14:AR14)</f>
        <v>0</v>
      </c>
      <c r="AM14" s="313"/>
      <c r="AN14" s="307"/>
      <c r="AO14" s="313"/>
      <c r="AP14" s="313"/>
      <c r="AQ14" s="313"/>
      <c r="AR14" s="314"/>
      <c r="AS14" s="249">
        <f>SUM(AT14:AY14)</f>
        <v>21</v>
      </c>
      <c r="AT14" s="403"/>
      <c r="AU14" s="402">
        <v>9</v>
      </c>
      <c r="AV14" s="403">
        <v>4</v>
      </c>
      <c r="AW14" s="403">
        <v>1</v>
      </c>
      <c r="AX14" s="403">
        <v>1</v>
      </c>
      <c r="AY14" s="404">
        <v>6</v>
      </c>
      <c r="AZ14" s="249">
        <f>SUM(BA14:BF14)</f>
        <v>0</v>
      </c>
      <c r="BA14" s="313"/>
      <c r="BB14" s="307"/>
      <c r="BC14" s="313"/>
      <c r="BD14" s="313"/>
      <c r="BE14" s="313"/>
      <c r="BF14" s="314"/>
      <c r="BG14" s="249">
        <f>SUM(BH14:BM14)</f>
        <v>0</v>
      </c>
      <c r="BH14" s="313"/>
      <c r="BI14" s="307"/>
      <c r="BJ14" s="313"/>
      <c r="BK14" s="313"/>
      <c r="BL14" s="313"/>
      <c r="BM14" s="314"/>
      <c r="BN14" s="249">
        <f>SUM(BO14:BT14)</f>
        <v>11</v>
      </c>
      <c r="BO14" s="406"/>
      <c r="BP14" s="405">
        <v>9</v>
      </c>
      <c r="BQ14" s="406">
        <v>1</v>
      </c>
      <c r="BR14" s="406">
        <v>1</v>
      </c>
      <c r="BS14" s="406"/>
      <c r="BT14" s="407"/>
      <c r="BU14" s="249">
        <f>SUM(BV14:CA14)</f>
        <v>0</v>
      </c>
      <c r="BV14" s="313"/>
      <c r="BW14" s="307"/>
      <c r="BX14" s="313"/>
      <c r="BY14" s="313"/>
      <c r="BZ14" s="313"/>
      <c r="CA14" s="314"/>
      <c r="CB14" s="249">
        <f>SUM(CC14:CH14)</f>
        <v>142</v>
      </c>
      <c r="CC14" s="313">
        <v>2</v>
      </c>
      <c r="CD14" s="307">
        <v>56</v>
      </c>
      <c r="CE14" s="313">
        <v>52</v>
      </c>
      <c r="CF14" s="313">
        <v>18</v>
      </c>
      <c r="CG14" s="313">
        <v>2</v>
      </c>
      <c r="CH14" s="314">
        <v>12</v>
      </c>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1</v>
      </c>
      <c r="DE14" s="313"/>
      <c r="DF14" s="307">
        <v>1</v>
      </c>
      <c r="DG14" s="313"/>
      <c r="DH14" s="313"/>
      <c r="DI14" s="313"/>
      <c r="DJ14" s="314"/>
      <c r="DK14" s="249">
        <f>SUM(DL14:DQ14)</f>
        <v>0</v>
      </c>
      <c r="DL14" s="313"/>
      <c r="DM14" s="307"/>
      <c r="DN14" s="313"/>
      <c r="DO14" s="313"/>
      <c r="DP14" s="313"/>
      <c r="DQ14" s="314"/>
    </row>
    <row r="15" spans="1:121" x14ac:dyDescent="0.2">
      <c r="A15" s="166">
        <v>5</v>
      </c>
      <c r="B15" s="167" t="s">
        <v>78</v>
      </c>
      <c r="C15" s="249">
        <f>SUM(D15:I15)</f>
        <v>1</v>
      </c>
      <c r="D15" s="400"/>
      <c r="E15" s="399"/>
      <c r="F15" s="400"/>
      <c r="G15" s="400">
        <v>1</v>
      </c>
      <c r="H15" s="400"/>
      <c r="I15" s="401"/>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2</v>
      </c>
      <c r="AT15" s="403"/>
      <c r="AU15" s="402">
        <v>1</v>
      </c>
      <c r="AV15" s="403"/>
      <c r="AW15" s="403"/>
      <c r="AX15" s="403"/>
      <c r="AY15" s="404">
        <v>1</v>
      </c>
      <c r="AZ15" s="249">
        <f>SUM(BA15:BF15)</f>
        <v>0</v>
      </c>
      <c r="BA15" s="313"/>
      <c r="BB15" s="307"/>
      <c r="BC15" s="313"/>
      <c r="BD15" s="313"/>
      <c r="BE15" s="313"/>
      <c r="BF15" s="314"/>
      <c r="BG15" s="249">
        <f>SUM(BH15:BM15)</f>
        <v>0</v>
      </c>
      <c r="BH15" s="313"/>
      <c r="BI15" s="307"/>
      <c r="BJ15" s="313"/>
      <c r="BK15" s="313"/>
      <c r="BL15" s="313"/>
      <c r="BM15" s="314"/>
      <c r="BN15" s="249">
        <f>SUM(BO15:BT15)</f>
        <v>5</v>
      </c>
      <c r="BO15" s="406"/>
      <c r="BP15" s="405">
        <v>1</v>
      </c>
      <c r="BQ15" s="406"/>
      <c r="BR15" s="406">
        <v>1</v>
      </c>
      <c r="BS15" s="406">
        <v>1</v>
      </c>
      <c r="BT15" s="407">
        <v>2</v>
      </c>
      <c r="BU15" s="249">
        <f>SUM(BV15:CA15)</f>
        <v>0</v>
      </c>
      <c r="BV15" s="313"/>
      <c r="BW15" s="307"/>
      <c r="BX15" s="313"/>
      <c r="BY15" s="313"/>
      <c r="BZ15" s="313"/>
      <c r="CA15" s="314"/>
      <c r="CB15" s="249">
        <f>SUM(CC15:CH15)</f>
        <v>12</v>
      </c>
      <c r="CC15" s="313"/>
      <c r="CD15" s="307">
        <v>3</v>
      </c>
      <c r="CE15" s="313"/>
      <c r="CF15" s="313">
        <v>3</v>
      </c>
      <c r="CG15" s="313">
        <v>1</v>
      </c>
      <c r="CH15" s="314">
        <v>5</v>
      </c>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6">
        <v>6</v>
      </c>
      <c r="B16" s="167" t="s">
        <v>79</v>
      </c>
      <c r="C16" s="249">
        <f>SUM(D16:I16)</f>
        <v>1</v>
      </c>
      <c r="D16" s="400"/>
      <c r="E16" s="399">
        <v>1</v>
      </c>
      <c r="F16" s="400"/>
      <c r="G16" s="400"/>
      <c r="H16" s="400"/>
      <c r="I16" s="401"/>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c r="AL16" s="249">
        <f>SUM(AM16:AR16)</f>
        <v>0</v>
      </c>
      <c r="AM16" s="313"/>
      <c r="AN16" s="307"/>
      <c r="AO16" s="313"/>
      <c r="AP16" s="313"/>
      <c r="AQ16" s="313"/>
      <c r="AR16" s="314"/>
      <c r="AS16" s="249">
        <f>SUM(AT16:AY16)</f>
        <v>0</v>
      </c>
      <c r="AT16" s="403"/>
      <c r="AU16" s="402"/>
      <c r="AV16" s="403"/>
      <c r="AW16" s="403"/>
      <c r="AX16" s="403"/>
      <c r="AY16" s="404"/>
      <c r="AZ16" s="249">
        <f>SUM(BA16:BF16)</f>
        <v>0</v>
      </c>
      <c r="BA16" s="313"/>
      <c r="BB16" s="307"/>
      <c r="BC16" s="313"/>
      <c r="BD16" s="313"/>
      <c r="BE16" s="313"/>
      <c r="BF16" s="314"/>
      <c r="BG16" s="249">
        <f>SUM(BH16:BM16)</f>
        <v>0</v>
      </c>
      <c r="BH16" s="313"/>
      <c r="BI16" s="307"/>
      <c r="BJ16" s="313"/>
      <c r="BK16" s="313"/>
      <c r="BL16" s="313"/>
      <c r="BM16" s="314"/>
      <c r="BN16" s="249">
        <f>SUM(BO16:BT16)</f>
        <v>4</v>
      </c>
      <c r="BO16" s="406"/>
      <c r="BP16" s="405"/>
      <c r="BQ16" s="406"/>
      <c r="BR16" s="406">
        <v>2</v>
      </c>
      <c r="BS16" s="406">
        <v>1</v>
      </c>
      <c r="BT16" s="407">
        <v>1</v>
      </c>
      <c r="BU16" s="249">
        <f>SUM(BV16:CA16)</f>
        <v>0</v>
      </c>
      <c r="BV16" s="313"/>
      <c r="BW16" s="307"/>
      <c r="BX16" s="313"/>
      <c r="BY16" s="313"/>
      <c r="BZ16" s="313"/>
      <c r="CA16" s="314"/>
      <c r="CB16" s="249">
        <f>SUM(CC16:CH16)</f>
        <v>1</v>
      </c>
      <c r="CC16" s="313"/>
      <c r="CD16" s="307"/>
      <c r="CE16" s="313"/>
      <c r="CF16" s="313"/>
      <c r="CG16" s="313">
        <v>1</v>
      </c>
      <c r="CH16" s="314"/>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6">
        <v>7</v>
      </c>
      <c r="B17" s="167" t="s">
        <v>521</v>
      </c>
      <c r="C17" s="249">
        <f t="shared" ref="C17:AH17" si="0">SUM(C12:C16)</f>
        <v>87</v>
      </c>
      <c r="D17" s="232">
        <f t="shared" si="0"/>
        <v>0</v>
      </c>
      <c r="E17" s="32">
        <f t="shared" si="0"/>
        <v>69</v>
      </c>
      <c r="F17" s="29">
        <f t="shared" si="0"/>
        <v>12</v>
      </c>
      <c r="G17" s="29">
        <f t="shared" si="0"/>
        <v>5</v>
      </c>
      <c r="H17" s="29">
        <f t="shared" si="0"/>
        <v>1</v>
      </c>
      <c r="I17" s="33">
        <f t="shared" si="0"/>
        <v>0</v>
      </c>
      <c r="J17" s="249">
        <f t="shared" si="0"/>
        <v>0</v>
      </c>
      <c r="K17" s="232">
        <f t="shared" si="0"/>
        <v>0</v>
      </c>
      <c r="L17" s="32">
        <f t="shared" si="0"/>
        <v>0</v>
      </c>
      <c r="M17" s="29">
        <f t="shared" si="0"/>
        <v>0</v>
      </c>
      <c r="N17" s="29">
        <f t="shared" si="0"/>
        <v>0</v>
      </c>
      <c r="O17" s="29">
        <f t="shared" si="0"/>
        <v>0</v>
      </c>
      <c r="P17" s="33">
        <f t="shared" si="0"/>
        <v>0</v>
      </c>
      <c r="Q17" s="249">
        <f t="shared" si="0"/>
        <v>1</v>
      </c>
      <c r="R17" s="232">
        <f t="shared" si="0"/>
        <v>0</v>
      </c>
      <c r="S17" s="32">
        <f t="shared" si="0"/>
        <v>1</v>
      </c>
      <c r="T17" s="29">
        <f t="shared" si="0"/>
        <v>0</v>
      </c>
      <c r="U17" s="29">
        <f t="shared" si="0"/>
        <v>0</v>
      </c>
      <c r="V17" s="29">
        <f t="shared" si="0"/>
        <v>0</v>
      </c>
      <c r="W17" s="33">
        <f t="shared" si="0"/>
        <v>0</v>
      </c>
      <c r="X17" s="249">
        <f t="shared" si="0"/>
        <v>0</v>
      </c>
      <c r="Y17" s="232">
        <f t="shared" si="0"/>
        <v>0</v>
      </c>
      <c r="Z17" s="32">
        <f t="shared" si="0"/>
        <v>0</v>
      </c>
      <c r="AA17" s="29">
        <f t="shared" si="0"/>
        <v>0</v>
      </c>
      <c r="AB17" s="29">
        <f t="shared" si="0"/>
        <v>0</v>
      </c>
      <c r="AC17" s="29">
        <f t="shared" si="0"/>
        <v>0</v>
      </c>
      <c r="AD17" s="33">
        <f t="shared" si="0"/>
        <v>0</v>
      </c>
      <c r="AE17" s="249">
        <f t="shared" si="0"/>
        <v>2</v>
      </c>
      <c r="AF17" s="232">
        <f t="shared" si="0"/>
        <v>0</v>
      </c>
      <c r="AG17" s="32">
        <f t="shared" si="0"/>
        <v>0</v>
      </c>
      <c r="AH17" s="29">
        <f t="shared" si="0"/>
        <v>0</v>
      </c>
      <c r="AI17" s="29">
        <f t="shared" ref="AI17:BE17" si="1">SUM(AI12:AI16)</f>
        <v>0</v>
      </c>
      <c r="AJ17" s="29">
        <f t="shared" si="1"/>
        <v>0</v>
      </c>
      <c r="AK17" s="33">
        <f t="shared" si="1"/>
        <v>2</v>
      </c>
      <c r="AL17" s="249">
        <f t="shared" si="1"/>
        <v>0</v>
      </c>
      <c r="AM17" s="232">
        <f t="shared" si="1"/>
        <v>0</v>
      </c>
      <c r="AN17" s="32">
        <f t="shared" si="1"/>
        <v>0</v>
      </c>
      <c r="AO17" s="29">
        <f t="shared" si="1"/>
        <v>0</v>
      </c>
      <c r="AP17" s="29">
        <f t="shared" si="1"/>
        <v>0</v>
      </c>
      <c r="AQ17" s="29">
        <f t="shared" si="1"/>
        <v>0</v>
      </c>
      <c r="AR17" s="33">
        <f t="shared" si="1"/>
        <v>0</v>
      </c>
      <c r="AS17" s="249">
        <f t="shared" si="1"/>
        <v>90</v>
      </c>
      <c r="AT17" s="232">
        <f t="shared" si="1"/>
        <v>0</v>
      </c>
      <c r="AU17" s="32">
        <f t="shared" si="1"/>
        <v>62</v>
      </c>
      <c r="AV17" s="29">
        <f t="shared" si="1"/>
        <v>12</v>
      </c>
      <c r="AW17" s="29">
        <f t="shared" si="1"/>
        <v>4</v>
      </c>
      <c r="AX17" s="29">
        <f t="shared" si="1"/>
        <v>3</v>
      </c>
      <c r="AY17" s="33">
        <f t="shared" si="1"/>
        <v>9</v>
      </c>
      <c r="AZ17" s="249">
        <f t="shared" si="1"/>
        <v>0</v>
      </c>
      <c r="BA17" s="232">
        <f t="shared" si="1"/>
        <v>0</v>
      </c>
      <c r="BB17" s="32">
        <f t="shared" si="1"/>
        <v>0</v>
      </c>
      <c r="BC17" s="29">
        <f t="shared" si="1"/>
        <v>0</v>
      </c>
      <c r="BD17" s="29">
        <f t="shared" si="1"/>
        <v>0</v>
      </c>
      <c r="BE17" s="29">
        <f t="shared" si="1"/>
        <v>0</v>
      </c>
      <c r="BF17" s="33">
        <f t="shared" ref="BF17:BK17" si="2">SUM(BF12:BF16)</f>
        <v>0</v>
      </c>
      <c r="BG17" s="249">
        <f>SUM(BG12:BG16)</f>
        <v>0</v>
      </c>
      <c r="BH17" s="232">
        <f>SUM(BH12:BH16)</f>
        <v>0</v>
      </c>
      <c r="BI17" s="32">
        <f>SUM(BI12:BI16)</f>
        <v>0</v>
      </c>
      <c r="BJ17" s="29">
        <f>SUM(BJ12:BJ16)</f>
        <v>0</v>
      </c>
      <c r="BK17" s="29">
        <f t="shared" si="2"/>
        <v>0</v>
      </c>
      <c r="BL17" s="29">
        <f t="shared" ref="BL17:CQ17" si="3">SUM(BL12:BL16)</f>
        <v>0</v>
      </c>
      <c r="BM17" s="33">
        <f t="shared" si="3"/>
        <v>0</v>
      </c>
      <c r="BN17" s="249">
        <f t="shared" si="3"/>
        <v>80</v>
      </c>
      <c r="BO17" s="232">
        <f t="shared" si="3"/>
        <v>0</v>
      </c>
      <c r="BP17" s="32">
        <f t="shared" si="3"/>
        <v>30</v>
      </c>
      <c r="BQ17" s="29">
        <f t="shared" si="3"/>
        <v>18</v>
      </c>
      <c r="BR17" s="29">
        <f t="shared" si="3"/>
        <v>17</v>
      </c>
      <c r="BS17" s="29">
        <f t="shared" si="3"/>
        <v>7</v>
      </c>
      <c r="BT17" s="33">
        <f t="shared" si="3"/>
        <v>8</v>
      </c>
      <c r="BU17" s="249">
        <f t="shared" si="3"/>
        <v>0</v>
      </c>
      <c r="BV17" s="232">
        <f t="shared" si="3"/>
        <v>0</v>
      </c>
      <c r="BW17" s="32">
        <f t="shared" si="3"/>
        <v>0</v>
      </c>
      <c r="BX17" s="29">
        <f t="shared" si="3"/>
        <v>0</v>
      </c>
      <c r="BY17" s="29">
        <f t="shared" si="3"/>
        <v>0</v>
      </c>
      <c r="BZ17" s="29">
        <f t="shared" si="3"/>
        <v>0</v>
      </c>
      <c r="CA17" s="33">
        <f t="shared" si="3"/>
        <v>0</v>
      </c>
      <c r="CB17" s="249">
        <f t="shared" si="3"/>
        <v>602</v>
      </c>
      <c r="CC17" s="232">
        <f t="shared" si="3"/>
        <v>25</v>
      </c>
      <c r="CD17" s="32">
        <f t="shared" si="3"/>
        <v>251</v>
      </c>
      <c r="CE17" s="29">
        <f t="shared" si="3"/>
        <v>183</v>
      </c>
      <c r="CF17" s="29">
        <f t="shared" si="3"/>
        <v>84</v>
      </c>
      <c r="CG17" s="29">
        <f t="shared" si="3"/>
        <v>13</v>
      </c>
      <c r="CH17" s="33">
        <f t="shared" si="3"/>
        <v>46</v>
      </c>
      <c r="CI17" s="249">
        <f t="shared" si="3"/>
        <v>0</v>
      </c>
      <c r="CJ17" s="232">
        <f t="shared" si="3"/>
        <v>0</v>
      </c>
      <c r="CK17" s="32">
        <f t="shared" si="3"/>
        <v>0</v>
      </c>
      <c r="CL17" s="29">
        <f t="shared" si="3"/>
        <v>0</v>
      </c>
      <c r="CM17" s="29">
        <f t="shared" si="3"/>
        <v>0</v>
      </c>
      <c r="CN17" s="29">
        <f t="shared" si="3"/>
        <v>0</v>
      </c>
      <c r="CO17" s="33">
        <f t="shared" si="3"/>
        <v>0</v>
      </c>
      <c r="CP17" s="249">
        <f t="shared" si="3"/>
        <v>15</v>
      </c>
      <c r="CQ17" s="232">
        <f t="shared" si="3"/>
        <v>13</v>
      </c>
      <c r="CR17" s="32">
        <f t="shared" ref="CR17:DQ17" si="4">SUM(CR12:CR16)</f>
        <v>0</v>
      </c>
      <c r="CS17" s="29">
        <f t="shared" si="4"/>
        <v>0</v>
      </c>
      <c r="CT17" s="29">
        <f t="shared" si="4"/>
        <v>0</v>
      </c>
      <c r="CU17" s="29">
        <f t="shared" si="4"/>
        <v>2</v>
      </c>
      <c r="CV17" s="33">
        <f t="shared" si="4"/>
        <v>0</v>
      </c>
      <c r="CW17" s="249">
        <f t="shared" si="4"/>
        <v>0</v>
      </c>
      <c r="CX17" s="232">
        <f t="shared" si="4"/>
        <v>0</v>
      </c>
      <c r="CY17" s="32">
        <f t="shared" si="4"/>
        <v>0</v>
      </c>
      <c r="CZ17" s="29">
        <f t="shared" si="4"/>
        <v>0</v>
      </c>
      <c r="DA17" s="29">
        <f t="shared" si="4"/>
        <v>0</v>
      </c>
      <c r="DB17" s="29">
        <f t="shared" si="4"/>
        <v>0</v>
      </c>
      <c r="DC17" s="33">
        <f t="shared" si="4"/>
        <v>0</v>
      </c>
      <c r="DD17" s="249">
        <f t="shared" si="4"/>
        <v>2</v>
      </c>
      <c r="DE17" s="232">
        <f t="shared" si="4"/>
        <v>0</v>
      </c>
      <c r="DF17" s="32">
        <f t="shared" si="4"/>
        <v>1</v>
      </c>
      <c r="DG17" s="29">
        <f t="shared" si="4"/>
        <v>1</v>
      </c>
      <c r="DH17" s="29">
        <f t="shared" si="4"/>
        <v>0</v>
      </c>
      <c r="DI17" s="29">
        <f t="shared" si="4"/>
        <v>0</v>
      </c>
      <c r="DJ17" s="33">
        <f t="shared" si="4"/>
        <v>0</v>
      </c>
      <c r="DK17" s="249">
        <f t="shared" si="4"/>
        <v>0</v>
      </c>
      <c r="DL17" s="232">
        <f t="shared" si="4"/>
        <v>0</v>
      </c>
      <c r="DM17" s="32">
        <f t="shared" si="4"/>
        <v>0</v>
      </c>
      <c r="DN17" s="29">
        <f t="shared" si="4"/>
        <v>0</v>
      </c>
      <c r="DO17" s="29">
        <f t="shared" si="4"/>
        <v>0</v>
      </c>
      <c r="DP17" s="29">
        <f t="shared" si="4"/>
        <v>0</v>
      </c>
      <c r="DQ17" s="33">
        <f t="shared" si="4"/>
        <v>0</v>
      </c>
    </row>
    <row r="18" spans="1:121" x14ac:dyDescent="0.2">
      <c r="A18" s="166">
        <v>8</v>
      </c>
      <c r="B18" s="167" t="s">
        <v>524</v>
      </c>
      <c r="C18" s="249">
        <f>IF(C10+C11-C17=0,0,C10+C11-C17)</f>
        <v>9</v>
      </c>
      <c r="D18" s="243"/>
      <c r="E18" s="177"/>
      <c r="F18" s="177"/>
      <c r="G18" s="177"/>
      <c r="H18" s="177"/>
      <c r="I18" s="178"/>
      <c r="J18" s="249">
        <f>IF(J10+J11-J17=0,0,J10+J11-J17)</f>
        <v>0</v>
      </c>
      <c r="K18" s="243"/>
      <c r="L18" s="177"/>
      <c r="M18" s="177"/>
      <c r="N18" s="177"/>
      <c r="O18" s="177"/>
      <c r="P18" s="178"/>
      <c r="Q18" s="249">
        <f>IF(Q10+Q11-Q17=0,0,Q10+Q11-Q17)</f>
        <v>1</v>
      </c>
      <c r="R18" s="243"/>
      <c r="S18" s="177"/>
      <c r="T18" s="177"/>
      <c r="U18" s="177"/>
      <c r="V18" s="177"/>
      <c r="W18" s="178"/>
      <c r="X18" s="249">
        <f>IF(X10+X11-X17=0,0,X10+X11-X17)</f>
        <v>0</v>
      </c>
      <c r="Y18" s="243"/>
      <c r="Z18" s="177"/>
      <c r="AA18" s="177"/>
      <c r="AB18" s="177"/>
      <c r="AC18" s="177"/>
      <c r="AD18" s="178"/>
      <c r="AE18" s="249">
        <f>IF(AE10+AE11-AE17=0,0,AE10+AE11-AE17)</f>
        <v>3</v>
      </c>
      <c r="AF18" s="243"/>
      <c r="AG18" s="177"/>
      <c r="AH18" s="177"/>
      <c r="AI18" s="177"/>
      <c r="AJ18" s="177"/>
      <c r="AK18" s="178"/>
      <c r="AL18" s="249">
        <f>IF(AL10+AL11-AL17=0,0,AL10+AL11-AL17)</f>
        <v>0</v>
      </c>
      <c r="AM18" s="243"/>
      <c r="AN18" s="177"/>
      <c r="AO18" s="177"/>
      <c r="AP18" s="177"/>
      <c r="AQ18" s="177"/>
      <c r="AR18" s="178"/>
      <c r="AS18" s="249">
        <f>IF(AS10+AS11-AS17=0,0,AS10+AS11-AS17)</f>
        <v>22</v>
      </c>
      <c r="AT18" s="243"/>
      <c r="AU18" s="177"/>
      <c r="AV18" s="177"/>
      <c r="AW18" s="177"/>
      <c r="AX18" s="177"/>
      <c r="AY18" s="178"/>
      <c r="AZ18" s="249">
        <f>IF(AZ10+AZ11-AZ17=0,0,AZ10+AZ11-AZ17)</f>
        <v>0</v>
      </c>
      <c r="BA18" s="243"/>
      <c r="BB18" s="177"/>
      <c r="BC18" s="177"/>
      <c r="BD18" s="177"/>
      <c r="BE18" s="177"/>
      <c r="BF18" s="178"/>
      <c r="BG18" s="249">
        <f>IF(BG10+BG11-BG17=0,0,BG10+BG11-BG17)</f>
        <v>0</v>
      </c>
      <c r="BH18" s="243"/>
      <c r="BI18" s="177"/>
      <c r="BJ18" s="177"/>
      <c r="BK18" s="177"/>
      <c r="BL18" s="177"/>
      <c r="BM18" s="178"/>
      <c r="BN18" s="249">
        <f>IF(BN10+BN11-BN17=0,0,BN10+BN11-BN17)</f>
        <v>84</v>
      </c>
      <c r="BO18" s="243"/>
      <c r="BP18" s="177"/>
      <c r="BQ18" s="177"/>
      <c r="BR18" s="177"/>
      <c r="BS18" s="177"/>
      <c r="BT18" s="178"/>
      <c r="BU18" s="249">
        <f>IF(BU10+BU11-BU17=0,0,BU10+BU11-BU17)</f>
        <v>0</v>
      </c>
      <c r="BV18" s="243"/>
      <c r="BW18" s="177"/>
      <c r="BX18" s="177"/>
      <c r="BY18" s="177"/>
      <c r="BZ18" s="177"/>
      <c r="CA18" s="178"/>
      <c r="CB18" s="249">
        <f>IF(CB10+CB11-CB17=0,0,CB10+CB11-CB17)</f>
        <v>170</v>
      </c>
      <c r="CC18" s="243"/>
      <c r="CD18" s="177"/>
      <c r="CE18" s="177"/>
      <c r="CF18" s="177"/>
      <c r="CG18" s="177"/>
      <c r="CH18" s="178"/>
      <c r="CI18" s="249">
        <f>IF(CI10+CI11-CI17=0,0,CI10+CI11-CI17)</f>
        <v>0</v>
      </c>
      <c r="CJ18" s="243"/>
      <c r="CK18" s="177"/>
      <c r="CL18" s="177"/>
      <c r="CM18" s="177"/>
      <c r="CN18" s="177"/>
      <c r="CO18" s="178"/>
      <c r="CP18" s="249">
        <f>IF(CP10+CP11-CP17=0,0,CP10+CP11-CP17)</f>
        <v>0</v>
      </c>
      <c r="CQ18" s="243"/>
      <c r="CR18" s="177"/>
      <c r="CS18" s="177"/>
      <c r="CT18" s="177"/>
      <c r="CU18" s="177"/>
      <c r="CV18" s="178"/>
      <c r="CW18" s="249">
        <f>IF(CW10+CW11-CW17=0,0,CW10+CW11-CW17)</f>
        <v>0</v>
      </c>
      <c r="CX18" s="243"/>
      <c r="CY18" s="177"/>
      <c r="CZ18" s="177"/>
      <c r="DA18" s="177"/>
      <c r="DB18" s="177"/>
      <c r="DC18" s="178"/>
      <c r="DD18" s="249">
        <f>IF(DD10+DD11-DD17=0,0,DD10+DD11-DD17)</f>
        <v>0</v>
      </c>
      <c r="DE18" s="243"/>
      <c r="DF18" s="177"/>
      <c r="DG18" s="177"/>
      <c r="DH18" s="177"/>
      <c r="DI18" s="177"/>
      <c r="DJ18" s="178"/>
      <c r="DK18" s="249">
        <f>IF(DK10+DK11-DK17=0,0,DK10+DK11-DK17)</f>
        <v>0</v>
      </c>
      <c r="DL18" s="243"/>
      <c r="DM18" s="177"/>
      <c r="DN18" s="177"/>
      <c r="DO18" s="177"/>
      <c r="DP18" s="177"/>
      <c r="DQ18" s="178"/>
    </row>
    <row r="19" spans="1:121" x14ac:dyDescent="0.2">
      <c r="A19" s="168" t="s">
        <v>80</v>
      </c>
      <c r="B19" s="228" t="s">
        <v>81</v>
      </c>
      <c r="C19" s="248"/>
      <c r="D19" s="243"/>
      <c r="E19" s="177"/>
      <c r="F19" s="177"/>
      <c r="G19" s="177"/>
      <c r="H19" s="177"/>
      <c r="I19" s="178"/>
      <c r="J19" s="248"/>
      <c r="K19" s="243"/>
      <c r="L19" s="177"/>
      <c r="M19" s="177"/>
      <c r="N19" s="177"/>
      <c r="O19" s="177"/>
      <c r="P19" s="178"/>
      <c r="Q19" s="248"/>
      <c r="R19" s="243"/>
      <c r="S19" s="177"/>
      <c r="T19" s="177"/>
      <c r="U19" s="177"/>
      <c r="V19" s="177"/>
      <c r="W19" s="178"/>
      <c r="X19" s="248"/>
      <c r="Y19" s="243"/>
      <c r="Z19" s="177"/>
      <c r="AA19" s="177"/>
      <c r="AB19" s="177"/>
      <c r="AC19" s="177"/>
      <c r="AD19" s="178"/>
      <c r="AE19" s="248"/>
      <c r="AF19" s="243"/>
      <c r="AG19" s="177"/>
      <c r="AH19" s="177"/>
      <c r="AI19" s="177"/>
      <c r="AJ19" s="177"/>
      <c r="AK19" s="178"/>
      <c r="AL19" s="248"/>
      <c r="AM19" s="243"/>
      <c r="AN19" s="177"/>
      <c r="AO19" s="177"/>
      <c r="AP19" s="177"/>
      <c r="AQ19" s="177"/>
      <c r="AR19" s="178"/>
      <c r="AS19" s="248"/>
      <c r="AT19" s="243"/>
      <c r="AU19" s="177"/>
      <c r="AV19" s="177"/>
      <c r="AW19" s="177"/>
      <c r="AX19" s="177"/>
      <c r="AY19" s="178"/>
      <c r="AZ19" s="248"/>
      <c r="BA19" s="243"/>
      <c r="BB19" s="177"/>
      <c r="BC19" s="177"/>
      <c r="BD19" s="177"/>
      <c r="BE19" s="177"/>
      <c r="BF19" s="178"/>
      <c r="BG19" s="248"/>
      <c r="BH19" s="243"/>
      <c r="BI19" s="177"/>
      <c r="BJ19" s="177"/>
      <c r="BK19" s="177"/>
      <c r="BL19" s="177"/>
      <c r="BM19" s="178"/>
      <c r="BN19" s="248"/>
      <c r="BO19" s="243"/>
      <c r="BP19" s="177"/>
      <c r="BQ19" s="177"/>
      <c r="BR19" s="177"/>
      <c r="BS19" s="177"/>
      <c r="BT19" s="178"/>
      <c r="BU19" s="248"/>
      <c r="BV19" s="243"/>
      <c r="BW19" s="177"/>
      <c r="BX19" s="177"/>
      <c r="BY19" s="177"/>
      <c r="BZ19" s="177"/>
      <c r="CA19" s="178"/>
      <c r="CB19" s="248"/>
      <c r="CC19" s="231"/>
      <c r="CD19" s="231"/>
      <c r="CE19" s="231"/>
      <c r="CF19" s="231"/>
      <c r="CG19" s="231"/>
      <c r="CH19" s="231"/>
      <c r="CI19" s="248"/>
      <c r="CJ19" s="243"/>
      <c r="CK19" s="177"/>
      <c r="CL19" s="177"/>
      <c r="CM19" s="177"/>
      <c r="CN19" s="177"/>
      <c r="CO19" s="178"/>
      <c r="CP19" s="248"/>
      <c r="CQ19" s="231"/>
      <c r="CR19" s="231"/>
      <c r="CS19" s="231"/>
      <c r="CT19" s="231"/>
      <c r="CU19" s="231"/>
      <c r="CV19" s="231"/>
      <c r="CW19" s="248"/>
      <c r="CX19" s="243"/>
      <c r="CY19" s="177"/>
      <c r="CZ19" s="177"/>
      <c r="DA19" s="177"/>
      <c r="DB19" s="177"/>
      <c r="DC19" s="178"/>
      <c r="DD19" s="248"/>
      <c r="DE19" s="243"/>
      <c r="DF19" s="177"/>
      <c r="DG19" s="177"/>
      <c r="DH19" s="177"/>
      <c r="DI19" s="177"/>
      <c r="DJ19" s="178"/>
      <c r="DK19" s="248"/>
      <c r="DL19" s="179"/>
      <c r="DM19" s="177"/>
      <c r="DN19" s="177"/>
      <c r="DO19" s="177"/>
      <c r="DP19" s="177"/>
      <c r="DQ19" s="178"/>
    </row>
    <row r="20" spans="1:121" x14ac:dyDescent="0.2">
      <c r="A20" s="166">
        <v>1</v>
      </c>
      <c r="B20" s="22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6">
        <v>2</v>
      </c>
      <c r="B21" s="22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6">
        <v>3</v>
      </c>
      <c r="B22" s="229" t="s">
        <v>82</v>
      </c>
      <c r="C22" s="249">
        <f t="shared" ref="C22:AH22" si="5">SUM(C20:C21)</f>
        <v>0</v>
      </c>
      <c r="D22" s="232">
        <f t="shared" si="5"/>
        <v>0</v>
      </c>
      <c r="E22" s="32">
        <f t="shared" si="5"/>
        <v>0</v>
      </c>
      <c r="F22" s="29">
        <f t="shared" si="5"/>
        <v>0</v>
      </c>
      <c r="G22" s="29">
        <f t="shared" si="5"/>
        <v>0</v>
      </c>
      <c r="H22" s="29">
        <f t="shared" si="5"/>
        <v>0</v>
      </c>
      <c r="I22" s="33">
        <f t="shared" si="5"/>
        <v>0</v>
      </c>
      <c r="J22" s="249">
        <f t="shared" si="5"/>
        <v>0</v>
      </c>
      <c r="K22" s="232">
        <f t="shared" si="5"/>
        <v>0</v>
      </c>
      <c r="L22" s="32">
        <f t="shared" si="5"/>
        <v>0</v>
      </c>
      <c r="M22" s="29">
        <f t="shared" si="5"/>
        <v>0</v>
      </c>
      <c r="N22" s="29">
        <f t="shared" si="5"/>
        <v>0</v>
      </c>
      <c r="O22" s="29">
        <f t="shared" si="5"/>
        <v>0</v>
      </c>
      <c r="P22" s="33">
        <f t="shared" si="5"/>
        <v>0</v>
      </c>
      <c r="Q22" s="249">
        <f t="shared" si="5"/>
        <v>0</v>
      </c>
      <c r="R22" s="232">
        <f t="shared" si="5"/>
        <v>0</v>
      </c>
      <c r="S22" s="32">
        <f t="shared" si="5"/>
        <v>0</v>
      </c>
      <c r="T22" s="29">
        <f t="shared" si="5"/>
        <v>0</v>
      </c>
      <c r="U22" s="29">
        <f t="shared" si="5"/>
        <v>0</v>
      </c>
      <c r="V22" s="29">
        <f t="shared" si="5"/>
        <v>0</v>
      </c>
      <c r="W22" s="33">
        <f t="shared" si="5"/>
        <v>0</v>
      </c>
      <c r="X22" s="249">
        <f t="shared" si="5"/>
        <v>0</v>
      </c>
      <c r="Y22" s="232">
        <f t="shared" si="5"/>
        <v>0</v>
      </c>
      <c r="Z22" s="32">
        <f t="shared" si="5"/>
        <v>0</v>
      </c>
      <c r="AA22" s="29">
        <f t="shared" si="5"/>
        <v>0</v>
      </c>
      <c r="AB22" s="29">
        <f t="shared" si="5"/>
        <v>0</v>
      </c>
      <c r="AC22" s="29">
        <f t="shared" si="5"/>
        <v>0</v>
      </c>
      <c r="AD22" s="33">
        <f t="shared" si="5"/>
        <v>0</v>
      </c>
      <c r="AE22" s="249">
        <f t="shared" si="5"/>
        <v>0</v>
      </c>
      <c r="AF22" s="232">
        <f t="shared" si="5"/>
        <v>0</v>
      </c>
      <c r="AG22" s="32">
        <f t="shared" si="5"/>
        <v>0</v>
      </c>
      <c r="AH22" s="29">
        <f t="shared" si="5"/>
        <v>0</v>
      </c>
      <c r="AI22" s="29">
        <f t="shared" ref="AI22:BN22" si="6">SUM(AI20:AI21)</f>
        <v>0</v>
      </c>
      <c r="AJ22" s="29">
        <f t="shared" si="6"/>
        <v>0</v>
      </c>
      <c r="AK22" s="33">
        <f t="shared" si="6"/>
        <v>0</v>
      </c>
      <c r="AL22" s="249">
        <f t="shared" si="6"/>
        <v>0</v>
      </c>
      <c r="AM22" s="232">
        <f t="shared" si="6"/>
        <v>0</v>
      </c>
      <c r="AN22" s="32">
        <f t="shared" si="6"/>
        <v>0</v>
      </c>
      <c r="AO22" s="29">
        <f t="shared" si="6"/>
        <v>0</v>
      </c>
      <c r="AP22" s="29">
        <f t="shared" si="6"/>
        <v>0</v>
      </c>
      <c r="AQ22" s="29">
        <f t="shared" si="6"/>
        <v>0</v>
      </c>
      <c r="AR22" s="33">
        <f t="shared" si="6"/>
        <v>0</v>
      </c>
      <c r="AS22" s="249">
        <f t="shared" si="6"/>
        <v>0</v>
      </c>
      <c r="AT22" s="232">
        <f t="shared" si="6"/>
        <v>0</v>
      </c>
      <c r="AU22" s="32">
        <f t="shared" si="6"/>
        <v>0</v>
      </c>
      <c r="AV22" s="29">
        <f t="shared" si="6"/>
        <v>0</v>
      </c>
      <c r="AW22" s="29">
        <f t="shared" si="6"/>
        <v>0</v>
      </c>
      <c r="AX22" s="29">
        <f t="shared" si="6"/>
        <v>0</v>
      </c>
      <c r="AY22" s="33">
        <f t="shared" si="6"/>
        <v>0</v>
      </c>
      <c r="AZ22" s="249">
        <f t="shared" si="6"/>
        <v>0</v>
      </c>
      <c r="BA22" s="232">
        <f t="shared" si="6"/>
        <v>0</v>
      </c>
      <c r="BB22" s="32">
        <f t="shared" si="6"/>
        <v>0</v>
      </c>
      <c r="BC22" s="29">
        <f t="shared" si="6"/>
        <v>0</v>
      </c>
      <c r="BD22" s="29">
        <f t="shared" si="6"/>
        <v>0</v>
      </c>
      <c r="BE22" s="29">
        <f t="shared" si="6"/>
        <v>0</v>
      </c>
      <c r="BF22" s="33">
        <f t="shared" si="6"/>
        <v>0</v>
      </c>
      <c r="BG22" s="249">
        <f t="shared" si="6"/>
        <v>0</v>
      </c>
      <c r="BH22" s="232">
        <f t="shared" si="6"/>
        <v>0</v>
      </c>
      <c r="BI22" s="32">
        <f t="shared" si="6"/>
        <v>0</v>
      </c>
      <c r="BJ22" s="29">
        <f t="shared" si="6"/>
        <v>0</v>
      </c>
      <c r="BK22" s="29">
        <f t="shared" si="6"/>
        <v>0</v>
      </c>
      <c r="BL22" s="29">
        <f t="shared" si="6"/>
        <v>0</v>
      </c>
      <c r="BM22" s="33">
        <f t="shared" si="6"/>
        <v>0</v>
      </c>
      <c r="BN22" s="249">
        <f t="shared" si="6"/>
        <v>0</v>
      </c>
      <c r="BO22" s="232">
        <f t="shared" ref="BO22:CT22" si="7">SUM(BO20:BO21)</f>
        <v>0</v>
      </c>
      <c r="BP22" s="32">
        <f t="shared" si="7"/>
        <v>0</v>
      </c>
      <c r="BQ22" s="29">
        <f t="shared" si="7"/>
        <v>0</v>
      </c>
      <c r="BR22" s="29">
        <f t="shared" si="7"/>
        <v>0</v>
      </c>
      <c r="BS22" s="29">
        <f t="shared" si="7"/>
        <v>0</v>
      </c>
      <c r="BT22" s="33">
        <f t="shared" si="7"/>
        <v>0</v>
      </c>
      <c r="BU22" s="249">
        <f t="shared" si="7"/>
        <v>0</v>
      </c>
      <c r="BV22" s="232">
        <f t="shared" si="7"/>
        <v>0</v>
      </c>
      <c r="BW22" s="32">
        <f t="shared" si="7"/>
        <v>0</v>
      </c>
      <c r="BX22" s="29">
        <f t="shared" si="7"/>
        <v>0</v>
      </c>
      <c r="BY22" s="29">
        <f t="shared" si="7"/>
        <v>0</v>
      </c>
      <c r="BZ22" s="29">
        <f t="shared" si="7"/>
        <v>0</v>
      </c>
      <c r="CA22" s="33">
        <f t="shared" si="7"/>
        <v>0</v>
      </c>
      <c r="CB22" s="249">
        <f t="shared" si="7"/>
        <v>0</v>
      </c>
      <c r="CC22" s="232">
        <f t="shared" si="7"/>
        <v>0</v>
      </c>
      <c r="CD22" s="32">
        <f t="shared" si="7"/>
        <v>0</v>
      </c>
      <c r="CE22" s="29">
        <f t="shared" si="7"/>
        <v>0</v>
      </c>
      <c r="CF22" s="29">
        <f t="shared" si="7"/>
        <v>0</v>
      </c>
      <c r="CG22" s="29">
        <f t="shared" si="7"/>
        <v>0</v>
      </c>
      <c r="CH22" s="33">
        <f t="shared" si="7"/>
        <v>0</v>
      </c>
      <c r="CI22" s="249">
        <f t="shared" si="7"/>
        <v>0</v>
      </c>
      <c r="CJ22" s="232">
        <f t="shared" si="7"/>
        <v>0</v>
      </c>
      <c r="CK22" s="32">
        <f t="shared" si="7"/>
        <v>0</v>
      </c>
      <c r="CL22" s="29">
        <f t="shared" si="7"/>
        <v>0</v>
      </c>
      <c r="CM22" s="29">
        <f t="shared" si="7"/>
        <v>0</v>
      </c>
      <c r="CN22" s="29">
        <f t="shared" si="7"/>
        <v>0</v>
      </c>
      <c r="CO22" s="33">
        <f t="shared" si="7"/>
        <v>0</v>
      </c>
      <c r="CP22" s="249">
        <f t="shared" si="7"/>
        <v>0</v>
      </c>
      <c r="CQ22" s="232">
        <f t="shared" si="7"/>
        <v>0</v>
      </c>
      <c r="CR22" s="32">
        <f t="shared" si="7"/>
        <v>0</v>
      </c>
      <c r="CS22" s="29">
        <f t="shared" si="7"/>
        <v>0</v>
      </c>
      <c r="CT22" s="29">
        <f t="shared" si="7"/>
        <v>0</v>
      </c>
      <c r="CU22" s="29">
        <f t="shared" ref="CU22:DQ22" si="8">SUM(CU20:CU21)</f>
        <v>0</v>
      </c>
      <c r="CV22" s="33">
        <f t="shared" si="8"/>
        <v>0</v>
      </c>
      <c r="CW22" s="249">
        <f t="shared" si="8"/>
        <v>0</v>
      </c>
      <c r="CX22" s="232">
        <f t="shared" si="8"/>
        <v>0</v>
      </c>
      <c r="CY22" s="32">
        <f t="shared" si="8"/>
        <v>0</v>
      </c>
      <c r="CZ22" s="29">
        <f t="shared" si="8"/>
        <v>0</v>
      </c>
      <c r="DA22" s="29">
        <f t="shared" si="8"/>
        <v>0</v>
      </c>
      <c r="DB22" s="29">
        <f t="shared" si="8"/>
        <v>0</v>
      </c>
      <c r="DC22" s="33">
        <f t="shared" si="8"/>
        <v>0</v>
      </c>
      <c r="DD22" s="249">
        <f t="shared" si="8"/>
        <v>0</v>
      </c>
      <c r="DE22" s="232">
        <f t="shared" si="8"/>
        <v>0</v>
      </c>
      <c r="DF22" s="32">
        <f t="shared" si="8"/>
        <v>0</v>
      </c>
      <c r="DG22" s="29">
        <f t="shared" si="8"/>
        <v>0</v>
      </c>
      <c r="DH22" s="29">
        <f t="shared" si="8"/>
        <v>0</v>
      </c>
      <c r="DI22" s="29">
        <f t="shared" si="8"/>
        <v>0</v>
      </c>
      <c r="DJ22" s="33">
        <f t="shared" si="8"/>
        <v>0</v>
      </c>
      <c r="DK22" s="249">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8" t="s">
        <v>446</v>
      </c>
      <c r="C23" s="248"/>
      <c r="D23" s="243"/>
      <c r="E23" s="177"/>
      <c r="F23" s="177"/>
      <c r="G23" s="177"/>
      <c r="H23" s="177"/>
      <c r="I23" s="178"/>
      <c r="J23" s="248"/>
      <c r="K23" s="243"/>
      <c r="L23" s="177"/>
      <c r="M23" s="177"/>
      <c r="N23" s="177"/>
      <c r="O23" s="177"/>
      <c r="P23" s="178"/>
      <c r="Q23" s="248"/>
      <c r="R23" s="243"/>
      <c r="S23" s="177"/>
      <c r="T23" s="177"/>
      <c r="U23" s="177"/>
      <c r="V23" s="177"/>
      <c r="W23" s="178"/>
      <c r="X23" s="248"/>
      <c r="Y23" s="243"/>
      <c r="Z23" s="177"/>
      <c r="AA23" s="177"/>
      <c r="AB23" s="177"/>
      <c r="AC23" s="177"/>
      <c r="AD23" s="178"/>
      <c r="AE23" s="248"/>
      <c r="AF23" s="243"/>
      <c r="AG23" s="177"/>
      <c r="AH23" s="177"/>
      <c r="AI23" s="177"/>
      <c r="AJ23" s="177"/>
      <c r="AK23" s="178"/>
      <c r="AL23" s="248"/>
      <c r="AM23" s="243"/>
      <c r="AN23" s="177"/>
      <c r="AO23" s="177"/>
      <c r="AP23" s="177"/>
      <c r="AQ23" s="177"/>
      <c r="AR23" s="178"/>
      <c r="AS23" s="248"/>
      <c r="AT23" s="243"/>
      <c r="AU23" s="177"/>
      <c r="AV23" s="177"/>
      <c r="AW23" s="177"/>
      <c r="AX23" s="177"/>
      <c r="AY23" s="178"/>
      <c r="AZ23" s="248"/>
      <c r="BA23" s="243"/>
      <c r="BB23" s="177"/>
      <c r="BC23" s="177"/>
      <c r="BD23" s="177"/>
      <c r="BE23" s="177"/>
      <c r="BF23" s="178"/>
      <c r="BG23" s="248"/>
      <c r="BH23" s="243"/>
      <c r="BI23" s="177"/>
      <c r="BJ23" s="177"/>
      <c r="BK23" s="177"/>
      <c r="BL23" s="177"/>
      <c r="BM23" s="178"/>
      <c r="BN23" s="248"/>
      <c r="BO23" s="243"/>
      <c r="BP23" s="177"/>
      <c r="BQ23" s="177"/>
      <c r="BR23" s="177"/>
      <c r="BS23" s="177"/>
      <c r="BT23" s="178"/>
      <c r="BU23" s="248"/>
      <c r="BV23" s="243"/>
      <c r="BW23" s="177"/>
      <c r="BX23" s="177"/>
      <c r="BY23" s="177"/>
      <c r="BZ23" s="177"/>
      <c r="CA23" s="178"/>
      <c r="CB23" s="248"/>
      <c r="CC23" s="243"/>
      <c r="CD23" s="177"/>
      <c r="CE23" s="177"/>
      <c r="CF23" s="177"/>
      <c r="CG23" s="177"/>
      <c r="CH23" s="178"/>
      <c r="CI23" s="248"/>
      <c r="CJ23" s="243"/>
      <c r="CK23" s="177"/>
      <c r="CL23" s="177"/>
      <c r="CM23" s="177"/>
      <c r="CN23" s="177"/>
      <c r="CO23" s="178"/>
      <c r="CP23" s="248"/>
      <c r="CQ23" s="243"/>
      <c r="CR23" s="177"/>
      <c r="CS23" s="177"/>
      <c r="CT23" s="177"/>
      <c r="CU23" s="177"/>
      <c r="CV23" s="178"/>
      <c r="CW23" s="248"/>
      <c r="CX23" s="243"/>
      <c r="CY23" s="177"/>
      <c r="CZ23" s="177"/>
      <c r="DA23" s="177"/>
      <c r="DB23" s="177"/>
      <c r="DC23" s="178"/>
      <c r="DD23" s="248"/>
      <c r="DE23" s="243"/>
      <c r="DF23" s="177"/>
      <c r="DG23" s="177"/>
      <c r="DH23" s="177"/>
      <c r="DI23" s="177"/>
      <c r="DJ23" s="178"/>
      <c r="DK23" s="248"/>
      <c r="DL23" s="179"/>
      <c r="DM23" s="177"/>
      <c r="DN23" s="177"/>
      <c r="DO23" s="177"/>
      <c r="DP23" s="177"/>
      <c r="DQ23" s="178"/>
    </row>
    <row r="24" spans="1:121" x14ac:dyDescent="0.2">
      <c r="A24" s="166">
        <v>1</v>
      </c>
      <c r="B24" s="227" t="s">
        <v>76</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2</v>
      </c>
      <c r="CC24" s="313"/>
      <c r="CD24" s="307"/>
      <c r="CE24" s="313"/>
      <c r="CF24" s="313"/>
      <c r="CG24" s="313"/>
      <c r="CH24" s="314">
        <v>2</v>
      </c>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6">
        <v>2</v>
      </c>
      <c r="B25" s="227" t="s">
        <v>77</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6">
        <v>3</v>
      </c>
      <c r="B26" s="227" t="s">
        <v>84</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1</v>
      </c>
      <c r="AT26" s="313"/>
      <c r="AU26" s="307">
        <v>1</v>
      </c>
      <c r="AV26" s="313"/>
      <c r="AW26" s="313"/>
      <c r="AX26" s="313"/>
      <c r="AY26" s="314"/>
      <c r="AZ26" s="249">
        <f>SUM(BA26:BF26)</f>
        <v>0</v>
      </c>
      <c r="BA26" s="313"/>
      <c r="BB26" s="307"/>
      <c r="BC26" s="313"/>
      <c r="BD26" s="313"/>
      <c r="BE26" s="313"/>
      <c r="BF26" s="314"/>
      <c r="BG26" s="249">
        <f>SUM(BH26:BM26)</f>
        <v>0</v>
      </c>
      <c r="BH26" s="313"/>
      <c r="BI26" s="307"/>
      <c r="BJ26" s="313"/>
      <c r="BK26" s="313"/>
      <c r="BL26" s="313"/>
      <c r="BM26" s="314"/>
      <c r="BN26" s="249">
        <f>SUM(BO26:BT26)</f>
        <v>2</v>
      </c>
      <c r="BO26" s="313"/>
      <c r="BP26" s="307"/>
      <c r="BQ26" s="313"/>
      <c r="BR26" s="313"/>
      <c r="BS26" s="313"/>
      <c r="BT26" s="314">
        <v>2</v>
      </c>
      <c r="BU26" s="249">
        <f>SUM(BV26:CA26)</f>
        <v>0</v>
      </c>
      <c r="BV26" s="313"/>
      <c r="BW26" s="307"/>
      <c r="BX26" s="313"/>
      <c r="BY26" s="313"/>
      <c r="BZ26" s="313"/>
      <c r="CA26" s="314"/>
      <c r="CB26" s="249">
        <f>SUM(CC26:CH26)</f>
        <v>1</v>
      </c>
      <c r="CC26" s="313"/>
      <c r="CD26" s="307"/>
      <c r="CE26" s="313"/>
      <c r="CF26" s="313"/>
      <c r="CG26" s="313"/>
      <c r="CH26" s="314">
        <v>1</v>
      </c>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6">
        <v>4</v>
      </c>
      <c r="B27" s="227" t="s">
        <v>85</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2</v>
      </c>
      <c r="BO27" s="313"/>
      <c r="BP27" s="307"/>
      <c r="BQ27" s="313"/>
      <c r="BR27" s="313">
        <v>1</v>
      </c>
      <c r="BS27" s="313"/>
      <c r="BT27" s="314">
        <v>1</v>
      </c>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1">
        <v>5</v>
      </c>
      <c r="B28" s="230" t="s">
        <v>86</v>
      </c>
      <c r="C28" s="250">
        <f t="shared" ref="C28:AH28" si="9">SUM(C24:C27)</f>
        <v>0</v>
      </c>
      <c r="D28" s="244">
        <f t="shared" si="9"/>
        <v>0</v>
      </c>
      <c r="E28" s="36">
        <f t="shared" si="9"/>
        <v>0</v>
      </c>
      <c r="F28" s="36">
        <f t="shared" si="9"/>
        <v>0</v>
      </c>
      <c r="G28" s="36">
        <f t="shared" si="9"/>
        <v>0</v>
      </c>
      <c r="H28" s="36">
        <f t="shared" si="9"/>
        <v>0</v>
      </c>
      <c r="I28" s="37">
        <f t="shared" si="9"/>
        <v>0</v>
      </c>
      <c r="J28" s="250">
        <f t="shared" si="9"/>
        <v>0</v>
      </c>
      <c r="K28" s="244">
        <f t="shared" si="9"/>
        <v>0</v>
      </c>
      <c r="L28" s="36">
        <f t="shared" si="9"/>
        <v>0</v>
      </c>
      <c r="M28" s="36">
        <f t="shared" si="9"/>
        <v>0</v>
      </c>
      <c r="N28" s="36">
        <f t="shared" si="9"/>
        <v>0</v>
      </c>
      <c r="O28" s="36">
        <f t="shared" si="9"/>
        <v>0</v>
      </c>
      <c r="P28" s="37">
        <f t="shared" si="9"/>
        <v>0</v>
      </c>
      <c r="Q28" s="250">
        <f t="shared" si="9"/>
        <v>0</v>
      </c>
      <c r="R28" s="244">
        <f t="shared" si="9"/>
        <v>0</v>
      </c>
      <c r="S28" s="36">
        <f t="shared" si="9"/>
        <v>0</v>
      </c>
      <c r="T28" s="36">
        <f t="shared" si="9"/>
        <v>0</v>
      </c>
      <c r="U28" s="36">
        <f t="shared" si="9"/>
        <v>0</v>
      </c>
      <c r="V28" s="36">
        <f t="shared" si="9"/>
        <v>0</v>
      </c>
      <c r="W28" s="37">
        <f t="shared" si="9"/>
        <v>0</v>
      </c>
      <c r="X28" s="250">
        <f t="shared" si="9"/>
        <v>0</v>
      </c>
      <c r="Y28" s="244">
        <f t="shared" si="9"/>
        <v>0</v>
      </c>
      <c r="Z28" s="36">
        <f t="shared" si="9"/>
        <v>0</v>
      </c>
      <c r="AA28" s="36">
        <f t="shared" si="9"/>
        <v>0</v>
      </c>
      <c r="AB28" s="36">
        <f t="shared" si="9"/>
        <v>0</v>
      </c>
      <c r="AC28" s="36">
        <f t="shared" si="9"/>
        <v>0</v>
      </c>
      <c r="AD28" s="37">
        <f t="shared" si="9"/>
        <v>0</v>
      </c>
      <c r="AE28" s="250">
        <f t="shared" si="9"/>
        <v>0</v>
      </c>
      <c r="AF28" s="244">
        <f t="shared" si="9"/>
        <v>0</v>
      </c>
      <c r="AG28" s="36">
        <f t="shared" si="9"/>
        <v>0</v>
      </c>
      <c r="AH28" s="36">
        <f t="shared" si="9"/>
        <v>0</v>
      </c>
      <c r="AI28" s="36">
        <f t="shared" ref="AI28:BN28" si="10">SUM(AI24:AI27)</f>
        <v>0</v>
      </c>
      <c r="AJ28" s="36">
        <f t="shared" si="10"/>
        <v>0</v>
      </c>
      <c r="AK28" s="37">
        <f t="shared" si="10"/>
        <v>0</v>
      </c>
      <c r="AL28" s="250">
        <f t="shared" si="10"/>
        <v>0</v>
      </c>
      <c r="AM28" s="244">
        <f t="shared" si="10"/>
        <v>0</v>
      </c>
      <c r="AN28" s="36">
        <f t="shared" si="10"/>
        <v>0</v>
      </c>
      <c r="AO28" s="36">
        <f t="shared" si="10"/>
        <v>0</v>
      </c>
      <c r="AP28" s="36">
        <f t="shared" si="10"/>
        <v>0</v>
      </c>
      <c r="AQ28" s="36">
        <f t="shared" si="10"/>
        <v>0</v>
      </c>
      <c r="AR28" s="37">
        <f t="shared" si="10"/>
        <v>0</v>
      </c>
      <c r="AS28" s="250">
        <f t="shared" si="10"/>
        <v>1</v>
      </c>
      <c r="AT28" s="244">
        <f t="shared" si="10"/>
        <v>0</v>
      </c>
      <c r="AU28" s="36">
        <f t="shared" si="10"/>
        <v>1</v>
      </c>
      <c r="AV28" s="36">
        <f t="shared" si="10"/>
        <v>0</v>
      </c>
      <c r="AW28" s="36">
        <f t="shared" si="10"/>
        <v>0</v>
      </c>
      <c r="AX28" s="36">
        <f t="shared" si="10"/>
        <v>0</v>
      </c>
      <c r="AY28" s="37">
        <f t="shared" si="10"/>
        <v>0</v>
      </c>
      <c r="AZ28" s="250">
        <f t="shared" si="10"/>
        <v>0</v>
      </c>
      <c r="BA28" s="244">
        <f t="shared" si="10"/>
        <v>0</v>
      </c>
      <c r="BB28" s="36">
        <f t="shared" si="10"/>
        <v>0</v>
      </c>
      <c r="BC28" s="36">
        <f t="shared" si="10"/>
        <v>0</v>
      </c>
      <c r="BD28" s="36">
        <f t="shared" si="10"/>
        <v>0</v>
      </c>
      <c r="BE28" s="36">
        <f t="shared" si="10"/>
        <v>0</v>
      </c>
      <c r="BF28" s="37">
        <f t="shared" si="10"/>
        <v>0</v>
      </c>
      <c r="BG28" s="250">
        <f t="shared" si="10"/>
        <v>0</v>
      </c>
      <c r="BH28" s="244">
        <f t="shared" si="10"/>
        <v>0</v>
      </c>
      <c r="BI28" s="36">
        <f t="shared" si="10"/>
        <v>0</v>
      </c>
      <c r="BJ28" s="36">
        <f t="shared" si="10"/>
        <v>0</v>
      </c>
      <c r="BK28" s="36">
        <f t="shared" si="10"/>
        <v>0</v>
      </c>
      <c r="BL28" s="36">
        <f t="shared" si="10"/>
        <v>0</v>
      </c>
      <c r="BM28" s="37">
        <f t="shared" si="10"/>
        <v>0</v>
      </c>
      <c r="BN28" s="250">
        <f t="shared" si="10"/>
        <v>4</v>
      </c>
      <c r="BO28" s="244">
        <f t="shared" ref="BO28:BY28" si="11">SUM(BO24:BO27)</f>
        <v>0</v>
      </c>
      <c r="BP28" s="36">
        <f t="shared" si="11"/>
        <v>0</v>
      </c>
      <c r="BQ28" s="36">
        <f t="shared" si="11"/>
        <v>0</v>
      </c>
      <c r="BR28" s="36">
        <f t="shared" si="11"/>
        <v>1</v>
      </c>
      <c r="BS28" s="36">
        <f t="shared" si="11"/>
        <v>0</v>
      </c>
      <c r="BT28" s="37">
        <f t="shared" si="11"/>
        <v>3</v>
      </c>
      <c r="BU28" s="250">
        <f t="shared" si="11"/>
        <v>0</v>
      </c>
      <c r="BV28" s="244">
        <f t="shared" si="11"/>
        <v>0</v>
      </c>
      <c r="BW28" s="36">
        <f t="shared" si="11"/>
        <v>0</v>
      </c>
      <c r="BX28" s="36">
        <f t="shared" si="11"/>
        <v>0</v>
      </c>
      <c r="BY28" s="36">
        <f t="shared" si="11"/>
        <v>0</v>
      </c>
      <c r="BZ28" s="36">
        <f t="shared" ref="BZ28" si="12">SUM(BZ24:BZ27)</f>
        <v>0</v>
      </c>
      <c r="CA28" s="37">
        <f t="shared" ref="CA28:DQ28" si="13">SUM(CA24:CA27)</f>
        <v>0</v>
      </c>
      <c r="CB28" s="250">
        <f t="shared" si="13"/>
        <v>3</v>
      </c>
      <c r="CC28" s="244">
        <f t="shared" si="13"/>
        <v>0</v>
      </c>
      <c r="CD28" s="36">
        <f t="shared" si="13"/>
        <v>0</v>
      </c>
      <c r="CE28" s="36">
        <f t="shared" si="13"/>
        <v>0</v>
      </c>
      <c r="CF28" s="36">
        <f t="shared" si="13"/>
        <v>0</v>
      </c>
      <c r="CG28" s="36">
        <f t="shared" si="13"/>
        <v>0</v>
      </c>
      <c r="CH28" s="37">
        <f t="shared" si="13"/>
        <v>3</v>
      </c>
      <c r="CI28" s="250">
        <f t="shared" si="13"/>
        <v>0</v>
      </c>
      <c r="CJ28" s="244">
        <f t="shared" si="13"/>
        <v>0</v>
      </c>
      <c r="CK28" s="36">
        <f t="shared" si="13"/>
        <v>0</v>
      </c>
      <c r="CL28" s="36">
        <f t="shared" si="13"/>
        <v>0</v>
      </c>
      <c r="CM28" s="36">
        <f t="shared" si="13"/>
        <v>0</v>
      </c>
      <c r="CN28" s="36">
        <f t="shared" si="13"/>
        <v>0</v>
      </c>
      <c r="CO28" s="37">
        <f t="shared" si="13"/>
        <v>0</v>
      </c>
      <c r="CP28" s="250">
        <f t="shared" si="13"/>
        <v>0</v>
      </c>
      <c r="CQ28" s="244">
        <f t="shared" si="13"/>
        <v>0</v>
      </c>
      <c r="CR28" s="36">
        <f t="shared" si="13"/>
        <v>0</v>
      </c>
      <c r="CS28" s="36">
        <f t="shared" si="13"/>
        <v>0</v>
      </c>
      <c r="CT28" s="36">
        <f t="shared" si="13"/>
        <v>0</v>
      </c>
      <c r="CU28" s="36">
        <f t="shared" si="13"/>
        <v>0</v>
      </c>
      <c r="CV28" s="37">
        <f t="shared" si="13"/>
        <v>0</v>
      </c>
      <c r="CW28" s="250">
        <f t="shared" si="13"/>
        <v>0</v>
      </c>
      <c r="CX28" s="244">
        <f t="shared" si="13"/>
        <v>0</v>
      </c>
      <c r="CY28" s="36">
        <f t="shared" si="13"/>
        <v>0</v>
      </c>
      <c r="CZ28" s="36">
        <f t="shared" si="13"/>
        <v>0</v>
      </c>
      <c r="DA28" s="36">
        <f t="shared" si="13"/>
        <v>0</v>
      </c>
      <c r="DB28" s="36">
        <f t="shared" si="13"/>
        <v>0</v>
      </c>
      <c r="DC28" s="37">
        <f t="shared" si="13"/>
        <v>0</v>
      </c>
      <c r="DD28" s="250">
        <f t="shared" si="13"/>
        <v>0</v>
      </c>
      <c r="DE28" s="244">
        <f t="shared" si="13"/>
        <v>0</v>
      </c>
      <c r="DF28" s="36">
        <f t="shared" si="13"/>
        <v>0</v>
      </c>
      <c r="DG28" s="36">
        <f t="shared" si="13"/>
        <v>0</v>
      </c>
      <c r="DH28" s="36">
        <f t="shared" si="13"/>
        <v>0</v>
      </c>
      <c r="DI28" s="36">
        <f t="shared" si="13"/>
        <v>0</v>
      </c>
      <c r="DJ28" s="37">
        <f t="shared" si="13"/>
        <v>0</v>
      </c>
      <c r="DK28" s="250">
        <f t="shared" si="13"/>
        <v>0</v>
      </c>
      <c r="DL28" s="35">
        <f t="shared" si="13"/>
        <v>0</v>
      </c>
      <c r="DM28" s="36">
        <f t="shared" si="13"/>
        <v>0</v>
      </c>
      <c r="DN28" s="36">
        <f t="shared" si="13"/>
        <v>0</v>
      </c>
      <c r="DO28" s="36">
        <f t="shared" si="13"/>
        <v>0</v>
      </c>
      <c r="DP28" s="36">
        <f t="shared" si="13"/>
        <v>0</v>
      </c>
      <c r="DQ28" s="38">
        <f t="shared" si="13"/>
        <v>0</v>
      </c>
    </row>
    <row r="31" spans="1:121" hidden="1" x14ac:dyDescent="0.2">
      <c r="A31" s="268"/>
      <c r="B31" s="487" t="s">
        <v>179</v>
      </c>
      <c r="C31" s="490" t="s">
        <v>87</v>
      </c>
      <c r="D31" s="491"/>
      <c r="E31" s="491"/>
      <c r="F31" s="491"/>
      <c r="G31" s="491"/>
      <c r="H31" s="491"/>
      <c r="I31" s="492"/>
      <c r="J31" s="490" t="s">
        <v>88</v>
      </c>
      <c r="K31" s="491"/>
      <c r="L31" s="491"/>
      <c r="M31" s="491"/>
      <c r="N31" s="491"/>
      <c r="O31" s="491"/>
      <c r="P31" s="492"/>
      <c r="Q31" s="490" t="s">
        <v>89</v>
      </c>
      <c r="R31" s="491"/>
      <c r="S31" s="491"/>
      <c r="T31" s="491"/>
      <c r="U31" s="491"/>
      <c r="V31" s="491"/>
      <c r="W31" s="492"/>
      <c r="X31" s="490" t="s">
        <v>90</v>
      </c>
      <c r="Y31" s="491"/>
      <c r="Z31" s="491"/>
      <c r="AA31" s="491"/>
      <c r="AB31" s="491"/>
      <c r="AC31" s="491"/>
      <c r="AD31" s="492"/>
      <c r="AE31" s="490" t="s">
        <v>91</v>
      </c>
      <c r="AF31" s="491"/>
      <c r="AG31" s="491"/>
      <c r="AH31" s="491"/>
      <c r="AI31" s="491"/>
      <c r="AJ31" s="491"/>
      <c r="AK31" s="492"/>
      <c r="AL31" s="490" t="s">
        <v>92</v>
      </c>
      <c r="AM31" s="491"/>
      <c r="AN31" s="491"/>
      <c r="AO31" s="491"/>
      <c r="AP31" s="491"/>
      <c r="AQ31" s="491"/>
      <c r="AR31" s="492"/>
      <c r="AS31" s="490" t="s">
        <v>93</v>
      </c>
      <c r="AT31" s="491"/>
      <c r="AU31" s="491"/>
      <c r="AV31" s="491"/>
      <c r="AW31" s="491"/>
      <c r="AX31" s="491"/>
      <c r="AY31" s="492"/>
      <c r="AZ31" s="490" t="s">
        <v>94</v>
      </c>
      <c r="BA31" s="491"/>
      <c r="BB31" s="491"/>
      <c r="BC31" s="491"/>
      <c r="BD31" s="491"/>
      <c r="BE31" s="491"/>
      <c r="BF31" s="492"/>
      <c r="BG31" s="490" t="s">
        <v>95</v>
      </c>
      <c r="BH31" s="491"/>
      <c r="BI31" s="491"/>
      <c r="BJ31" s="491"/>
      <c r="BK31" s="491"/>
      <c r="BL31" s="491"/>
      <c r="BM31" s="492"/>
      <c r="BN31" s="278"/>
      <c r="BO31" s="278"/>
      <c r="BP31" s="278"/>
      <c r="BQ31" s="278"/>
      <c r="BR31" s="278"/>
      <c r="BS31" s="173"/>
    </row>
    <row r="32" spans="1:121" ht="25.5" hidden="1" customHeight="1" x14ac:dyDescent="0.2">
      <c r="A32" s="269"/>
      <c r="B32" s="488"/>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8"/>
      <c r="BO32" s="278"/>
      <c r="BP32" s="278"/>
      <c r="BQ32" s="278"/>
      <c r="BR32" s="278"/>
      <c r="BS32" s="173"/>
    </row>
    <row r="33" spans="1:75" ht="13.5" hidden="1" thickBot="1" x14ac:dyDescent="0.25">
      <c r="A33" s="270"/>
      <c r="B33" s="489"/>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79"/>
      <c r="BO33" s="279"/>
      <c r="BP33" s="279"/>
      <c r="BQ33" s="279"/>
      <c r="BR33" s="279"/>
      <c r="BS33" s="279"/>
      <c r="BT33" s="279"/>
      <c r="BU33" s="279"/>
      <c r="BV33" s="279"/>
      <c r="BW33" s="279"/>
    </row>
    <row r="34" spans="1:75" hidden="1" x14ac:dyDescent="0.2">
      <c r="A34" s="270"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2"/>
      <c r="BH34" s="373"/>
      <c r="BI34" s="373"/>
      <c r="BJ34" s="373"/>
      <c r="BK34" s="373"/>
      <c r="BL34" s="373"/>
      <c r="BM34" s="108"/>
      <c r="BN34" s="365"/>
      <c r="BO34" s="365"/>
      <c r="BP34" s="365"/>
      <c r="BQ34" s="365"/>
      <c r="BR34" s="365"/>
      <c r="BS34" s="173"/>
    </row>
    <row r="35" spans="1:75" hidden="1" x14ac:dyDescent="0.2">
      <c r="A35" s="202">
        <v>3</v>
      </c>
      <c r="B35" s="367" t="s">
        <v>500</v>
      </c>
      <c r="C35" s="233">
        <f>SUM(D35:I35)</f>
        <v>0.77011494252873558</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0.65517241379310343</v>
      </c>
      <c r="F35" s="234">
        <f>IF((' בריאות א2'!F12+' בריאות א2'!M12)=0,0,(' בריאות א2'!F12+' בריאות א2'!M12)/(' בריאות א2'!$C$17+' בריאות א2'!$J$17))</f>
        <v>8.0459770114942528E-2</v>
      </c>
      <c r="G35" s="234">
        <f>IF((' בריאות א2'!G12+' בריאות א2'!N12)=0,0,(' בריאות א2'!G12+' בריאות א2'!N12)/(' בריאות א2'!$C$17+' בריאות א2'!$J$17))</f>
        <v>2.2988505747126436E-2</v>
      </c>
      <c r="H35" s="234">
        <f>IF((' בריאות א2'!H12+' בריאות א2'!O12)=0,0,(' בריאות א2'!H12+' בריאות א2'!O12)/(' בריאות א2'!$C$17+' בריאות א2'!$J$17))</f>
        <v>1.1494252873563218E-2</v>
      </c>
      <c r="I35" s="234">
        <f>IF((' בריאות א2'!I12+' בריאות א2'!P12)=0,0,(' בריאות א2'!I12+' בריאות א2'!P12)/(' בריאות א2'!$C$17+' בריאות א2'!$J$17))</f>
        <v>0</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1</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1</v>
      </c>
      <c r="X35" s="233">
        <f>SUM(Y35:AD35)</f>
        <v>0.74444444444444446</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0.57777777777777772</v>
      </c>
      <c r="AA35" s="234">
        <f>IF((' בריאות א2'!AV12+' בריאות א2'!BC12)=0,0,(' בריאות א2'!AV12+' בריאות א2'!BC12)/(' בריאות א2'!$AZ$17+' בריאות א2'!$AS$17))</f>
        <v>8.8888888888888892E-2</v>
      </c>
      <c r="AB35" s="234">
        <f>IF((' בריאות א2'!AW12+' בריאות א2'!BD12)=0,0,(' בריאות א2'!AW12+' בריאות א2'!BD12)/(' בריאות א2'!$AZ$17+' בריאות א2'!$AS$17))</f>
        <v>3.3333333333333333E-2</v>
      </c>
      <c r="AC35" s="234">
        <f>IF((' בריאות א2'!AX12+' בריאות א2'!BE12)=0,0,(' בריאות א2'!AX12+' בריאות א2'!BE12)/(' בריאות א2'!$AZ$17+' בריאות א2'!$AS$17))</f>
        <v>2.2222222222222223E-2</v>
      </c>
      <c r="AD35" s="234">
        <f>IF((' בריאות א2'!AY12+' בריאות א2'!BF12)=0,0,(' בריאות א2'!AY12+' בריאות א2'!BF12)/(' בריאות א2'!$AZ$17+' בריאות א2'!$AS$17))</f>
        <v>2.2222222222222223E-2</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0.75</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0.25</v>
      </c>
      <c r="AO35" s="234">
        <f>IF((' בריאות א2'!BQ12+' בריאות א2'!BX12)=0,0,(' בריאות א2'!BQ12+' בריאות א2'!BX12)/(' בריאות א2'!$BN$17+' בריאות א2'!$BU$17))</f>
        <v>0.21249999999999999</v>
      </c>
      <c r="AP35" s="234">
        <f>IF((' בריאות א2'!BR12+' בריאות א2'!BY12)=0,0,(' בריאות א2'!BR12+' בריאות א2'!BY12)/(' בריאות א2'!$BN$17+' בריאות א2'!$BU$17))</f>
        <v>0.16250000000000001</v>
      </c>
      <c r="AQ35" s="234">
        <f>IF((' בריאות א2'!BS12+' בריאות א2'!BZ12)=0,0,(' בריאות א2'!BS12+' בריאות א2'!BZ12)/(' בריאות א2'!$BN$17+' בריאות א2'!$BU$17))</f>
        <v>6.25E-2</v>
      </c>
      <c r="AR35" s="234">
        <f>IF((' בריאות א2'!BT12+' בריאות א2'!CA12)=0,0,(' בריאות א2'!BT12+' בריאות א2'!CA12)/(' בריאות א2'!$BN$17+' בריאות א2'!$BU$17))</f>
        <v>6.25E-2</v>
      </c>
      <c r="AS35" s="233">
        <f>SUM(AT35:AY35)</f>
        <v>0.74252491694352163</v>
      </c>
      <c r="AT35" s="234">
        <f>IF((' בריאות א2'!CC12+' בריאות א2'!CJ12)=0,0,(' בריאות א2'!CC12+' בריאות א2'!CJ12)/(' בריאות א2'!$CB$17+' בריאות א2'!$CI$17))</f>
        <v>3.8205980066445183E-2</v>
      </c>
      <c r="AU35" s="234">
        <f>IF((' בריאות א2'!CD12+' בריאות א2'!CK12)=0,0,(' בריאות א2'!CD12+' בריאות א2'!CK12)/(' בריאות א2'!$CB$17+' בריאות א2'!$CI$17))</f>
        <v>0.31893687707641194</v>
      </c>
      <c r="AV35" s="234">
        <f>IF((' בריאות א2'!CE12+' בריאות א2'!CL12)=0,0,(' בריאות א2'!CE12+' בריאות א2'!CL12)/(' בריאות א2'!$CB$17+' בריאות א2'!$CI$17))</f>
        <v>0.21760797342192692</v>
      </c>
      <c r="AW35" s="234">
        <f>IF((' בריאות א2'!CF12+' בריאות א2'!CM12)=0,0,(' בריאות א2'!CF12+' בריאות א2'!CM12)/(' בריאות א2'!$CB$17+' בריאות א2'!$CI$17))</f>
        <v>0.10465116279069768</v>
      </c>
      <c r="AX35" s="234">
        <f>IF((' בריאות א2'!CG12+' בריאות א2'!CN12)=0,0,(' בריאות א2'!CG12+' בריאות א2'!CN12)/(' בריאות א2'!$CB$17+' בריאות א2'!$CI$17))</f>
        <v>1.4950166112956811E-2</v>
      </c>
      <c r="AY35" s="234">
        <f>IF((' בריאות א2'!CH12+' בריאות א2'!CO12)=0,0,(' בריאות א2'!CH12+' בריאות א2'!CO12)/(' בריאות א2'!$CB$17+' בריאות א2'!$CI$17))</f>
        <v>4.817275747508306E-2</v>
      </c>
      <c r="AZ35" s="233">
        <f>SUM(BA35:BF35)</f>
        <v>1</v>
      </c>
      <c r="BA35" s="234">
        <f>IF((' בריאות א2'!CQ12+' בריאות א2'!CX12)=0,0,(' בריאות א2'!CQ12+' בריאות א2'!CX12)/(' בריאות א2'!$CP$17+' בריאות א2'!$CW$17))</f>
        <v>0.8666666666666667</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0.13333333333333333</v>
      </c>
      <c r="BF35" s="234">
        <f>IF((' בריאות א2'!CV12+' בריאות א2'!DC12)=0,0,(' בריאות א2'!CV12+' בריאות א2'!DC12)/(' בריאות א2'!$CP$17+' בריאות א2'!$CW$17))</f>
        <v>0</v>
      </c>
      <c r="BG35" s="233">
        <f>SUM(BH35:BM35)</f>
        <v>0.5</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0.5</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522</v>
      </c>
      <c r="B36" s="367" t="s">
        <v>499</v>
      </c>
      <c r="C36" s="233">
        <f>SUM(D36:I36)</f>
        <v>0</v>
      </c>
      <c r="D36" s="234">
        <f>IF((' בריאות א2'!D13+' בריאות א2'!K13)=0,0,(' בריאות א2'!D13+' בריאות א2'!K13)/(' בריאות א2'!$C$17+' בריאות א2'!$J$17))</f>
        <v>0</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0</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0</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0</v>
      </c>
      <c r="AO36" s="234">
        <f>IF((' בריאות א2'!BQ13+' בריאות א2'!BX13)=0,0,(' בריאות א2'!BQ13+' בריאות א2'!BX13)/(' בריאות א2'!$BN$17+' בריאות א2'!$BU$17))</f>
        <v>0</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0</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0</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2">
        <v>4</v>
      </c>
      <c r="B37" s="203" t="s">
        <v>77</v>
      </c>
      <c r="C37" s="78">
        <f>SUM(D37:I37)</f>
        <v>0.20689655172413793</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0.12643678160919541</v>
      </c>
      <c r="F37" s="79">
        <f>IF((' בריאות א2'!F14+' בריאות א2'!M14)=0,0,(' בריאות א2'!F14+' בריאות א2'!M14)/(' בריאות א2'!$C$17+' בריאות א2'!$J$17))</f>
        <v>5.7471264367816091E-2</v>
      </c>
      <c r="G37" s="79">
        <f>IF((' בריאות א2'!G14+' בריאות א2'!N14)=0,0,(' בריאות א2'!G14+' בריאות א2'!N14)/(' בריאות א2'!$C$17+' בריאות א2'!$J$17))</f>
        <v>2.2988505747126436E-2</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1</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1</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0.23333333333333334</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0.1</v>
      </c>
      <c r="AA37" s="79">
        <f>IF((' בריאות א2'!AV14+' בריאות א2'!BC14)=0,0,(' בריאות א2'!AV14+' בריאות א2'!BC14)/(' בריאות א2'!$AZ$17+' בריאות א2'!$AS$17))</f>
        <v>4.4444444444444446E-2</v>
      </c>
      <c r="AB37" s="79">
        <f>IF((' בריאות א2'!AW14+' בריאות א2'!BD14)=0,0,(' בריאות א2'!AW14+' בריאות א2'!BD14)/(' בריאות א2'!$AZ$17+' בריאות א2'!$AS$17))</f>
        <v>1.1111111111111112E-2</v>
      </c>
      <c r="AC37" s="79">
        <f>IF((' בריאות א2'!AX14+' בריאות א2'!BE14)=0,0,(' בריאות א2'!AX14+' בריאות א2'!BE14)/(' בריאות א2'!$AZ$17+' בריאות א2'!$AS$17))</f>
        <v>1.1111111111111112E-2</v>
      </c>
      <c r="AD37" s="79">
        <f>IF((' בריאות א2'!AY14+' בריאות א2'!BF14)=0,0,(' בריאות א2'!AY14+' בריאות א2'!BF14)/(' בריאות א2'!$AZ$17+' בריאות א2'!$AS$17))</f>
        <v>6.6666666666666666E-2</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0.13750000000000001</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0.1125</v>
      </c>
      <c r="AO37" s="79">
        <f>IF((' בריאות א2'!BQ14+' בריאות א2'!BX14)=0,0,(' בריאות א2'!BQ14+' בריאות א2'!BX14)/(' בריאות א2'!$BN$17+' בריאות א2'!$BU$17))</f>
        <v>1.2500000000000001E-2</v>
      </c>
      <c r="AP37" s="79">
        <f>IF((' בריאות א2'!BR14+' בריאות א2'!BY14)=0,0,(' בריאות א2'!BR14+' בריאות א2'!BY14)/(' בריאות א2'!$BN$17+' בריאות א2'!$BU$17))</f>
        <v>1.2500000000000001E-2</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0.23588039867109631</v>
      </c>
      <c r="AT37" s="79">
        <f>IF((' בריאות א2'!CC14+' בריאות א2'!CJ14)=0,0,(' בריאות א2'!CC14+' בריאות א2'!CJ14)/(' בריאות א2'!$CB$17+' בריאות א2'!$CI$17))</f>
        <v>3.3222591362126247E-3</v>
      </c>
      <c r="AU37" s="79">
        <f>IF((' בריאות א2'!CD14+' בריאות א2'!CK14)=0,0,(' בריאות א2'!CD14+' בריאות א2'!CK14)/(' בריאות א2'!$CB$17+' בריאות א2'!$CI$17))</f>
        <v>9.3023255813953487E-2</v>
      </c>
      <c r="AV37" s="79">
        <f>IF((' בריאות א2'!CE14+' בריאות א2'!CL14)=0,0,(' בריאות א2'!CE14+' בריאות א2'!CL14)/(' בריאות א2'!$CB$17+' בריאות א2'!$CI$17))</f>
        <v>8.6378737541528236E-2</v>
      </c>
      <c r="AW37" s="79">
        <f>IF((' בריאות א2'!CF14+' בריאות א2'!CM14)=0,0,(' בריאות א2'!CF14+' בריאות א2'!CM14)/(' בריאות א2'!$CB$17+' בריאות א2'!$CI$17))</f>
        <v>2.9900332225913623E-2</v>
      </c>
      <c r="AX37" s="79">
        <f>IF((' בריאות א2'!CG14+' בריאות א2'!CN14)=0,0,(' בריאות א2'!CG14+' בריאות א2'!CN14)/(' בריאות א2'!$CB$17+' בריאות א2'!$CI$17))</f>
        <v>3.3222591362126247E-3</v>
      </c>
      <c r="AY37" s="79">
        <f>IF((' בריאות א2'!CH14+' בריאות א2'!CO14)=0,0,(' בריאות א2'!CH14+' בריאות א2'!CO14)/(' בריאות א2'!$CB$17+' בריאות א2'!$CI$17))</f>
        <v>1.9933554817275746E-2</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0.5</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0.5</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6" t="s">
        <v>78</v>
      </c>
      <c r="C38" s="78">
        <f>SUM(D38:I38)</f>
        <v>1.1494252873563218E-2</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1.1494252873563218E-2</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2.2222222222222223E-2</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1.1111111111111112E-2</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1.1111111111111112E-2</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6.25E-2</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1.2500000000000001E-2</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1.2500000000000001E-2</v>
      </c>
      <c r="AQ38" s="79">
        <f>IF((' בריאות א2'!BS15+' בריאות א2'!BZ15)=0,0,(' בריאות א2'!BS15+' בריאות א2'!BZ15)/(' בריאות א2'!$BN$17+' בריאות א2'!$BU$17))</f>
        <v>1.2500000000000001E-2</v>
      </c>
      <c r="AR38" s="79">
        <f>IF((' בריאות א2'!BT15+' בריאות א2'!CA15)=0,0,(' בריאות א2'!BT15+' בריאות א2'!CA15)/(' בריאות א2'!$BN$17+' בריאות א2'!$BU$17))</f>
        <v>2.5000000000000001E-2</v>
      </c>
      <c r="AS38" s="78">
        <f>SUM(AT38:AY38)</f>
        <v>1.9933554817275746E-2</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4.9833887043189366E-3</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4.9833887043189366E-3</v>
      </c>
      <c r="AX38" s="79">
        <f>IF((' בריאות א2'!CG15+' בריאות א2'!CN15)=0,0,(' בריאות א2'!CG15+' בריאות א2'!CN15)/(' בריאות א2'!$CB$17+' בריאות א2'!$CI$17))</f>
        <v>1.6611295681063123E-3</v>
      </c>
      <c r="AY38" s="79">
        <f>IF((' בריאות א2'!CH15+' בריאות א2'!CO15)=0,0,(' בריאות א2'!CH15+' בריאות א2'!CO15)/(' בריאות א2'!$CB$17+' בריאות א2'!$CI$17))</f>
        <v>8.3056478405315621E-3</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6" t="s">
        <v>79</v>
      </c>
      <c r="C39" s="78">
        <f>SUM(D39:I39)</f>
        <v>1.1494252873563218E-2</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1.1494252873563218E-2</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0.05</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2.5000000000000001E-2</v>
      </c>
      <c r="AQ39" s="79">
        <f>IF((' בריאות א2'!BS16+' בריאות א2'!BZ16)=0,0,(' בריאות א2'!BS16+' בריאות א2'!BZ16)/(' בריאות א2'!$BN$17+' בריאות א2'!$BU$17))</f>
        <v>1.2500000000000001E-2</v>
      </c>
      <c r="AR39" s="79">
        <f>IF((' בריאות א2'!BT16+' בריאות א2'!CA16)=0,0,(' בריאות א2'!BT16+' בריאות א2'!CA16)/(' בריאות א2'!$BN$17+' בריאות א2'!$BU$17))</f>
        <v>1.2500000000000001E-2</v>
      </c>
      <c r="AS39" s="78">
        <f>SUM(AT39:AY39)</f>
        <v>1.6611295681063123E-3</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1.6611295681063123E-3</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4" t="s">
        <v>523</v>
      </c>
      <c r="C40" s="233">
        <f>SUM(C35:C39)</f>
        <v>0.99999999999999989</v>
      </c>
      <c r="D40" s="236">
        <f t="shared" ref="D40:I40" si="14">SUM(D35:D39)</f>
        <v>0</v>
      </c>
      <c r="E40" s="236">
        <f t="shared" si="14"/>
        <v>0.79310344827586199</v>
      </c>
      <c r="F40" s="236">
        <f t="shared" si="14"/>
        <v>0.13793103448275862</v>
      </c>
      <c r="G40" s="236">
        <f t="shared" si="14"/>
        <v>5.7471264367816091E-2</v>
      </c>
      <c r="H40" s="236">
        <f t="shared" si="14"/>
        <v>1.1494252873563218E-2</v>
      </c>
      <c r="I40" s="237">
        <f t="shared" si="14"/>
        <v>0</v>
      </c>
      <c r="J40" s="233">
        <f>SUM(J35:J39)</f>
        <v>1</v>
      </c>
      <c r="K40" s="236">
        <f t="shared" ref="K40:P40" si="15">SUM(K35:K39)</f>
        <v>0</v>
      </c>
      <c r="L40" s="236">
        <f t="shared" si="15"/>
        <v>1</v>
      </c>
      <c r="M40" s="236">
        <f t="shared" si="15"/>
        <v>0</v>
      </c>
      <c r="N40" s="236">
        <f t="shared" si="15"/>
        <v>0</v>
      </c>
      <c r="O40" s="236">
        <f t="shared" si="15"/>
        <v>0</v>
      </c>
      <c r="P40" s="237">
        <f t="shared" si="15"/>
        <v>0</v>
      </c>
      <c r="Q40" s="233">
        <f>SUM(Q35:Q39)</f>
        <v>1</v>
      </c>
      <c r="R40" s="236">
        <f t="shared" ref="R40:W40" si="16">SUM(R35:R39)</f>
        <v>0</v>
      </c>
      <c r="S40" s="236">
        <f t="shared" si="16"/>
        <v>0</v>
      </c>
      <c r="T40" s="236">
        <f t="shared" si="16"/>
        <v>0</v>
      </c>
      <c r="U40" s="236">
        <f t="shared" si="16"/>
        <v>0</v>
      </c>
      <c r="V40" s="236">
        <f t="shared" si="16"/>
        <v>0</v>
      </c>
      <c r="W40" s="236">
        <f t="shared" si="16"/>
        <v>1</v>
      </c>
      <c r="X40" s="233">
        <f>SUM(X35:X39)</f>
        <v>1</v>
      </c>
      <c r="Y40" s="236">
        <f t="shared" ref="Y40:AD40" si="17">SUM(Y35:Y39)</f>
        <v>0</v>
      </c>
      <c r="Z40" s="236">
        <f t="shared" si="17"/>
        <v>0.68888888888888877</v>
      </c>
      <c r="AA40" s="236">
        <f t="shared" si="17"/>
        <v>0.13333333333333333</v>
      </c>
      <c r="AB40" s="236">
        <f t="shared" si="17"/>
        <v>4.4444444444444446E-2</v>
      </c>
      <c r="AC40" s="236">
        <f t="shared" si="17"/>
        <v>3.3333333333333333E-2</v>
      </c>
      <c r="AD40" s="236">
        <f t="shared" si="17"/>
        <v>0.1</v>
      </c>
      <c r="AE40" s="233">
        <f>SUM(AE35:AE39)</f>
        <v>0</v>
      </c>
      <c r="AF40" s="236">
        <f t="shared" ref="AF40:AK40" si="18">SUM(AF35:AF39)</f>
        <v>0</v>
      </c>
      <c r="AG40" s="236">
        <f t="shared" si="18"/>
        <v>0</v>
      </c>
      <c r="AH40" s="236">
        <f t="shared" si="18"/>
        <v>0</v>
      </c>
      <c r="AI40" s="236">
        <f t="shared" si="18"/>
        <v>0</v>
      </c>
      <c r="AJ40" s="236">
        <f t="shared" si="18"/>
        <v>0</v>
      </c>
      <c r="AK40" s="237">
        <f t="shared" si="18"/>
        <v>0</v>
      </c>
      <c r="AL40" s="233">
        <f>SUM(AL35:AL39)</f>
        <v>1</v>
      </c>
      <c r="AM40" s="236">
        <f t="shared" ref="AM40:AR40" si="19">SUM(AM35:AM39)</f>
        <v>0</v>
      </c>
      <c r="AN40" s="236">
        <f t="shared" si="19"/>
        <v>0.375</v>
      </c>
      <c r="AO40" s="236">
        <f t="shared" si="19"/>
        <v>0.22500000000000001</v>
      </c>
      <c r="AP40" s="236">
        <f t="shared" si="19"/>
        <v>0.21250000000000002</v>
      </c>
      <c r="AQ40" s="236">
        <f t="shared" si="19"/>
        <v>8.7499999999999994E-2</v>
      </c>
      <c r="AR40" s="237">
        <f t="shared" si="19"/>
        <v>9.9999999999999992E-2</v>
      </c>
      <c r="AS40" s="233">
        <f>SUM(AS35:AS39)</f>
        <v>1</v>
      </c>
      <c r="AT40" s="236">
        <f t="shared" ref="AT40:AY40" si="20">SUM(AT35:AT39)</f>
        <v>4.1528239202657809E-2</v>
      </c>
      <c r="AU40" s="236">
        <f t="shared" si="20"/>
        <v>0.41694352159468434</v>
      </c>
      <c r="AV40" s="236">
        <f t="shared" si="20"/>
        <v>0.30398671096345514</v>
      </c>
      <c r="AW40" s="236">
        <f t="shared" si="20"/>
        <v>0.13953488372093023</v>
      </c>
      <c r="AX40" s="236">
        <f t="shared" si="20"/>
        <v>2.1594684385382062E-2</v>
      </c>
      <c r="AY40" s="237">
        <f t="shared" si="20"/>
        <v>7.6411960132890366E-2</v>
      </c>
      <c r="AZ40" s="233">
        <f>SUM(AZ35:AZ39)</f>
        <v>1</v>
      </c>
      <c r="BA40" s="236">
        <f t="shared" ref="BA40:BF40" si="21">SUM(BA35:BA39)</f>
        <v>0.8666666666666667</v>
      </c>
      <c r="BB40" s="236">
        <f t="shared" si="21"/>
        <v>0</v>
      </c>
      <c r="BC40" s="236">
        <f t="shared" si="21"/>
        <v>0</v>
      </c>
      <c r="BD40" s="236">
        <f t="shared" si="21"/>
        <v>0</v>
      </c>
      <c r="BE40" s="236">
        <f t="shared" si="21"/>
        <v>0.13333333333333333</v>
      </c>
      <c r="BF40" s="237">
        <f t="shared" si="21"/>
        <v>0</v>
      </c>
      <c r="BG40" s="233">
        <f>SUM(BG35:BG39)</f>
        <v>1</v>
      </c>
      <c r="BH40" s="236">
        <f t="shared" ref="BH40:BM40" si="22">SUM(BH35:BH39)</f>
        <v>0</v>
      </c>
      <c r="BI40" s="236">
        <f t="shared" si="22"/>
        <v>0.5</v>
      </c>
      <c r="BJ40" s="236">
        <f t="shared" si="22"/>
        <v>0.5</v>
      </c>
      <c r="BK40" s="236">
        <f t="shared" si="22"/>
        <v>0</v>
      </c>
      <c r="BL40" s="236">
        <f t="shared" si="22"/>
        <v>0</v>
      </c>
      <c r="BM40" s="294">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4"/>
      <c r="BO41" s="284"/>
      <c r="BP41" s="284"/>
      <c r="BQ41" s="284"/>
      <c r="BR41" s="284"/>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5"/>
      <c r="BO42" s="365"/>
      <c r="BP42" s="365"/>
      <c r="BQ42" s="365"/>
      <c r="BR42" s="365"/>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5"/>
      <c r="BO43" s="365"/>
      <c r="BP43" s="365"/>
      <c r="BQ43" s="365"/>
      <c r="BR43" s="365"/>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5"/>
      <c r="BO44" s="365"/>
      <c r="BP44" s="365"/>
      <c r="BQ44" s="365"/>
      <c r="BR44" s="365"/>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5"/>
      <c r="BO45" s="365"/>
      <c r="BP45" s="365"/>
      <c r="BQ45" s="365"/>
      <c r="BR45" s="365"/>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0.66666666666666663</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0.66666666666666663</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5"/>
      <c r="BO46" s="365"/>
      <c r="BP46" s="365"/>
      <c r="BQ46" s="365"/>
      <c r="BR46" s="365"/>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5"/>
      <c r="BO47" s="365"/>
      <c r="BP47" s="365"/>
      <c r="BQ47" s="365"/>
      <c r="BR47" s="365"/>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1</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1</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0.5</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0.5</v>
      </c>
      <c r="AS48" s="93">
        <f>SUM(AT48:AY48)</f>
        <v>0.33333333333333331</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0.33333333333333331</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5"/>
      <c r="BO48" s="365"/>
      <c r="BP48" s="365"/>
      <c r="BQ48" s="365"/>
      <c r="BR48" s="365"/>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0.5</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0.25</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0.25</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5"/>
      <c r="BO49" s="365"/>
      <c r="BP49" s="365"/>
      <c r="BQ49" s="365"/>
      <c r="BR49" s="365"/>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1</v>
      </c>
      <c r="Y50" s="103">
        <f>SUM(Y46:Y49)</f>
        <v>0</v>
      </c>
      <c r="Z50" s="103">
        <f t="shared" si="29"/>
        <v>1</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1</v>
      </c>
      <c r="AM50" s="103">
        <f>SUM(AM46:AM49)</f>
        <v>0</v>
      </c>
      <c r="AN50" s="103">
        <f t="shared" si="29"/>
        <v>0</v>
      </c>
      <c r="AO50" s="103">
        <f t="shared" si="29"/>
        <v>0</v>
      </c>
      <c r="AP50" s="103">
        <f t="shared" si="29"/>
        <v>0.25</v>
      </c>
      <c r="AQ50" s="103">
        <f t="shared" si="29"/>
        <v>0</v>
      </c>
      <c r="AR50" s="102">
        <f t="shared" si="29"/>
        <v>0.75</v>
      </c>
      <c r="AS50" s="100">
        <f>SUM(AS46:AS49)</f>
        <v>1</v>
      </c>
      <c r="AT50" s="103">
        <f>SUM(AT46:AT49)</f>
        <v>0</v>
      </c>
      <c r="AU50" s="103">
        <f t="shared" si="29"/>
        <v>0</v>
      </c>
      <c r="AV50" s="103">
        <f t="shared" si="29"/>
        <v>0</v>
      </c>
      <c r="AW50" s="103">
        <f t="shared" si="29"/>
        <v>0</v>
      </c>
      <c r="AX50" s="103">
        <f t="shared" si="29"/>
        <v>0</v>
      </c>
      <c r="AY50" s="102">
        <f t="shared" si="29"/>
        <v>1</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5"/>
      <c r="BO50" s="365"/>
      <c r="BP50" s="365"/>
      <c r="BQ50" s="365"/>
      <c r="BR50" s="365"/>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8"/>
      <c r="B3" s="183" t="str">
        <f>CONCATENATE(הוראות!Z13,הוראות!F13)</f>
        <v>הנתונים ביחידות בודדות לשנת 2017</v>
      </c>
      <c r="F3" s="121">
        <f>E3-1</f>
        <v>-1</v>
      </c>
    </row>
    <row r="4" spans="1:77" x14ac:dyDescent="0.2">
      <c r="B4" s="182" t="s">
        <v>425</v>
      </c>
    </row>
    <row r="5" spans="1:77" ht="13.5" thickBot="1" x14ac:dyDescent="0.25"/>
    <row r="6" spans="1:77" x14ac:dyDescent="0.2">
      <c r="A6" s="268"/>
      <c r="B6" s="487" t="s">
        <v>179</v>
      </c>
      <c r="C6" s="481"/>
      <c r="D6" s="482"/>
      <c r="E6" s="490" t="s">
        <v>87</v>
      </c>
      <c r="F6" s="491"/>
      <c r="G6" s="491"/>
      <c r="H6" s="491"/>
      <c r="I6" s="491"/>
      <c r="J6" s="491"/>
      <c r="K6" s="492"/>
      <c r="L6" s="490" t="s">
        <v>88</v>
      </c>
      <c r="M6" s="491"/>
      <c r="N6" s="491"/>
      <c r="O6" s="491"/>
      <c r="P6" s="491"/>
      <c r="Q6" s="491"/>
      <c r="R6" s="492"/>
      <c r="S6" s="490" t="s">
        <v>89</v>
      </c>
      <c r="T6" s="491"/>
      <c r="U6" s="491"/>
      <c r="V6" s="491"/>
      <c r="W6" s="491"/>
      <c r="X6" s="491"/>
      <c r="Y6" s="492"/>
      <c r="Z6" s="490" t="s">
        <v>90</v>
      </c>
      <c r="AA6" s="491"/>
      <c r="AB6" s="491"/>
      <c r="AC6" s="491"/>
      <c r="AD6" s="491"/>
      <c r="AE6" s="491"/>
      <c r="AF6" s="492"/>
      <c r="AG6" s="490" t="s">
        <v>91</v>
      </c>
      <c r="AH6" s="491"/>
      <c r="AI6" s="491"/>
      <c r="AJ6" s="491"/>
      <c r="AK6" s="491"/>
      <c r="AL6" s="491"/>
      <c r="AM6" s="492"/>
      <c r="AN6" s="490" t="s">
        <v>92</v>
      </c>
      <c r="AO6" s="491"/>
      <c r="AP6" s="491"/>
      <c r="AQ6" s="491"/>
      <c r="AR6" s="491"/>
      <c r="AS6" s="491"/>
      <c r="AT6" s="492"/>
      <c r="AU6" s="490" t="s">
        <v>93</v>
      </c>
      <c r="AV6" s="491"/>
      <c r="AW6" s="491"/>
      <c r="AX6" s="491"/>
      <c r="AY6" s="491"/>
      <c r="AZ6" s="491"/>
      <c r="BA6" s="492"/>
      <c r="BB6" s="490" t="s">
        <v>94</v>
      </c>
      <c r="BC6" s="491"/>
      <c r="BD6" s="491"/>
      <c r="BE6" s="491"/>
      <c r="BF6" s="491"/>
      <c r="BG6" s="491"/>
      <c r="BH6" s="492"/>
      <c r="BI6" s="490" t="s">
        <v>95</v>
      </c>
      <c r="BJ6" s="491"/>
      <c r="BK6" s="491"/>
      <c r="BL6" s="491"/>
      <c r="BM6" s="491"/>
      <c r="BN6" s="491"/>
      <c r="BO6" s="492"/>
      <c r="BP6" s="278"/>
      <c r="BQ6" s="278"/>
      <c r="BR6" s="278"/>
      <c r="BS6" s="278"/>
      <c r="BT6" s="278"/>
      <c r="BU6" s="173"/>
    </row>
    <row r="7" spans="1:77" ht="25.5" customHeight="1" x14ac:dyDescent="0.2">
      <c r="A7" s="269"/>
      <c r="B7" s="488"/>
      <c r="C7" s="483"/>
      <c r="D7" s="484"/>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8"/>
      <c r="BQ7" s="278"/>
      <c r="BR7" s="278"/>
      <c r="BS7" s="278"/>
      <c r="BT7" s="278"/>
      <c r="BU7" s="173"/>
    </row>
    <row r="8" spans="1:77" ht="13.5" thickBot="1" x14ac:dyDescent="0.25">
      <c r="A8" s="270"/>
      <c r="B8" s="489"/>
      <c r="C8" s="485"/>
      <c r="D8" s="486"/>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79"/>
      <c r="BQ8" s="279"/>
      <c r="BR8" s="279"/>
      <c r="BS8" s="279"/>
      <c r="BT8" s="279"/>
      <c r="BU8" s="279"/>
      <c r="BV8" s="279"/>
      <c r="BW8" s="279"/>
      <c r="BX8" s="279"/>
      <c r="BY8" s="279"/>
    </row>
    <row r="9" spans="1:77" x14ac:dyDescent="0.2">
      <c r="A9" s="270" t="s">
        <v>72</v>
      </c>
      <c r="B9" s="201" t="s">
        <v>73</v>
      </c>
      <c r="C9" s="280"/>
      <c r="D9" s="281"/>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6"/>
      <c r="BQ9" s="276"/>
      <c r="BR9" s="276"/>
      <c r="BS9" s="276"/>
      <c r="BT9" s="276"/>
      <c r="BU9" s="173"/>
    </row>
    <row r="10" spans="1:77" x14ac:dyDescent="0.2">
      <c r="A10" s="202">
        <v>3</v>
      </c>
      <c r="B10" s="478" t="s">
        <v>500</v>
      </c>
      <c r="C10" s="479"/>
      <c r="D10" s="480"/>
      <c r="E10" s="233">
        <f>SUM(F10:K10)</f>
        <v>0.77011494252873558</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0.65517241379310343</v>
      </c>
      <c r="H10" s="234">
        <f>IF((' בריאות א2'!F12+' בריאות א2'!M12)=0,0,(' בריאות א2'!F12+' בריאות א2'!M12)/(' בריאות א2'!$C$17+' בריאות א2'!$J$17))</f>
        <v>8.0459770114942528E-2</v>
      </c>
      <c r="I10" s="234">
        <f>IF((' בריאות א2'!G12+' בריאות א2'!N12)=0,0,(' בריאות א2'!G12+' בריאות א2'!N12)/(' בריאות א2'!$C$17+' בריאות א2'!$J$17))</f>
        <v>2.2988505747126436E-2</v>
      </c>
      <c r="J10" s="234">
        <f>IF((' בריאות א2'!H12+' בריאות א2'!O12)=0,0,(' בריאות א2'!H12+' בריאות א2'!O12)/(' בריאות א2'!$C$17+' בריאות א2'!$J$17))</f>
        <v>1.1494252873563218E-2</v>
      </c>
      <c r="K10" s="234">
        <f>IF((' בריאות א2'!I12+' בריאות א2'!P12)=0,0,(' בריאות א2'!I12+' בריאות א2'!P12)/(' בריאות א2'!$C$17+' בריאות א2'!$J$17))</f>
        <v>0</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1</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1</v>
      </c>
      <c r="Z10" s="233">
        <f>SUM(AA10:AF10)</f>
        <v>0.74444444444444446</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0.57777777777777772</v>
      </c>
      <c r="AC10" s="234">
        <f>IF((' בריאות א2'!AV12+' בריאות א2'!BC12)=0,0,(' בריאות א2'!AV12+' בריאות א2'!BC12)/(' בריאות א2'!$AZ$17+' בריאות א2'!$AS$17))</f>
        <v>8.8888888888888892E-2</v>
      </c>
      <c r="AD10" s="234">
        <f>IF((' בריאות א2'!AW12+' בריאות א2'!BD12)=0,0,(' בריאות א2'!AW12+' בריאות א2'!BD12)/(' בריאות א2'!$AZ$17+' בריאות א2'!$AS$17))</f>
        <v>3.3333333333333333E-2</v>
      </c>
      <c r="AE10" s="234">
        <f>IF((' בריאות א2'!AX12+' בריאות א2'!BE12)=0,0,(' בריאות א2'!AX12+' בריאות א2'!BE12)/(' בריאות א2'!$AZ$17+' בריאות א2'!$AS$17))</f>
        <v>2.2222222222222223E-2</v>
      </c>
      <c r="AF10" s="234">
        <f>IF((' בריאות א2'!AY12+' בריאות א2'!BF12)=0,0,(' בריאות א2'!AY12+' בריאות א2'!BF12)/(' בריאות א2'!$AZ$17+' בריאות א2'!$AS$17))</f>
        <v>2.2222222222222223E-2</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0.75</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0.25</v>
      </c>
      <c r="AQ10" s="234">
        <f>IF((' בריאות א2'!BQ12+' בריאות א2'!BX12)=0,0,(' בריאות א2'!BQ12+' בריאות א2'!BX12)/(' בריאות א2'!$BN$17+' בריאות א2'!$BU$17))</f>
        <v>0.21249999999999999</v>
      </c>
      <c r="AR10" s="234">
        <f>IF((' בריאות א2'!BR12+' בריאות א2'!BY12)=0,0,(' בריאות א2'!BR12+' בריאות א2'!BY12)/(' בריאות א2'!$BN$17+' בריאות א2'!$BU$17))</f>
        <v>0.16250000000000001</v>
      </c>
      <c r="AS10" s="234">
        <f>IF((' בריאות א2'!BS12+' בריאות א2'!BZ12)=0,0,(' בריאות א2'!BS12+' בריאות א2'!BZ12)/(' בריאות א2'!$BN$17+' בריאות א2'!$BU$17))</f>
        <v>6.25E-2</v>
      </c>
      <c r="AT10" s="234">
        <f>IF((' בריאות א2'!BT12+' בריאות א2'!CA12)=0,0,(' בריאות א2'!BT12+' בריאות א2'!CA12)/(' בריאות א2'!$BN$17+' בריאות א2'!$BU$17))</f>
        <v>6.25E-2</v>
      </c>
      <c r="AU10" s="233">
        <f>SUM(AV10:BA10)</f>
        <v>0.74252491694352163</v>
      </c>
      <c r="AV10" s="234">
        <f>IF((' בריאות א2'!CC12+' בריאות א2'!CJ12)=0,0,(' בריאות א2'!CC12+' בריאות א2'!CJ12)/(' בריאות א2'!$CB$17+' בריאות א2'!$CI$17))</f>
        <v>3.8205980066445183E-2</v>
      </c>
      <c r="AW10" s="234">
        <f>IF((' בריאות א2'!CD12+' בריאות א2'!CK12)=0,0,(' בריאות א2'!CD12+' בריאות א2'!CK12)/(' בריאות א2'!$CB$17+' בריאות א2'!$CI$17))</f>
        <v>0.31893687707641194</v>
      </c>
      <c r="AX10" s="234">
        <f>IF((' בריאות א2'!CE12+' בריאות א2'!CL12)=0,0,(' בריאות א2'!CE12+' בריאות א2'!CL12)/(' בריאות א2'!$CB$17+' בריאות א2'!$CI$17))</f>
        <v>0.21760797342192692</v>
      </c>
      <c r="AY10" s="234">
        <f>IF((' בריאות א2'!CF12+' בריאות א2'!CM12)=0,0,(' בריאות א2'!CF12+' בריאות א2'!CM12)/(' בריאות א2'!$CB$17+' בריאות א2'!$CI$17))</f>
        <v>0.10465116279069768</v>
      </c>
      <c r="AZ10" s="234">
        <f>IF((' בריאות א2'!CG12+' בריאות א2'!CN12)=0,0,(' בריאות א2'!CG12+' בריאות א2'!CN12)/(' בריאות א2'!$CB$17+' בריאות א2'!$CI$17))</f>
        <v>1.4950166112956811E-2</v>
      </c>
      <c r="BA10" s="234">
        <f>IF((' בריאות א2'!CH12+' בריאות א2'!CO12)=0,0,(' בריאות א2'!CH12+' בריאות א2'!CO12)/(' בריאות א2'!$CB$17+' בריאות א2'!$CI$17))</f>
        <v>4.817275747508306E-2</v>
      </c>
      <c r="BB10" s="233">
        <f>SUM(BC10:BH10)</f>
        <v>1</v>
      </c>
      <c r="BC10" s="234">
        <f>IF((' בריאות א2'!CQ12+' בריאות א2'!CX12)=0,0,(' בריאות א2'!CQ12+' בריאות א2'!CX12)/(' בריאות א2'!$CP$17+' בריאות א2'!$CW$17))</f>
        <v>0.8666666666666667</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0.13333333333333333</v>
      </c>
      <c r="BH10" s="234">
        <f>IF((' בריאות א2'!CV12+' בריאות א2'!DC12)=0,0,(' בריאות א2'!CV12+' בריאות א2'!DC12)/(' בריאות א2'!$CP$17+' בריאות א2'!$CW$17))</f>
        <v>0</v>
      </c>
      <c r="BI10" s="233">
        <f>SUM(BJ10:BO10)</f>
        <v>0.5</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0.5</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522</v>
      </c>
      <c r="B11" s="478" t="s">
        <v>499</v>
      </c>
      <c r="C11" s="479"/>
      <c r="D11" s="480"/>
      <c r="E11" s="233">
        <f>SUM(F11:K11)</f>
        <v>0</v>
      </c>
      <c r="F11" s="234">
        <f>IF((' בריאות א2'!D13+' בריאות א2'!K13)=0,0,(' בריאות א2'!D13+' בריאות א2'!K13)/(' בריאות א2'!$C$17+' בריאות א2'!$J$17))</f>
        <v>0</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0</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0</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0</v>
      </c>
      <c r="AQ11" s="234">
        <f>IF((' בריאות א2'!BQ13+' בריאות א2'!BX13)=0,0,(' בריאות א2'!BQ13+' בריאות א2'!BX13)/(' בריאות א2'!$BN$17+' בריאות א2'!$BU$17))</f>
        <v>0</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0</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0</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2">
        <v>4</v>
      </c>
      <c r="B12" s="203" t="s">
        <v>77</v>
      </c>
      <c r="C12" s="271"/>
      <c r="D12" s="272"/>
      <c r="E12" s="78">
        <f>SUM(F12:K12)</f>
        <v>0.20689655172413793</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0.12643678160919541</v>
      </c>
      <c r="H12" s="79">
        <f>IF((' בריאות א2'!F14+' בריאות א2'!M14)=0,0,(' בריאות א2'!F14+' בריאות א2'!M14)/(' בריאות א2'!$C$17+' בריאות א2'!$J$17))</f>
        <v>5.7471264367816091E-2</v>
      </c>
      <c r="I12" s="79">
        <f>IF((' בריאות א2'!G14+' בריאות א2'!N14)=0,0,(' בריאות א2'!G14+' בריאות א2'!N14)/(' בריאות א2'!$C$17+' בריאות א2'!$J$17))</f>
        <v>2.2988505747126436E-2</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1</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1</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0.23333333333333334</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0.1</v>
      </c>
      <c r="AC12" s="79">
        <f>IF((' בריאות א2'!AV14+' בריאות א2'!BC14)=0,0,(' בריאות א2'!AV14+' בריאות א2'!BC14)/(' בריאות א2'!$AZ$17+' בריאות א2'!$AS$17))</f>
        <v>4.4444444444444446E-2</v>
      </c>
      <c r="AD12" s="79">
        <f>IF((' בריאות א2'!AW14+' בריאות א2'!BD14)=0,0,(' בריאות א2'!AW14+' בריאות א2'!BD14)/(' בריאות א2'!$AZ$17+' בריאות א2'!$AS$17))</f>
        <v>1.1111111111111112E-2</v>
      </c>
      <c r="AE12" s="79">
        <f>IF((' בריאות א2'!AX14+' בריאות א2'!BE14)=0,0,(' בריאות א2'!AX14+' בריאות א2'!BE14)/(' בריאות א2'!$AZ$17+' בריאות א2'!$AS$17))</f>
        <v>1.1111111111111112E-2</v>
      </c>
      <c r="AF12" s="79">
        <f>IF((' בריאות א2'!AY14+' בריאות א2'!BF14)=0,0,(' בריאות א2'!AY14+' בריאות א2'!BF14)/(' בריאות א2'!$AZ$17+' בריאות א2'!$AS$17))</f>
        <v>6.6666666666666666E-2</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0.13750000000000001</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0.1125</v>
      </c>
      <c r="AQ12" s="79">
        <f>IF((' בריאות א2'!BQ14+' בריאות א2'!BX14)=0,0,(' בריאות א2'!BQ14+' בריאות א2'!BX14)/(' בריאות א2'!$BN$17+' בריאות א2'!$BU$17))</f>
        <v>1.2500000000000001E-2</v>
      </c>
      <c r="AR12" s="79">
        <f>IF((' בריאות א2'!BR14+' בריאות א2'!BY14)=0,0,(' בריאות א2'!BR14+' בריאות א2'!BY14)/(' בריאות א2'!$BN$17+' בריאות א2'!$BU$17))</f>
        <v>1.2500000000000001E-2</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0.23588039867109631</v>
      </c>
      <c r="AV12" s="79">
        <f>IF((' בריאות א2'!CC14+' בריאות א2'!CJ14)=0,0,(' בריאות א2'!CC14+' בריאות א2'!CJ14)/(' בריאות א2'!$CB$17+' בריאות א2'!$CI$17))</f>
        <v>3.3222591362126247E-3</v>
      </c>
      <c r="AW12" s="79">
        <f>IF((' בריאות א2'!CD14+' בריאות א2'!CK14)=0,0,(' בריאות א2'!CD14+' בריאות א2'!CK14)/(' בריאות א2'!$CB$17+' בריאות א2'!$CI$17))</f>
        <v>9.3023255813953487E-2</v>
      </c>
      <c r="AX12" s="79">
        <f>IF((' בריאות א2'!CE14+' בריאות א2'!CL14)=0,0,(' בריאות א2'!CE14+' בריאות א2'!CL14)/(' בריאות א2'!$CB$17+' בריאות א2'!$CI$17))</f>
        <v>8.6378737541528236E-2</v>
      </c>
      <c r="AY12" s="79">
        <f>IF((' בריאות א2'!CF14+' בריאות א2'!CM14)=0,0,(' בריאות א2'!CF14+' בריאות א2'!CM14)/(' בריאות א2'!$CB$17+' בריאות א2'!$CI$17))</f>
        <v>2.9900332225913623E-2</v>
      </c>
      <c r="AZ12" s="79">
        <f>IF((' בריאות א2'!CG14+' בריאות א2'!CN14)=0,0,(' בריאות א2'!CG14+' בריאות א2'!CN14)/(' בריאות א2'!$CB$17+' בריאות א2'!$CI$17))</f>
        <v>3.3222591362126247E-3</v>
      </c>
      <c r="BA12" s="79">
        <f>IF((' בריאות א2'!CH14+' בריאות א2'!CO14)=0,0,(' בריאות א2'!CH14+' בריאות א2'!CO14)/(' בריאות א2'!$CB$17+' בריאות א2'!$CI$17))</f>
        <v>1.9933554817275746E-2</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0.5</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0.5</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7" t="s">
        <v>78</v>
      </c>
      <c r="C13" s="298"/>
      <c r="D13" s="298"/>
      <c r="E13" s="78">
        <f>SUM(F13:K13)</f>
        <v>1.1494252873563218E-2</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1.1494252873563218E-2</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2.2222222222222223E-2</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1.1111111111111112E-2</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1.1111111111111112E-2</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6.25E-2</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1.2500000000000001E-2</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1.2500000000000001E-2</v>
      </c>
      <c r="AS13" s="79">
        <f>IF((' בריאות א2'!BS15+' בריאות א2'!BZ15)=0,0,(' בריאות א2'!BS15+' בריאות א2'!BZ15)/(' בריאות א2'!$BN$17+' בריאות א2'!$BU$17))</f>
        <v>1.2500000000000001E-2</v>
      </c>
      <c r="AT13" s="79">
        <f>IF((' בריאות א2'!BT15+' בריאות א2'!CA15)=0,0,(' בריאות א2'!BT15+' בריאות א2'!CA15)/(' בריאות א2'!$BN$17+' בריאות א2'!$BU$17))</f>
        <v>2.5000000000000001E-2</v>
      </c>
      <c r="AU13" s="78">
        <f>SUM(AV13:BA13)</f>
        <v>1.9933554817275746E-2</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4.9833887043189366E-3</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4.9833887043189366E-3</v>
      </c>
      <c r="AZ13" s="79">
        <f>IF((' בריאות א2'!CG15+' בריאות א2'!CN15)=0,0,(' בריאות א2'!CG15+' בריאות א2'!CN15)/(' בריאות א2'!$CB$17+' בריאות א2'!$CI$17))</f>
        <v>1.6611295681063123E-3</v>
      </c>
      <c r="BA13" s="79">
        <f>IF((' בריאות א2'!CH15+' בריאות א2'!CO15)=0,0,(' בריאות א2'!CH15+' בריאות א2'!CO15)/(' בריאות א2'!$CB$17+' בריאות א2'!$CI$17))</f>
        <v>8.3056478405315621E-3</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7" t="s">
        <v>79</v>
      </c>
      <c r="C14" s="298"/>
      <c r="D14" s="298"/>
      <c r="E14" s="78">
        <f>SUM(F14:K14)</f>
        <v>1.1494252873563218E-2</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1.1494252873563218E-2</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0.05</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2.5000000000000001E-2</v>
      </c>
      <c r="AS14" s="79">
        <f>IF((' בריאות א2'!BS16+' בריאות א2'!BZ16)=0,0,(' בריאות א2'!BS16+' בריאות א2'!BZ16)/(' בריאות א2'!$BN$17+' בריאות א2'!$BU$17))</f>
        <v>1.2500000000000001E-2</v>
      </c>
      <c r="AT14" s="79">
        <f>IF((' בריאות א2'!BT16+' בריאות א2'!CA16)=0,0,(' בריאות א2'!BT16+' בריאות א2'!CA16)/(' בריאות א2'!$BN$17+' בריאות א2'!$BU$17))</f>
        <v>1.2500000000000001E-2</v>
      </c>
      <c r="AU14" s="78">
        <f>SUM(AV14:BA14)</f>
        <v>1.6611295681063123E-3</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1.6611295681063123E-3</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5" t="s">
        <v>523</v>
      </c>
      <c r="C15" s="296"/>
      <c r="D15" s="296"/>
      <c r="E15" s="233">
        <f>SUM(E10:E14)</f>
        <v>0.99999999999999989</v>
      </c>
      <c r="F15" s="236">
        <f t="shared" ref="F15:K15" si="0">SUM(F10:F14)</f>
        <v>0</v>
      </c>
      <c r="G15" s="236">
        <f t="shared" si="0"/>
        <v>0.79310344827586199</v>
      </c>
      <c r="H15" s="236">
        <f t="shared" si="0"/>
        <v>0.13793103448275862</v>
      </c>
      <c r="I15" s="236">
        <f t="shared" si="0"/>
        <v>5.7471264367816091E-2</v>
      </c>
      <c r="J15" s="236">
        <f t="shared" si="0"/>
        <v>1.1494252873563218E-2</v>
      </c>
      <c r="K15" s="237">
        <f t="shared" si="0"/>
        <v>0</v>
      </c>
      <c r="L15" s="233">
        <f>SUM(L10:L14)</f>
        <v>1</v>
      </c>
      <c r="M15" s="236">
        <f t="shared" ref="M15" si="1">SUM(M10:M14)</f>
        <v>0</v>
      </c>
      <c r="N15" s="236">
        <f t="shared" ref="N15:R15" si="2">SUM(N10:N14)</f>
        <v>1</v>
      </c>
      <c r="O15" s="236">
        <f t="shared" si="2"/>
        <v>0</v>
      </c>
      <c r="P15" s="236">
        <f t="shared" si="2"/>
        <v>0</v>
      </c>
      <c r="Q15" s="236">
        <f t="shared" si="2"/>
        <v>0</v>
      </c>
      <c r="R15" s="237">
        <f t="shared" si="2"/>
        <v>0</v>
      </c>
      <c r="S15" s="233">
        <f>SUM(S10:S14)</f>
        <v>1</v>
      </c>
      <c r="T15" s="236">
        <f t="shared" ref="T15" si="3">SUM(T10:T14)</f>
        <v>0</v>
      </c>
      <c r="U15" s="236">
        <f t="shared" ref="U15:Y15" si="4">SUM(U10:U14)</f>
        <v>0</v>
      </c>
      <c r="V15" s="236">
        <f t="shared" si="4"/>
        <v>0</v>
      </c>
      <c r="W15" s="236">
        <f t="shared" si="4"/>
        <v>0</v>
      </c>
      <c r="X15" s="236">
        <f t="shared" si="4"/>
        <v>0</v>
      </c>
      <c r="Y15" s="236">
        <f t="shared" si="4"/>
        <v>1</v>
      </c>
      <c r="Z15" s="233">
        <f>SUM(Z10:Z14)</f>
        <v>1</v>
      </c>
      <c r="AA15" s="236">
        <f t="shared" ref="AA15" si="5">SUM(AA10:AA14)</f>
        <v>0</v>
      </c>
      <c r="AB15" s="236">
        <f t="shared" ref="AB15:AF15" si="6">SUM(AB10:AB14)</f>
        <v>0.68888888888888877</v>
      </c>
      <c r="AC15" s="236">
        <f t="shared" si="6"/>
        <v>0.13333333333333333</v>
      </c>
      <c r="AD15" s="236">
        <f t="shared" si="6"/>
        <v>4.4444444444444446E-2</v>
      </c>
      <c r="AE15" s="236">
        <f t="shared" si="6"/>
        <v>3.3333333333333333E-2</v>
      </c>
      <c r="AF15" s="236">
        <f t="shared" si="6"/>
        <v>0.1</v>
      </c>
      <c r="AG15" s="233">
        <f>SUM(AG10:AG14)</f>
        <v>0</v>
      </c>
      <c r="AH15" s="236">
        <f t="shared" ref="AH15:AM15" si="7">SUM(AH10:AH14)</f>
        <v>0</v>
      </c>
      <c r="AI15" s="236">
        <f t="shared" si="7"/>
        <v>0</v>
      </c>
      <c r="AJ15" s="236">
        <f t="shared" si="7"/>
        <v>0</v>
      </c>
      <c r="AK15" s="236">
        <f t="shared" si="7"/>
        <v>0</v>
      </c>
      <c r="AL15" s="236">
        <f t="shared" si="7"/>
        <v>0</v>
      </c>
      <c r="AM15" s="237">
        <f t="shared" si="7"/>
        <v>0</v>
      </c>
      <c r="AN15" s="233">
        <f>SUM(AN10:AN14)</f>
        <v>1</v>
      </c>
      <c r="AO15" s="236">
        <f t="shared" ref="AO15:AT15" si="8">SUM(AO10:AO14)</f>
        <v>0</v>
      </c>
      <c r="AP15" s="236">
        <f t="shared" si="8"/>
        <v>0.375</v>
      </c>
      <c r="AQ15" s="236">
        <f t="shared" si="8"/>
        <v>0.22500000000000001</v>
      </c>
      <c r="AR15" s="236">
        <f t="shared" si="8"/>
        <v>0.21250000000000002</v>
      </c>
      <c r="AS15" s="236">
        <f t="shared" si="8"/>
        <v>8.7499999999999994E-2</v>
      </c>
      <c r="AT15" s="237">
        <f t="shared" si="8"/>
        <v>9.9999999999999992E-2</v>
      </c>
      <c r="AU15" s="233">
        <f>SUM(AU10:AU14)</f>
        <v>1</v>
      </c>
      <c r="AV15" s="236">
        <f t="shared" ref="AV15:BA15" si="9">SUM(AV10:AV14)</f>
        <v>4.1528239202657809E-2</v>
      </c>
      <c r="AW15" s="236">
        <f t="shared" si="9"/>
        <v>0.41694352159468434</v>
      </c>
      <c r="AX15" s="236">
        <f t="shared" si="9"/>
        <v>0.30398671096345514</v>
      </c>
      <c r="AY15" s="236">
        <f t="shared" si="9"/>
        <v>0.13953488372093023</v>
      </c>
      <c r="AZ15" s="236">
        <f t="shared" si="9"/>
        <v>2.1594684385382062E-2</v>
      </c>
      <c r="BA15" s="237">
        <f t="shared" si="9"/>
        <v>7.6411960132890366E-2</v>
      </c>
      <c r="BB15" s="233">
        <f>SUM(BB10:BB14)</f>
        <v>1</v>
      </c>
      <c r="BC15" s="236">
        <f t="shared" ref="BC15:BH15" si="10">SUM(BC10:BC14)</f>
        <v>0.8666666666666667</v>
      </c>
      <c r="BD15" s="236">
        <f t="shared" si="10"/>
        <v>0</v>
      </c>
      <c r="BE15" s="236">
        <f t="shared" si="10"/>
        <v>0</v>
      </c>
      <c r="BF15" s="236">
        <f t="shared" si="10"/>
        <v>0</v>
      </c>
      <c r="BG15" s="236">
        <f t="shared" si="10"/>
        <v>0.13333333333333333</v>
      </c>
      <c r="BH15" s="237">
        <f t="shared" si="10"/>
        <v>0</v>
      </c>
      <c r="BI15" s="233">
        <f>SUM(BI10:BI14)</f>
        <v>1</v>
      </c>
      <c r="BJ15" s="236">
        <f t="shared" ref="BJ15" si="11">SUM(BJ10:BJ14)</f>
        <v>0</v>
      </c>
      <c r="BK15" s="236">
        <f t="shared" ref="BK15:BO15" si="12">SUM(BK10:BK14)</f>
        <v>0.5</v>
      </c>
      <c r="BL15" s="236">
        <f t="shared" si="12"/>
        <v>0.5</v>
      </c>
      <c r="BM15" s="236">
        <f t="shared" si="12"/>
        <v>0</v>
      </c>
      <c r="BN15" s="236">
        <f t="shared" si="12"/>
        <v>0</v>
      </c>
      <c r="BO15" s="294">
        <f t="shared" si="12"/>
        <v>0</v>
      </c>
    </row>
    <row r="16" spans="1:77" x14ac:dyDescent="0.2">
      <c r="A16" s="205" t="s">
        <v>80</v>
      </c>
      <c r="B16" s="206" t="s">
        <v>184</v>
      </c>
      <c r="C16" s="282"/>
      <c r="D16" s="283"/>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4"/>
      <c r="BQ16" s="284"/>
      <c r="BR16" s="284"/>
      <c r="BS16" s="284"/>
      <c r="BT16" s="284"/>
      <c r="BU16" s="173"/>
    </row>
    <row r="17" spans="1:73" x14ac:dyDescent="0.2">
      <c r="A17" s="202">
        <v>1</v>
      </c>
      <c r="B17" s="203" t="s">
        <v>76</v>
      </c>
      <c r="C17" s="271"/>
      <c r="D17" s="272"/>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6"/>
      <c r="BQ17" s="276"/>
      <c r="BR17" s="276"/>
      <c r="BS17" s="276"/>
      <c r="BT17" s="276"/>
      <c r="BU17" s="173"/>
    </row>
    <row r="18" spans="1:73" x14ac:dyDescent="0.2">
      <c r="A18" s="202">
        <v>2</v>
      </c>
      <c r="B18" s="203" t="s">
        <v>77</v>
      </c>
      <c r="C18" s="271"/>
      <c r="D18" s="272"/>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6"/>
      <c r="BQ18" s="276"/>
      <c r="BR18" s="276"/>
      <c r="BS18" s="276"/>
      <c r="BT18" s="276"/>
      <c r="BU18" s="173"/>
    </row>
    <row r="19" spans="1:73" x14ac:dyDescent="0.2">
      <c r="A19" s="202">
        <v>3</v>
      </c>
      <c r="B19" s="203" t="s">
        <v>82</v>
      </c>
      <c r="C19" s="271"/>
      <c r="D19" s="272"/>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6"/>
      <c r="BQ19" s="276"/>
      <c r="BR19" s="276"/>
      <c r="BS19" s="276"/>
      <c r="BT19" s="276"/>
      <c r="BU19" s="173"/>
    </row>
    <row r="20" spans="1:73" x14ac:dyDescent="0.2">
      <c r="A20" s="205" t="s">
        <v>83</v>
      </c>
      <c r="B20" s="206" t="s">
        <v>446</v>
      </c>
      <c r="C20" s="282"/>
      <c r="D20" s="283"/>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6"/>
      <c r="BQ20" s="276"/>
      <c r="BR20" s="276"/>
      <c r="BS20" s="276"/>
      <c r="BT20" s="276"/>
      <c r="BU20" s="173"/>
    </row>
    <row r="21" spans="1:73" x14ac:dyDescent="0.2">
      <c r="A21" s="202">
        <v>1</v>
      </c>
      <c r="B21" s="203" t="s">
        <v>76</v>
      </c>
      <c r="C21" s="271"/>
      <c r="D21" s="272"/>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0.66666666666666663</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0.66666666666666663</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6"/>
      <c r="BQ21" s="276"/>
      <c r="BR21" s="276"/>
      <c r="BS21" s="276"/>
      <c r="BT21" s="276"/>
      <c r="BU21" s="173"/>
    </row>
    <row r="22" spans="1:73" x14ac:dyDescent="0.2">
      <c r="A22" s="202">
        <v>2</v>
      </c>
      <c r="B22" s="203" t="s">
        <v>77</v>
      </c>
      <c r="C22" s="271"/>
      <c r="D22" s="272"/>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6"/>
      <c r="BQ22" s="276"/>
      <c r="BR22" s="276"/>
      <c r="BS22" s="276"/>
      <c r="BT22" s="276"/>
      <c r="BU22" s="173"/>
    </row>
    <row r="23" spans="1:73" x14ac:dyDescent="0.2">
      <c r="A23" s="202">
        <v>3</v>
      </c>
      <c r="B23" s="203" t="s">
        <v>84</v>
      </c>
      <c r="C23" s="271"/>
      <c r="D23" s="272"/>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1</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1</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0.5</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0.5</v>
      </c>
      <c r="AU23" s="93">
        <f>SUM(AV23:BA23)</f>
        <v>0.33333333333333331</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0.33333333333333331</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6"/>
      <c r="BQ23" s="276"/>
      <c r="BR23" s="276"/>
      <c r="BS23" s="276"/>
      <c r="BT23" s="276"/>
      <c r="BU23" s="173"/>
    </row>
    <row r="24" spans="1:73" x14ac:dyDescent="0.2">
      <c r="A24" s="202">
        <v>4</v>
      </c>
      <c r="B24" s="203" t="s">
        <v>85</v>
      </c>
      <c r="C24" s="271"/>
      <c r="D24" s="272"/>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0.5</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0.25</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0.25</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6"/>
      <c r="BQ24" s="276"/>
      <c r="BR24" s="276"/>
      <c r="BS24" s="276"/>
      <c r="BT24" s="276"/>
      <c r="BU24" s="173"/>
    </row>
    <row r="25" spans="1:73" ht="13.5" thickBot="1" x14ac:dyDescent="0.25">
      <c r="A25" s="207">
        <v>5</v>
      </c>
      <c r="B25" s="208" t="s">
        <v>86</v>
      </c>
      <c r="C25" s="285"/>
      <c r="D25" s="286"/>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1</v>
      </c>
      <c r="AA25" s="103">
        <f>SUM(AA21:AA24)</f>
        <v>0</v>
      </c>
      <c r="AB25" s="103">
        <f t="shared" si="21"/>
        <v>1</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1</v>
      </c>
      <c r="AO25" s="103">
        <f>SUM(AO21:AO24)</f>
        <v>0</v>
      </c>
      <c r="AP25" s="103">
        <f t="shared" si="21"/>
        <v>0</v>
      </c>
      <c r="AQ25" s="103">
        <f t="shared" si="21"/>
        <v>0</v>
      </c>
      <c r="AR25" s="103">
        <f t="shared" si="21"/>
        <v>0.25</v>
      </c>
      <c r="AS25" s="103">
        <f t="shared" si="21"/>
        <v>0</v>
      </c>
      <c r="AT25" s="102">
        <f t="shared" si="21"/>
        <v>0.75</v>
      </c>
      <c r="AU25" s="100">
        <f>SUM(AU21:AU24)</f>
        <v>1</v>
      </c>
      <c r="AV25" s="103">
        <f>SUM(AV21:AV24)</f>
        <v>0</v>
      </c>
      <c r="AW25" s="103">
        <f t="shared" si="21"/>
        <v>0</v>
      </c>
      <c r="AX25" s="103">
        <f t="shared" si="21"/>
        <v>0</v>
      </c>
      <c r="AY25" s="103">
        <f t="shared" si="21"/>
        <v>0</v>
      </c>
      <c r="AZ25" s="103">
        <f t="shared" si="21"/>
        <v>0</v>
      </c>
      <c r="BA25" s="102">
        <f t="shared" si="21"/>
        <v>1</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6"/>
      <c r="BQ25" s="276"/>
      <c r="BR25" s="276"/>
      <c r="BS25" s="276"/>
      <c r="BT25" s="276"/>
      <c r="BU25" s="173"/>
    </row>
    <row r="26" spans="1:73" x14ac:dyDescent="0.2">
      <c r="A26" s="261"/>
      <c r="B26" s="475"/>
      <c r="C26" s="475"/>
      <c r="D26" s="475"/>
      <c r="E26" s="262"/>
      <c r="F26" s="262"/>
      <c r="G26" s="262"/>
      <c r="H26" s="262"/>
      <c r="I26" s="262"/>
      <c r="J26" s="262"/>
      <c r="K26" s="262"/>
    </row>
    <row r="27" spans="1:73" x14ac:dyDescent="0.2">
      <c r="A27" s="262"/>
      <c r="B27" s="476"/>
      <c r="C27" s="476"/>
      <c r="D27" s="476"/>
      <c r="E27" s="276"/>
      <c r="F27" s="276"/>
      <c r="G27" s="276"/>
      <c r="H27" s="276"/>
      <c r="I27" s="276"/>
      <c r="J27" s="276"/>
      <c r="K27" s="276"/>
    </row>
    <row r="28" spans="1:73" x14ac:dyDescent="0.2">
      <c r="A28" s="261"/>
      <c r="B28" s="473"/>
      <c r="C28" s="473"/>
      <c r="D28" s="473"/>
      <c r="E28" s="287"/>
      <c r="F28" s="287"/>
      <c r="G28" s="287"/>
      <c r="H28" s="287"/>
      <c r="I28" s="287"/>
      <c r="J28" s="287"/>
      <c r="K28" s="287"/>
    </row>
    <row r="29" spans="1:73" x14ac:dyDescent="0.2">
      <c r="A29" s="276"/>
      <c r="B29" s="474"/>
      <c r="C29" s="477"/>
      <c r="D29" s="477"/>
      <c r="E29" s="288"/>
      <c r="F29" s="288"/>
      <c r="G29" s="289"/>
      <c r="H29" s="288"/>
      <c r="I29" s="288"/>
      <c r="J29" s="288"/>
      <c r="K29" s="288"/>
    </row>
    <row r="30" spans="1:73" x14ac:dyDescent="0.2">
      <c r="A30" s="276"/>
      <c r="B30" s="474"/>
      <c r="C30" s="474"/>
      <c r="D30" s="474"/>
      <c r="E30" s="290"/>
      <c r="F30" s="290"/>
      <c r="G30" s="290"/>
      <c r="H30" s="290"/>
      <c r="I30" s="290"/>
      <c r="J30" s="290"/>
      <c r="K30" s="290"/>
    </row>
    <row r="31" spans="1:73" x14ac:dyDescent="0.2">
      <c r="A31" s="276"/>
      <c r="B31" s="474"/>
      <c r="C31" s="474"/>
      <c r="D31" s="474"/>
      <c r="E31" s="290"/>
      <c r="F31" s="290"/>
      <c r="G31" s="290"/>
      <c r="H31" s="290"/>
      <c r="I31" s="290"/>
      <c r="J31" s="290"/>
      <c r="K31" s="290"/>
    </row>
    <row r="32" spans="1:73" x14ac:dyDescent="0.2">
      <c r="A32" s="277"/>
      <c r="B32" s="473"/>
      <c r="C32" s="473"/>
      <c r="D32" s="473"/>
      <c r="E32" s="287"/>
      <c r="F32" s="287"/>
      <c r="G32" s="287"/>
      <c r="H32" s="287"/>
      <c r="I32" s="287"/>
      <c r="J32" s="287"/>
      <c r="K32" s="287"/>
    </row>
    <row r="33" spans="1:11" x14ac:dyDescent="0.2">
      <c r="A33" s="276"/>
      <c r="B33" s="473"/>
      <c r="C33" s="473"/>
      <c r="D33" s="473"/>
      <c r="E33" s="287"/>
      <c r="F33" s="287"/>
      <c r="G33" s="287"/>
      <c r="H33" s="287"/>
      <c r="I33" s="287"/>
      <c r="J33" s="287"/>
      <c r="K33" s="287"/>
    </row>
    <row r="34" spans="1:11" x14ac:dyDescent="0.2">
      <c r="A34" s="276"/>
      <c r="B34" s="473"/>
      <c r="C34" s="473"/>
      <c r="D34" s="473"/>
      <c r="E34" s="287"/>
      <c r="F34" s="287"/>
      <c r="G34" s="287"/>
      <c r="H34" s="287"/>
      <c r="I34" s="287"/>
      <c r="J34" s="287"/>
      <c r="K34" s="287"/>
    </row>
    <row r="35" spans="1:11" x14ac:dyDescent="0.2">
      <c r="A35" s="277"/>
      <c r="B35" s="473"/>
      <c r="C35" s="473"/>
      <c r="D35" s="473"/>
      <c r="E35" s="287"/>
      <c r="F35" s="287"/>
      <c r="G35" s="287"/>
      <c r="H35" s="287"/>
      <c r="I35" s="287"/>
      <c r="J35" s="287"/>
      <c r="K35" s="287"/>
    </row>
    <row r="36" spans="1:11" x14ac:dyDescent="0.2">
      <c r="A36" s="276"/>
      <c r="B36" s="473"/>
      <c r="C36" s="473"/>
      <c r="D36" s="473"/>
      <c r="E36" s="287"/>
      <c r="F36" s="287"/>
      <c r="G36" s="287"/>
      <c r="H36" s="287"/>
      <c r="I36" s="287"/>
      <c r="J36" s="287"/>
      <c r="K36" s="287"/>
    </row>
    <row r="37" spans="1:11" x14ac:dyDescent="0.2">
      <c r="A37" s="276"/>
      <c r="B37" s="473"/>
      <c r="C37" s="473"/>
      <c r="D37" s="473"/>
      <c r="E37" s="287"/>
      <c r="F37" s="287"/>
      <c r="G37" s="287"/>
      <c r="H37" s="287"/>
      <c r="I37" s="287"/>
      <c r="J37" s="287"/>
      <c r="K37" s="287"/>
    </row>
    <row r="38" spans="1:11" x14ac:dyDescent="0.2">
      <c r="A38" s="276"/>
      <c r="B38" s="473"/>
      <c r="C38" s="473"/>
      <c r="D38" s="473"/>
      <c r="E38" s="287"/>
      <c r="F38" s="287"/>
      <c r="G38" s="287"/>
      <c r="H38" s="287"/>
      <c r="I38" s="287"/>
      <c r="J38" s="287"/>
      <c r="K38" s="287"/>
    </row>
    <row r="39" spans="1:11" x14ac:dyDescent="0.2">
      <c r="A39" s="276"/>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H52" sqref="H5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הכשרה חברה לביטוח בע"מ</v>
      </c>
    </row>
    <row r="3" spans="1:39" ht="15.75" x14ac:dyDescent="0.25">
      <c r="B3" s="183" t="str">
        <f>CONCATENATE(הוראות!Z13,הוראות!F13)</f>
        <v>הנתונים ביחידות בודדות לשנת 2017</v>
      </c>
    </row>
    <row r="4" spans="1:39" ht="12.75" customHeight="1" x14ac:dyDescent="0.2">
      <c r="B4" s="182" t="s">
        <v>425</v>
      </c>
      <c r="C4" s="467" t="s">
        <v>140</v>
      </c>
      <c r="D4" s="468"/>
      <c r="E4" s="468"/>
      <c r="F4" s="468"/>
      <c r="G4" s="468"/>
      <c r="H4" s="468"/>
      <c r="I4" s="468"/>
      <c r="J4" s="468"/>
      <c r="K4" s="468"/>
      <c r="L4" s="468"/>
      <c r="M4" s="468"/>
      <c r="N4" s="468"/>
      <c r="O4" s="468"/>
      <c r="P4" s="469"/>
      <c r="Q4" s="467" t="s">
        <v>141</v>
      </c>
      <c r="R4" s="468"/>
      <c r="S4" s="468"/>
      <c r="T4" s="468"/>
      <c r="U4" s="468"/>
      <c r="V4" s="468"/>
      <c r="W4" s="468"/>
      <c r="X4" s="468"/>
      <c r="Y4" s="468"/>
      <c r="Z4" s="468"/>
      <c r="AA4" s="468"/>
      <c r="AB4" s="468"/>
      <c r="AC4" s="468"/>
      <c r="AD4" s="469"/>
      <c r="AE4" s="460" t="s">
        <v>142</v>
      </c>
      <c r="AF4" s="461"/>
      <c r="AG4" s="461"/>
      <c r="AH4" s="461"/>
      <c r="AI4" s="461"/>
      <c r="AJ4" s="461"/>
      <c r="AK4" s="462"/>
    </row>
    <row r="5" spans="1:39" x14ac:dyDescent="0.2">
      <c r="B5" s="159"/>
      <c r="C5" s="496" t="s">
        <v>96</v>
      </c>
      <c r="D5" s="471"/>
      <c r="E5" s="471"/>
      <c r="F5" s="471"/>
      <c r="G5" s="471"/>
      <c r="H5" s="471"/>
      <c r="I5" s="472"/>
      <c r="J5" s="496" t="s">
        <v>97</v>
      </c>
      <c r="K5" s="471"/>
      <c r="L5" s="471"/>
      <c r="M5" s="471"/>
      <c r="N5" s="471"/>
      <c r="O5" s="471"/>
      <c r="P5" s="472"/>
      <c r="Q5" s="496" t="s">
        <v>96</v>
      </c>
      <c r="R5" s="471"/>
      <c r="S5" s="471"/>
      <c r="T5" s="471"/>
      <c r="U5" s="471"/>
      <c r="V5" s="471"/>
      <c r="W5" s="472"/>
      <c r="X5" s="496" t="s">
        <v>97</v>
      </c>
      <c r="Y5" s="471"/>
      <c r="Z5" s="471"/>
      <c r="AA5" s="471"/>
      <c r="AB5" s="471"/>
      <c r="AC5" s="471"/>
      <c r="AD5" s="472"/>
      <c r="AE5" s="495"/>
      <c r="AF5" s="465"/>
      <c r="AG5" s="465"/>
      <c r="AH5" s="465"/>
      <c r="AI5" s="465"/>
      <c r="AJ5" s="465"/>
      <c r="AK5" s="466"/>
    </row>
    <row r="6" spans="1:39" ht="12.75" customHeight="1" x14ac:dyDescent="0.2">
      <c r="A6" s="159"/>
      <c r="B6" s="159"/>
      <c r="C6" s="494" t="s">
        <v>32</v>
      </c>
      <c r="D6" s="458" t="s">
        <v>33</v>
      </c>
      <c r="E6" s="458"/>
      <c r="F6" s="458"/>
      <c r="G6" s="458"/>
      <c r="H6" s="458"/>
      <c r="I6" s="459"/>
      <c r="J6" s="494" t="str">
        <f>C6</f>
        <v>סה"כ מספר תביעות</v>
      </c>
      <c r="K6" s="458" t="s">
        <v>33</v>
      </c>
      <c r="L6" s="458"/>
      <c r="M6" s="458"/>
      <c r="N6" s="458"/>
      <c r="O6" s="458"/>
      <c r="P6" s="459"/>
      <c r="Q6" s="494" t="str">
        <f>C6</f>
        <v>סה"כ מספר תביעות</v>
      </c>
      <c r="R6" s="458" t="s">
        <v>33</v>
      </c>
      <c r="S6" s="458"/>
      <c r="T6" s="458"/>
      <c r="U6" s="458"/>
      <c r="V6" s="458"/>
      <c r="W6" s="459"/>
      <c r="X6" s="494" t="str">
        <f>Q6</f>
        <v>סה"כ מספר תביעות</v>
      </c>
      <c r="Y6" s="458" t="s">
        <v>33</v>
      </c>
      <c r="Z6" s="458"/>
      <c r="AA6" s="458"/>
      <c r="AB6" s="458"/>
      <c r="AC6" s="458"/>
      <c r="AD6" s="459"/>
      <c r="AE6" s="494" t="str">
        <f>X6</f>
        <v>סה"כ מספר תביעות</v>
      </c>
      <c r="AF6" s="458" t="s">
        <v>33</v>
      </c>
      <c r="AG6" s="458"/>
      <c r="AH6" s="458"/>
      <c r="AI6" s="458"/>
      <c r="AJ6" s="458"/>
      <c r="AK6" s="459"/>
    </row>
    <row r="7" spans="1:39" ht="25.5" customHeight="1" x14ac:dyDescent="0.2">
      <c r="A7" s="159"/>
      <c r="B7" s="439" t="s">
        <v>34</v>
      </c>
      <c r="C7" s="442"/>
      <c r="D7" s="239" t="s">
        <v>495</v>
      </c>
      <c r="E7" s="47" t="s">
        <v>496</v>
      </c>
      <c r="F7" s="47" t="s">
        <v>394</v>
      </c>
      <c r="G7" s="47" t="s">
        <v>395</v>
      </c>
      <c r="H7" s="47" t="s">
        <v>396</v>
      </c>
      <c r="I7" s="160" t="s">
        <v>41</v>
      </c>
      <c r="J7" s="442"/>
      <c r="K7" s="239" t="s">
        <v>495</v>
      </c>
      <c r="L7" s="47" t="s">
        <v>496</v>
      </c>
      <c r="M7" s="47" t="s">
        <v>394</v>
      </c>
      <c r="N7" s="47" t="s">
        <v>395</v>
      </c>
      <c r="O7" s="47" t="s">
        <v>396</v>
      </c>
      <c r="P7" s="160" t="s">
        <v>41</v>
      </c>
      <c r="Q7" s="442"/>
      <c r="R7" s="239" t="s">
        <v>495</v>
      </c>
      <c r="S7" s="47" t="s">
        <v>496</v>
      </c>
      <c r="T7" s="47" t="s">
        <v>394</v>
      </c>
      <c r="U7" s="47" t="s">
        <v>395</v>
      </c>
      <c r="V7" s="47" t="s">
        <v>396</v>
      </c>
      <c r="W7" s="160" t="s">
        <v>41</v>
      </c>
      <c r="X7" s="442"/>
      <c r="Y7" s="239" t="s">
        <v>495</v>
      </c>
      <c r="Z7" s="47" t="s">
        <v>496</v>
      </c>
      <c r="AA7" s="47" t="s">
        <v>394</v>
      </c>
      <c r="AB7" s="47" t="s">
        <v>395</v>
      </c>
      <c r="AC7" s="47" t="s">
        <v>396</v>
      </c>
      <c r="AD7" s="160" t="s">
        <v>41</v>
      </c>
      <c r="AE7" s="442"/>
      <c r="AF7" s="239" t="s">
        <v>495</v>
      </c>
      <c r="AG7" s="47" t="s">
        <v>496</v>
      </c>
      <c r="AH7" s="47" t="s">
        <v>394</v>
      </c>
      <c r="AI7" s="47" t="s">
        <v>395</v>
      </c>
      <c r="AJ7" s="47" t="s">
        <v>396</v>
      </c>
      <c r="AK7" s="160" t="s">
        <v>41</v>
      </c>
    </row>
    <row r="8" spans="1:39" ht="12.75" customHeight="1" x14ac:dyDescent="0.2">
      <c r="A8" s="159"/>
      <c r="B8" s="440"/>
      <c r="C8" s="246" t="s">
        <v>42</v>
      </c>
      <c r="D8" s="241" t="s">
        <v>43</v>
      </c>
      <c r="E8" s="161" t="s">
        <v>44</v>
      </c>
      <c r="F8" s="161" t="s">
        <v>45</v>
      </c>
      <c r="G8" s="161" t="s">
        <v>46</v>
      </c>
      <c r="H8" s="161" t="s">
        <v>47</v>
      </c>
      <c r="I8" s="162" t="s">
        <v>48</v>
      </c>
      <c r="J8" s="245" t="s">
        <v>49</v>
      </c>
      <c r="K8" s="115" t="s">
        <v>50</v>
      </c>
      <c r="L8" s="55" t="s">
        <v>51</v>
      </c>
      <c r="M8" s="55" t="s">
        <v>52</v>
      </c>
      <c r="N8" s="55" t="s">
        <v>53</v>
      </c>
      <c r="O8" s="55" t="s">
        <v>54</v>
      </c>
      <c r="P8" s="59" t="s">
        <v>55</v>
      </c>
      <c r="Q8" s="245" t="s">
        <v>56</v>
      </c>
      <c r="R8" s="115" t="s">
        <v>57</v>
      </c>
      <c r="S8" s="55" t="s">
        <v>58</v>
      </c>
      <c r="T8" s="55" t="s">
        <v>59</v>
      </c>
      <c r="U8" s="55" t="s">
        <v>60</v>
      </c>
      <c r="V8" s="55" t="s">
        <v>61</v>
      </c>
      <c r="W8" s="59" t="s">
        <v>62</v>
      </c>
      <c r="X8" s="245" t="s">
        <v>63</v>
      </c>
      <c r="Y8" s="115" t="s">
        <v>64</v>
      </c>
      <c r="Z8" s="55" t="s">
        <v>65</v>
      </c>
      <c r="AA8" s="55" t="s">
        <v>66</v>
      </c>
      <c r="AB8" s="55" t="s">
        <v>67</v>
      </c>
      <c r="AC8" s="55" t="s">
        <v>68</v>
      </c>
      <c r="AD8" s="59" t="s">
        <v>69</v>
      </c>
      <c r="AE8" s="245" t="s">
        <v>70</v>
      </c>
      <c r="AF8" s="115" t="s">
        <v>71</v>
      </c>
      <c r="AG8" s="55" t="s">
        <v>98</v>
      </c>
      <c r="AH8" s="55" t="s">
        <v>99</v>
      </c>
      <c r="AI8" s="55" t="s">
        <v>100</v>
      </c>
      <c r="AJ8" s="55" t="s">
        <v>101</v>
      </c>
      <c r="AK8" s="59" t="s">
        <v>102</v>
      </c>
    </row>
    <row r="9" spans="1:39" ht="12" customHeight="1" x14ac:dyDescent="0.2">
      <c r="A9" s="163" t="s">
        <v>72</v>
      </c>
      <c r="B9" s="164" t="s">
        <v>73</v>
      </c>
      <c r="C9" s="247"/>
      <c r="D9" s="242"/>
      <c r="E9" s="175"/>
      <c r="F9" s="175"/>
      <c r="G9" s="175"/>
      <c r="H9" s="175"/>
      <c r="I9" s="176"/>
      <c r="J9" s="247"/>
      <c r="K9" s="242"/>
      <c r="L9" s="175"/>
      <c r="M9" s="175"/>
      <c r="N9" s="175"/>
      <c r="O9" s="175"/>
      <c r="P9" s="176"/>
      <c r="Q9" s="247"/>
      <c r="R9" s="242"/>
      <c r="S9" s="175"/>
      <c r="T9" s="175"/>
      <c r="U9" s="175"/>
      <c r="V9" s="175"/>
      <c r="W9" s="176"/>
      <c r="X9" s="247"/>
      <c r="Y9" s="242"/>
      <c r="Z9" s="175"/>
      <c r="AA9" s="175"/>
      <c r="AB9" s="175"/>
      <c r="AC9" s="175"/>
      <c r="AD9" s="176"/>
      <c r="AE9" s="247"/>
      <c r="AF9" s="174"/>
      <c r="AG9" s="175"/>
      <c r="AH9" s="175"/>
      <c r="AI9" s="175"/>
      <c r="AJ9" s="175"/>
      <c r="AK9" s="176"/>
    </row>
    <row r="10" spans="1:39" x14ac:dyDescent="0.2">
      <c r="A10" s="166">
        <v>1</v>
      </c>
      <c r="B10" s="167" t="s">
        <v>74</v>
      </c>
      <c r="C10" s="317">
        <v>166</v>
      </c>
      <c r="D10" s="243"/>
      <c r="E10" s="177"/>
      <c r="F10" s="177"/>
      <c r="G10" s="177"/>
      <c r="H10" s="177"/>
      <c r="I10" s="178"/>
      <c r="J10" s="317"/>
      <c r="K10" s="243"/>
      <c r="L10" s="177"/>
      <c r="M10" s="177"/>
      <c r="N10" s="177"/>
      <c r="O10" s="177"/>
      <c r="P10" s="178"/>
      <c r="Q10" s="317">
        <v>198</v>
      </c>
      <c r="R10" s="243"/>
      <c r="S10" s="177"/>
      <c r="T10" s="177"/>
      <c r="U10" s="177"/>
      <c r="V10" s="177"/>
      <c r="W10" s="178"/>
      <c r="X10" s="317"/>
      <c r="Y10" s="243"/>
      <c r="Z10" s="177"/>
      <c r="AA10" s="177"/>
      <c r="AB10" s="177"/>
      <c r="AC10" s="177"/>
      <c r="AD10" s="178"/>
      <c r="AE10" s="317"/>
      <c r="AF10" s="179"/>
      <c r="AG10" s="177"/>
      <c r="AH10" s="177"/>
      <c r="AI10" s="177"/>
      <c r="AJ10" s="177"/>
      <c r="AK10" s="178"/>
    </row>
    <row r="11" spans="1:39" ht="12.75" customHeight="1" x14ac:dyDescent="0.2">
      <c r="A11" s="166">
        <f>A10+1</f>
        <v>2</v>
      </c>
      <c r="B11" s="167" t="s">
        <v>75</v>
      </c>
      <c r="C11" s="317">
        <v>321</v>
      </c>
      <c r="D11" s="243"/>
      <c r="E11" s="177"/>
      <c r="F11" s="177"/>
      <c r="G11" s="177"/>
      <c r="H11" s="177"/>
      <c r="I11" s="178"/>
      <c r="J11" s="317"/>
      <c r="K11" s="243"/>
      <c r="L11" s="177"/>
      <c r="M11" s="177"/>
      <c r="N11" s="177"/>
      <c r="O11" s="177"/>
      <c r="P11" s="178"/>
      <c r="Q11" s="317">
        <v>199</v>
      </c>
      <c r="R11" s="243"/>
      <c r="S11" s="177"/>
      <c r="T11" s="177"/>
      <c r="U11" s="177"/>
      <c r="V11" s="177"/>
      <c r="W11" s="178"/>
      <c r="X11" s="317"/>
      <c r="Y11" s="243"/>
      <c r="Z11" s="177"/>
      <c r="AA11" s="177"/>
      <c r="AB11" s="177"/>
      <c r="AC11" s="177"/>
      <c r="AD11" s="178"/>
      <c r="AE11" s="317"/>
      <c r="AF11" s="179"/>
      <c r="AG11" s="177"/>
      <c r="AH11" s="177"/>
      <c r="AI11" s="177"/>
      <c r="AJ11" s="177"/>
      <c r="AK11" s="178"/>
    </row>
    <row r="12" spans="1:39" x14ac:dyDescent="0.2">
      <c r="A12" s="166">
        <v>3</v>
      </c>
      <c r="B12" s="167" t="s">
        <v>498</v>
      </c>
      <c r="C12" s="249">
        <f>SUM(D12:I12)</f>
        <v>178</v>
      </c>
      <c r="D12" s="409">
        <v>12</v>
      </c>
      <c r="E12" s="408">
        <v>22</v>
      </c>
      <c r="F12" s="409">
        <v>51</v>
      </c>
      <c r="G12" s="409">
        <v>52</v>
      </c>
      <c r="H12" s="409">
        <v>17</v>
      </c>
      <c r="I12" s="410">
        <v>24</v>
      </c>
      <c r="J12" s="249">
        <f>SUM(K12:P12)</f>
        <v>0</v>
      </c>
      <c r="K12" s="313"/>
      <c r="L12" s="307"/>
      <c r="M12" s="313"/>
      <c r="N12" s="313"/>
      <c r="O12" s="313"/>
      <c r="P12" s="314"/>
      <c r="Q12" s="249">
        <f>SUM(R12:W12)</f>
        <v>160</v>
      </c>
      <c r="R12" s="412"/>
      <c r="S12" s="411">
        <v>37</v>
      </c>
      <c r="T12" s="412">
        <v>27</v>
      </c>
      <c r="U12" s="412">
        <v>43</v>
      </c>
      <c r="V12" s="412">
        <v>18</v>
      </c>
      <c r="W12" s="413">
        <v>35</v>
      </c>
      <c r="X12" s="249">
        <f>SUM(Y12:AD12)</f>
        <v>0</v>
      </c>
      <c r="Y12" s="313"/>
      <c r="Z12" s="307"/>
      <c r="AA12" s="313"/>
      <c r="AB12" s="313"/>
      <c r="AC12" s="313"/>
      <c r="AD12" s="314"/>
      <c r="AE12" s="249">
        <f>SUM(AF12:AK12)</f>
        <v>0</v>
      </c>
      <c r="AF12" s="313"/>
      <c r="AG12" s="307"/>
      <c r="AH12" s="313"/>
      <c r="AI12" s="313"/>
      <c r="AJ12" s="313"/>
      <c r="AK12" s="314"/>
    </row>
    <row r="13" spans="1:39" x14ac:dyDescent="0.2">
      <c r="A13" s="166" t="s">
        <v>522</v>
      </c>
      <c r="B13" s="167" t="s">
        <v>499</v>
      </c>
      <c r="C13" s="249">
        <f>SUM(D13:I13)</f>
        <v>0</v>
      </c>
      <c r="D13" s="409"/>
      <c r="E13" s="408"/>
      <c r="F13" s="409"/>
      <c r="G13" s="409"/>
      <c r="H13" s="409"/>
      <c r="I13" s="410"/>
      <c r="J13" s="249">
        <f>SUM(K13:P13)</f>
        <v>0</v>
      </c>
      <c r="K13" s="313"/>
      <c r="L13" s="307"/>
      <c r="M13" s="313"/>
      <c r="N13" s="313"/>
      <c r="O13" s="313"/>
      <c r="P13" s="314"/>
      <c r="Q13" s="249">
        <f>SUM(R13:W13)</f>
        <v>0</v>
      </c>
      <c r="R13" s="412"/>
      <c r="S13" s="411"/>
      <c r="T13" s="412"/>
      <c r="U13" s="412"/>
      <c r="V13" s="412"/>
      <c r="W13" s="413"/>
      <c r="X13" s="249">
        <f>SUM(Y13:AD13)</f>
        <v>0</v>
      </c>
      <c r="Y13" s="313"/>
      <c r="Z13" s="307"/>
      <c r="AA13" s="313"/>
      <c r="AB13" s="313"/>
      <c r="AC13" s="313"/>
      <c r="AD13" s="314"/>
      <c r="AE13" s="249">
        <f>SUM(AF13:AK13)</f>
        <v>0</v>
      </c>
      <c r="AF13" s="313"/>
      <c r="AG13" s="307"/>
      <c r="AH13" s="313"/>
      <c r="AI13" s="313"/>
      <c r="AJ13" s="313"/>
      <c r="AK13" s="314"/>
    </row>
    <row r="14" spans="1:39" x14ac:dyDescent="0.2">
      <c r="A14" s="166">
        <v>4</v>
      </c>
      <c r="B14" s="167" t="s">
        <v>77</v>
      </c>
      <c r="C14" s="249">
        <f>SUM(D14:I14)</f>
        <v>46</v>
      </c>
      <c r="D14" s="409">
        <v>3</v>
      </c>
      <c r="E14" s="408">
        <v>5</v>
      </c>
      <c r="F14" s="409">
        <v>12</v>
      </c>
      <c r="G14" s="409">
        <v>11</v>
      </c>
      <c r="H14" s="409">
        <v>6</v>
      </c>
      <c r="I14" s="410">
        <v>9</v>
      </c>
      <c r="J14" s="249">
        <f>SUM(K14:P14)</f>
        <v>0</v>
      </c>
      <c r="K14" s="313"/>
      <c r="L14" s="307"/>
      <c r="M14" s="313"/>
      <c r="N14" s="313"/>
      <c r="O14" s="313"/>
      <c r="P14" s="314"/>
      <c r="Q14" s="249">
        <f>SUM(R14:W14)</f>
        <v>9</v>
      </c>
      <c r="R14" s="412"/>
      <c r="S14" s="411">
        <v>4</v>
      </c>
      <c r="T14" s="412">
        <v>2</v>
      </c>
      <c r="U14" s="412"/>
      <c r="V14" s="412">
        <v>1</v>
      </c>
      <c r="W14" s="413">
        <v>2</v>
      </c>
      <c r="X14" s="249">
        <f>SUM(Y14:AD14)</f>
        <v>0</v>
      </c>
      <c r="Y14" s="313"/>
      <c r="Z14" s="307"/>
      <c r="AA14" s="313"/>
      <c r="AB14" s="313"/>
      <c r="AC14" s="313"/>
      <c r="AD14" s="314"/>
      <c r="AE14" s="249">
        <f>SUM(AF14:AK14)</f>
        <v>0</v>
      </c>
      <c r="AF14" s="313"/>
      <c r="AG14" s="307"/>
      <c r="AH14" s="313"/>
      <c r="AI14" s="313"/>
      <c r="AJ14" s="313"/>
      <c r="AK14" s="314"/>
    </row>
    <row r="15" spans="1:39" x14ac:dyDescent="0.2">
      <c r="A15" s="166">
        <v>5</v>
      </c>
      <c r="B15" s="167" t="s">
        <v>78</v>
      </c>
      <c r="C15" s="249">
        <f>SUM(D15:I15)</f>
        <v>18</v>
      </c>
      <c r="D15" s="409"/>
      <c r="E15" s="408"/>
      <c r="F15" s="409"/>
      <c r="G15" s="409"/>
      <c r="H15" s="409"/>
      <c r="I15" s="410">
        <v>18</v>
      </c>
      <c r="J15" s="249">
        <f>SUM(K15:P15)</f>
        <v>0</v>
      </c>
      <c r="K15" s="313"/>
      <c r="L15" s="307"/>
      <c r="M15" s="313"/>
      <c r="N15" s="313"/>
      <c r="O15" s="313"/>
      <c r="P15" s="314"/>
      <c r="Q15" s="249">
        <f>SUM(R15:W15)</f>
        <v>7</v>
      </c>
      <c r="R15" s="412"/>
      <c r="S15" s="411">
        <v>2</v>
      </c>
      <c r="T15" s="412"/>
      <c r="U15" s="412"/>
      <c r="V15" s="412"/>
      <c r="W15" s="413">
        <v>5</v>
      </c>
      <c r="X15" s="249">
        <f>SUM(Y15:AD15)</f>
        <v>0</v>
      </c>
      <c r="Y15" s="313"/>
      <c r="Z15" s="307"/>
      <c r="AA15" s="313"/>
      <c r="AB15" s="313"/>
      <c r="AC15" s="313"/>
      <c r="AD15" s="314"/>
      <c r="AE15" s="249">
        <f>SUM(AF15:AK15)</f>
        <v>0</v>
      </c>
      <c r="AF15" s="313"/>
      <c r="AG15" s="307"/>
      <c r="AH15" s="313"/>
      <c r="AI15" s="313"/>
      <c r="AJ15" s="313"/>
      <c r="AK15" s="314"/>
    </row>
    <row r="16" spans="1:39" x14ac:dyDescent="0.2">
      <c r="A16" s="166">
        <v>6</v>
      </c>
      <c r="B16" s="167" t="s">
        <v>79</v>
      </c>
      <c r="C16" s="249">
        <f>SUM(D16:I16)</f>
        <v>41</v>
      </c>
      <c r="D16" s="409">
        <v>0</v>
      </c>
      <c r="E16" s="408">
        <v>18</v>
      </c>
      <c r="F16" s="409">
        <v>4</v>
      </c>
      <c r="G16" s="409">
        <v>8</v>
      </c>
      <c r="H16" s="409">
        <v>4</v>
      </c>
      <c r="I16" s="410">
        <v>7</v>
      </c>
      <c r="J16" s="249">
        <f>SUM(K16:P16)</f>
        <v>0</v>
      </c>
      <c r="K16" s="313"/>
      <c r="L16" s="307"/>
      <c r="M16" s="313"/>
      <c r="N16" s="313"/>
      <c r="O16" s="313"/>
      <c r="P16" s="314"/>
      <c r="Q16" s="249">
        <f>SUM(R16:W16)</f>
        <v>15</v>
      </c>
      <c r="R16" s="412">
        <v>13</v>
      </c>
      <c r="S16" s="411">
        <v>1</v>
      </c>
      <c r="T16" s="412"/>
      <c r="U16" s="412">
        <v>1</v>
      </c>
      <c r="V16" s="412"/>
      <c r="W16" s="413"/>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6">
        <v>7</v>
      </c>
      <c r="B17" s="170" t="s">
        <v>521</v>
      </c>
      <c r="C17" s="249">
        <f t="shared" ref="C17:AG17" si="0">SUM(C12:C16)</f>
        <v>283</v>
      </c>
      <c r="D17" s="232">
        <f t="shared" si="0"/>
        <v>15</v>
      </c>
      <c r="E17" s="32">
        <f t="shared" si="0"/>
        <v>45</v>
      </c>
      <c r="F17" s="29">
        <f t="shared" si="0"/>
        <v>67</v>
      </c>
      <c r="G17" s="29">
        <f t="shared" si="0"/>
        <v>71</v>
      </c>
      <c r="H17" s="29">
        <f t="shared" si="0"/>
        <v>27</v>
      </c>
      <c r="I17" s="33">
        <f t="shared" si="0"/>
        <v>58</v>
      </c>
      <c r="J17" s="249">
        <f t="shared" si="0"/>
        <v>0</v>
      </c>
      <c r="K17" s="232">
        <f t="shared" si="0"/>
        <v>0</v>
      </c>
      <c r="L17" s="32">
        <f t="shared" si="0"/>
        <v>0</v>
      </c>
      <c r="M17" s="29">
        <f t="shared" si="0"/>
        <v>0</v>
      </c>
      <c r="N17" s="29">
        <f t="shared" si="0"/>
        <v>0</v>
      </c>
      <c r="O17" s="29">
        <f t="shared" si="0"/>
        <v>0</v>
      </c>
      <c r="P17" s="33">
        <f t="shared" si="0"/>
        <v>0</v>
      </c>
      <c r="Q17" s="249">
        <f t="shared" si="0"/>
        <v>191</v>
      </c>
      <c r="R17" s="232">
        <f t="shared" si="0"/>
        <v>13</v>
      </c>
      <c r="S17" s="32">
        <f t="shared" si="0"/>
        <v>44</v>
      </c>
      <c r="T17" s="29">
        <f t="shared" si="0"/>
        <v>29</v>
      </c>
      <c r="U17" s="29">
        <f t="shared" si="0"/>
        <v>44</v>
      </c>
      <c r="V17" s="29">
        <f t="shared" si="0"/>
        <v>19</v>
      </c>
      <c r="W17" s="33">
        <f t="shared" si="0"/>
        <v>42</v>
      </c>
      <c r="X17" s="249">
        <f t="shared" si="0"/>
        <v>0</v>
      </c>
      <c r="Y17" s="232">
        <f t="shared" si="0"/>
        <v>0</v>
      </c>
      <c r="Z17" s="32">
        <f t="shared" si="0"/>
        <v>0</v>
      </c>
      <c r="AA17" s="29">
        <f t="shared" si="0"/>
        <v>0</v>
      </c>
      <c r="AB17" s="29">
        <f t="shared" si="0"/>
        <v>0</v>
      </c>
      <c r="AC17" s="29">
        <f t="shared" si="0"/>
        <v>0</v>
      </c>
      <c r="AD17" s="33">
        <f t="shared" si="0"/>
        <v>0</v>
      </c>
      <c r="AE17" s="249">
        <f t="shared" si="0"/>
        <v>0</v>
      </c>
      <c r="AF17" s="31">
        <f t="shared" si="0"/>
        <v>0</v>
      </c>
      <c r="AG17" s="32">
        <f t="shared" si="0"/>
        <v>0</v>
      </c>
      <c r="AH17" s="29">
        <f t="shared" ref="AH17" si="1">SUM(AH12:AH16)</f>
        <v>0</v>
      </c>
      <c r="AI17" s="29">
        <f>SUM(AI12:AI16)</f>
        <v>0</v>
      </c>
      <c r="AJ17" s="29">
        <f>SUM(AJ12:AJ16)</f>
        <v>0</v>
      </c>
      <c r="AK17" s="180">
        <f>SUM(AK12:AK16)</f>
        <v>0</v>
      </c>
    </row>
    <row r="18" spans="1:37" x14ac:dyDescent="0.2">
      <c r="A18" s="166">
        <v>8</v>
      </c>
      <c r="B18" s="167" t="s">
        <v>524</v>
      </c>
      <c r="C18" s="249">
        <f>IF(C10+C11-C17=0,0,C10+C11-C17)</f>
        <v>204</v>
      </c>
      <c r="D18" s="243"/>
      <c r="E18" s="177"/>
      <c r="F18" s="177"/>
      <c r="G18" s="177"/>
      <c r="H18" s="177"/>
      <c r="I18" s="178"/>
      <c r="J18" s="249">
        <f>IF(J10+J11-J17=0,0,J10+J11-J17)</f>
        <v>0</v>
      </c>
      <c r="K18" s="243"/>
      <c r="L18" s="177"/>
      <c r="M18" s="177"/>
      <c r="N18" s="177"/>
      <c r="O18" s="177"/>
      <c r="P18" s="178"/>
      <c r="Q18" s="249">
        <f>IF(Q10+Q11-Q17=0,0,Q10+Q11-Q17)</f>
        <v>206</v>
      </c>
      <c r="R18" s="243"/>
      <c r="S18" s="177"/>
      <c r="T18" s="177"/>
      <c r="U18" s="177"/>
      <c r="V18" s="177"/>
      <c r="W18" s="178"/>
      <c r="X18" s="249">
        <f>IF(X10+X11-X17=0,0,X10+X11-X17)</f>
        <v>0</v>
      </c>
      <c r="Y18" s="243"/>
      <c r="Z18" s="177"/>
      <c r="AA18" s="177"/>
      <c r="AB18" s="177"/>
      <c r="AC18" s="177"/>
      <c r="AD18" s="178"/>
      <c r="AE18" s="249">
        <f>IF(AE10+AE11-AE17=0,0,AE10+AE11-AE17)</f>
        <v>0</v>
      </c>
      <c r="AF18" s="179"/>
      <c r="AG18" s="177"/>
      <c r="AH18" s="177"/>
      <c r="AI18" s="177"/>
      <c r="AJ18" s="177"/>
      <c r="AK18" s="178"/>
    </row>
    <row r="19" spans="1:37" x14ac:dyDescent="0.2">
      <c r="A19" s="168" t="s">
        <v>80</v>
      </c>
      <c r="B19" s="169" t="s">
        <v>81</v>
      </c>
      <c r="C19" s="248"/>
      <c r="D19" s="243"/>
      <c r="E19" s="177"/>
      <c r="F19" s="177"/>
      <c r="G19" s="177"/>
      <c r="H19" s="177"/>
      <c r="I19" s="178"/>
      <c r="J19" s="248"/>
      <c r="K19" s="243"/>
      <c r="L19" s="177"/>
      <c r="M19" s="177"/>
      <c r="N19" s="177"/>
      <c r="O19" s="177"/>
      <c r="P19" s="178"/>
      <c r="Q19" s="248"/>
      <c r="R19" s="243"/>
      <c r="S19" s="177"/>
      <c r="T19" s="177"/>
      <c r="U19" s="177"/>
      <c r="V19" s="177"/>
      <c r="W19" s="178"/>
      <c r="X19" s="248"/>
      <c r="Y19" s="243"/>
      <c r="Z19" s="177"/>
      <c r="AA19" s="177"/>
      <c r="AB19" s="177"/>
      <c r="AC19" s="177"/>
      <c r="AD19" s="178"/>
      <c r="AE19" s="248"/>
      <c r="AF19" s="179"/>
      <c r="AG19" s="177"/>
      <c r="AH19" s="177"/>
      <c r="AI19" s="177"/>
      <c r="AJ19" s="177"/>
      <c r="AK19" s="178"/>
    </row>
    <row r="20" spans="1:37" ht="12.75" customHeight="1" x14ac:dyDescent="0.2">
      <c r="A20" s="166">
        <v>1</v>
      </c>
      <c r="B20" s="167" t="s">
        <v>76</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6">
        <v>2</v>
      </c>
      <c r="B21" s="167" t="s">
        <v>77</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6">
        <v>3</v>
      </c>
      <c r="B22" s="170" t="s">
        <v>82</v>
      </c>
      <c r="C22" s="249">
        <f t="shared" ref="C22:O22" si="2">SUM(C20:C21)</f>
        <v>0</v>
      </c>
      <c r="D22" s="232">
        <f t="shared" si="2"/>
        <v>0</v>
      </c>
      <c r="E22" s="32">
        <f t="shared" si="2"/>
        <v>0</v>
      </c>
      <c r="F22" s="29">
        <f t="shared" si="2"/>
        <v>0</v>
      </c>
      <c r="G22" s="29">
        <f t="shared" si="2"/>
        <v>0</v>
      </c>
      <c r="H22" s="29">
        <f t="shared" si="2"/>
        <v>0</v>
      </c>
      <c r="I22" s="33">
        <f t="shared" si="2"/>
        <v>0</v>
      </c>
      <c r="J22" s="249">
        <f t="shared" si="2"/>
        <v>0</v>
      </c>
      <c r="K22" s="232">
        <f t="shared" si="2"/>
        <v>0</v>
      </c>
      <c r="L22" s="32">
        <f t="shared" si="2"/>
        <v>0</v>
      </c>
      <c r="M22" s="29">
        <f t="shared" si="2"/>
        <v>0</v>
      </c>
      <c r="N22" s="29">
        <f t="shared" si="2"/>
        <v>0</v>
      </c>
      <c r="O22" s="29">
        <f t="shared" si="2"/>
        <v>0</v>
      </c>
      <c r="P22" s="33">
        <f t="shared" ref="P22" si="3">SUM(P20:P21)</f>
        <v>0</v>
      </c>
      <c r="Q22" s="249">
        <f t="shared" ref="Q22:AK22" si="4">SUM(Q20:Q21)</f>
        <v>0</v>
      </c>
      <c r="R22" s="232">
        <f t="shared" si="4"/>
        <v>0</v>
      </c>
      <c r="S22" s="32">
        <f t="shared" si="4"/>
        <v>0</v>
      </c>
      <c r="T22" s="29">
        <f t="shared" si="4"/>
        <v>0</v>
      </c>
      <c r="U22" s="29">
        <f t="shared" si="4"/>
        <v>0</v>
      </c>
      <c r="V22" s="29">
        <f t="shared" si="4"/>
        <v>0</v>
      </c>
      <c r="W22" s="33">
        <f t="shared" si="4"/>
        <v>0</v>
      </c>
      <c r="X22" s="249">
        <f t="shared" si="4"/>
        <v>0</v>
      </c>
      <c r="Y22" s="232">
        <f t="shared" si="4"/>
        <v>0</v>
      </c>
      <c r="Z22" s="32">
        <f t="shared" si="4"/>
        <v>0</v>
      </c>
      <c r="AA22" s="29">
        <f t="shared" si="4"/>
        <v>0</v>
      </c>
      <c r="AB22" s="29">
        <f t="shared" si="4"/>
        <v>0</v>
      </c>
      <c r="AC22" s="29">
        <f t="shared" si="4"/>
        <v>0</v>
      </c>
      <c r="AD22" s="33">
        <f t="shared" si="4"/>
        <v>0</v>
      </c>
      <c r="AE22" s="249">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8"/>
      <c r="D23" s="243"/>
      <c r="E23" s="177"/>
      <c r="F23" s="177"/>
      <c r="G23" s="177"/>
      <c r="H23" s="177"/>
      <c r="I23" s="178"/>
      <c r="J23" s="248"/>
      <c r="K23" s="243"/>
      <c r="L23" s="177"/>
      <c r="M23" s="177"/>
      <c r="N23" s="177"/>
      <c r="O23" s="177"/>
      <c r="P23" s="178"/>
      <c r="Q23" s="248"/>
      <c r="R23" s="243"/>
      <c r="S23" s="177"/>
      <c r="T23" s="177"/>
      <c r="U23" s="177"/>
      <c r="V23" s="177"/>
      <c r="W23" s="178"/>
      <c r="X23" s="248"/>
      <c r="Y23" s="243"/>
      <c r="Z23" s="177"/>
      <c r="AA23" s="177"/>
      <c r="AB23" s="177"/>
      <c r="AC23" s="177"/>
      <c r="AD23" s="178"/>
      <c r="AE23" s="248"/>
      <c r="AF23" s="179"/>
      <c r="AG23" s="177"/>
      <c r="AH23" s="177"/>
      <c r="AI23" s="177"/>
      <c r="AJ23" s="177"/>
      <c r="AK23" s="178"/>
    </row>
    <row r="24" spans="1:37" x14ac:dyDescent="0.2">
      <c r="A24" s="166">
        <v>1</v>
      </c>
      <c r="B24" s="167" t="s">
        <v>76</v>
      </c>
      <c r="C24" s="249">
        <f>SUM(D24:I24)</f>
        <v>2</v>
      </c>
      <c r="D24" s="313"/>
      <c r="E24" s="307"/>
      <c r="F24" s="313"/>
      <c r="G24" s="313"/>
      <c r="H24" s="313"/>
      <c r="I24" s="314">
        <v>2</v>
      </c>
      <c r="J24" s="249">
        <f>SUM(K24:P24)</f>
        <v>0</v>
      </c>
      <c r="K24" s="313"/>
      <c r="L24" s="307"/>
      <c r="M24" s="313"/>
      <c r="N24" s="313"/>
      <c r="O24" s="313"/>
      <c r="P24" s="314"/>
      <c r="Q24" s="249">
        <f>SUM(R24:W24)</f>
        <v>1</v>
      </c>
      <c r="R24" s="313"/>
      <c r="S24" s="307"/>
      <c r="T24" s="313">
        <v>1</v>
      </c>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6">
        <v>2</v>
      </c>
      <c r="B25" s="167" t="s">
        <v>77</v>
      </c>
      <c r="C25" s="249">
        <f>SUM(D25:I25)</f>
        <v>1</v>
      </c>
      <c r="D25" s="313"/>
      <c r="E25" s="307"/>
      <c r="F25" s="313"/>
      <c r="G25" s="313"/>
      <c r="H25" s="313"/>
      <c r="I25" s="314">
        <v>1</v>
      </c>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6">
        <v>3</v>
      </c>
      <c r="B26" s="167" t="s">
        <v>84</v>
      </c>
      <c r="C26" s="249">
        <f>SUM(D26:I26)</f>
        <v>16</v>
      </c>
      <c r="D26" s="313"/>
      <c r="E26" s="307"/>
      <c r="F26" s="313"/>
      <c r="G26" s="313"/>
      <c r="H26" s="313"/>
      <c r="I26" s="314">
        <v>16</v>
      </c>
      <c r="J26" s="249">
        <f>SUM(K26:P26)</f>
        <v>0</v>
      </c>
      <c r="K26" s="313"/>
      <c r="L26" s="307"/>
      <c r="M26" s="313"/>
      <c r="N26" s="313"/>
      <c r="O26" s="313"/>
      <c r="P26" s="314"/>
      <c r="Q26" s="249">
        <f>SUM(R26:W26)</f>
        <v>5</v>
      </c>
      <c r="R26" s="313"/>
      <c r="S26" s="307"/>
      <c r="T26" s="313"/>
      <c r="U26" s="313"/>
      <c r="V26" s="313">
        <v>5</v>
      </c>
      <c r="W26" s="314"/>
      <c r="X26" s="249">
        <f>SUM(Y26:AD26)</f>
        <v>0</v>
      </c>
      <c r="Y26" s="313"/>
      <c r="Z26" s="307"/>
      <c r="AA26" s="313"/>
      <c r="AB26" s="313"/>
      <c r="AC26" s="313"/>
      <c r="AD26" s="314"/>
      <c r="AE26" s="249">
        <f>SUM(AF26:AK26)</f>
        <v>0</v>
      </c>
      <c r="AF26" s="313"/>
      <c r="AG26" s="307"/>
      <c r="AH26" s="313"/>
      <c r="AI26" s="313"/>
      <c r="AJ26" s="313"/>
      <c r="AK26" s="314"/>
    </row>
    <row r="27" spans="1:37" x14ac:dyDescent="0.2">
      <c r="A27" s="166">
        <v>4</v>
      </c>
      <c r="B27" s="167" t="s">
        <v>85</v>
      </c>
      <c r="C27" s="249">
        <f>SUM(D27:I27)</f>
        <v>1</v>
      </c>
      <c r="D27" s="313"/>
      <c r="E27" s="307"/>
      <c r="F27" s="313"/>
      <c r="G27" s="313"/>
      <c r="H27" s="313"/>
      <c r="I27" s="314">
        <v>1</v>
      </c>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1">
        <f>A27+1</f>
        <v>5</v>
      </c>
      <c r="B28" s="172" t="s">
        <v>86</v>
      </c>
      <c r="C28" s="250">
        <f t="shared" ref="C28:AF28" si="5">SUM(C24:C27)</f>
        <v>20</v>
      </c>
      <c r="D28" s="244">
        <f t="shared" si="5"/>
        <v>0</v>
      </c>
      <c r="E28" s="36">
        <f t="shared" si="5"/>
        <v>0</v>
      </c>
      <c r="F28" s="36">
        <f t="shared" si="5"/>
        <v>0</v>
      </c>
      <c r="G28" s="36">
        <f t="shared" si="5"/>
        <v>0</v>
      </c>
      <c r="H28" s="36">
        <f t="shared" si="5"/>
        <v>0</v>
      </c>
      <c r="I28" s="37">
        <f t="shared" si="5"/>
        <v>20</v>
      </c>
      <c r="J28" s="250">
        <f t="shared" si="5"/>
        <v>0</v>
      </c>
      <c r="K28" s="244">
        <f t="shared" si="5"/>
        <v>0</v>
      </c>
      <c r="L28" s="36">
        <f t="shared" si="5"/>
        <v>0</v>
      </c>
      <c r="M28" s="36">
        <f t="shared" si="5"/>
        <v>0</v>
      </c>
      <c r="N28" s="36">
        <f t="shared" si="5"/>
        <v>0</v>
      </c>
      <c r="O28" s="36">
        <f t="shared" si="5"/>
        <v>0</v>
      </c>
      <c r="P28" s="37">
        <f t="shared" si="5"/>
        <v>0</v>
      </c>
      <c r="Q28" s="250">
        <f t="shared" si="5"/>
        <v>6</v>
      </c>
      <c r="R28" s="244">
        <f t="shared" si="5"/>
        <v>0</v>
      </c>
      <c r="S28" s="36">
        <f t="shared" si="5"/>
        <v>0</v>
      </c>
      <c r="T28" s="36">
        <f t="shared" si="5"/>
        <v>1</v>
      </c>
      <c r="U28" s="36">
        <f t="shared" si="5"/>
        <v>0</v>
      </c>
      <c r="V28" s="36">
        <f t="shared" si="5"/>
        <v>5</v>
      </c>
      <c r="W28" s="37">
        <f t="shared" si="5"/>
        <v>0</v>
      </c>
      <c r="X28" s="250">
        <f t="shared" si="5"/>
        <v>0</v>
      </c>
      <c r="Y28" s="244">
        <f t="shared" si="5"/>
        <v>0</v>
      </c>
      <c r="Z28" s="36">
        <f t="shared" si="5"/>
        <v>0</v>
      </c>
      <c r="AA28" s="36">
        <f t="shared" si="5"/>
        <v>0</v>
      </c>
      <c r="AB28" s="36">
        <f t="shared" si="5"/>
        <v>0</v>
      </c>
      <c r="AC28" s="36">
        <f t="shared" si="5"/>
        <v>0</v>
      </c>
      <c r="AD28" s="37">
        <f t="shared" si="5"/>
        <v>0</v>
      </c>
      <c r="AE28" s="250">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8"/>
      <c r="B31" s="487" t="s">
        <v>179</v>
      </c>
      <c r="C31" s="490" t="s">
        <v>140</v>
      </c>
      <c r="D31" s="491"/>
      <c r="E31" s="491"/>
      <c r="F31" s="491"/>
      <c r="G31" s="491"/>
      <c r="H31" s="491"/>
      <c r="I31" s="492"/>
      <c r="J31" s="490" t="s">
        <v>141</v>
      </c>
      <c r="K31" s="491"/>
      <c r="L31" s="491"/>
      <c r="M31" s="491"/>
      <c r="N31" s="491"/>
      <c r="O31" s="491"/>
      <c r="P31" s="492"/>
      <c r="Q31" s="490" t="s">
        <v>142</v>
      </c>
      <c r="R31" s="491"/>
      <c r="S31" s="491"/>
      <c r="T31" s="491"/>
      <c r="U31" s="491"/>
      <c r="V31" s="491"/>
      <c r="W31" s="492"/>
    </row>
    <row r="32" spans="1:37" ht="25.5" hidden="1" customHeight="1" x14ac:dyDescent="0.2">
      <c r="A32" s="269"/>
      <c r="B32" s="488"/>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0"/>
      <c r="B33" s="489"/>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0" t="s">
        <v>72</v>
      </c>
      <c r="B34" s="201" t="s">
        <v>73</v>
      </c>
      <c r="C34" s="109"/>
      <c r="D34" s="110"/>
      <c r="E34" s="111"/>
      <c r="F34" s="111"/>
      <c r="G34" s="111"/>
      <c r="H34" s="111"/>
      <c r="I34" s="112"/>
      <c r="J34" s="109"/>
      <c r="K34" s="110"/>
      <c r="L34" s="111"/>
      <c r="M34" s="111"/>
      <c r="N34" s="111"/>
      <c r="O34" s="111"/>
      <c r="P34" s="112"/>
      <c r="Q34" s="263"/>
      <c r="R34" s="264"/>
      <c r="S34" s="265"/>
      <c r="T34" s="265"/>
      <c r="U34" s="265"/>
      <c r="V34" s="265"/>
      <c r="W34" s="113"/>
    </row>
    <row r="35" spans="1:23" hidden="1" x14ac:dyDescent="0.2">
      <c r="A35" s="202">
        <v>3</v>
      </c>
      <c r="B35" s="367" t="s">
        <v>500</v>
      </c>
      <c r="C35" s="233">
        <f>SUM(D35:I35)</f>
        <v>0.62897526501766787</v>
      </c>
      <c r="D35" s="234">
        <f>IF((' פנסיוני א3'!D12+' פנסיוני א3'!K12)=0,0,(' פנסיוני א3'!D12+' פנסיוני א3'!K12)/(' פנסיוני א3'!$C$17+' פנסיוני א3'!$J$17))</f>
        <v>4.2402826855123678E-2</v>
      </c>
      <c r="E35" s="234">
        <f>IF((' פנסיוני א3'!E12+' פנסיוני א3'!L12)=0,0,(' פנסיוני א3'!E12+' פנסיוני א3'!L12)/(' פנסיוני א3'!$C$17+' פנסיוני א3'!$J$17))</f>
        <v>7.7738515901060068E-2</v>
      </c>
      <c r="F35" s="234">
        <f>IF((' פנסיוני א3'!F12+' פנסיוני א3'!M12)=0,0,(' פנסיוני א3'!F12+' פנסיוני א3'!M12)/(' פנסיוני א3'!$C$17+' פנסיוני א3'!$J$17))</f>
        <v>0.18021201413427562</v>
      </c>
      <c r="G35" s="234">
        <f>IF((' פנסיוני א3'!G12+' פנסיוני א3'!N12)=0,0,(' פנסיוני א3'!G12+' פנסיוני א3'!N12)/(' פנסיוני א3'!$C$17+' פנסיוני א3'!$J$17))</f>
        <v>0.18374558303886926</v>
      </c>
      <c r="H35" s="234">
        <f>IF((' פנסיוני א3'!H12+' פנסיוני א3'!O12)=0,0,(' פנסיוני א3'!H12+' פנסיוני א3'!O12)/(' פנסיוני א3'!$C$17+' פנסיוני א3'!$J$17))</f>
        <v>6.0070671378091869E-2</v>
      </c>
      <c r="I35" s="234">
        <f>IF((' פנסיוני א3'!I12+' פנסיוני א3'!P12)=0,0,(' פנסיוני א3'!I12+' פנסיוני א3'!P12)/(' פנסיוני א3'!$C$17+' פנסיוני א3'!$J$17))</f>
        <v>8.4805653710247356E-2</v>
      </c>
      <c r="J35" s="233">
        <f>SUM(K35:P35)</f>
        <v>0.83769633507853403</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0.193717277486911</v>
      </c>
      <c r="M35" s="234">
        <f>IF((' פנסיוני א3'!T12+' פנסיוני א3'!AA12)=0,0,(' פנסיוני א3'!T12+' פנסיוני א3'!AA12)/(' פנסיוני א3'!$Q$17+' פנסיוני א3'!$X$17))</f>
        <v>0.14136125654450263</v>
      </c>
      <c r="N35" s="234">
        <f>IF((' פנסיוני א3'!U12+' פנסיוני א3'!AB12)=0,0,(' פנסיוני א3'!U12+' פנסיוני א3'!AB12)/(' פנסיוני א3'!$Q$17+' פנסיוני א3'!$X$17))</f>
        <v>0.22513089005235601</v>
      </c>
      <c r="O35" s="234">
        <f>IF((' פנסיוני א3'!V12+' פנסיוני א3'!AC12)=0,0,(' פנסיוני א3'!V12+' פנסיוני א3'!AC12)/(' פנסיוני א3'!$Q$17+' פנסיוני א3'!$X$17))</f>
        <v>9.4240837696335081E-2</v>
      </c>
      <c r="P35" s="234">
        <f>IF((' פנסיוני א3'!W12+' פנסיוני א3'!AD12)=0,0,(' פנסיוני א3'!W12+' פנסיוני א3'!AD12)/(' פנסיוני א3'!$Q$17+' פנסיוני א3'!$X$17))</f>
        <v>0.18324607329842932</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522</v>
      </c>
      <c r="B36" s="367" t="s">
        <v>499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2">
        <v>4</v>
      </c>
      <c r="B37" s="203" t="s">
        <v>77</v>
      </c>
      <c r="C37" s="78">
        <f>SUM(D37:I37)</f>
        <v>0.16254416961130744</v>
      </c>
      <c r="D37" s="79">
        <f>IF((' פנסיוני א3'!D14+' פנסיוני א3'!K14)=0,0,(' פנסיוני א3'!D14+' פנסיוני א3'!K14)/(' פנסיוני א3'!$C$17+' פנסיוני א3'!$J$17))</f>
        <v>1.0600706713780919E-2</v>
      </c>
      <c r="E37" s="79">
        <f>IF((' פנסיוני א3'!E14+' פנסיוני א3'!L14)=0,0,(' פנסיוני א3'!E14+' פנסיוני א3'!L14)/(' פנסיוני א3'!$C$17+' פנסיוני א3'!$J$17))</f>
        <v>1.7667844522968199E-2</v>
      </c>
      <c r="F37" s="79">
        <f>IF((' פנסיוני א3'!F14+' פנסיוני א3'!M14)=0,0,(' פנסיוני א3'!F14+' פנסיוני א3'!M14)/(' פנסיוני א3'!$C$17+' פנסיוני א3'!$J$17))</f>
        <v>4.2402826855123678E-2</v>
      </c>
      <c r="G37" s="79">
        <f>IF((' פנסיוני א3'!G14+' פנסיוני א3'!N14)=0,0,(' פנסיוני א3'!G14+' פנסיוני א3'!N14)/(' פנסיוני א3'!$C$17+' פנסיוני א3'!$J$17))</f>
        <v>3.8869257950530034E-2</v>
      </c>
      <c r="H37" s="79">
        <f>IF((' פנסיוני א3'!H14+' פנסיוני א3'!O14)=0,0,(' פנסיוני א3'!H14+' פנסיוני א3'!O14)/(' פנסיוני א3'!$C$17+' פנסיוני א3'!$J$17))</f>
        <v>2.1201413427561839E-2</v>
      </c>
      <c r="I37" s="79">
        <f>IF((' פנסיוני א3'!I14+' פנסיוני א3'!P14)=0,0,(' פנסיוני א3'!I14+' פנסיוני א3'!P14)/(' פנסיוני א3'!$C$17+' פנסיוני א3'!$J$17))</f>
        <v>3.1802120141342753E-2</v>
      </c>
      <c r="J37" s="78">
        <f>SUM(K37:P37)</f>
        <v>4.7120418848167547E-2</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2.0942408376963352E-2</v>
      </c>
      <c r="M37" s="79">
        <f>IF((' פנסיוני א3'!T14+' פנסיוני א3'!AA14)=0,0,(' פנסיוני א3'!T14+' פנסיוני א3'!AA14)/(' פנסיוני א3'!$Q$17+' פנסיוני א3'!$X$17))</f>
        <v>1.0471204188481676E-2</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5.235602094240838E-3</v>
      </c>
      <c r="P37" s="79">
        <f>IF((' פנסיוני א3'!W14+' פנסיוני א3'!AD14)=0,0,(' פנסיוני א3'!W14+' פנסיוני א3'!AD14)/(' פנסיוני א3'!$Q$17+' פנסיוני א3'!$X$17))</f>
        <v>1.0471204188481676E-2</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6" t="s">
        <v>78</v>
      </c>
      <c r="C38" s="78">
        <f>SUM(D38:I38)</f>
        <v>6.3604240282685506E-2</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6.3604240282685506E-2</v>
      </c>
      <c r="J38" s="78">
        <f>SUM(K38:P38)</f>
        <v>3.6649214659685861E-2</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1.0471204188481676E-2</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2.6178010471204188E-2</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6" t="s">
        <v>79</v>
      </c>
      <c r="C39" s="78">
        <f>SUM(D39:I39)</f>
        <v>0.14487632508833923</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6.3604240282685506E-2</v>
      </c>
      <c r="F39" s="79">
        <f>IF((' פנסיוני א3'!F16+' פנסיוני א3'!M16)=0,0,(' פנסיוני א3'!F16+' פנסיוני א3'!M16)/(' פנסיוני א3'!$C$17+' פנסיוני א3'!$J$17))</f>
        <v>1.4134275618374558E-2</v>
      </c>
      <c r="G39" s="79">
        <f>IF((' פנסיוני א3'!G16+' פנסיוני א3'!N16)=0,0,(' פנסיוני א3'!G16+' פנסיוני א3'!N16)/(' פנסיוני א3'!$C$17+' פנסיוני א3'!$J$17))</f>
        <v>2.8268551236749116E-2</v>
      </c>
      <c r="H39" s="79">
        <f>IF((' פנסיוני א3'!H16+' פנסיוני א3'!O16)=0,0,(' פנסיוני א3'!H16+' פנסיוני א3'!O16)/(' פנסיוני א3'!$C$17+' פנסיוני א3'!$J$17))</f>
        <v>1.4134275618374558E-2</v>
      </c>
      <c r="I39" s="79">
        <f>IF((' פנסיוני א3'!I16+' פנסיוני א3'!P16)=0,0,(' פנסיוני א3'!I16+' פנסיוני א3'!P16)/(' פנסיוני א3'!$C$17+' פנסיוני א3'!$J$17))</f>
        <v>2.4734982332155476E-2</v>
      </c>
      <c r="J39" s="78">
        <f>SUM(K39:P39)</f>
        <v>7.8534031413612579E-2</v>
      </c>
      <c r="K39" s="79">
        <f>IF((' פנסיוני א3'!R16+' פנסיוני א3'!Y16)=0,0,(' פנסיוני א3'!R16+' פנסיוני א3'!Y16)/(' פנסיוני א3'!$Q$17+' פנסיוני א3'!$X$17))</f>
        <v>6.8062827225130892E-2</v>
      </c>
      <c r="L39" s="79">
        <f>IF((' פנסיוני א3'!S16+' פנסיוני א3'!Z16)=0,0,(' פנסיוני א3'!S16+' פנסיוני א3'!Z16)/(' פנסיוני א3'!$Q$17+' פנסיוני א3'!$X$17))</f>
        <v>5.235602094240838E-3</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5.235602094240838E-3</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4" t="s">
        <v>523</v>
      </c>
      <c r="C40" s="233">
        <f>SUM(C35:C39)</f>
        <v>1</v>
      </c>
      <c r="D40" s="236">
        <f t="shared" ref="D40:I40" si="7">SUM(D35:D39)</f>
        <v>5.3003533568904596E-2</v>
      </c>
      <c r="E40" s="236">
        <f t="shared" si="7"/>
        <v>0.15901060070671377</v>
      </c>
      <c r="F40" s="236">
        <f t="shared" si="7"/>
        <v>0.23674911660777384</v>
      </c>
      <c r="G40" s="236">
        <f t="shared" si="7"/>
        <v>0.25088339222614842</v>
      </c>
      <c r="H40" s="236">
        <f t="shared" si="7"/>
        <v>9.5406360424028266E-2</v>
      </c>
      <c r="I40" s="237">
        <f t="shared" si="7"/>
        <v>0.20494699646643111</v>
      </c>
      <c r="J40" s="233">
        <f>SUM(J35:J39)</f>
        <v>1</v>
      </c>
      <c r="K40" s="236">
        <f t="shared" ref="K40:P40" si="8">SUM(K35:K39)</f>
        <v>6.8062827225130892E-2</v>
      </c>
      <c r="L40" s="236">
        <f t="shared" si="8"/>
        <v>0.23036649214659688</v>
      </c>
      <c r="M40" s="236">
        <f t="shared" si="8"/>
        <v>0.15183246073298431</v>
      </c>
      <c r="N40" s="236">
        <f t="shared" si="8"/>
        <v>0.23036649214659685</v>
      </c>
      <c r="O40" s="236">
        <f t="shared" si="8"/>
        <v>9.9476439790575924E-2</v>
      </c>
      <c r="P40" s="237">
        <f t="shared" si="8"/>
        <v>0.21989528795811519</v>
      </c>
      <c r="Q40" s="233">
        <f>SUM(Q35:Q39)</f>
        <v>0</v>
      </c>
      <c r="R40" s="236">
        <f t="shared" ref="R40:W40" si="9">SUM(R35:R39)</f>
        <v>0</v>
      </c>
      <c r="S40" s="236">
        <f t="shared" si="9"/>
        <v>0</v>
      </c>
      <c r="T40" s="236">
        <f t="shared" si="9"/>
        <v>0</v>
      </c>
      <c r="U40" s="236">
        <f t="shared" si="9"/>
        <v>0</v>
      </c>
      <c r="V40" s="236">
        <f t="shared" si="9"/>
        <v>0</v>
      </c>
      <c r="W40" s="237">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0.1</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0.1</v>
      </c>
      <c r="J46" s="93">
        <f>SUM(K46:P46)</f>
        <v>0.16666666666666666</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0.16666666666666666</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0.05</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0.05</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0.8</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0.8</v>
      </c>
      <c r="J48" s="93">
        <f>SUM(K48:P48)</f>
        <v>0.83333333333333337</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0.83333333333333337</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1</v>
      </c>
      <c r="K50" s="103">
        <f t="shared" si="11"/>
        <v>0</v>
      </c>
      <c r="L50" s="103">
        <f t="shared" si="11"/>
        <v>0</v>
      </c>
      <c r="M50" s="103">
        <f t="shared" si="11"/>
        <v>0.16666666666666666</v>
      </c>
      <c r="N50" s="103">
        <f t="shared" si="11"/>
        <v>0</v>
      </c>
      <c r="O50" s="103">
        <f t="shared" si="11"/>
        <v>0.83333333333333337</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הכשרה חברה לביטוח בע"מ</v>
      </c>
    </row>
    <row r="3" spans="1:28" ht="12.75" customHeight="1" x14ac:dyDescent="0.3">
      <c r="A3" s="267"/>
      <c r="B3" s="183" t="str">
        <f>CONCATENATE(הוראות!Z13,הוראות!F13)</f>
        <v>הנתונים ביחידות בודדות לשנת 2017</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8"/>
      <c r="B4" s="182" t="s">
        <v>425</v>
      </c>
    </row>
    <row r="6" spans="1:28" ht="13.5" thickBot="1" x14ac:dyDescent="0.25"/>
    <row r="7" spans="1:28" x14ac:dyDescent="0.2">
      <c r="A7" s="268"/>
      <c r="B7" s="487" t="s">
        <v>179</v>
      </c>
      <c r="C7" s="481"/>
      <c r="D7" s="481"/>
      <c r="E7" s="490" t="s">
        <v>140</v>
      </c>
      <c r="F7" s="491"/>
      <c r="G7" s="491"/>
      <c r="H7" s="491"/>
      <c r="I7" s="491"/>
      <c r="J7" s="491"/>
      <c r="K7" s="492"/>
      <c r="L7" s="490" t="s">
        <v>141</v>
      </c>
      <c r="M7" s="491"/>
      <c r="N7" s="491"/>
      <c r="O7" s="491"/>
      <c r="P7" s="491"/>
      <c r="Q7" s="491"/>
      <c r="R7" s="492"/>
      <c r="S7" s="490" t="s">
        <v>142</v>
      </c>
      <c r="T7" s="491"/>
      <c r="U7" s="491"/>
      <c r="V7" s="491"/>
      <c r="W7" s="491"/>
      <c r="X7" s="491"/>
      <c r="Y7" s="492"/>
    </row>
    <row r="8" spans="1:28" ht="25.5" customHeight="1" x14ac:dyDescent="0.2">
      <c r="A8" s="269"/>
      <c r="B8" s="483"/>
      <c r="C8" s="483"/>
      <c r="D8" s="483"/>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0"/>
      <c r="B9" s="485"/>
      <c r="C9" s="485"/>
      <c r="D9" s="485"/>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0" t="s">
        <v>72</v>
      </c>
      <c r="B10" s="508" t="s">
        <v>73</v>
      </c>
      <c r="C10" s="509"/>
      <c r="D10" s="509"/>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78" t="s">
        <v>500</v>
      </c>
      <c r="C11" s="479"/>
      <c r="D11" s="480"/>
      <c r="E11" s="233">
        <f>SUM(F11:K11)</f>
        <v>0.62897526501766787</v>
      </c>
      <c r="F11" s="234">
        <f>IF((' פנסיוני א3'!D12+' פנסיוני א3'!K12)=0,0,(' פנסיוני א3'!D12+' פנסיוני א3'!K12)/(' פנסיוני א3'!$C$17+' פנסיוני א3'!$J$17))</f>
        <v>4.2402826855123678E-2</v>
      </c>
      <c r="G11" s="234">
        <f>IF((' פנסיוני א3'!E12+' פנסיוני א3'!L12)=0,0,(' פנסיוני א3'!E12+' פנסיוני א3'!L12)/(' פנסיוני א3'!$C$17+' פנסיוני א3'!$J$17))</f>
        <v>7.7738515901060068E-2</v>
      </c>
      <c r="H11" s="234">
        <f>IF((' פנסיוני א3'!F12+' פנסיוני א3'!M12)=0,0,(' פנסיוני א3'!F12+' פנסיוני א3'!M12)/(' פנסיוני א3'!$C$17+' פנסיוני א3'!$J$17))</f>
        <v>0.18021201413427562</v>
      </c>
      <c r="I11" s="234">
        <f>IF((' פנסיוני א3'!G12+' פנסיוני א3'!N12)=0,0,(' פנסיוני א3'!G12+' פנסיוני א3'!N12)/(' פנסיוני א3'!$C$17+' פנסיוני א3'!$J$17))</f>
        <v>0.18374558303886926</v>
      </c>
      <c r="J11" s="234">
        <f>IF((' פנסיוני א3'!H12+' פנסיוני א3'!O12)=0,0,(' פנסיוני א3'!H12+' פנסיוני א3'!O12)/(' פנסיוני א3'!$C$17+' פנסיוני א3'!$J$17))</f>
        <v>6.0070671378091869E-2</v>
      </c>
      <c r="K11" s="234">
        <f>IF((' פנסיוני א3'!I12+' פנסיוני א3'!P12)=0,0,(' פנסיוני א3'!I12+' פנסיוני א3'!P12)/(' פנסיוני א3'!$C$17+' פנסיוני א3'!$J$17))</f>
        <v>8.4805653710247356E-2</v>
      </c>
      <c r="L11" s="233">
        <f>SUM(M11:R11)</f>
        <v>0.83769633507853403</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0.193717277486911</v>
      </c>
      <c r="O11" s="234">
        <f>IF((' פנסיוני א3'!T12+' פנסיוני א3'!AA12)=0,0,(' פנסיוני א3'!T12+' פנסיוני א3'!AA12)/(' פנסיוני א3'!$Q$17+' פנסיוני א3'!$X$17))</f>
        <v>0.14136125654450263</v>
      </c>
      <c r="P11" s="234">
        <f>IF((' פנסיוני א3'!U12+' פנסיוני א3'!AB12)=0,0,(' פנסיוני א3'!U12+' פנסיוני א3'!AB12)/(' פנסיוני א3'!$Q$17+' פנסיוני א3'!$X$17))</f>
        <v>0.22513089005235601</v>
      </c>
      <c r="Q11" s="234">
        <f>IF((' פנסיוני א3'!V12+' פנסיוני א3'!AC12)=0,0,(' פנסיוני א3'!V12+' פנסיוני א3'!AC12)/(' פנסיוני א3'!$Q$17+' פנסיוני א3'!$X$17))</f>
        <v>9.4240837696335081E-2</v>
      </c>
      <c r="R11" s="234">
        <f>IF((' פנסיוני א3'!W12+' פנסיוני א3'!AD12)=0,0,(' פנסיוני א3'!W12+' פנסיוני א3'!AD12)/(' פנסיוני א3'!$Q$17+' פנסיוני א3'!$X$17))</f>
        <v>0.18324607329842932</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522</v>
      </c>
      <c r="B12" s="478" t="s">
        <v>499</v>
      </c>
      <c r="C12" s="479"/>
      <c r="D12" s="480"/>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2">
        <v>4</v>
      </c>
      <c r="B13" s="203" t="s">
        <v>77</v>
      </c>
      <c r="C13" s="271"/>
      <c r="D13" s="272"/>
      <c r="E13" s="78">
        <f>SUM(F13:K13)</f>
        <v>0.16254416961130744</v>
      </c>
      <c r="F13" s="79">
        <f>IF((' פנסיוני א3'!D14+' פנסיוני א3'!K14)=0,0,(' פנסיוני א3'!D14+' פנסיוני א3'!K14)/(' פנסיוני א3'!$C$17+' פנסיוני א3'!$J$17))</f>
        <v>1.0600706713780919E-2</v>
      </c>
      <c r="G13" s="79">
        <f>IF((' פנסיוני א3'!E14+' פנסיוני א3'!L14)=0,0,(' פנסיוני א3'!E14+' פנסיוני א3'!L14)/(' פנסיוני א3'!$C$17+' פנסיוני א3'!$J$17))</f>
        <v>1.7667844522968199E-2</v>
      </c>
      <c r="H13" s="79">
        <f>IF((' פנסיוני א3'!F14+' פנסיוני א3'!M14)=0,0,(' פנסיוני א3'!F14+' פנסיוני א3'!M14)/(' פנסיוני א3'!$C$17+' פנסיוני א3'!$J$17))</f>
        <v>4.2402826855123678E-2</v>
      </c>
      <c r="I13" s="79">
        <f>IF((' פנסיוני א3'!G14+' פנסיוני א3'!N14)=0,0,(' פנסיוני א3'!G14+' פנסיוני א3'!N14)/(' פנסיוני א3'!$C$17+' פנסיוני א3'!$J$17))</f>
        <v>3.8869257950530034E-2</v>
      </c>
      <c r="J13" s="79">
        <f>IF((' פנסיוני א3'!H14+' פנסיוני א3'!O14)=0,0,(' פנסיוני א3'!H14+' פנסיוני א3'!O14)/(' פנסיוני א3'!$C$17+' פנסיוני א3'!$J$17))</f>
        <v>2.1201413427561839E-2</v>
      </c>
      <c r="K13" s="79">
        <f>IF((' פנסיוני א3'!I14+' פנסיוני א3'!P14)=0,0,(' פנסיוני א3'!I14+' פנסיוני א3'!P14)/(' פנסיוני א3'!$C$17+' פנסיוני א3'!$J$17))</f>
        <v>3.1802120141342753E-2</v>
      </c>
      <c r="L13" s="78">
        <f>SUM(M13:R13)</f>
        <v>4.7120418848167547E-2</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2.0942408376963352E-2</v>
      </c>
      <c r="O13" s="79">
        <f>IF((' פנסיוני א3'!T14+' פנסיוני א3'!AA14)=0,0,(' פנסיוני א3'!T14+' פנסיוני א3'!AA14)/(' פנסיוני א3'!$Q$17+' פנסיוני א3'!$X$17))</f>
        <v>1.0471204188481676E-2</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5.235602094240838E-3</v>
      </c>
      <c r="R13" s="79">
        <f>IF((' פנסיוני א3'!W14+' פנסיוני א3'!AD14)=0,0,(' פנסיוני א3'!W14+' פנסיוני א3'!AD14)/(' פנסיוני א3'!$Q$17+' פנסיוני א3'!$X$17))</f>
        <v>1.0471204188481676E-2</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7" t="s">
        <v>78</v>
      </c>
      <c r="C14" s="298"/>
      <c r="D14" s="298"/>
      <c r="E14" s="78">
        <f>SUM(F14:K14)</f>
        <v>6.3604240282685506E-2</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6.3604240282685506E-2</v>
      </c>
      <c r="L14" s="78">
        <f>SUM(M14:R14)</f>
        <v>3.6649214659685861E-2</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1.0471204188481676E-2</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2.6178010471204188E-2</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7" t="s">
        <v>79</v>
      </c>
      <c r="C15" s="298"/>
      <c r="D15" s="298"/>
      <c r="E15" s="78">
        <f>SUM(F15:K15)</f>
        <v>0.14487632508833923</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6.3604240282685506E-2</v>
      </c>
      <c r="H15" s="79">
        <f>IF((' פנסיוני א3'!F16+' פנסיוני א3'!M16)=0,0,(' פנסיוני א3'!F16+' פנסיוני א3'!M16)/(' פנסיוני א3'!$C$17+' פנסיוני א3'!$J$17))</f>
        <v>1.4134275618374558E-2</v>
      </c>
      <c r="I15" s="79">
        <f>IF((' פנסיוני א3'!G16+' פנסיוני א3'!N16)=0,0,(' פנסיוני א3'!G16+' פנסיוני א3'!N16)/(' פנסיוני א3'!$C$17+' פנסיוני א3'!$J$17))</f>
        <v>2.8268551236749116E-2</v>
      </c>
      <c r="J15" s="79">
        <f>IF((' פנסיוני א3'!H16+' פנסיוני א3'!O16)=0,0,(' פנסיוני א3'!H16+' פנסיוני א3'!O16)/(' פנסיוני א3'!$C$17+' פנסיוני א3'!$J$17))</f>
        <v>1.4134275618374558E-2</v>
      </c>
      <c r="K15" s="79">
        <f>IF((' פנסיוני א3'!I16+' פנסיוני א3'!P16)=0,0,(' פנסיוני א3'!I16+' פנסיוני א3'!P16)/(' פנסיוני א3'!$C$17+' פנסיוני א3'!$J$17))</f>
        <v>2.4734982332155476E-2</v>
      </c>
      <c r="L15" s="78">
        <f>SUM(M15:R15)</f>
        <v>7.8534031413612579E-2</v>
      </c>
      <c r="M15" s="79">
        <f>IF((' פנסיוני א3'!R16+' פנסיוני א3'!Y16)=0,0,(' פנסיוני א3'!R16+' פנסיוני א3'!Y16)/(' פנסיוני א3'!$Q$17+' פנסיוני א3'!$X$17))</f>
        <v>6.8062827225130892E-2</v>
      </c>
      <c r="N15" s="79">
        <f>IF((' פנסיוני א3'!S16+' פנסיוני א3'!Z16)=0,0,(' פנסיוני א3'!S16+' פנסיוני א3'!Z16)/(' פנסיוני א3'!$Q$17+' פנסיוני א3'!$X$17))</f>
        <v>5.235602094240838E-3</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5.235602094240838E-3</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5" t="s">
        <v>523</v>
      </c>
      <c r="C16" s="296"/>
      <c r="D16" s="296"/>
      <c r="E16" s="233">
        <f>SUM(E11:E15)</f>
        <v>1</v>
      </c>
      <c r="F16" s="236">
        <f t="shared" ref="F16:K16" si="0">SUM(F11:F15)</f>
        <v>5.3003533568904596E-2</v>
      </c>
      <c r="G16" s="236">
        <f t="shared" si="0"/>
        <v>0.15901060070671377</v>
      </c>
      <c r="H16" s="236">
        <f t="shared" si="0"/>
        <v>0.23674911660777384</v>
      </c>
      <c r="I16" s="236">
        <f t="shared" si="0"/>
        <v>0.25088339222614842</v>
      </c>
      <c r="J16" s="236">
        <f t="shared" si="0"/>
        <v>9.5406360424028266E-2</v>
      </c>
      <c r="K16" s="237">
        <f t="shared" si="0"/>
        <v>0.20494699646643111</v>
      </c>
      <c r="L16" s="233">
        <f>SUM(L11:L15)</f>
        <v>1</v>
      </c>
      <c r="M16" s="236">
        <f t="shared" ref="M16:R16" si="1">SUM(M11:M15)</f>
        <v>6.8062827225130892E-2</v>
      </c>
      <c r="N16" s="236">
        <f t="shared" si="1"/>
        <v>0.23036649214659688</v>
      </c>
      <c r="O16" s="236">
        <f t="shared" si="1"/>
        <v>0.15183246073298431</v>
      </c>
      <c r="P16" s="236">
        <f t="shared" si="1"/>
        <v>0.23036649214659685</v>
      </c>
      <c r="Q16" s="236">
        <f t="shared" si="1"/>
        <v>9.9476439790575924E-2</v>
      </c>
      <c r="R16" s="237">
        <f t="shared" si="1"/>
        <v>0.21989528795811519</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5" t="s">
        <v>80</v>
      </c>
      <c r="B17" s="503" t="s">
        <v>184</v>
      </c>
      <c r="C17" s="504"/>
      <c r="D17" s="504"/>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505" t="s">
        <v>76</v>
      </c>
      <c r="C18" s="506"/>
      <c r="D18" s="507"/>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505" t="s">
        <v>77</v>
      </c>
      <c r="C19" s="506"/>
      <c r="D19" s="507"/>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97" t="s">
        <v>82</v>
      </c>
      <c r="C20" s="498"/>
      <c r="D20" s="498"/>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510" t="s">
        <v>446</v>
      </c>
      <c r="C21" s="511"/>
      <c r="D21" s="512"/>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505" t="s">
        <v>76</v>
      </c>
      <c r="C22" s="506"/>
      <c r="D22" s="507"/>
      <c r="E22" s="93">
        <f>SUM(F22:K22)</f>
        <v>0.1</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0.1</v>
      </c>
      <c r="L22" s="93">
        <f>SUM(M22:R22)</f>
        <v>0.16666666666666666</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0.16666666666666666</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505" t="s">
        <v>77</v>
      </c>
      <c r="C23" s="506"/>
      <c r="D23" s="507"/>
      <c r="E23" s="93">
        <f>SUM(F23:K23)</f>
        <v>0.05</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0.05</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505" t="s">
        <v>84</v>
      </c>
      <c r="C24" s="506"/>
      <c r="D24" s="507"/>
      <c r="E24" s="93">
        <f>SUM(F24:K24)</f>
        <v>0.8</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0.8</v>
      </c>
      <c r="L24" s="93">
        <f>SUM(M24:R24)</f>
        <v>0.83333333333333337</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0.83333333333333337</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97" t="s">
        <v>85</v>
      </c>
      <c r="C25" s="498"/>
      <c r="D25" s="499"/>
      <c r="E25" s="98">
        <f>SUM(F25:K25)</f>
        <v>0.05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500" t="s">
        <v>86</v>
      </c>
      <c r="C26" s="501"/>
      <c r="D26" s="502"/>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1</v>
      </c>
      <c r="M26" s="103">
        <f t="shared" si="5"/>
        <v>0</v>
      </c>
      <c r="N26" s="103">
        <f t="shared" si="5"/>
        <v>0</v>
      </c>
      <c r="O26" s="103">
        <f t="shared" si="5"/>
        <v>0.16666666666666666</v>
      </c>
      <c r="P26" s="103">
        <f t="shared" si="5"/>
        <v>0</v>
      </c>
      <c r="Q26" s="103">
        <f t="shared" si="5"/>
        <v>0.83333333333333337</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1"/>
      <c r="B27" s="475"/>
      <c r="C27" s="475"/>
      <c r="D27" s="475"/>
    </row>
    <row r="28" spans="1:25" x14ac:dyDescent="0.2">
      <c r="A28" s="262"/>
      <c r="B28" s="476"/>
      <c r="C28" s="476"/>
      <c r="D28" s="476"/>
    </row>
    <row r="29" spans="1:25" x14ac:dyDescent="0.2">
      <c r="A29" s="261"/>
      <c r="B29" s="473"/>
      <c r="C29" s="473"/>
      <c r="D29" s="473"/>
    </row>
    <row r="30" spans="1:25" x14ac:dyDescent="0.2">
      <c r="A30" s="276"/>
      <c r="B30" s="474"/>
      <c r="C30" s="477"/>
      <c r="D30" s="477"/>
    </row>
    <row r="31" spans="1:25" x14ac:dyDescent="0.2">
      <c r="A31" s="276"/>
      <c r="B31" s="474"/>
      <c r="C31" s="474"/>
      <c r="D31" s="474"/>
    </row>
    <row r="32" spans="1:25" x14ac:dyDescent="0.2">
      <c r="A32" s="276"/>
      <c r="B32" s="474"/>
      <c r="C32" s="474"/>
      <c r="D32" s="474"/>
    </row>
    <row r="33" spans="1:4" x14ac:dyDescent="0.2">
      <c r="A33" s="277"/>
      <c r="B33" s="473"/>
      <c r="C33" s="473"/>
      <c r="D33" s="473"/>
    </row>
    <row r="34" spans="1:4" x14ac:dyDescent="0.2">
      <c r="A34" s="276"/>
      <c r="B34" s="473"/>
      <c r="C34" s="473"/>
      <c r="D34" s="473"/>
    </row>
    <row r="35" spans="1:4" x14ac:dyDescent="0.2">
      <c r="A35" s="276"/>
      <c r="B35" s="473"/>
      <c r="C35" s="473"/>
      <c r="D35" s="473"/>
    </row>
    <row r="36" spans="1:4" x14ac:dyDescent="0.2">
      <c r="A36" s="277"/>
      <c r="B36" s="473"/>
      <c r="C36" s="473"/>
      <c r="D36" s="473"/>
    </row>
    <row r="37" spans="1:4" x14ac:dyDescent="0.2">
      <c r="A37" s="276"/>
      <c r="B37" s="473"/>
      <c r="C37" s="473"/>
      <c r="D37" s="473"/>
    </row>
    <row r="38" spans="1:4" x14ac:dyDescent="0.2">
      <c r="A38" s="276"/>
      <c r="B38" s="473"/>
      <c r="C38" s="473"/>
      <c r="D38" s="473"/>
    </row>
    <row r="39" spans="1:4" x14ac:dyDescent="0.2">
      <c r="A39" s="276"/>
      <c r="B39" s="473"/>
      <c r="C39" s="473"/>
      <c r="D39" s="473"/>
    </row>
    <row r="40" spans="1:4" x14ac:dyDescent="0.2">
      <c r="A40" s="276"/>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F13" sqref="F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הכשרה חברה לביטוח בע"מ</v>
      </c>
    </row>
    <row r="3" spans="2:17" ht="14.25" customHeight="1" x14ac:dyDescent="0.25">
      <c r="B3" s="183" t="str">
        <f>CONCATENATE(הוראות!Z13,הוראות!F13)</f>
        <v>הנתונים ביחידות בודדות לשנת 2017</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513" t="s">
        <v>144</v>
      </c>
      <c r="D8" s="516" t="s">
        <v>145</v>
      </c>
      <c r="E8" s="517"/>
      <c r="F8" s="517"/>
      <c r="G8" s="517"/>
      <c r="H8" s="517"/>
      <c r="I8" s="517"/>
      <c r="J8" s="518"/>
      <c r="K8" s="519" t="s">
        <v>146</v>
      </c>
      <c r="L8" s="519"/>
      <c r="M8" s="519"/>
      <c r="N8" s="519"/>
      <c r="O8" s="519"/>
      <c r="P8" s="519"/>
      <c r="Q8" s="519"/>
    </row>
    <row r="9" spans="2:17" ht="40.5" customHeight="1" x14ac:dyDescent="0.2">
      <c r="B9" s="45"/>
      <c r="C9" s="514"/>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515"/>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K11" sqref="K11"/>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הכשרה חברה לביטוח בע"מ</v>
      </c>
    </row>
    <row r="3" spans="2:17" ht="14.25" customHeight="1" x14ac:dyDescent="0.25">
      <c r="B3" s="183" t="str">
        <f>CONCATENATE(הוראות!Z13,הוראות!F13)</f>
        <v>הנתונים ביחידות בודדות לשנת 2017</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513" t="s">
        <v>144</v>
      </c>
      <c r="D8" s="516" t="s">
        <v>145</v>
      </c>
      <c r="E8" s="517"/>
      <c r="F8" s="517"/>
      <c r="G8" s="517"/>
      <c r="H8" s="517"/>
      <c r="I8" s="517"/>
      <c r="J8" s="518"/>
      <c r="K8" s="519" t="s">
        <v>146</v>
      </c>
      <c r="L8" s="519"/>
      <c r="M8" s="519"/>
      <c r="N8" s="519"/>
      <c r="O8" s="519"/>
      <c r="P8" s="519"/>
      <c r="Q8" s="519"/>
    </row>
    <row r="9" spans="2:17" ht="40.5" customHeight="1" x14ac:dyDescent="0.2">
      <c r="B9" s="45"/>
      <c r="C9" s="514"/>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515"/>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81"/>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K23" sqref="K2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הכשרה חברה לביטוח בע"מ</v>
      </c>
    </row>
    <row r="3" spans="2:17" ht="14.25" customHeight="1" x14ac:dyDescent="0.25">
      <c r="B3" s="183" t="str">
        <f>CONCATENATE(הוראות!Z13,הוראות!F13)</f>
        <v>הנתונים ביחידות בודדות לשנת 2017</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513" t="s">
        <v>144</v>
      </c>
      <c r="D8" s="516" t="s">
        <v>145</v>
      </c>
      <c r="E8" s="517"/>
      <c r="F8" s="517"/>
      <c r="G8" s="517"/>
      <c r="H8" s="517"/>
      <c r="I8" s="517"/>
      <c r="J8" s="518"/>
      <c r="K8" s="519" t="s">
        <v>146</v>
      </c>
      <c r="L8" s="519"/>
      <c r="M8" s="519"/>
      <c r="N8" s="519"/>
      <c r="O8" s="519"/>
      <c r="P8" s="519"/>
      <c r="Q8" s="519"/>
    </row>
    <row r="9" spans="2:17" ht="40.5" customHeight="1" x14ac:dyDescent="0.2">
      <c r="B9" s="45"/>
      <c r="C9" s="514"/>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515"/>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390">
        <v>758</v>
      </c>
      <c r="E11" s="144"/>
      <c r="F11" s="144"/>
      <c r="G11" s="144"/>
      <c r="H11" s="144"/>
      <c r="I11" s="144"/>
      <c r="J11" s="145"/>
      <c r="K11" s="394">
        <v>24</v>
      </c>
      <c r="L11" s="144"/>
      <c r="M11" s="144"/>
      <c r="N11" s="144"/>
      <c r="O11" s="144"/>
      <c r="P11" s="144"/>
      <c r="Q11" s="146"/>
    </row>
    <row r="12" spans="2:17" ht="25.5" x14ac:dyDescent="0.2">
      <c r="B12" s="60" t="s">
        <v>159</v>
      </c>
      <c r="C12" s="61" t="s">
        <v>160</v>
      </c>
      <c r="D12" s="390">
        <v>15299</v>
      </c>
      <c r="E12" s="144"/>
      <c r="F12" s="144"/>
      <c r="G12" s="144"/>
      <c r="H12" s="144"/>
      <c r="I12" s="147"/>
      <c r="J12" s="148"/>
      <c r="K12" s="394">
        <v>139</v>
      </c>
      <c r="L12" s="144"/>
      <c r="M12" s="144"/>
      <c r="N12" s="144"/>
      <c r="O12" s="144"/>
      <c r="P12" s="144"/>
      <c r="Q12" s="146"/>
    </row>
    <row r="13" spans="2:17" ht="25.5" x14ac:dyDescent="0.2">
      <c r="B13" s="62" t="s">
        <v>161</v>
      </c>
      <c r="C13" s="61" t="s">
        <v>162</v>
      </c>
      <c r="D13" s="390">
        <v>158</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15288</v>
      </c>
      <c r="E14" s="391">
        <v>5638</v>
      </c>
      <c r="F14" s="391">
        <v>3304</v>
      </c>
      <c r="G14" s="391">
        <v>1730</v>
      </c>
      <c r="H14" s="391">
        <v>857</v>
      </c>
      <c r="I14" s="392">
        <v>1101</v>
      </c>
      <c r="J14" s="393">
        <v>2658</v>
      </c>
      <c r="K14" s="149">
        <f>SUM(L14:Q14)</f>
        <v>139</v>
      </c>
      <c r="L14" s="395">
        <v>25</v>
      </c>
      <c r="M14" s="395">
        <v>16</v>
      </c>
      <c r="N14" s="395">
        <v>52</v>
      </c>
      <c r="O14" s="395">
        <v>24</v>
      </c>
      <c r="P14" s="396">
        <v>6</v>
      </c>
      <c r="Q14" s="397">
        <v>16</v>
      </c>
    </row>
    <row r="15" spans="2:17" ht="38.25" x14ac:dyDescent="0.2">
      <c r="B15" s="62" t="s">
        <v>165</v>
      </c>
      <c r="C15" s="61" t="s">
        <v>166</v>
      </c>
      <c r="D15" s="149">
        <f>IF(D11+D12-D14-D13=0,"",D11+D12-D14-D13)</f>
        <v>611</v>
      </c>
      <c r="E15" s="144"/>
      <c r="F15" s="144"/>
      <c r="G15" s="144"/>
      <c r="H15" s="144"/>
      <c r="I15" s="147"/>
      <c r="J15" s="148"/>
      <c r="K15" s="149">
        <f>IF(K11+K12-K14-K13=0,"",K11+K12-K14-K13)</f>
        <v>24</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E13" sqref="E13"/>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הכשרה חברה לביטוח בע"מ</v>
      </c>
    </row>
    <row r="3" spans="2:24" ht="15.75" x14ac:dyDescent="0.25">
      <c r="B3" s="183" t="str">
        <f>CONCATENATE(הוראות!Z13,הוראות!F13)</f>
        <v>הנתונים ביחידות בודדות לשנת 2017</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513" t="s">
        <v>144</v>
      </c>
      <c r="D8" s="516" t="s">
        <v>168</v>
      </c>
      <c r="E8" s="517"/>
      <c r="F8" s="517"/>
      <c r="G8" s="517"/>
      <c r="H8" s="517"/>
      <c r="I8" s="517"/>
      <c r="J8" s="518"/>
      <c r="K8" s="516" t="s">
        <v>169</v>
      </c>
      <c r="L8" s="517"/>
      <c r="M8" s="517"/>
      <c r="N8" s="517"/>
      <c r="O8" s="517"/>
      <c r="P8" s="517"/>
      <c r="Q8" s="518"/>
      <c r="R8" s="516" t="s">
        <v>170</v>
      </c>
      <c r="S8" s="517"/>
      <c r="T8" s="517"/>
      <c r="U8" s="517"/>
      <c r="V8" s="517"/>
      <c r="W8" s="517"/>
      <c r="X8" s="518"/>
    </row>
    <row r="9" spans="2:24" ht="38.25" x14ac:dyDescent="0.2">
      <c r="B9" s="45"/>
      <c r="C9" s="514"/>
      <c r="D9" s="51" t="str">
        <f>'[2]נספח א4'!D9</f>
        <v>מספר הבקשות הכולל</v>
      </c>
      <c r="E9" s="48" t="s">
        <v>148</v>
      </c>
      <c r="F9" s="48" t="s">
        <v>171</v>
      </c>
      <c r="G9" s="48" t="s">
        <v>172</v>
      </c>
      <c r="H9" s="64" t="s">
        <v>173</v>
      </c>
      <c r="I9" s="49" t="s">
        <v>174</v>
      </c>
      <c r="J9" s="65" t="s">
        <v>175</v>
      </c>
      <c r="K9" s="66" t="str">
        <f>'[2]נספח א4'!D9</f>
        <v>מספר הבקשות הכולל</v>
      </c>
      <c r="L9" s="48" t="s">
        <v>176</v>
      </c>
      <c r="M9" s="48" t="s">
        <v>177</v>
      </c>
      <c r="N9" s="48" t="s">
        <v>149</v>
      </c>
      <c r="O9" s="48" t="s">
        <v>150</v>
      </c>
      <c r="P9" s="49" t="s">
        <v>151</v>
      </c>
      <c r="Q9" s="65" t="s">
        <v>178</v>
      </c>
      <c r="R9" s="66" t="str">
        <f>K9</f>
        <v>מספר הבקשות הכולל</v>
      </c>
      <c r="S9" s="48" t="s">
        <v>176</v>
      </c>
      <c r="T9" s="48" t="s">
        <v>177</v>
      </c>
      <c r="U9" s="48" t="s">
        <v>149</v>
      </c>
      <c r="V9" s="48" t="s">
        <v>150</v>
      </c>
      <c r="W9" s="49" t="s">
        <v>151</v>
      </c>
      <c r="X9" s="65" t="s">
        <v>178</v>
      </c>
    </row>
    <row r="10" spans="2:24" x14ac:dyDescent="0.2">
      <c r="B10" s="53"/>
      <c r="C10" s="515"/>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election activeCell="M14" sqref="M14"/>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הכשרה חברה לביטוח בע"מ</v>
      </c>
    </row>
    <row r="3" spans="2:24" ht="15.75" x14ac:dyDescent="0.25">
      <c r="B3" s="183" t="str">
        <f>CONCATENATE(הוראות!Z13,הוראות!F13)</f>
        <v>הנתונים ביחידות בודדות לשנת 2017</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513" t="s">
        <v>144</v>
      </c>
      <c r="D8" s="516" t="s">
        <v>168</v>
      </c>
      <c r="E8" s="517"/>
      <c r="F8" s="517"/>
      <c r="G8" s="517"/>
      <c r="H8" s="517"/>
      <c r="I8" s="517"/>
      <c r="J8" s="518"/>
      <c r="K8" s="516" t="s">
        <v>169</v>
      </c>
      <c r="L8" s="517"/>
      <c r="M8" s="517"/>
      <c r="N8" s="517"/>
      <c r="O8" s="517"/>
      <c r="P8" s="517"/>
      <c r="Q8" s="518"/>
      <c r="R8" s="516" t="s">
        <v>170</v>
      </c>
      <c r="S8" s="517"/>
      <c r="T8" s="517"/>
      <c r="U8" s="517"/>
      <c r="V8" s="517"/>
      <c r="W8" s="517"/>
      <c r="X8" s="518"/>
    </row>
    <row r="9" spans="2:24" ht="38.25" x14ac:dyDescent="0.2">
      <c r="B9" s="45"/>
      <c r="C9" s="514"/>
      <c r="D9" s="51" t="str">
        <f>'[2]נספח א4'!D9</f>
        <v>מספר הבקשות הכולל</v>
      </c>
      <c r="E9" s="48" t="s">
        <v>148</v>
      </c>
      <c r="F9" s="48" t="s">
        <v>171</v>
      </c>
      <c r="G9" s="48" t="s">
        <v>172</v>
      </c>
      <c r="H9" s="64" t="s">
        <v>173</v>
      </c>
      <c r="I9" s="49" t="s">
        <v>174</v>
      </c>
      <c r="J9" s="65" t="s">
        <v>175</v>
      </c>
      <c r="K9" s="66" t="str">
        <f>'[2]נספח א4'!D9</f>
        <v>מספר הבקשות הכולל</v>
      </c>
      <c r="L9" s="48" t="s">
        <v>176</v>
      </c>
      <c r="M9" s="48" t="s">
        <v>177</v>
      </c>
      <c r="N9" s="48" t="s">
        <v>149</v>
      </c>
      <c r="O9" s="48" t="s">
        <v>150</v>
      </c>
      <c r="P9" s="49" t="s">
        <v>151</v>
      </c>
      <c r="Q9" s="65" t="s">
        <v>178</v>
      </c>
      <c r="R9" s="66" t="str">
        <f>K9</f>
        <v>מספר הבקשות הכולל</v>
      </c>
      <c r="S9" s="48" t="s">
        <v>176</v>
      </c>
      <c r="T9" s="48" t="s">
        <v>177</v>
      </c>
      <c r="U9" s="48" t="s">
        <v>149</v>
      </c>
      <c r="V9" s="48" t="s">
        <v>150</v>
      </c>
      <c r="W9" s="49" t="s">
        <v>151</v>
      </c>
      <c r="X9" s="65" t="s">
        <v>178</v>
      </c>
    </row>
    <row r="10" spans="2:24" x14ac:dyDescent="0.2">
      <c r="B10" s="53"/>
      <c r="C10" s="515"/>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election activeCell="N23" sqref="N23"/>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הכשרה חברה לביטוח בע"מ</v>
      </c>
    </row>
    <row r="3" spans="2:24" ht="15.75" x14ac:dyDescent="0.25">
      <c r="B3" s="183" t="str">
        <f>CONCATENATE(הוראות!Z13,הוראות!F13)</f>
        <v>הנתונים ביחידות בודדות לשנת 2017</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513" t="s">
        <v>144</v>
      </c>
      <c r="D8" s="516" t="s">
        <v>168</v>
      </c>
      <c r="E8" s="517"/>
      <c r="F8" s="517"/>
      <c r="G8" s="517"/>
      <c r="H8" s="517"/>
      <c r="I8" s="517"/>
      <c r="J8" s="518"/>
      <c r="K8" s="516" t="s">
        <v>169</v>
      </c>
      <c r="L8" s="517"/>
      <c r="M8" s="517"/>
      <c r="N8" s="517"/>
      <c r="O8" s="517"/>
      <c r="P8" s="517"/>
      <c r="Q8" s="518"/>
      <c r="R8" s="516" t="s">
        <v>170</v>
      </c>
      <c r="S8" s="517"/>
      <c r="T8" s="517"/>
      <c r="U8" s="517"/>
      <c r="V8" s="517"/>
      <c r="W8" s="517"/>
      <c r="X8" s="518"/>
    </row>
    <row r="9" spans="2:24" ht="38.25" x14ac:dyDescent="0.2">
      <c r="B9" s="45"/>
      <c r="C9" s="514"/>
      <c r="D9" s="51" t="str">
        <f>'[2]נספח א4'!D9</f>
        <v>מספר הבקשות הכולל</v>
      </c>
      <c r="E9" s="48" t="s">
        <v>148</v>
      </c>
      <c r="F9" s="48" t="s">
        <v>171</v>
      </c>
      <c r="G9" s="48" t="s">
        <v>172</v>
      </c>
      <c r="H9" s="64" t="s">
        <v>173</v>
      </c>
      <c r="I9" s="49" t="s">
        <v>174</v>
      </c>
      <c r="J9" s="65" t="s">
        <v>175</v>
      </c>
      <c r="K9" s="66" t="str">
        <f>'[2]נספח א4'!D9</f>
        <v>מספר הבקשות הכולל</v>
      </c>
      <c r="L9" s="48" t="s">
        <v>176</v>
      </c>
      <c r="M9" s="48" t="s">
        <v>177</v>
      </c>
      <c r="N9" s="48" t="s">
        <v>149</v>
      </c>
      <c r="O9" s="48" t="s">
        <v>150</v>
      </c>
      <c r="P9" s="49" t="s">
        <v>151</v>
      </c>
      <c r="Q9" s="65" t="s">
        <v>178</v>
      </c>
      <c r="R9" s="66" t="str">
        <f>K9</f>
        <v>מספר הבקשות הכולל</v>
      </c>
      <c r="S9" s="48" t="s">
        <v>176</v>
      </c>
      <c r="T9" s="48" t="s">
        <v>177</v>
      </c>
      <c r="U9" s="48" t="s">
        <v>149</v>
      </c>
      <c r="V9" s="48" t="s">
        <v>150</v>
      </c>
      <c r="W9" s="49" t="s">
        <v>151</v>
      </c>
      <c r="X9" s="65" t="s">
        <v>178</v>
      </c>
    </row>
    <row r="10" spans="2:24" x14ac:dyDescent="0.2">
      <c r="B10" s="53"/>
      <c r="C10" s="515"/>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v>262</v>
      </c>
      <c r="E11" s="144"/>
      <c r="F11" s="144"/>
      <c r="G11" s="144"/>
      <c r="H11" s="154"/>
      <c r="I11" s="147"/>
      <c r="J11" s="144"/>
      <c r="K11" s="385">
        <v>701</v>
      </c>
      <c r="L11" s="144"/>
      <c r="M11" s="144"/>
      <c r="N11" s="144"/>
      <c r="O11" s="144"/>
      <c r="P11" s="147"/>
      <c r="Q11" s="146"/>
      <c r="R11" s="386">
        <v>28</v>
      </c>
      <c r="S11" s="144"/>
      <c r="T11" s="144"/>
      <c r="U11" s="144"/>
      <c r="V11" s="144"/>
      <c r="W11" s="147"/>
      <c r="X11" s="146"/>
    </row>
    <row r="12" spans="2:24" ht="25.5" x14ac:dyDescent="0.2">
      <c r="B12" s="60" t="s">
        <v>159</v>
      </c>
      <c r="C12" s="61" t="s">
        <v>160</v>
      </c>
      <c r="D12" s="143">
        <v>2779</v>
      </c>
      <c r="E12" s="144"/>
      <c r="F12" s="144"/>
      <c r="G12" s="144"/>
      <c r="H12" s="144"/>
      <c r="I12" s="147"/>
      <c r="J12" s="144"/>
      <c r="K12" s="385">
        <v>5003</v>
      </c>
      <c r="L12" s="144"/>
      <c r="M12" s="144"/>
      <c r="N12" s="144"/>
      <c r="O12" s="144"/>
      <c r="P12" s="147"/>
      <c r="Q12" s="146"/>
      <c r="R12" s="386">
        <v>2817</v>
      </c>
      <c r="S12" s="144"/>
      <c r="T12" s="144"/>
      <c r="U12" s="144"/>
      <c r="V12" s="144"/>
      <c r="W12" s="147"/>
      <c r="X12" s="146"/>
    </row>
    <row r="13" spans="2:24" ht="25.5" x14ac:dyDescent="0.2">
      <c r="B13" s="62" t="s">
        <v>161</v>
      </c>
      <c r="C13" s="61" t="s">
        <v>162</v>
      </c>
      <c r="D13" s="143">
        <v>99</v>
      </c>
      <c r="E13" s="144"/>
      <c r="F13" s="144"/>
      <c r="G13" s="144"/>
      <c r="H13" s="144"/>
      <c r="I13" s="147"/>
      <c r="J13" s="144"/>
      <c r="K13" s="385">
        <v>566</v>
      </c>
      <c r="L13" s="144"/>
      <c r="M13" s="144"/>
      <c r="N13" s="144"/>
      <c r="O13" s="144"/>
      <c r="P13" s="147"/>
      <c r="Q13" s="146"/>
      <c r="R13" s="386">
        <v>23</v>
      </c>
      <c r="S13" s="144"/>
      <c r="T13" s="144"/>
      <c r="U13" s="144"/>
      <c r="V13" s="144"/>
      <c r="W13" s="147"/>
      <c r="X13" s="146"/>
    </row>
    <row r="14" spans="2:24" ht="38.25" x14ac:dyDescent="0.2">
      <c r="B14" s="60" t="s">
        <v>163</v>
      </c>
      <c r="C14" s="61" t="s">
        <v>164</v>
      </c>
      <c r="D14" s="149">
        <f>SUM(E14:J14)</f>
        <v>2809</v>
      </c>
      <c r="E14" s="150">
        <v>475</v>
      </c>
      <c r="F14" s="379">
        <v>986</v>
      </c>
      <c r="G14" s="379">
        <v>234</v>
      </c>
      <c r="H14" s="379">
        <v>376</v>
      </c>
      <c r="I14" s="380">
        <v>290</v>
      </c>
      <c r="J14" s="381">
        <v>448</v>
      </c>
      <c r="K14" s="149">
        <f>SUM(L14:Q14)</f>
        <v>4814</v>
      </c>
      <c r="L14" s="382">
        <v>1117</v>
      </c>
      <c r="M14" s="382">
        <v>50</v>
      </c>
      <c r="N14" s="382">
        <v>287</v>
      </c>
      <c r="O14" s="382">
        <v>1244</v>
      </c>
      <c r="P14" s="383">
        <v>654</v>
      </c>
      <c r="Q14" s="384">
        <v>1462</v>
      </c>
      <c r="R14" s="149">
        <f>SUM(S14:X14)</f>
        <v>2820</v>
      </c>
      <c r="S14" s="387">
        <v>1970</v>
      </c>
      <c r="T14" s="387">
        <v>133</v>
      </c>
      <c r="U14" s="387">
        <v>311</v>
      </c>
      <c r="V14" s="387">
        <v>152</v>
      </c>
      <c r="W14" s="388">
        <v>93</v>
      </c>
      <c r="X14" s="389">
        <v>161</v>
      </c>
    </row>
    <row r="15" spans="2:24" ht="38.25" x14ac:dyDescent="0.2">
      <c r="B15" s="62" t="s">
        <v>165</v>
      </c>
      <c r="C15" s="61" t="s">
        <v>166</v>
      </c>
      <c r="D15" s="149">
        <f>IF(D11+D12-D14-D13=0,"",D11+D12-D14-D13)</f>
        <v>133</v>
      </c>
      <c r="E15" s="144"/>
      <c r="F15" s="144"/>
      <c r="G15" s="144"/>
      <c r="H15" s="144"/>
      <c r="I15" s="147"/>
      <c r="J15" s="144"/>
      <c r="K15" s="149">
        <f>IF(K11+K12-K14-K13=0,"",K11+K12-K14-K13)</f>
        <v>324</v>
      </c>
      <c r="L15" s="144"/>
      <c r="M15" s="144"/>
      <c r="N15" s="144"/>
      <c r="O15" s="144"/>
      <c r="P15" s="147"/>
      <c r="Q15" s="146"/>
      <c r="R15" s="149">
        <f>IF(R11+R12-R14-R13=0,"",R11+R12-R14-R13)</f>
        <v>2</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10" sqref="E10"/>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8"/>
      <c r="B3" s="183" t="str">
        <f>CONCATENATE(הוראות!Z13,הוראות!F13)</f>
        <v>הנתונים ביחידות בודדות לשנת 2017</v>
      </c>
    </row>
    <row r="4" spans="1:41" x14ac:dyDescent="0.2">
      <c r="B4" s="182" t="s">
        <v>425</v>
      </c>
    </row>
    <row r="5" spans="1:41" ht="13.5" thickBot="1" x14ac:dyDescent="0.25"/>
    <row r="6" spans="1:41" x14ac:dyDescent="0.2">
      <c r="B6" s="445" t="s">
        <v>179</v>
      </c>
      <c r="C6" s="481"/>
      <c r="D6" s="482"/>
      <c r="E6" s="448" t="s">
        <v>26</v>
      </c>
      <c r="F6" s="449"/>
      <c r="G6" s="449"/>
      <c r="H6" s="449"/>
      <c r="I6" s="449"/>
      <c r="J6" s="450"/>
      <c r="K6" s="454" t="s">
        <v>27</v>
      </c>
      <c r="L6" s="455"/>
      <c r="M6" s="456"/>
      <c r="N6" s="456"/>
      <c r="O6" s="456"/>
      <c r="P6" s="456"/>
      <c r="Q6" s="456"/>
      <c r="R6" s="456"/>
      <c r="S6" s="456"/>
      <c r="T6" s="456"/>
      <c r="U6" s="456"/>
      <c r="V6" s="457"/>
      <c r="W6" s="432" t="s">
        <v>501</v>
      </c>
      <c r="X6" s="433"/>
      <c r="Y6" s="433"/>
      <c r="Z6" s="433"/>
      <c r="AA6" s="433"/>
      <c r="AB6" s="433"/>
      <c r="AC6" s="433"/>
      <c r="AD6" s="433"/>
      <c r="AE6" s="433"/>
      <c r="AF6" s="433"/>
      <c r="AG6" s="433"/>
      <c r="AH6" s="434"/>
    </row>
    <row r="7" spans="1:41" ht="12.75" customHeight="1" x14ac:dyDescent="0.2">
      <c r="A7" s="186"/>
      <c r="B7" s="446"/>
      <c r="C7" s="483"/>
      <c r="D7" s="484"/>
      <c r="E7" s="451"/>
      <c r="F7" s="452"/>
      <c r="G7" s="452"/>
      <c r="H7" s="452"/>
      <c r="I7" s="452"/>
      <c r="J7" s="453"/>
      <c r="K7" s="435" t="s">
        <v>180</v>
      </c>
      <c r="L7" s="436"/>
      <c r="M7" s="437"/>
      <c r="N7" s="437"/>
      <c r="O7" s="437"/>
      <c r="P7" s="437"/>
      <c r="Q7" s="437" t="s">
        <v>181</v>
      </c>
      <c r="R7" s="437"/>
      <c r="S7" s="437"/>
      <c r="T7" s="437"/>
      <c r="U7" s="437"/>
      <c r="V7" s="438"/>
      <c r="W7" s="435" t="s">
        <v>30</v>
      </c>
      <c r="X7" s="436"/>
      <c r="Y7" s="437"/>
      <c r="Z7" s="437"/>
      <c r="AA7" s="437"/>
      <c r="AB7" s="437"/>
      <c r="AC7" s="437" t="s">
        <v>31</v>
      </c>
      <c r="AD7" s="437"/>
      <c r="AE7" s="437"/>
      <c r="AF7" s="437"/>
      <c r="AG7" s="437"/>
      <c r="AH7" s="438"/>
      <c r="AI7" s="278"/>
      <c r="AJ7" s="278"/>
      <c r="AK7" s="278"/>
      <c r="AL7" s="278"/>
      <c r="AM7" s="173"/>
    </row>
    <row r="8" spans="1:41" ht="25.5" customHeight="1" x14ac:dyDescent="0.2">
      <c r="A8" s="186"/>
      <c r="B8" s="446"/>
      <c r="C8" s="483"/>
      <c r="D8" s="484"/>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8"/>
      <c r="AJ8" s="278"/>
      <c r="AK8" s="278"/>
      <c r="AL8" s="278"/>
      <c r="AM8" s="173"/>
    </row>
    <row r="9" spans="1:41" ht="13.5" thickBot="1" x14ac:dyDescent="0.25">
      <c r="A9" s="192"/>
      <c r="B9" s="447"/>
      <c r="C9" s="485"/>
      <c r="D9" s="486"/>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8"/>
      <c r="AJ9" s="278"/>
      <c r="AK9" s="278"/>
      <c r="AL9" s="278"/>
      <c r="AM9" s="291"/>
      <c r="AN9" s="292"/>
      <c r="AO9" s="159"/>
    </row>
    <row r="10" spans="1:41" x14ac:dyDescent="0.2">
      <c r="A10" s="200" t="s">
        <v>72</v>
      </c>
      <c r="B10" s="201" t="s">
        <v>73</v>
      </c>
      <c r="C10" s="280"/>
      <c r="D10" s="281"/>
      <c r="E10" s="71"/>
      <c r="F10" s="240"/>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2"/>
      <c r="AJ10" s="302"/>
      <c r="AK10" s="302"/>
      <c r="AL10" s="302"/>
      <c r="AM10" s="173"/>
    </row>
    <row r="11" spans="1:41" x14ac:dyDescent="0.2">
      <c r="A11" s="202">
        <v>3</v>
      </c>
      <c r="B11" s="203" t="s">
        <v>526</v>
      </c>
      <c r="C11" s="271"/>
      <c r="D11" s="272"/>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0.99122387107068766</v>
      </c>
      <c r="L11" s="79">
        <f>IF(('כללי א1'!L12+'כללי א1'!K12+'כללי א1'!L13+'כללי א1'!K13)=0,0,('כללי א1'!L12+'כללי א1'!K12+'כללי א1'!L13+'כללי א1'!K13)/'כללי א1'!$J$17)</f>
        <v>0.73543960427636823</v>
      </c>
      <c r="M11" s="79">
        <f>IF(('כללי א1'!M12+'כללי א1'!M13)=0,0,('כללי א1'!M12+'כללי א1'!M13)/'כללי א1'!$J$17)</f>
        <v>0.14329025051858943</v>
      </c>
      <c r="N11" s="79">
        <f>IF(('כללי א1'!N12+'כללי א1'!N13)=0,0,('כללי א1'!N12+'כללי א1'!N13)/'כללי א1'!$J$17)</f>
        <v>6.8932503590234562E-2</v>
      </c>
      <c r="O11" s="79">
        <f>IF(('כללי א1'!O12+'כללי א1'!O13)=0,0,('כללי א1'!O12+'כללי א1'!O13)/'כללי א1'!$J$17)</f>
        <v>1.8350087761289293E-2</v>
      </c>
      <c r="P11" s="80">
        <f>IF(('כללי א1'!P12+'כללי א1'!P13)=0,0,('כללי א1'!P12+'כללי א1'!P13)/'כללי א1'!$J$17)</f>
        <v>2.5211424924206159E-2</v>
      </c>
      <c r="Q11" s="78">
        <f>SUM(R11:V11)</f>
        <v>0.75759036144578318</v>
      </c>
      <c r="R11" s="79">
        <f>IF(('כללי א1'!S12+'כללי א1'!R12+'כללי א1'!S13+'כללי א1'!R13)=0,0,('כללי א1'!S12+'כללי א1'!R12+'כללי א1'!S13+'כללי א1'!R13)/'כללי א1'!$Q$17)</f>
        <v>0.30795180722891569</v>
      </c>
      <c r="S11" s="79">
        <f>IF(('כללי א1'!T12+'כללי א1'!T13)=0,0,('כללי א1'!T12+'כללי א1'!T13)/'כללי א1'!$Q$17)</f>
        <v>0.25991967871485944</v>
      </c>
      <c r="T11" s="79">
        <f>IF(('כללי א1'!U12+'כללי א1'!U13)=0,0,('כללי א1'!U12+'כללי א1'!U13)/'כללי א1'!$Q$17)</f>
        <v>0.13365461847389559</v>
      </c>
      <c r="U11" s="79">
        <f>IF(('כללי א1'!V12+'כללי א1'!V13)=0,0,('כללי א1'!V12+'כללי א1'!V13)/'כללי א1'!$Q$17)</f>
        <v>3.2610441767068274E-2</v>
      </c>
      <c r="V11" s="79">
        <f>IF(('כללי א1'!W12+'כללי א1'!W13)=0,0,('כללי א1'!W12+'כללי א1'!W13)/'כללי א1'!$Q$17)</f>
        <v>2.3453815261044175E-2</v>
      </c>
      <c r="W11" s="78">
        <f>SUM(X11:AB11)</f>
        <v>0.80267558528428096</v>
      </c>
      <c r="X11" s="79">
        <f>IF(('כללי א1'!Z12+'כללי א1'!Y12+'כללי א1'!Z13+'כללי א1'!Y13)=0,0,('כללי א1'!Z12+'כללי א1'!Y12+'כללי א1'!Z13+'כללי א1'!Y13)/'כללי א1'!$X$17)</f>
        <v>0.451505016722408</v>
      </c>
      <c r="Y11" s="79">
        <f>IF(('כללי א1'!AA13+'כללי א1'!AA12)=0,0,('כללי א1'!AA13+'כללי א1'!AA12)/'כללי א1'!$X$17)</f>
        <v>0.15384615384615385</v>
      </c>
      <c r="Z11" s="79">
        <f>IF(('כללי א1'!AB13+'כללי א1'!AB12)=0,0,('כללי א1'!AB13+'כללי א1'!AB12)/'כללי א1'!$X$17)</f>
        <v>9.6989966555183951E-2</v>
      </c>
      <c r="AA11" s="79">
        <f>IF(('כללי א1'!AC13+'כללי א1'!AC12)=0,0,('כללי א1'!AC13+'כללי א1'!AC12)/'כללי א1'!$X$17)</f>
        <v>4.1806020066889632E-2</v>
      </c>
      <c r="AB11" s="79">
        <f>IF(('כללי א1'!AD13+'כללי א1'!AD12)=0,0,('כללי א1'!AD13+'כללי א1'!AD12)/'כללי א1'!$X$17)</f>
        <v>5.8528428093645488E-2</v>
      </c>
      <c r="AC11" s="78">
        <f>SUM(AD11:AH11)</f>
        <v>0.91960507757404786</v>
      </c>
      <c r="AD11" s="79">
        <f>IF(('כללי א1'!AG12+'כללי א1'!AF12+'כללי א1'!AG13+'כללי א1'!AF13)=0,0,('כללי א1'!AG12+'כללי א1'!AF12+'כללי א1'!AG13+'כללי א1'!AF13)/'כללי א1'!$AE$17)</f>
        <v>0.64598025387870239</v>
      </c>
      <c r="AE11" s="79">
        <f>IF(('כללי א1'!AH13+'כללי א1'!AH12)=0,0,('כללי א1'!AH13+'כללי א1'!AH12)/'כללי א1'!$AE$17)</f>
        <v>0.1466854724964739</v>
      </c>
      <c r="AF11" s="79">
        <f>IF(('כללי א1'!AI13+'כללי א1'!AI12)=0,0,('כללי א1'!AI13+'כללי א1'!AI12)/'כללי א1'!$AE$17)</f>
        <v>8.1805359661495061E-2</v>
      </c>
      <c r="AG11" s="79">
        <f>IF(('כללי א1'!AJ13+'כללי א1'!AJ12)=0,0,('כללי א1'!AJ13+'כללי א1'!AJ12)/'כללי א1'!$AE$17)</f>
        <v>3.244005641748942E-2</v>
      </c>
      <c r="AH11" s="79">
        <f>IF(('כללי א1'!AK13+'כללי א1'!AK12)=0,0,('כללי א1'!AK13+'כללי א1'!AK12)/'כללי א1'!$AE$17)</f>
        <v>1.2693935119887164E-2</v>
      </c>
      <c r="AI11" s="302"/>
      <c r="AJ11" s="302"/>
      <c r="AK11" s="302"/>
      <c r="AL11" s="302"/>
      <c r="AM11" s="173"/>
    </row>
    <row r="12" spans="1:41" x14ac:dyDescent="0.2">
      <c r="A12" s="202">
        <v>4</v>
      </c>
      <c r="B12" s="203" t="s">
        <v>77</v>
      </c>
      <c r="C12" s="271"/>
      <c r="D12" s="272"/>
      <c r="E12" s="78">
        <f>SUM(F12:J12)</f>
        <v>3.926858513189449E-2</v>
      </c>
      <c r="F12" s="79">
        <f>IF(('כללי א1'!D14+'כללי א1'!E14)=0,0,('כללי א1'!D14+'כללי א1'!E14)/'כללי א1'!$C$17)</f>
        <v>1.8585131894484411E-2</v>
      </c>
      <c r="G12" s="79">
        <f>IF('כללי א1'!F14=0,0,'כללי א1'!F14/'כללי א1'!$C$17)</f>
        <v>1.6486810551558755E-2</v>
      </c>
      <c r="H12" s="79">
        <f>IF('כללי א1'!G14=0,0,'כללי א1'!G14/'כללי א1'!$C$17)</f>
        <v>3.2973621103117505E-3</v>
      </c>
      <c r="I12" s="79">
        <f>IF('כללי א1'!H14=0,0,'כללי א1'!H14/'כללי א1'!$C$17)</f>
        <v>0</v>
      </c>
      <c r="J12" s="80">
        <f>IF('כללי א1'!I14=0,0,'כללי א1'!I14/'כללי א1'!$C$17)</f>
        <v>8.9928057553956839E-4</v>
      </c>
      <c r="K12" s="78">
        <f>SUM(L12:P12)</f>
        <v>6.382639221318015E-3</v>
      </c>
      <c r="L12" s="79">
        <f>IF(('כללי א1'!L14+'כללי א1'!K14)=0,0,('כללי א1'!L14+'כללי א1'!K14)/'כללי א1'!$J$17)</f>
        <v>3.3508855911919579E-3</v>
      </c>
      <c r="M12" s="79">
        <f>IF('כללי א1'!M14=0,0,'כללי א1'!M14/'כללי א1'!$J$17)</f>
        <v>7.9782990266475187E-4</v>
      </c>
      <c r="N12" s="79">
        <f>IF('כללי א1'!N14=0,0,'כללי א1'!N14/'כללי א1'!$J$17)</f>
        <v>1.4360938247965534E-3</v>
      </c>
      <c r="O12" s="79">
        <f>IF('כללי א1'!O14=0,0,'כללי א1'!O14/'כללי א1'!$J$17)</f>
        <v>6.382639221318015E-4</v>
      </c>
      <c r="P12" s="80">
        <f>IF('כללי א1'!P14=0,0,'כללי א1'!P14/'כללי א1'!$J$17)</f>
        <v>1.5956598053295037E-4</v>
      </c>
      <c r="Q12" s="78">
        <f>SUM(R12:V12)</f>
        <v>0.22457831325301209</v>
      </c>
      <c r="R12" s="79">
        <f>IF(('כללי א1'!S14+'כללי א1'!R14)=0,0,('כללי א1'!S14+'כללי א1'!R14)/'כללי א1'!$Q$17)</f>
        <v>0.13638554216867471</v>
      </c>
      <c r="S12" s="79">
        <f>IF('כללי א1'!T14=0,0,'כללי א1'!T14/'כללי א1'!$Q$17)</f>
        <v>5.3975903614457831E-2</v>
      </c>
      <c r="T12" s="79">
        <f>IF('כללי א1'!U14=0,0,'כללי א1'!U14/'כללי א1'!$Q$17)</f>
        <v>2.4417670682730923E-2</v>
      </c>
      <c r="U12" s="79">
        <f>IF('כללי א1'!V14=0,0,'כללי א1'!V14/'כללי א1'!$Q$17)</f>
        <v>6.4257028112449802E-3</v>
      </c>
      <c r="V12" s="79">
        <f>IF('כללי א1'!W14=0,0,'כללי א1'!W14/'כללי א1'!$Q$17)</f>
        <v>3.3734939759036144E-3</v>
      </c>
      <c r="W12" s="78">
        <f>SUM(X12:AB12)</f>
        <v>0.13712374581939799</v>
      </c>
      <c r="X12" s="79">
        <f>IF(('כללי א1'!Z14+'כללי א1'!Y14)=0,0,('כללי א1'!Z14+'כללי א1'!Y14)/'כללי א1'!$X$17)</f>
        <v>9.3645484949832769E-2</v>
      </c>
      <c r="Y12" s="79">
        <f>IF('כללי א1'!AA14=0,0,'כללי א1'!AA14/'כללי א1'!$X$17)</f>
        <v>2.1739130434782608E-2</v>
      </c>
      <c r="Z12" s="79">
        <f>IF('כללי א1'!AB14=0,0,'כללי א1'!AB14/'כללי א1'!$X$17)</f>
        <v>1.5050167224080268E-2</v>
      </c>
      <c r="AA12" s="79">
        <f>IF('כללי א1'!AC14=0,0,'כללי א1'!AC14/'כללי א1'!$X$17)</f>
        <v>1.6722408026755853E-3</v>
      </c>
      <c r="AB12" s="79">
        <f>IF('כללי א1'!AD14=0,0,'כללי א1'!AD14/'כללי א1'!$X$17)</f>
        <v>5.016722408026756E-3</v>
      </c>
      <c r="AC12" s="78">
        <f>SUM(AD12:AH12)</f>
        <v>3.8081805359661491E-2</v>
      </c>
      <c r="AD12" s="79">
        <f>IF(('כללי א1'!AG14+'כללי א1'!AF14)=0,0,('כללי א1'!AG14+'כללי א1'!AF14)/'כללי א1'!$AE$17)</f>
        <v>2.2566995768688293E-2</v>
      </c>
      <c r="AE12" s="79">
        <f>IF('כללי א1'!AH14=0,0,'כללי א1'!AH14/'כללי א1'!$AE$17)</f>
        <v>9.8730606488011286E-3</v>
      </c>
      <c r="AF12" s="79">
        <f>IF('כללי א1'!AI14=0,0,'כללי א1'!AI14/'כללי א1'!$AE$17)</f>
        <v>2.8208744710860366E-3</v>
      </c>
      <c r="AG12" s="79">
        <f>IF('כללי א1'!AJ14=0,0,'כללי א1'!AJ14/'כללי א1'!$AE$17)</f>
        <v>1.4104372355430183E-3</v>
      </c>
      <c r="AH12" s="79">
        <f>IF('כללי א1'!AK14=0,0,'כללי א1'!AK14/'כללי א1'!$AE$17)</f>
        <v>1.4104372355430183E-3</v>
      </c>
      <c r="AI12" s="302"/>
      <c r="AJ12" s="302"/>
      <c r="AK12" s="302"/>
      <c r="AL12" s="302"/>
      <c r="AM12" s="173"/>
    </row>
    <row r="13" spans="1:41" x14ac:dyDescent="0.2">
      <c r="A13" s="202">
        <v>5</v>
      </c>
      <c r="B13" s="305" t="s">
        <v>78</v>
      </c>
      <c r="C13" s="306"/>
      <c r="D13" s="306"/>
      <c r="E13" s="78">
        <f>SUM(F13:J13)</f>
        <v>0.94844124700239818</v>
      </c>
      <c r="F13" s="79">
        <f>IF(('כללי א1'!D15+'כללי א1'!E15)=0,0,('כללי א1'!D15+'כללי א1'!E15)/'כללי א1'!$C$17)</f>
        <v>0.39088729016786572</v>
      </c>
      <c r="G13" s="79">
        <f>IF('כללי א1'!F15=0,0,'כללי א1'!F15/'כללי א1'!$C$17)</f>
        <v>0.36480815347721823</v>
      </c>
      <c r="H13" s="79">
        <f>IF('כללי א1'!G15=0,0,'כללי א1'!G15/'כללי א1'!$C$17)</f>
        <v>0.1238009592326139</v>
      </c>
      <c r="I13" s="79">
        <f>IF('כללי א1'!H15=0,0,'כללי א1'!H15/'כללי א1'!$C$17)</f>
        <v>4.7661870503597124E-2</v>
      </c>
      <c r="J13" s="80">
        <f>IF('כללי א1'!I15=0,0,'כללי א1'!I15/'כללי א1'!$C$17)</f>
        <v>2.1282973621103117E-2</v>
      </c>
      <c r="K13" s="78">
        <f>SUM(L13:P13)</f>
        <v>1.5956598053295037E-4</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1.5956598053295037E-4</v>
      </c>
      <c r="Q13" s="78">
        <f>SUM(R13:V13)</f>
        <v>6.907630522088354E-3</v>
      </c>
      <c r="R13" s="79">
        <f>IF(('כללי א1'!S15+'כללי א1'!R15)=0,0,('כללי א1'!S15+'כללי א1'!R15)/'כללי א1'!$Q$17)</f>
        <v>6.42570281124498E-4</v>
      </c>
      <c r="S13" s="79">
        <f>IF('כללי א1'!T15=0,0,'כללי א1'!T15/'כללי א1'!$Q$17)</f>
        <v>2.0883534136546186E-3</v>
      </c>
      <c r="T13" s="79">
        <f>IF('כללי א1'!U15=0,0,'כללי א1'!U15/'כללי א1'!$Q$17)</f>
        <v>2.7309236947791163E-3</v>
      </c>
      <c r="U13" s="79">
        <f>IF('כללי א1'!V15=0,0,'כללי א1'!V15/'כללי א1'!$Q$17)</f>
        <v>6.42570281124498E-4</v>
      </c>
      <c r="V13" s="79">
        <f>IF('כללי א1'!W15=0,0,'כללי א1'!W15/'כללי א1'!$Q$17)</f>
        <v>8.0321285140562252E-4</v>
      </c>
      <c r="W13" s="78">
        <f>SUM(X13:AB13)</f>
        <v>3.3444816053511704E-2</v>
      </c>
      <c r="X13" s="79">
        <f>IF(('כללי א1'!Z15+'כללי א1'!Y15)=0,0,('כללי א1'!Z15+'כללי א1'!Y15)/'כללי א1'!$X$17)</f>
        <v>1.0033444816053512E-2</v>
      </c>
      <c r="Y13" s="79">
        <f>IF('כללי א1'!AA15=0,0,'כללי א1'!AA15/'כללי א1'!$X$17)</f>
        <v>5.016722408026756E-3</v>
      </c>
      <c r="Z13" s="79">
        <f>IF('כללי א1'!AB15=0,0,'כללי א1'!AB15/'כללי א1'!$X$17)</f>
        <v>1.1705685618729096E-2</v>
      </c>
      <c r="AA13" s="79">
        <f>IF('כללי א1'!AC15=0,0,'כללי א1'!AC15/'כללי א1'!$X$17)</f>
        <v>5.016722408026756E-3</v>
      </c>
      <c r="AB13" s="79">
        <f>IF('כללי א1'!AD15=0,0,'כללי א1'!AD15/'כללי א1'!$X$17)</f>
        <v>1.6722408026755853E-3</v>
      </c>
      <c r="AC13" s="78">
        <f>SUM(AD13:AH13)</f>
        <v>3.3850493653032443E-2</v>
      </c>
      <c r="AD13" s="79">
        <f>IF(('כללי א1'!AG15+'כללי א1'!AF15)=0,0,('כללי א1'!AG15+'כללי א1'!AF15)/'כללי א1'!$AE$17)</f>
        <v>1.2693935119887164E-2</v>
      </c>
      <c r="AE13" s="79">
        <f>IF('כללי א1'!AH15=0,0,'כללי א1'!AH15/'כללי א1'!$AE$17)</f>
        <v>8.4626234132581107E-3</v>
      </c>
      <c r="AF13" s="79">
        <f>IF('כללי א1'!AI15=0,0,'כללי א1'!AI15/'כללי א1'!$AE$17)</f>
        <v>7.052186177715092E-3</v>
      </c>
      <c r="AG13" s="79">
        <f>IF('כללי א1'!AJ15=0,0,'כללי א1'!AJ15/'כללי א1'!$AE$17)</f>
        <v>5.6417489421720732E-3</v>
      </c>
      <c r="AH13" s="79">
        <f>IF('כללי א1'!AK15=0,0,'כללי א1'!AK15/'כללי א1'!$AE$17)</f>
        <v>0</v>
      </c>
      <c r="AI13" s="302"/>
      <c r="AJ13" s="302"/>
      <c r="AK13" s="302"/>
      <c r="AL13" s="302"/>
      <c r="AM13" s="173"/>
    </row>
    <row r="14" spans="1:41" x14ac:dyDescent="0.2">
      <c r="A14" s="202">
        <v>6</v>
      </c>
      <c r="B14" s="305" t="s">
        <v>79</v>
      </c>
      <c r="C14" s="306"/>
      <c r="D14" s="306"/>
      <c r="E14" s="78">
        <f>SUM(F14:J14)</f>
        <v>1.2290167865707434E-2</v>
      </c>
      <c r="F14" s="79">
        <f>IF(('כללי א1'!D16+'כללי א1'!E16)=0,0,('כללי א1'!D16+'כללי א1'!E16)/'כללי א1'!$C$17)</f>
        <v>2.3980815347721821E-3</v>
      </c>
      <c r="G14" s="79">
        <f>IF('כללי א1'!F16=0,0,'כללי א1'!F16/'כללי א1'!$C$17)</f>
        <v>1.4988009592326139E-3</v>
      </c>
      <c r="H14" s="79">
        <f>IF('כללי א1'!G16=0,0,'כללי א1'!G16/'כללי א1'!$C$17)</f>
        <v>1.4988009592326139E-3</v>
      </c>
      <c r="I14" s="79">
        <f>IF('כללי א1'!H16=0,0,'כללי א1'!H16/'כללי א1'!$C$17)</f>
        <v>1.199040767386091E-3</v>
      </c>
      <c r="J14" s="80">
        <f>IF('כללי א1'!I16=0,0,'כללי א1'!I16/'כללי א1'!$C$17)</f>
        <v>5.695443645083933E-3</v>
      </c>
      <c r="K14" s="78">
        <f>SUM(L14:P14)</f>
        <v>2.2339237274613052E-3</v>
      </c>
      <c r="L14" s="79">
        <f>IF(('כללי א1'!L16+'כללי א1'!K16)=0,0,('כללי א1'!L16+'כללי א1'!K16)/'כללי א1'!$J$17)</f>
        <v>0</v>
      </c>
      <c r="M14" s="79">
        <f>IF('כללי א1'!M16=0,0,'כללי א1'!M16/'כללי א1'!$J$17)</f>
        <v>1.5956598053295037E-4</v>
      </c>
      <c r="N14" s="79">
        <f>IF('כללי א1'!N16=0,0,'כללי א1'!N16/'כללי א1'!$J$17)</f>
        <v>3.1913196106590075E-4</v>
      </c>
      <c r="O14" s="79">
        <f>IF('כללי א1'!O16=0,0,'כללי א1'!O16/'כללי א1'!$J$17)</f>
        <v>4.7869794159885112E-4</v>
      </c>
      <c r="P14" s="80">
        <f>IF('כללי א1'!P16=0,0,'כללי א1'!P16/'כללי א1'!$J$17)</f>
        <v>1.276527844263603E-3</v>
      </c>
      <c r="Q14" s="78">
        <f>SUM(R14:V14)</f>
        <v>1.0923694779116465E-2</v>
      </c>
      <c r="R14" s="79">
        <f>IF(('כללי א1'!S16+'כללי א1'!R16)=0,0,('כללי א1'!S16+'כללי א1'!R16)/'כללי א1'!$Q$17)</f>
        <v>3.5341365461847392E-3</v>
      </c>
      <c r="S14" s="79">
        <f>IF('כללי א1'!T16=0,0,'כללי א1'!T16/'כללי א1'!$Q$17)</f>
        <v>2.2489959839357429E-3</v>
      </c>
      <c r="T14" s="79">
        <f>IF('כללי א1'!U16=0,0,'כללי א1'!U16/'כללי א1'!$Q$17)</f>
        <v>2.0883534136546186E-3</v>
      </c>
      <c r="U14" s="79">
        <f>IF('כללי א1'!V16=0,0,'כללי א1'!V16/'כללי א1'!$Q$17)</f>
        <v>6.42570281124498E-4</v>
      </c>
      <c r="V14" s="79">
        <f>IF('כללי א1'!W16=0,0,'כללי א1'!W16/'כללי א1'!$Q$17)</f>
        <v>2.4096385542168677E-3</v>
      </c>
      <c r="W14" s="78">
        <f>SUM(X14:AB14)</f>
        <v>2.6755852842809364E-2</v>
      </c>
      <c r="X14" s="79">
        <f>IF(('כללי א1'!Z16+'כללי א1'!Y16)=0,0,('כללי א1'!Z16+'כללי א1'!Y16)/'כללי א1'!$X$17)</f>
        <v>6.688963210702341E-3</v>
      </c>
      <c r="Y14" s="79">
        <f>IF('כללי א1'!AA16=0,0,'כללי א1'!AA16/'כללי א1'!$X$17)</f>
        <v>0</v>
      </c>
      <c r="Z14" s="79">
        <f>IF('כללי א1'!AB16=0,0,'כללי א1'!AB16/'כללי א1'!$X$17)</f>
        <v>3.3444816053511705E-3</v>
      </c>
      <c r="AA14" s="79">
        <f>IF('כללי א1'!AC16=0,0,'כללי א1'!AC16/'כללי א1'!$X$17)</f>
        <v>5.016722408026756E-3</v>
      </c>
      <c r="AB14" s="79">
        <f>IF('כללי א1'!AD16=0,0,'כללי א1'!AD16/'כללי א1'!$X$17)</f>
        <v>1.1705685618729096E-2</v>
      </c>
      <c r="AC14" s="78">
        <f>SUM(AD14:AH14)</f>
        <v>8.4626234132581107E-3</v>
      </c>
      <c r="AD14" s="79">
        <f>IF(('כללי א1'!AG16+'כללי א1'!AF16)=0,0,('כללי א1'!AG16+'כללי א1'!AF16)/'כללי א1'!$AE$17)</f>
        <v>4.2313117066290554E-3</v>
      </c>
      <c r="AE14" s="79">
        <f>IF('כללי א1'!AH16=0,0,'כללי א1'!AH16/'כללי א1'!$AE$17)</f>
        <v>1.4104372355430183E-3</v>
      </c>
      <c r="AF14" s="79">
        <f>IF('כללי א1'!AI16=0,0,'כללי א1'!AI16/'כללי א1'!$AE$17)</f>
        <v>2.8208744710860366E-3</v>
      </c>
      <c r="AG14" s="79">
        <f>IF('כללי א1'!AJ16=0,0,'כללי א1'!AJ16/'כללי א1'!$AE$17)</f>
        <v>0</v>
      </c>
      <c r="AH14" s="79">
        <f>IF('כללי א1'!AK16=0,0,'כללי א1'!AK16/'כללי א1'!$AE$17)</f>
        <v>0</v>
      </c>
      <c r="AI14" s="302"/>
      <c r="AJ14" s="302"/>
      <c r="AK14" s="302"/>
      <c r="AL14" s="302"/>
      <c r="AM14" s="173"/>
    </row>
    <row r="15" spans="1:41" x14ac:dyDescent="0.2">
      <c r="A15" s="202">
        <v>7</v>
      </c>
      <c r="B15" s="375" t="s">
        <v>183</v>
      </c>
      <c r="C15" s="376"/>
      <c r="D15" s="376"/>
      <c r="E15" s="78">
        <f t="shared" ref="E15:AH15" si="0">SUM(E11:E14)</f>
        <v>1</v>
      </c>
      <c r="F15" s="82">
        <f t="shared" si="0"/>
        <v>0.41187050359712229</v>
      </c>
      <c r="G15" s="82">
        <f t="shared" si="0"/>
        <v>0.3827937649880096</v>
      </c>
      <c r="H15" s="82">
        <f t="shared" si="0"/>
        <v>0.12859712230215825</v>
      </c>
      <c r="I15" s="82">
        <f t="shared" si="0"/>
        <v>4.8860911270983215E-2</v>
      </c>
      <c r="J15" s="83">
        <f t="shared" si="0"/>
        <v>2.7877697841726619E-2</v>
      </c>
      <c r="K15" s="78">
        <f t="shared" si="0"/>
        <v>0.99999999999999989</v>
      </c>
      <c r="L15" s="82">
        <f t="shared" si="0"/>
        <v>0.73879048986756024</v>
      </c>
      <c r="M15" s="82">
        <f t="shared" si="0"/>
        <v>0.14424764640178714</v>
      </c>
      <c r="N15" s="82">
        <f t="shared" si="0"/>
        <v>7.0687729376097019E-2</v>
      </c>
      <c r="O15" s="82">
        <f t="shared" si="0"/>
        <v>1.9467049625019946E-2</v>
      </c>
      <c r="P15" s="83">
        <f t="shared" si="0"/>
        <v>2.6807084729535663E-2</v>
      </c>
      <c r="Q15" s="78">
        <f t="shared" si="0"/>
        <v>1</v>
      </c>
      <c r="R15" s="82">
        <f t="shared" si="0"/>
        <v>0.44851405622489965</v>
      </c>
      <c r="S15" s="82">
        <f t="shared" si="0"/>
        <v>0.31823293172690759</v>
      </c>
      <c r="T15" s="82">
        <f t="shared" si="0"/>
        <v>0.16289156626506027</v>
      </c>
      <c r="U15" s="82">
        <f t="shared" si="0"/>
        <v>4.0321285140562255E-2</v>
      </c>
      <c r="V15" s="83">
        <f t="shared" si="0"/>
        <v>3.0040160642570281E-2</v>
      </c>
      <c r="W15" s="78">
        <f t="shared" si="0"/>
        <v>1</v>
      </c>
      <c r="X15" s="82">
        <f t="shared" si="0"/>
        <v>0.56187290969899661</v>
      </c>
      <c r="Y15" s="82">
        <f t="shared" si="0"/>
        <v>0.1806020066889632</v>
      </c>
      <c r="Z15" s="82">
        <f t="shared" si="0"/>
        <v>0.12709030100334448</v>
      </c>
      <c r="AA15" s="82">
        <f t="shared" si="0"/>
        <v>5.3511705685618721E-2</v>
      </c>
      <c r="AB15" s="83">
        <f t="shared" si="0"/>
        <v>7.6923076923076927E-2</v>
      </c>
      <c r="AC15" s="78">
        <f t="shared" si="0"/>
        <v>0.99999999999999978</v>
      </c>
      <c r="AD15" s="82">
        <f t="shared" si="0"/>
        <v>0.68547249647390684</v>
      </c>
      <c r="AE15" s="82">
        <f t="shared" si="0"/>
        <v>0.16643159379407618</v>
      </c>
      <c r="AF15" s="82">
        <f t="shared" si="0"/>
        <v>9.449929478138222E-2</v>
      </c>
      <c r="AG15" s="82">
        <f t="shared" si="0"/>
        <v>3.9492242595204508E-2</v>
      </c>
      <c r="AH15" s="83">
        <f t="shared" si="0"/>
        <v>1.4104372355430182E-2</v>
      </c>
      <c r="AI15" s="302"/>
      <c r="AJ15" s="302"/>
      <c r="AK15" s="302"/>
      <c r="AL15" s="302"/>
      <c r="AM15" s="173"/>
    </row>
    <row r="16" spans="1:41" x14ac:dyDescent="0.2">
      <c r="A16" s="205" t="s">
        <v>80</v>
      </c>
      <c r="B16" s="206" t="s">
        <v>184</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3"/>
    </row>
    <row r="17" spans="1:39" x14ac:dyDescent="0.2">
      <c r="A17" s="202">
        <v>1</v>
      </c>
      <c r="B17" s="203" t="s">
        <v>76</v>
      </c>
      <c r="C17" s="271"/>
      <c r="D17" s="272"/>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2"/>
      <c r="AJ17" s="302"/>
      <c r="AK17" s="302"/>
      <c r="AL17" s="302"/>
      <c r="AM17" s="173"/>
    </row>
    <row r="18" spans="1:39" x14ac:dyDescent="0.2">
      <c r="A18" s="202">
        <v>2</v>
      </c>
      <c r="B18" s="203" t="s">
        <v>77</v>
      </c>
      <c r="C18" s="271"/>
      <c r="D18" s="272"/>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2"/>
      <c r="AJ18" s="302"/>
      <c r="AK18" s="302"/>
      <c r="AL18" s="302"/>
      <c r="AM18" s="173"/>
    </row>
    <row r="19" spans="1:39" x14ac:dyDescent="0.2">
      <c r="A19" s="202">
        <v>3</v>
      </c>
      <c r="B19" s="203" t="s">
        <v>82</v>
      </c>
      <c r="C19" s="271"/>
      <c r="D19" s="272"/>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2"/>
      <c r="AJ19" s="302"/>
      <c r="AK19" s="302"/>
      <c r="AL19" s="302"/>
      <c r="AM19" s="173"/>
    </row>
    <row r="20" spans="1:39" x14ac:dyDescent="0.2">
      <c r="A20" s="205" t="s">
        <v>83</v>
      </c>
      <c r="B20" s="206" t="s">
        <v>446</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3"/>
    </row>
    <row r="21" spans="1:39" x14ac:dyDescent="0.2">
      <c r="A21" s="202">
        <v>1</v>
      </c>
      <c r="B21" s="203" t="s">
        <v>76</v>
      </c>
      <c r="C21" s="271"/>
      <c r="D21" s="272"/>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0.77551020408163263</v>
      </c>
      <c r="L21" s="94">
        <f>IF(('כללי א1'!L24+'כללי א1'!K24)=0,0,('כללי א1'!L24+'כללי א1'!K24)/'כללי א1'!$J$28)</f>
        <v>0.18367346938775511</v>
      </c>
      <c r="M21" s="94">
        <f>IF('כללי א1'!M24=0,0,'כללי א1'!M24/'כללי א1'!$J$28)</f>
        <v>8.1632653061224483E-2</v>
      </c>
      <c r="N21" s="94">
        <f>IF('כללי א1'!N24=0,0,'כללי א1'!N24/'כללי א1'!$J$28)</f>
        <v>4.0816326530612242E-2</v>
      </c>
      <c r="O21" s="94">
        <f>IF('כללי א1'!O24=0,0,'כללי א1'!O24/'כללי א1'!$J$28)</f>
        <v>8.1632653061224483E-2</v>
      </c>
      <c r="P21" s="96">
        <f>IF('כללי א1'!P24=0,0,'כללי א1'!P24/'כללי א1'!$J$28)</f>
        <v>0.38775510204081631</v>
      </c>
      <c r="Q21" s="78">
        <f>SUM(R21:V21)</f>
        <v>0.77047704770477043</v>
      </c>
      <c r="R21" s="94">
        <f>IF(('כללי א1'!S24+'כללי א1'!R24)=0,0,('כללי א1'!S24+'כללי א1'!R24)/'כללי א1'!$Q$28)</f>
        <v>6.6606660666066603E-2</v>
      </c>
      <c r="S21" s="94">
        <f>IF('כללי א1'!T24=0,0,'כללי א1'!T24/'כללי א1'!$Q$28)</f>
        <v>2.7002700270027002E-2</v>
      </c>
      <c r="T21" s="94">
        <f>IF('כללי א1'!U24=0,0,'כללי א1'!U24/'כללי א1'!$Q$28)</f>
        <v>5.5805580558055803E-2</v>
      </c>
      <c r="U21" s="94">
        <f>IF('כללי א1'!V24=0,0,'כללי א1'!V24/'כללי א1'!$Q$28)</f>
        <v>8.0108010801080112E-2</v>
      </c>
      <c r="V21" s="95">
        <f>IF('כללי א1'!W24=0,0,'כללי א1'!W24/'כללי א1'!$Q$28)</f>
        <v>0.54095409540954098</v>
      </c>
      <c r="W21" s="78">
        <f>SUM(X21:AB21)</f>
        <v>0.55555555555555558</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0.1111111111111111</v>
      </c>
      <c r="AB21" s="97">
        <f>IF('כללי א1'!AD24=0,0,'כללי א1'!AD24/'כללי א1'!$X$28)</f>
        <v>0.44444444444444442</v>
      </c>
      <c r="AC21" s="78">
        <f>SUM(AD21:AH21)</f>
        <v>0.4</v>
      </c>
      <c r="AD21" s="94">
        <f>IF(('כללי א1'!AG24+'כללי א1'!AF24)=0,0,('כללי א1'!AG24+'כללי א1'!AF24)/'כללי א1'!$AE$28)</f>
        <v>0</v>
      </c>
      <c r="AE21" s="94">
        <f>IF('כללי א1'!AH24=0,0,'כללי א1'!AH24/'כללי א1'!$AE$28)</f>
        <v>0.1</v>
      </c>
      <c r="AF21" s="94">
        <f>IF('כללי א1'!AI24=0,0,'כללי א1'!AI24/'כללי א1'!$AE$28)</f>
        <v>0</v>
      </c>
      <c r="AG21" s="94">
        <f>IF('כללי א1'!AJ24=0,0,'כללי א1'!AJ24/'כללי א1'!$AE$28)</f>
        <v>0.1</v>
      </c>
      <c r="AH21" s="95">
        <f>IF('כללי א1'!AK24=0,0,'כללי א1'!AK24/'כללי א1'!$AE$28)</f>
        <v>0.2</v>
      </c>
      <c r="AI21" s="302"/>
      <c r="AJ21" s="302"/>
      <c r="AK21" s="302"/>
      <c r="AL21" s="302"/>
      <c r="AM21" s="173"/>
    </row>
    <row r="22" spans="1:39" x14ac:dyDescent="0.2">
      <c r="A22" s="202">
        <v>2</v>
      </c>
      <c r="B22" s="203" t="s">
        <v>77</v>
      </c>
      <c r="C22" s="271"/>
      <c r="D22" s="272"/>
      <c r="E22" s="93">
        <f>SUM(F22:J22)</f>
        <v>1.3254786450662739E-2</v>
      </c>
      <c r="F22" s="94">
        <f>IF(('כללי א1'!E25+'כללי א1'!D25)=0,0,('כללי א1'!E25+'כללי א1'!D25)/'כללי א1'!$C$28)</f>
        <v>4.418262150220913E-3</v>
      </c>
      <c r="G22" s="94">
        <f>IF('כללי א1'!F25=0,0,'כללי א1'!F25/'כללי א1'!$C$28)</f>
        <v>4.418262150220913E-3</v>
      </c>
      <c r="H22" s="94">
        <f>IF('כללי א1'!G25=0,0,'כללי א1'!G25/'כללי א1'!$C$28)</f>
        <v>1.4727540500736377E-3</v>
      </c>
      <c r="I22" s="94">
        <f>IF('כללי א1'!H25=0,0,'כללי א1'!H25/'כללי א1'!$C$28)</f>
        <v>0</v>
      </c>
      <c r="J22" s="95">
        <f>IF('כללי א1'!I25=0,0,'כללי א1'!I25/'כללי א1'!$C$28)</f>
        <v>2.9455081001472753E-3</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7.0207020702070216E-2</v>
      </c>
      <c r="R22" s="94">
        <f>IF(('כללי א1'!S25+'כללי א1'!R25)=0,0,('כללי א1'!S25+'כללי א1'!R25)/'כללי א1'!$Q$28)</f>
        <v>8.1008100810081012E-3</v>
      </c>
      <c r="S22" s="94">
        <f>IF('כללי א1'!T25=0,0,'כללי א1'!T25/'כללי א1'!$Q$28)</f>
        <v>3.6003600360036002E-3</v>
      </c>
      <c r="T22" s="94">
        <f>IF('כללי א1'!U25=0,0,'כללי א1'!U25/'כללי א1'!$Q$28)</f>
        <v>4.5004500450045006E-3</v>
      </c>
      <c r="U22" s="94">
        <f>IF('כללי א1'!V25=0,0,'כללי א1'!V25/'כללי א1'!$Q$28)</f>
        <v>1.4401440144014401E-2</v>
      </c>
      <c r="V22" s="95">
        <f>IF('כללי א1'!W25=0,0,'כללי א1'!W25/'כללי א1'!$Q$28)</f>
        <v>3.9603960396039604E-2</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0.1</v>
      </c>
      <c r="AD22" s="94">
        <f>IF(('כללי א1'!AG25+'כללי א1'!AF25)=0,0,('כללי א1'!AG25+'כללי א1'!AF25)/'כללי א1'!$AE$28)</f>
        <v>0</v>
      </c>
      <c r="AE22" s="94">
        <f>IF('כללי א1'!AH25=0,0,'כללי א1'!AH25/'כללי א1'!$AE$28)</f>
        <v>0.1</v>
      </c>
      <c r="AF22" s="94">
        <f>IF('כללי א1'!AI25=0,0,'כללי א1'!AI25/'כללי א1'!$AE$28)</f>
        <v>0</v>
      </c>
      <c r="AG22" s="94">
        <f>IF('כללי א1'!AJ25=0,0,'כללי א1'!AJ25/'כללי א1'!$AE$28)</f>
        <v>0</v>
      </c>
      <c r="AH22" s="95">
        <f>IF('כללי א1'!AK25=0,0,'כללי א1'!AK25/'כללי א1'!$AE$28)</f>
        <v>0</v>
      </c>
      <c r="AI22" s="302"/>
      <c r="AJ22" s="302"/>
      <c r="AK22" s="302"/>
      <c r="AL22" s="302"/>
      <c r="AM22" s="173"/>
    </row>
    <row r="23" spans="1:39" x14ac:dyDescent="0.2">
      <c r="A23" s="202">
        <v>3</v>
      </c>
      <c r="B23" s="203" t="s">
        <v>84</v>
      </c>
      <c r="C23" s="271"/>
      <c r="D23" s="272"/>
      <c r="E23" s="93">
        <f>SUM(F23:J23)</f>
        <v>0.98674521354933731</v>
      </c>
      <c r="F23" s="94">
        <f>IF(('כללי א1'!E26+'כללי א1'!D26)=0,0,('כללי א1'!E26+'כללי א1'!D26)/'כללי א1'!$C$28)</f>
        <v>3.3873343151693665E-2</v>
      </c>
      <c r="G23" s="94">
        <f>IF('כללי א1'!F26=0,0,'כללי א1'!F26/'כללי א1'!$C$28)</f>
        <v>0.15316642120765833</v>
      </c>
      <c r="H23" s="94">
        <f>IF('כללי א1'!G26=0,0,'כללי א1'!G26/'כללי א1'!$C$28)</f>
        <v>0.41384388807069217</v>
      </c>
      <c r="I23" s="94">
        <f>IF('כללי א1'!H26=0,0,'כללי א1'!H26/'כללי א1'!$C$28)</f>
        <v>0.3078055964653903</v>
      </c>
      <c r="J23" s="95">
        <f>IF('כללי א1'!I26=0,0,'כללי א1'!I26/'כללי א1'!$C$28)</f>
        <v>7.8055964653902798E-2</v>
      </c>
      <c r="K23" s="78">
        <f>SUM(L23:P23)</f>
        <v>0.22448979591836732</v>
      </c>
      <c r="L23" s="94">
        <f>IF(('כללי א1'!L26+'כללי א1'!K26)=0,0,('כללי א1'!L26+'כללי א1'!K26)/'כללי א1'!$J$28)</f>
        <v>0</v>
      </c>
      <c r="M23" s="94">
        <f>IF('כללי א1'!M26=0,0,'כללי א1'!M26/'כללי א1'!$J$28)</f>
        <v>4.0816326530612242E-2</v>
      </c>
      <c r="N23" s="94">
        <f>IF('כללי א1'!N26=0,0,'כללי א1'!N26/'כללי א1'!$J$28)</f>
        <v>2.0408163265306121E-2</v>
      </c>
      <c r="O23" s="94">
        <f>IF('כללי א1'!O26=0,0,'כללי א1'!O26/'כללי א1'!$J$28)</f>
        <v>2.0408163265306121E-2</v>
      </c>
      <c r="P23" s="96">
        <f>IF('כללי א1'!P26=0,0,'כללי א1'!P26/'כללי א1'!$J$28)</f>
        <v>0.14285714285714285</v>
      </c>
      <c r="Q23" s="78">
        <f>SUM(R23:V23)</f>
        <v>0.15931593159315932</v>
      </c>
      <c r="R23" s="94">
        <f>IF(('כללי א1'!S26+'כללי א1'!R26)=0,0,('כללי א1'!S26+'כללי א1'!R26)/'כללי א1'!$Q$28)</f>
        <v>4.3204320432043204E-2</v>
      </c>
      <c r="S23" s="94">
        <f>IF('כללי א1'!T26=0,0,'כללי א1'!T26/'כללי א1'!$Q$28)</f>
        <v>3.6003600360036005E-2</v>
      </c>
      <c r="T23" s="94">
        <f>IF('כללי א1'!U26=0,0,'כללי א1'!U26/'כללי א1'!$Q$28)</f>
        <v>2.2502250225022502E-2</v>
      </c>
      <c r="U23" s="94">
        <f>IF('כללי א1'!V26=0,0,'כללי א1'!V26/'כללי א1'!$Q$28)</f>
        <v>1.1701170117011701E-2</v>
      </c>
      <c r="V23" s="95">
        <f>IF('כללי א1'!W26=0,0,'כללי א1'!W26/'כללי א1'!$Q$28)</f>
        <v>4.5904590459045908E-2</v>
      </c>
      <c r="W23" s="78">
        <f>SUM(X23:AB23)</f>
        <v>0.44444444444444442</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0.44444444444444442</v>
      </c>
      <c r="AC23" s="78">
        <f>SUM(AD23:AH23)</f>
        <v>0.4</v>
      </c>
      <c r="AD23" s="94">
        <f>IF(('כללי א1'!AG26+'כללי א1'!AF26)=0,0,('כללי א1'!AG26+'כללי א1'!AF26)/'כללי א1'!$AE$28)</f>
        <v>0.2</v>
      </c>
      <c r="AE23" s="94">
        <f>IF('כללי א1'!AH26=0,0,'כללי א1'!AH26/'כללי א1'!$AE$28)</f>
        <v>0</v>
      </c>
      <c r="AF23" s="94">
        <f>IF('כללי א1'!AI26=0,0,'כללי א1'!AI26/'כללי א1'!$AE$28)</f>
        <v>0</v>
      </c>
      <c r="AG23" s="94">
        <f>IF('כללי א1'!AJ26=0,0,'כללי א1'!AJ26/'כללי א1'!$AE$28)</f>
        <v>0.2</v>
      </c>
      <c r="AH23" s="95">
        <f>IF('כללי א1'!AK26=0,0,'כללי א1'!AK26/'כללי א1'!$AE$28)</f>
        <v>0</v>
      </c>
      <c r="AI23" s="302"/>
      <c r="AJ23" s="302"/>
      <c r="AK23" s="302"/>
      <c r="AL23" s="302"/>
      <c r="AM23" s="173"/>
    </row>
    <row r="24" spans="1:39" x14ac:dyDescent="0.2">
      <c r="A24" s="202">
        <v>4</v>
      </c>
      <c r="B24" s="203" t="s">
        <v>85</v>
      </c>
      <c r="C24" s="271"/>
      <c r="D24" s="272"/>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0.1</v>
      </c>
      <c r="AD24" s="94">
        <f>IF(('כללי א1'!AG27+'כללי א1'!AF27)=0,0,('כללי א1'!AG27+'כללי א1'!AF27)/'כללי א1'!$AE$28)</f>
        <v>0.1</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2"/>
      <c r="AJ24" s="302"/>
      <c r="AK24" s="302"/>
      <c r="AL24" s="302"/>
      <c r="AM24" s="173"/>
    </row>
    <row r="25" spans="1:39" ht="13.5" thickBot="1" x14ac:dyDescent="0.25">
      <c r="A25" s="207">
        <v>5</v>
      </c>
      <c r="B25" s="208" t="s">
        <v>86</v>
      </c>
      <c r="C25" s="285"/>
      <c r="D25" s="286"/>
      <c r="E25" s="100">
        <f>SUM(E21:E24)</f>
        <v>1</v>
      </c>
      <c r="F25" s="101">
        <f t="shared" ref="F25:AH25" si="6">SUM(F21:F24)</f>
        <v>3.8291605301914576E-2</v>
      </c>
      <c r="G25" s="101">
        <f>SUM(G21:G24)</f>
        <v>0.15758468335787926</v>
      </c>
      <c r="H25" s="101">
        <f>SUM(H21:H24)</f>
        <v>0.4153166421207658</v>
      </c>
      <c r="I25" s="101">
        <f>SUM(I21:I24)</f>
        <v>0.3078055964653903</v>
      </c>
      <c r="J25" s="102">
        <f>SUM(J21:J24)</f>
        <v>8.1001472754050077E-2</v>
      </c>
      <c r="K25" s="100">
        <f t="shared" si="6"/>
        <v>1</v>
      </c>
      <c r="L25" s="101">
        <f t="shared" si="6"/>
        <v>0.18367346938775511</v>
      </c>
      <c r="M25" s="103">
        <f t="shared" si="6"/>
        <v>0.12244897959183673</v>
      </c>
      <c r="N25" s="103">
        <f t="shared" si="6"/>
        <v>6.1224489795918366E-2</v>
      </c>
      <c r="O25" s="103">
        <f t="shared" si="6"/>
        <v>0.1020408163265306</v>
      </c>
      <c r="P25" s="104">
        <f t="shared" si="6"/>
        <v>0.53061224489795911</v>
      </c>
      <c r="Q25" s="100">
        <f t="shared" si="6"/>
        <v>1</v>
      </c>
      <c r="R25" s="101">
        <f t="shared" si="6"/>
        <v>0.1179117911791179</v>
      </c>
      <c r="S25" s="103">
        <f t="shared" si="6"/>
        <v>6.6606660666066603E-2</v>
      </c>
      <c r="T25" s="103">
        <f t="shared" si="6"/>
        <v>8.2808280828082809E-2</v>
      </c>
      <c r="U25" s="103">
        <f t="shared" si="6"/>
        <v>0.10621062106210621</v>
      </c>
      <c r="V25" s="102">
        <f t="shared" si="6"/>
        <v>0.62646264626462655</v>
      </c>
      <c r="W25" s="100">
        <f t="shared" si="6"/>
        <v>1</v>
      </c>
      <c r="X25" s="101">
        <f t="shared" si="6"/>
        <v>0</v>
      </c>
      <c r="Y25" s="103">
        <f t="shared" si="6"/>
        <v>0</v>
      </c>
      <c r="Z25" s="103">
        <f t="shared" si="6"/>
        <v>0</v>
      </c>
      <c r="AA25" s="103">
        <f t="shared" si="6"/>
        <v>0.1111111111111111</v>
      </c>
      <c r="AB25" s="102">
        <f t="shared" si="6"/>
        <v>0.88888888888888884</v>
      </c>
      <c r="AC25" s="100">
        <f t="shared" si="6"/>
        <v>1</v>
      </c>
      <c r="AD25" s="101">
        <f t="shared" si="6"/>
        <v>0.30000000000000004</v>
      </c>
      <c r="AE25" s="103">
        <f t="shared" si="6"/>
        <v>0.2</v>
      </c>
      <c r="AF25" s="103">
        <f t="shared" si="6"/>
        <v>0</v>
      </c>
      <c r="AG25" s="103">
        <f t="shared" si="6"/>
        <v>0.30000000000000004</v>
      </c>
      <c r="AH25" s="102">
        <f t="shared" si="6"/>
        <v>0.2</v>
      </c>
      <c r="AI25" s="302"/>
      <c r="AJ25" s="302"/>
      <c r="AK25" s="302"/>
      <c r="AL25" s="302"/>
      <c r="AM25" s="173"/>
    </row>
    <row r="26" spans="1:39" x14ac:dyDescent="0.2">
      <c r="A26" s="261"/>
      <c r="B26" s="475"/>
      <c r="C26" s="475"/>
      <c r="D26" s="475"/>
      <c r="E26" s="300"/>
      <c r="F26" s="300"/>
      <c r="G26" s="300"/>
      <c r="H26" s="300"/>
      <c r="I26" s="300"/>
      <c r="J26" s="300"/>
    </row>
    <row r="27" spans="1:39" x14ac:dyDescent="0.2">
      <c r="B27" s="363" t="s">
        <v>527</v>
      </c>
      <c r="C27" s="362"/>
      <c r="H27" s="302"/>
      <c r="I27" s="302"/>
      <c r="J27" s="302"/>
    </row>
    <row r="28" spans="1:39" x14ac:dyDescent="0.2">
      <c r="A28" s="261"/>
      <c r="B28" s="473"/>
      <c r="C28" s="473"/>
      <c r="D28" s="473"/>
      <c r="E28" s="303"/>
      <c r="F28" s="303"/>
      <c r="G28" s="303"/>
      <c r="H28" s="303"/>
      <c r="I28" s="303"/>
      <c r="J28" s="303"/>
    </row>
    <row r="29" spans="1:39" x14ac:dyDescent="0.2">
      <c r="A29" s="302"/>
      <c r="B29" s="474"/>
      <c r="C29" s="477"/>
      <c r="D29" s="477"/>
      <c r="E29" s="304"/>
      <c r="F29" s="304"/>
      <c r="G29" s="304"/>
      <c r="H29" s="304"/>
      <c r="I29" s="304"/>
      <c r="J29" s="304"/>
    </row>
    <row r="30" spans="1:39" x14ac:dyDescent="0.2">
      <c r="A30" s="302"/>
      <c r="B30" s="474"/>
      <c r="C30" s="474"/>
      <c r="D30" s="474"/>
      <c r="E30" s="301"/>
      <c r="F30" s="301"/>
      <c r="G30" s="301"/>
      <c r="H30" s="301"/>
      <c r="I30" s="301"/>
      <c r="J30" s="301"/>
    </row>
    <row r="31" spans="1:39" x14ac:dyDescent="0.2">
      <c r="A31" s="302"/>
      <c r="B31" s="474"/>
      <c r="C31" s="474"/>
      <c r="D31" s="474"/>
      <c r="E31" s="301"/>
      <c r="F31" s="301"/>
      <c r="G31" s="301"/>
      <c r="H31" s="301"/>
      <c r="I31" s="301"/>
      <c r="J31" s="301"/>
    </row>
    <row r="32" spans="1:39" x14ac:dyDescent="0.2">
      <c r="A32" s="277"/>
      <c r="B32" s="473"/>
      <c r="C32" s="473"/>
      <c r="D32" s="473"/>
      <c r="E32" s="303"/>
      <c r="F32" s="303"/>
      <c r="G32" s="303"/>
      <c r="H32" s="303"/>
      <c r="I32" s="303"/>
      <c r="J32" s="303"/>
    </row>
    <row r="33" spans="1:10" x14ac:dyDescent="0.2">
      <c r="A33" s="302"/>
      <c r="B33" s="473"/>
      <c r="C33" s="473"/>
      <c r="D33" s="473"/>
      <c r="E33" s="303"/>
      <c r="F33" s="303"/>
      <c r="G33" s="303"/>
      <c r="H33" s="303"/>
      <c r="I33" s="303"/>
      <c r="J33" s="303"/>
    </row>
    <row r="34" spans="1:10" x14ac:dyDescent="0.2">
      <c r="A34" s="302"/>
      <c r="B34" s="473"/>
      <c r="C34" s="473"/>
      <c r="D34" s="473"/>
      <c r="E34" s="303"/>
      <c r="F34" s="303"/>
      <c r="G34" s="303"/>
      <c r="H34" s="303"/>
      <c r="I34" s="303"/>
      <c r="J34" s="303"/>
    </row>
    <row r="35" spans="1:10" x14ac:dyDescent="0.2">
      <c r="A35" s="277"/>
      <c r="B35" s="473"/>
      <c r="C35" s="473"/>
      <c r="D35" s="473"/>
      <c r="E35" s="303"/>
      <c r="F35" s="303"/>
      <c r="G35" s="303"/>
      <c r="H35" s="303"/>
      <c r="I35" s="303"/>
      <c r="J35" s="303"/>
    </row>
    <row r="36" spans="1:10" x14ac:dyDescent="0.2">
      <c r="A36" s="302"/>
      <c r="B36" s="473"/>
      <c r="C36" s="473"/>
      <c r="D36" s="473"/>
      <c r="E36" s="303"/>
      <c r="F36" s="303"/>
      <c r="G36" s="303"/>
      <c r="H36" s="303"/>
      <c r="I36" s="303"/>
      <c r="J36" s="303"/>
    </row>
    <row r="37" spans="1:10" x14ac:dyDescent="0.2">
      <c r="A37" s="302"/>
      <c r="B37" s="473"/>
      <c r="C37" s="473"/>
      <c r="D37" s="473"/>
      <c r="E37" s="303"/>
      <c r="F37" s="303"/>
      <c r="G37" s="303"/>
      <c r="H37" s="303"/>
      <c r="I37" s="303"/>
      <c r="J37" s="303"/>
    </row>
    <row r="38" spans="1:10" x14ac:dyDescent="0.2">
      <c r="A38" s="302"/>
      <c r="B38" s="473"/>
      <c r="C38" s="473"/>
      <c r="D38" s="473"/>
      <c r="E38" s="303"/>
      <c r="F38" s="303"/>
      <c r="G38" s="303"/>
      <c r="H38" s="303"/>
      <c r="I38" s="303"/>
      <c r="J38" s="303"/>
    </row>
    <row r="39" spans="1:10" x14ac:dyDescent="0.2">
      <c r="A39" s="302"/>
    </row>
  </sheetData>
  <sheetProtection password="CC43" sheet="1" objects="1" scenarios="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AU9" activePane="bottomRight" state="frozen"/>
      <selection activeCell="G33" sqref="G33"/>
      <selection pane="topRight" activeCell="G33" sqref="G33"/>
      <selection pane="bottomLeft" activeCell="G33" sqref="G33"/>
      <selection pane="bottomRight" activeCell="BP38" sqref="BP38"/>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7"/>
      <c r="B2" s="184" t="str">
        <f>הוראות!B13</f>
        <v>הכשרה חברה לביטוח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8"/>
      <c r="B3" s="183" t="str">
        <f>CONCATENATE(הוראות!Z13,הוראות!F13)</f>
        <v>הנתונים ביחידות בודדות לשנת 2017</v>
      </c>
      <c r="F3" s="121">
        <f>E3-1</f>
        <v>-1</v>
      </c>
    </row>
    <row r="4" spans="1:68" x14ac:dyDescent="0.2">
      <c r="B4" s="182" t="s">
        <v>425</v>
      </c>
    </row>
    <row r="5" spans="1:68" ht="13.5" thickBot="1" x14ac:dyDescent="0.25"/>
    <row r="6" spans="1:68" x14ac:dyDescent="0.2">
      <c r="A6" s="268"/>
      <c r="B6" s="487" t="s">
        <v>179</v>
      </c>
      <c r="C6" s="481"/>
      <c r="D6" s="482"/>
      <c r="E6" s="490" t="s">
        <v>87</v>
      </c>
      <c r="F6" s="491"/>
      <c r="G6" s="491"/>
      <c r="H6" s="491"/>
      <c r="I6" s="491"/>
      <c r="J6" s="492"/>
      <c r="K6" s="490" t="s">
        <v>88</v>
      </c>
      <c r="L6" s="491"/>
      <c r="M6" s="491"/>
      <c r="N6" s="491"/>
      <c r="O6" s="491"/>
      <c r="P6" s="492"/>
      <c r="Q6" s="490" t="s">
        <v>89</v>
      </c>
      <c r="R6" s="491"/>
      <c r="S6" s="491"/>
      <c r="T6" s="491"/>
      <c r="U6" s="491"/>
      <c r="V6" s="492"/>
      <c r="W6" s="490" t="s">
        <v>90</v>
      </c>
      <c r="X6" s="491"/>
      <c r="Y6" s="491"/>
      <c r="Z6" s="491"/>
      <c r="AA6" s="491"/>
      <c r="AB6" s="492"/>
      <c r="AC6" s="490" t="s">
        <v>91</v>
      </c>
      <c r="AD6" s="491"/>
      <c r="AE6" s="491"/>
      <c r="AF6" s="491"/>
      <c r="AG6" s="491"/>
      <c r="AH6" s="492"/>
      <c r="AI6" s="490" t="s">
        <v>92</v>
      </c>
      <c r="AJ6" s="491"/>
      <c r="AK6" s="491"/>
      <c r="AL6" s="491"/>
      <c r="AM6" s="491"/>
      <c r="AN6" s="492"/>
      <c r="AO6" s="490" t="s">
        <v>93</v>
      </c>
      <c r="AP6" s="491"/>
      <c r="AQ6" s="491"/>
      <c r="AR6" s="491"/>
      <c r="AS6" s="491"/>
      <c r="AT6" s="492"/>
      <c r="AU6" s="490" t="s">
        <v>94</v>
      </c>
      <c r="AV6" s="491"/>
      <c r="AW6" s="491"/>
      <c r="AX6" s="491"/>
      <c r="AY6" s="491"/>
      <c r="AZ6" s="492"/>
      <c r="BA6" s="490" t="s">
        <v>95</v>
      </c>
      <c r="BB6" s="491"/>
      <c r="BC6" s="491"/>
      <c r="BD6" s="491"/>
      <c r="BE6" s="491"/>
      <c r="BF6" s="492"/>
      <c r="BG6" s="278"/>
      <c r="BH6" s="278"/>
      <c r="BI6" s="278"/>
      <c r="BJ6" s="278"/>
      <c r="BK6" s="278"/>
      <c r="BL6" s="173"/>
    </row>
    <row r="7" spans="1:68" ht="25.5" customHeight="1" x14ac:dyDescent="0.2">
      <c r="A7" s="269"/>
      <c r="B7" s="488"/>
      <c r="C7" s="483"/>
      <c r="D7" s="484"/>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8"/>
      <c r="BH7" s="278"/>
      <c r="BI7" s="278"/>
      <c r="BJ7" s="278"/>
      <c r="BK7" s="278"/>
      <c r="BL7" s="173"/>
    </row>
    <row r="8" spans="1:68" ht="13.5" thickBot="1" x14ac:dyDescent="0.25">
      <c r="A8" s="270"/>
      <c r="B8" s="489"/>
      <c r="C8" s="485"/>
      <c r="D8" s="486"/>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79"/>
      <c r="BH8" s="279"/>
      <c r="BI8" s="279"/>
      <c r="BJ8" s="279"/>
      <c r="BK8" s="279"/>
      <c r="BL8" s="279"/>
      <c r="BM8" s="279"/>
      <c r="BN8" s="279"/>
      <c r="BO8" s="279"/>
      <c r="BP8" s="279"/>
    </row>
    <row r="9" spans="1:68" x14ac:dyDescent="0.2">
      <c r="A9" s="270" t="s">
        <v>72</v>
      </c>
      <c r="B9" s="201" t="s">
        <v>73</v>
      </c>
      <c r="C9" s="280"/>
      <c r="D9" s="281"/>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2"/>
      <c r="BH9" s="302"/>
      <c r="BI9" s="302"/>
      <c r="BJ9" s="302"/>
      <c r="BK9" s="302"/>
      <c r="BL9" s="173"/>
    </row>
    <row r="10" spans="1:68" x14ac:dyDescent="0.2">
      <c r="A10" s="202">
        <v>3</v>
      </c>
      <c r="B10" s="203" t="s">
        <v>526</v>
      </c>
      <c r="C10" s="271"/>
      <c r="D10" s="272"/>
      <c r="E10" s="78">
        <f>SUM(F10:J10)</f>
        <v>0.77011494252873558</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0.65517241379310343</v>
      </c>
      <c r="G10" s="79">
        <f>IF((' בריאות א2'!F12+' בריאות א2'!M12+' בריאות א2'!F13+' בריאות א2'!M13)=0,0,(' בריאות א2'!F12+' בריאות א2'!M12+' בריאות א2'!F13+' בריאות א2'!M13)/(' בריאות א2'!$C$17+' בריאות א2'!$J$17))</f>
        <v>8.0459770114942528E-2</v>
      </c>
      <c r="H10" s="79">
        <f>IF((' בריאות א2'!G12+' בריאות א2'!N12+' בריאות א2'!G13+' בריאות א2'!N13)=0,0,(' בריאות א2'!G12+' בריאות א2'!N12+' בריאות א2'!G13+' בריאות א2'!N13)/(' בריאות א2'!$C$17+' בריאות א2'!$J$17))</f>
        <v>2.2988505747126436E-2</v>
      </c>
      <c r="I10" s="79">
        <f>IF((' בריאות א2'!H12+' בריאות א2'!O12+' בריאות א2'!H13+' בריאות א2'!O13)=0,0,(' בריאות א2'!H12+' בריאות א2'!O12+' בריאות א2'!H13+' בריאות א2'!O13)/(' בריאות א2'!$C$17+' בריאות א2'!$J$17))</f>
        <v>1.1494252873563218E-2</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1</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1</v>
      </c>
      <c r="W10" s="78">
        <f>SUM(X10:AB10)</f>
        <v>0.74444444444444446</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0.57777777777777772</v>
      </c>
      <c r="Y10" s="79">
        <f>IF((' בריאות א2'!AV12+' בריאות א2'!BC12+' בריאות א2'!AV13+' בריאות א2'!BC13)=0,0,(' בריאות א2'!AV12+' בריאות א2'!BC12+' בריאות א2'!AV13+' בריאות א2'!BC13)/(' בריאות א2'!$AZ$17+' בריאות א2'!$AS$17))</f>
        <v>8.8888888888888892E-2</v>
      </c>
      <c r="Z10" s="79">
        <f>IF((' בריאות א2'!AW12+' בריאות א2'!BD12+' בריאות א2'!AW13+' בריאות א2'!BD13)=0,0,(' בריאות א2'!AW12+' בריאות א2'!BD12+' בריאות א2'!AW13+' בריאות א2'!BD13)/(' בריאות א2'!$AZ$17+' בריאות א2'!$AS$17))</f>
        <v>3.3333333333333333E-2</v>
      </c>
      <c r="AA10" s="79">
        <f>IF((' בריאות א2'!AX12+' בריאות א2'!BE12+' בריאות א2'!AX13+' בריאות א2'!BE13)=0,0,(' בריאות א2'!AX12+' בריאות א2'!BE12+' בריאות א2'!AX13+' בריאות א2'!BE13)/(' בריאות א2'!$AZ$17+' בריאות א2'!$AS$17))</f>
        <v>2.2222222222222223E-2</v>
      </c>
      <c r="AB10" s="79">
        <f>IF((' בריאות א2'!AY12+' בריאות א2'!BF12+' בריאות א2'!AY13+' בריאות א2'!BF13)=0,0,(' בריאות א2'!AY12+' בריאות א2'!BF12+' בריאות א2'!AY13+' בריאות א2'!BF13)/(' בריאות א2'!$AZ$17+' בריאות א2'!$AS$17))</f>
        <v>2.2222222222222223E-2</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0.75</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0.25</v>
      </c>
      <c r="AK10" s="79">
        <f>IF((' בריאות א2'!BQ12+' בריאות א2'!BX12+' בריאות א2'!BQ13+' בריאות א2'!BX13)=0,0,(' בריאות א2'!BQ12+' בריאות א2'!BX12+' בריאות א2'!BQ13+' בריאות א2'!BX13)/(' בריאות א2'!$BN$17+' בריאות א2'!$BU$17))</f>
        <v>0.21249999999999999</v>
      </c>
      <c r="AL10" s="79">
        <f>IF((' בריאות א2'!BR12+' בריאות א2'!BY12+' בריאות א2'!BR13+' בריאות א2'!BY13)=0,0,(' בריאות א2'!BR12+' בריאות א2'!BY12+' בריאות א2'!BR13+' בריאות א2'!BY13)/(' בריאות א2'!$BN$17+' בריאות א2'!$BU$17))</f>
        <v>0.16250000000000001</v>
      </c>
      <c r="AM10" s="79">
        <f>IF((' בריאות א2'!BS12+' בריאות א2'!BZ12+' בריאות א2'!BS13+' בריאות א2'!BZ13)=0,0,(' בריאות א2'!BS12+' בריאות א2'!BZ12+' בריאות א2'!BS13+' בריאות א2'!BZ13)/(' בריאות א2'!$BN$17+' בריאות א2'!$BU$17))</f>
        <v>6.25E-2</v>
      </c>
      <c r="AN10" s="79">
        <f>IF((' בריאות א2'!BT12+' בריאות א2'!CA12+' בריאות א2'!BT13+' בריאות א2'!CA13)=0,0,(' בריאות א2'!BT12+' בריאות א2'!CA12+' בריאות א2'!BT13+' בריאות א2'!CA13)/(' בריאות א2'!$BN$17+' בריאות א2'!$BU$17))</f>
        <v>6.25E-2</v>
      </c>
      <c r="AO10" s="78">
        <f>SUM(AP10:AT10)</f>
        <v>0.74252491694352163</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0.35714285714285715</v>
      </c>
      <c r="AQ10" s="79">
        <f>IF((' בריאות א2'!CE12+' בריאות א2'!CL12+' בריאות א2'!CE13+' בריאות א2'!CL13)=0,0,(' בריאות א2'!CE12+' בריאות א2'!CL12+' בריאות א2'!CE13+' בריאות א2'!CL13)/(' בריאות א2'!$CB$17+' בריאות א2'!$CI$17))</f>
        <v>0.21760797342192692</v>
      </c>
      <c r="AR10" s="79">
        <f>IF((' בריאות א2'!CF12+' בריאות א2'!CM12+' בריאות א2'!CF13+' בריאות א2'!CM13)=0,0,(' בריאות א2'!CF12+' בריאות א2'!CM12+' בריאות א2'!CF13+' בריאות א2'!CM13)/(' בריאות א2'!$CB$17+' בריאות א2'!$CI$17))</f>
        <v>0.10465116279069768</v>
      </c>
      <c r="AS10" s="79">
        <f>IF((' בריאות א2'!CG12+' בריאות א2'!CN12+' בריאות א2'!CG13+' בריאות א2'!CN13)=0,0,(' בריאות א2'!CG12+' בריאות א2'!CN12+' בריאות א2'!CG13+' בריאות א2'!CN13)/(' בריאות א2'!$CB$17+' בריאות א2'!$CI$17))</f>
        <v>1.4950166112956811E-2</v>
      </c>
      <c r="AT10" s="79">
        <f>IF((' בריאות א2'!CH12+' בריאות א2'!CO12+' בריאות א2'!CH13+' בריאות א2'!CO13)=0,0,(' בריאות א2'!CH12+' בריאות א2'!CO12+' בריאות א2'!CH13+' בריאות א2'!CO13)/(' בריאות א2'!$CB$17+' בריאות א2'!$CI$17))</f>
        <v>4.817275747508306E-2</v>
      </c>
      <c r="AU10" s="78">
        <f>SUM(AV10:AZ10)</f>
        <v>1</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0.8666666666666667</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0.13333333333333333</v>
      </c>
      <c r="AZ10" s="79">
        <f>IF((' בריאות א2'!CV12+' בריאות א2'!DC12+' בריאות א2'!CV13+' בריאות א2'!DC13)=0,0,(' בריאות א2'!CV12+' בריאות א2'!DC12+' בריאות א2'!CV13+' בריאות א2'!DC13)/(' בריאות א2'!$CP$17+' בריאות א2'!$CW$17))</f>
        <v>0</v>
      </c>
      <c r="BA10" s="78">
        <f>SUM(BB10:BF10)</f>
        <v>0.5</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0.5</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1"/>
      <c r="D11" s="272"/>
      <c r="E11" s="78">
        <f>SUM(F11:J11)</f>
        <v>0.20689655172413793</v>
      </c>
      <c r="F11" s="79">
        <f>IF((' בריאות א2'!D14+' בריאות א2'!K14+' בריאות א2'!E14+' בריאות א2'!L14)=0,0,(' בריאות א2'!D14+' בריאות א2'!K14+' בריאות א2'!E14+' בריאות א2'!L14)/(' בריאות א2'!$C$17+' בריאות א2'!$J$17))</f>
        <v>0.12643678160919541</v>
      </c>
      <c r="G11" s="79">
        <f>IF((' בריאות א2'!F14+' בריאות א2'!M14)=0,0,(' בריאות א2'!F14+' בריאות א2'!M14)/(' בריאות א2'!$C$17+' בריאות א2'!$J$17))</f>
        <v>5.7471264367816091E-2</v>
      </c>
      <c r="H11" s="79">
        <f>IF((' בריאות א2'!G14+' בריאות א2'!N14)=0,0,(' בריאות א2'!G14+' בריאות א2'!N14)/(' בריאות א2'!$C$17+' בריאות א2'!$J$17))</f>
        <v>2.2988505747126436E-2</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1</v>
      </c>
      <c r="L11" s="79">
        <f>IF((' בריאות א2'!R14+' בריאות א2'!Y14+' בריאות א2'!S14+' בריאות א2'!Z14)=0,0,(' בריאות א2'!R14+' בריאות א2'!Y14+' בריאות א2'!S14+' בריאות א2'!Z14)/(' בריאות א2'!$Q$17+' בריאות א2'!$X$17))</f>
        <v>1</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0.23333333333333334</v>
      </c>
      <c r="X11" s="79">
        <f>IF((' בריאות א2'!AT14+' בריאות א2'!BA14+' בריאות א2'!AU14+' בריאות א2'!BB14)=0,0,(' בריאות א2'!AT14+' בריאות א2'!BA14+' בריאות א2'!AU14+' בריאות א2'!BB14)/(' בריאות א2'!$AZ$17+' בריאות א2'!$AS$17))</f>
        <v>0.1</v>
      </c>
      <c r="Y11" s="79">
        <f>IF((' בריאות א2'!AV14+' בריאות א2'!BC14)=0,0,(' בריאות א2'!AV14+' בריאות א2'!BC14)/(' בריאות א2'!$AZ$17+' בריאות א2'!$AS$17))</f>
        <v>4.4444444444444446E-2</v>
      </c>
      <c r="Z11" s="79">
        <f>IF((' בריאות א2'!AW14+' בריאות א2'!BD14)=0,0,(' בריאות א2'!AW14+' בריאות א2'!BD14)/(' בריאות א2'!$AZ$17+' בריאות א2'!$AS$17))</f>
        <v>1.1111111111111112E-2</v>
      </c>
      <c r="AA11" s="79">
        <f>IF((' בריאות א2'!AX14+' בריאות א2'!BE14)=0,0,(' בריאות א2'!AX14+' בריאות א2'!BE14)/(' בריאות א2'!$AZ$17+' בריאות א2'!$AS$17))</f>
        <v>1.1111111111111112E-2</v>
      </c>
      <c r="AB11" s="79">
        <f>IF((' בריאות א2'!AY14+' בריאות א2'!BF14)=0,0,(' בריאות א2'!AY14+' בריאות א2'!BF14)/(' בריאות א2'!$AZ$17+' בריאות א2'!$AS$17))</f>
        <v>6.6666666666666666E-2</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0.13750000000000001</v>
      </c>
      <c r="AJ11" s="79">
        <f>IF((' בריאות א2'!BO14+' בריאות א2'!BV14+' בריאות א2'!BP14+' בריאות א2'!BW14)=0,0,(' בריאות א2'!BO14+' בריאות א2'!BV14+' בריאות א2'!BP14+' בריאות א2'!BW14)/(' בריאות א2'!$BN$17+' בריאות א2'!$BU$17))</f>
        <v>0.1125</v>
      </c>
      <c r="AK11" s="79">
        <f>IF((' בריאות א2'!BQ14+' בריאות א2'!BX14)=0,0,(' בריאות א2'!BQ14+' בריאות א2'!BX14)/(' בריאות א2'!$BN$17+' בריאות א2'!$BU$17))</f>
        <v>1.2500000000000001E-2</v>
      </c>
      <c r="AL11" s="79">
        <f>IF((' בריאות א2'!BR14+' בריאות א2'!BY14)=0,0,(' בריאות א2'!BR14+' בריאות א2'!BY14)/(' בריאות א2'!$BN$17+' בריאות א2'!$BU$17))</f>
        <v>1.2500000000000001E-2</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0.23588039867109634</v>
      </c>
      <c r="AP11" s="79">
        <f>IF((' בריאות א2'!CC14+' בריאות א2'!CJ14+' בריאות א2'!CD14+' בריאות א2'!CK14)=0,0,(' בריאות א2'!CC14+' בריאות א2'!CJ14+' בריאות א2'!CD14+' בריאות א2'!CK14)/(' בריאות א2'!$CB$17+' בריאות א2'!$CI$17))</f>
        <v>9.634551495016612E-2</v>
      </c>
      <c r="AQ11" s="79">
        <f>IF((' בריאות א2'!CE14+' בריאות א2'!CL14)=0,0,(' בריאות א2'!CE14+' בריאות א2'!CL14)/(' בריאות א2'!$CB$17+' בריאות א2'!$CI$17))</f>
        <v>8.6378737541528236E-2</v>
      </c>
      <c r="AR11" s="79">
        <f>IF((' בריאות א2'!CF14+' בריאות א2'!CM14)=0,0,(' בריאות א2'!CF14+' בריאות א2'!CM14)/(' בריאות א2'!$CB$17+' בריאות א2'!$CI$17))</f>
        <v>2.9900332225913623E-2</v>
      </c>
      <c r="AS11" s="79">
        <f>IF((' בריאות א2'!CG14+' בריאות א2'!CN14)=0,0,(' בריאות א2'!CG14+' בריאות א2'!CN14)/(' בריאות א2'!$CB$17+' בריאות א2'!$CI$17))</f>
        <v>3.3222591362126247E-3</v>
      </c>
      <c r="AT11" s="79">
        <f>IF((' בריאות א2'!CH14+' בריאות א2'!CO14)=0,0,(' בריאות א2'!CH14+' בריאות א2'!CO14)/(' בריאות א2'!$CB$17+' בריאות א2'!$CI$17))</f>
        <v>1.9933554817275746E-2</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0.5</v>
      </c>
      <c r="BB11" s="79">
        <f>IF((' בריאות א2'!DE14+' בריאות א2'!DL14+' בריאות א2'!DF14+' בריאות א2'!DM14)=0,0,(' בריאות א2'!DE14+' בריאות א2'!DL14+' בריאות א2'!DF14+' בריאות א2'!DM14)/(' בריאות א2'!$DD$17+' בריאות א2'!$DK$17))</f>
        <v>0.5</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5" t="s">
        <v>78</v>
      </c>
      <c r="C12" s="306"/>
      <c r="D12" s="306"/>
      <c r="E12" s="78">
        <f>SUM(F12:J12)</f>
        <v>1.1494252873563218E-2</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1.1494252873563218E-2</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2.2222222222222223E-2</v>
      </c>
      <c r="X12" s="79">
        <f>IF((' בריאות א2'!AT15+' בריאות א2'!BA15+' בריאות א2'!AU15+' בריאות א2'!BB15)=0,0,(' בריאות א2'!AT15+' בריאות א2'!BA15+' בריאות א2'!AU15+' בריאות א2'!BB15)/(' בריאות א2'!$AZ$17+' בריאות א2'!$AS$17))</f>
        <v>1.1111111111111112E-2</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1.1111111111111112E-2</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6.25E-2</v>
      </c>
      <c r="AJ12" s="79">
        <f>IF((' בריאות א2'!BO15+' בריאות א2'!BV15+' בריאות א2'!BP15+' בריאות א2'!BW15)=0,0,(' בריאות א2'!BO15+' בריאות א2'!BV15+' בריאות א2'!BP15+' בריאות א2'!BW15)/(' בריאות א2'!$BN$17+' בריאות א2'!$BU$17))</f>
        <v>1.2500000000000001E-2</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1.2500000000000001E-2</v>
      </c>
      <c r="AM12" s="79">
        <f>IF((' בריאות א2'!BS15+' בריאות א2'!BZ15)=0,0,(' בריאות א2'!BS15+' בריאות א2'!BZ15)/(' בריאות א2'!$BN$17+' בריאות א2'!$BU$17))</f>
        <v>1.2500000000000001E-2</v>
      </c>
      <c r="AN12" s="79">
        <f>IF((' בריאות א2'!BT15+' בריאות א2'!CA15)=0,0,(' בריאות א2'!BT15+' בריאות א2'!CA15)/(' בריאות א2'!$BN$17+' בריאות א2'!$BU$17))</f>
        <v>2.5000000000000001E-2</v>
      </c>
      <c r="AO12" s="78">
        <f>SUM(AP12:AT12)</f>
        <v>1.9933554817275746E-2</v>
      </c>
      <c r="AP12" s="79">
        <f>IF((' בריאות א2'!CC15+' בריאות א2'!CJ15+' בריאות א2'!CD15+' בריאות א2'!CK15)=0,0,(' בריאות א2'!CC15+' בריאות א2'!CJ15+' בריאות א2'!CD15+' בריאות א2'!CK15)/(' בריאות א2'!$CB$17+' בריאות א2'!$CI$17))</f>
        <v>4.9833887043189366E-3</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4.9833887043189366E-3</v>
      </c>
      <c r="AS12" s="79">
        <f>IF((' בריאות א2'!CG15+' בריאות א2'!CN15)=0,0,(' בריאות א2'!CG15+' בריאות א2'!CN15)/(' בריאות א2'!$CB$17+' בריאות א2'!$CI$17))</f>
        <v>1.6611295681063123E-3</v>
      </c>
      <c r="AT12" s="79">
        <f>IF((' בריאות א2'!CH15+' בריאות א2'!CO15)=0,0,(' בריאות א2'!CH15+' בריאות א2'!CO15)/(' בריאות א2'!$CB$17+' בריאות א2'!$CI$17))</f>
        <v>8.3056478405315621E-3</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5" t="s">
        <v>79</v>
      </c>
      <c r="C13" s="306"/>
      <c r="D13" s="306"/>
      <c r="E13" s="78">
        <f>SUM(F13:J13)</f>
        <v>1.1494252873563218E-2</v>
      </c>
      <c r="F13" s="79">
        <f>IF((' בריאות א2'!D16+' בריאות א2'!K16+' בריאות א2'!E16+' בריאות א2'!L16)=0,0,(' בריאות א2'!D16+' בריאות א2'!K16+' בריאות א2'!E16+' בריאות א2'!L16)/(' בריאות א2'!$C$17+' בריאות א2'!$J$17))</f>
        <v>1.1494252873563218E-2</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0.05</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2.5000000000000001E-2</v>
      </c>
      <c r="AM13" s="79">
        <f>IF((' בריאות א2'!BS16+' בריאות א2'!BZ16)=0,0,(' בריאות א2'!BS16+' בריאות א2'!BZ16)/(' בריאות א2'!$BN$17+' בריאות א2'!$BU$17))</f>
        <v>1.2500000000000001E-2</v>
      </c>
      <c r="AN13" s="79">
        <f>IF((' בריאות א2'!BT16+' בריאות א2'!CA16)=0,0,(' בריאות א2'!BT16+' בריאות א2'!CA16)/(' בריאות א2'!$BN$17+' בריאות א2'!$BU$17))</f>
        <v>1.2500000000000001E-2</v>
      </c>
      <c r="AO13" s="78">
        <f>SUM(AP13:AT13)</f>
        <v>1.6611295681063123E-3</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1.6611295681063123E-3</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5" t="s">
        <v>183</v>
      </c>
      <c r="C14" s="376"/>
      <c r="D14" s="376"/>
      <c r="E14" s="78">
        <f t="shared" ref="E14:AJ14" si="0">SUM(E10:E13)</f>
        <v>0.99999999999999989</v>
      </c>
      <c r="F14" s="92">
        <f t="shared" si="0"/>
        <v>0.79310344827586199</v>
      </c>
      <c r="G14" s="92">
        <f t="shared" si="0"/>
        <v>0.13793103448275862</v>
      </c>
      <c r="H14" s="92">
        <f t="shared" si="0"/>
        <v>5.7471264367816091E-2</v>
      </c>
      <c r="I14" s="92">
        <f t="shared" si="0"/>
        <v>1.1494252873563218E-2</v>
      </c>
      <c r="J14" s="83">
        <f t="shared" si="0"/>
        <v>0</v>
      </c>
      <c r="K14" s="78">
        <f t="shared" si="0"/>
        <v>1</v>
      </c>
      <c r="L14" s="92">
        <f t="shared" si="0"/>
        <v>1</v>
      </c>
      <c r="M14" s="92">
        <f t="shared" si="0"/>
        <v>0</v>
      </c>
      <c r="N14" s="92">
        <f t="shared" si="0"/>
        <v>0</v>
      </c>
      <c r="O14" s="92">
        <f t="shared" si="0"/>
        <v>0</v>
      </c>
      <c r="P14" s="83">
        <f t="shared" si="0"/>
        <v>0</v>
      </c>
      <c r="Q14" s="78">
        <f t="shared" si="0"/>
        <v>1</v>
      </c>
      <c r="R14" s="92">
        <f t="shared" si="0"/>
        <v>0</v>
      </c>
      <c r="S14" s="92">
        <f t="shared" si="0"/>
        <v>0</v>
      </c>
      <c r="T14" s="92">
        <f t="shared" si="0"/>
        <v>0</v>
      </c>
      <c r="U14" s="92">
        <f t="shared" si="0"/>
        <v>0</v>
      </c>
      <c r="V14" s="83">
        <f t="shared" si="0"/>
        <v>1</v>
      </c>
      <c r="W14" s="78">
        <f t="shared" si="0"/>
        <v>1</v>
      </c>
      <c r="X14" s="92">
        <f t="shared" si="0"/>
        <v>0.68888888888888877</v>
      </c>
      <c r="Y14" s="92">
        <f t="shared" si="0"/>
        <v>0.13333333333333333</v>
      </c>
      <c r="Z14" s="92">
        <f t="shared" si="0"/>
        <v>4.4444444444444446E-2</v>
      </c>
      <c r="AA14" s="92">
        <f t="shared" si="0"/>
        <v>3.3333333333333333E-2</v>
      </c>
      <c r="AB14" s="83">
        <f t="shared" si="0"/>
        <v>0.1</v>
      </c>
      <c r="AC14" s="78">
        <f t="shared" si="0"/>
        <v>0</v>
      </c>
      <c r="AD14" s="92">
        <f t="shared" si="0"/>
        <v>0</v>
      </c>
      <c r="AE14" s="92">
        <f t="shared" si="0"/>
        <v>0</v>
      </c>
      <c r="AF14" s="92">
        <f t="shared" si="0"/>
        <v>0</v>
      </c>
      <c r="AG14" s="92">
        <f t="shared" si="0"/>
        <v>0</v>
      </c>
      <c r="AH14" s="83">
        <f t="shared" si="0"/>
        <v>0</v>
      </c>
      <c r="AI14" s="78">
        <f t="shared" si="0"/>
        <v>1</v>
      </c>
      <c r="AJ14" s="92">
        <f t="shared" si="0"/>
        <v>0.375</v>
      </c>
      <c r="AK14" s="92">
        <f t="shared" ref="AK14:BF14" si="1">SUM(AK10:AK13)</f>
        <v>0.22500000000000001</v>
      </c>
      <c r="AL14" s="92">
        <f t="shared" si="1"/>
        <v>0.21250000000000002</v>
      </c>
      <c r="AM14" s="92">
        <f t="shared" si="1"/>
        <v>8.7499999999999994E-2</v>
      </c>
      <c r="AN14" s="83">
        <f t="shared" si="1"/>
        <v>9.9999999999999992E-2</v>
      </c>
      <c r="AO14" s="78">
        <f t="shared" si="1"/>
        <v>1</v>
      </c>
      <c r="AP14" s="92">
        <f t="shared" si="1"/>
        <v>0.4584717607973422</v>
      </c>
      <c r="AQ14" s="92">
        <f t="shared" si="1"/>
        <v>0.30398671096345514</v>
      </c>
      <c r="AR14" s="92">
        <f t="shared" si="1"/>
        <v>0.13953488372093023</v>
      </c>
      <c r="AS14" s="92">
        <f t="shared" si="1"/>
        <v>2.1594684385382062E-2</v>
      </c>
      <c r="AT14" s="83">
        <f t="shared" si="1"/>
        <v>7.6411960132890366E-2</v>
      </c>
      <c r="AU14" s="78">
        <f t="shared" si="1"/>
        <v>1</v>
      </c>
      <c r="AV14" s="92">
        <f t="shared" si="1"/>
        <v>0.8666666666666667</v>
      </c>
      <c r="AW14" s="92">
        <f t="shared" si="1"/>
        <v>0</v>
      </c>
      <c r="AX14" s="92">
        <f t="shared" si="1"/>
        <v>0</v>
      </c>
      <c r="AY14" s="92">
        <f t="shared" si="1"/>
        <v>0.13333333333333333</v>
      </c>
      <c r="AZ14" s="83">
        <f t="shared" si="1"/>
        <v>0</v>
      </c>
      <c r="BA14" s="78">
        <f t="shared" si="1"/>
        <v>1</v>
      </c>
      <c r="BB14" s="92">
        <f t="shared" si="1"/>
        <v>0.5</v>
      </c>
      <c r="BC14" s="92">
        <f t="shared" si="1"/>
        <v>0.5</v>
      </c>
      <c r="BD14" s="92">
        <f t="shared" si="1"/>
        <v>0</v>
      </c>
      <c r="BE14" s="92">
        <f t="shared" si="1"/>
        <v>0</v>
      </c>
      <c r="BF14" s="83">
        <f t="shared" si="1"/>
        <v>0</v>
      </c>
    </row>
    <row r="15" spans="1:68" x14ac:dyDescent="0.2">
      <c r="A15" s="205" t="s">
        <v>80</v>
      </c>
      <c r="B15" s="206" t="s">
        <v>184</v>
      </c>
      <c r="C15" s="282"/>
      <c r="D15" s="283"/>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4"/>
      <c r="BH15" s="284"/>
      <c r="BI15" s="284"/>
      <c r="BJ15" s="284"/>
      <c r="BK15" s="284"/>
      <c r="BL15" s="173"/>
    </row>
    <row r="16" spans="1:68" x14ac:dyDescent="0.2">
      <c r="A16" s="202">
        <v>1</v>
      </c>
      <c r="B16" s="203" t="s">
        <v>76</v>
      </c>
      <c r="C16" s="271"/>
      <c r="D16" s="272"/>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2"/>
      <c r="BH16" s="302"/>
      <c r="BI16" s="302"/>
      <c r="BJ16" s="302"/>
      <c r="BK16" s="302"/>
      <c r="BL16" s="173"/>
    </row>
    <row r="17" spans="1:64" x14ac:dyDescent="0.2">
      <c r="A17" s="202">
        <v>2</v>
      </c>
      <c r="B17" s="203" t="s">
        <v>77</v>
      </c>
      <c r="C17" s="271"/>
      <c r="D17" s="272"/>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2"/>
      <c r="BH17" s="302"/>
      <c r="BI17" s="302"/>
      <c r="BJ17" s="302"/>
      <c r="BK17" s="302"/>
      <c r="BL17" s="173"/>
    </row>
    <row r="18" spans="1:64" x14ac:dyDescent="0.2">
      <c r="A18" s="202">
        <v>3</v>
      </c>
      <c r="B18" s="203" t="s">
        <v>82</v>
      </c>
      <c r="C18" s="271"/>
      <c r="D18" s="272"/>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2"/>
      <c r="BH18" s="302"/>
      <c r="BI18" s="302"/>
      <c r="BJ18" s="302"/>
      <c r="BK18" s="302"/>
      <c r="BL18" s="173"/>
    </row>
    <row r="19" spans="1:64" x14ac:dyDescent="0.2">
      <c r="A19" s="205" t="s">
        <v>83</v>
      </c>
      <c r="B19" s="206" t="s">
        <v>446</v>
      </c>
      <c r="C19" s="282"/>
      <c r="D19" s="283"/>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2"/>
      <c r="BH19" s="302"/>
      <c r="BI19" s="302"/>
      <c r="BJ19" s="302"/>
      <c r="BK19" s="302"/>
      <c r="BL19" s="173"/>
    </row>
    <row r="20" spans="1:64" x14ac:dyDescent="0.2">
      <c r="A20" s="202">
        <v>1</v>
      </c>
      <c r="B20" s="203" t="s">
        <v>76</v>
      </c>
      <c r="C20" s="271"/>
      <c r="D20" s="272"/>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0.66666666666666663</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0.66666666666666663</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2"/>
      <c r="BH20" s="302"/>
      <c r="BI20" s="302"/>
      <c r="BJ20" s="302"/>
      <c r="BK20" s="302"/>
      <c r="BL20" s="173"/>
    </row>
    <row r="21" spans="1:64" x14ac:dyDescent="0.2">
      <c r="A21" s="202">
        <v>2</v>
      </c>
      <c r="B21" s="203" t="s">
        <v>77</v>
      </c>
      <c r="C21" s="271"/>
      <c r="D21" s="272"/>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2"/>
      <c r="BH21" s="302"/>
      <c r="BI21" s="302"/>
      <c r="BJ21" s="302"/>
      <c r="BK21" s="302"/>
      <c r="BL21" s="173"/>
    </row>
    <row r="22" spans="1:64" x14ac:dyDescent="0.2">
      <c r="A22" s="202">
        <v>3</v>
      </c>
      <c r="B22" s="203" t="s">
        <v>84</v>
      </c>
      <c r="C22" s="271"/>
      <c r="D22" s="272"/>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1</v>
      </c>
      <c r="X22" s="79">
        <f>IF((' בריאות א2'!AT26+' בריאות א2'!BA26+' בריאות א2'!AU26+' בריאות א2'!BB26)=0,0,(' בריאות א2'!AT26+' בריאות א2'!BA26+' בריאות א2'!AU26+' בריאות א2'!BB26)/(' בריאות א2'!$AZ$28+' בריאות א2'!$AS$28))</f>
        <v>1</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0.5</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0.5</v>
      </c>
      <c r="AO22" s="93">
        <f>SUM(AP22:AT22)</f>
        <v>0.33333333333333331</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0.33333333333333331</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2"/>
      <c r="BH22" s="302"/>
      <c r="BI22" s="302"/>
      <c r="BJ22" s="302"/>
      <c r="BK22" s="302"/>
      <c r="BL22" s="173"/>
    </row>
    <row r="23" spans="1:64" x14ac:dyDescent="0.2">
      <c r="A23" s="202">
        <v>4</v>
      </c>
      <c r="B23" s="203" t="s">
        <v>85</v>
      </c>
      <c r="C23" s="271"/>
      <c r="D23" s="272"/>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0.5</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0.25</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0.25</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2"/>
      <c r="BH23" s="302"/>
      <c r="BI23" s="302"/>
      <c r="BJ23" s="302"/>
      <c r="BK23" s="302"/>
      <c r="BL23" s="173"/>
    </row>
    <row r="24" spans="1:64" ht="13.5" thickBot="1" x14ac:dyDescent="0.25">
      <c r="A24" s="207">
        <v>5</v>
      </c>
      <c r="B24" s="208" t="s">
        <v>86</v>
      </c>
      <c r="C24" s="285"/>
      <c r="D24" s="286"/>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1</v>
      </c>
      <c r="X24" s="103">
        <f>SUM(X20:X23)</f>
        <v>1</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1</v>
      </c>
      <c r="AJ24" s="103">
        <f>SUM(AJ20:AJ23)</f>
        <v>0</v>
      </c>
      <c r="AK24" s="103">
        <f t="shared" si="8"/>
        <v>0</v>
      </c>
      <c r="AL24" s="103">
        <f t="shared" si="8"/>
        <v>0.25</v>
      </c>
      <c r="AM24" s="103">
        <f t="shared" si="8"/>
        <v>0</v>
      </c>
      <c r="AN24" s="102">
        <f t="shared" si="8"/>
        <v>0.75</v>
      </c>
      <c r="AO24" s="100">
        <f>SUM(AO20:AO23)</f>
        <v>1</v>
      </c>
      <c r="AP24" s="103">
        <f>SUM(AP20:AP23)</f>
        <v>0</v>
      </c>
      <c r="AQ24" s="103">
        <f t="shared" si="8"/>
        <v>0</v>
      </c>
      <c r="AR24" s="103">
        <f t="shared" si="8"/>
        <v>0</v>
      </c>
      <c r="AS24" s="103">
        <f t="shared" si="8"/>
        <v>0</v>
      </c>
      <c r="AT24" s="102">
        <f t="shared" si="8"/>
        <v>1</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2"/>
      <c r="BH24" s="302"/>
      <c r="BI24" s="302"/>
      <c r="BJ24" s="302"/>
      <c r="BK24" s="302"/>
      <c r="BL24" s="173"/>
    </row>
    <row r="25" spans="1:64" x14ac:dyDescent="0.2">
      <c r="A25" s="261"/>
      <c r="B25" s="475"/>
      <c r="C25" s="475"/>
      <c r="D25" s="475"/>
      <c r="E25" s="300"/>
      <c r="F25" s="300"/>
      <c r="G25" s="300"/>
      <c r="H25" s="300"/>
      <c r="I25" s="300"/>
      <c r="J25" s="300"/>
    </row>
    <row r="26" spans="1:64" x14ac:dyDescent="0.2">
      <c r="A26" s="300"/>
      <c r="B26" s="363" t="s">
        <v>527</v>
      </c>
      <c r="C26" s="363"/>
      <c r="D26" s="363"/>
      <c r="E26" s="302"/>
      <c r="F26" s="302"/>
      <c r="G26" s="302"/>
      <c r="H26" s="302"/>
      <c r="I26" s="302"/>
      <c r="J26" s="302"/>
    </row>
    <row r="27" spans="1:64" x14ac:dyDescent="0.2">
      <c r="A27" s="261"/>
      <c r="B27" s="473"/>
      <c r="C27" s="473"/>
      <c r="D27" s="473"/>
      <c r="E27" s="303"/>
      <c r="F27" s="303"/>
      <c r="G27" s="303"/>
      <c r="H27" s="303"/>
      <c r="I27" s="303"/>
      <c r="J27" s="303"/>
    </row>
    <row r="28" spans="1:64" x14ac:dyDescent="0.2">
      <c r="A28" s="302"/>
      <c r="B28" s="474"/>
      <c r="C28" s="477"/>
      <c r="D28" s="477"/>
      <c r="E28" s="304"/>
      <c r="F28" s="304"/>
      <c r="G28" s="304"/>
      <c r="H28" s="304"/>
      <c r="I28" s="304"/>
      <c r="J28" s="304"/>
    </row>
    <row r="29" spans="1:64" x14ac:dyDescent="0.2">
      <c r="A29" s="302"/>
      <c r="B29" s="474"/>
      <c r="C29" s="474"/>
      <c r="D29" s="474"/>
      <c r="E29" s="301"/>
      <c r="F29" s="301"/>
      <c r="G29" s="301"/>
      <c r="H29" s="301"/>
      <c r="I29" s="301"/>
      <c r="J29" s="301"/>
    </row>
    <row r="30" spans="1:64" x14ac:dyDescent="0.2">
      <c r="A30" s="302"/>
      <c r="B30" s="474"/>
      <c r="C30" s="474"/>
      <c r="D30" s="474"/>
      <c r="E30" s="301"/>
      <c r="F30" s="301"/>
      <c r="G30" s="301"/>
      <c r="H30" s="301"/>
      <c r="I30" s="301"/>
      <c r="J30" s="301"/>
    </row>
    <row r="31" spans="1:64" x14ac:dyDescent="0.2">
      <c r="A31" s="277"/>
      <c r="B31" s="473"/>
      <c r="C31" s="473"/>
      <c r="D31" s="473"/>
      <c r="E31" s="303"/>
      <c r="F31" s="303"/>
      <c r="G31" s="303"/>
      <c r="H31" s="303"/>
      <c r="I31" s="303"/>
      <c r="J31" s="303"/>
    </row>
    <row r="32" spans="1:64" x14ac:dyDescent="0.2">
      <c r="A32" s="302"/>
      <c r="B32" s="473"/>
      <c r="C32" s="473"/>
      <c r="D32" s="473"/>
      <c r="E32" s="303"/>
      <c r="F32" s="303"/>
      <c r="G32" s="303"/>
      <c r="H32" s="303"/>
      <c r="I32" s="303"/>
      <c r="J32" s="303"/>
    </row>
    <row r="33" spans="1:10" x14ac:dyDescent="0.2">
      <c r="A33" s="302"/>
      <c r="B33" s="473"/>
      <c r="C33" s="473"/>
      <c r="D33" s="473"/>
      <c r="E33" s="303"/>
      <c r="F33" s="303"/>
      <c r="G33" s="303"/>
      <c r="H33" s="303"/>
      <c r="I33" s="303"/>
      <c r="J33" s="303"/>
    </row>
    <row r="34" spans="1:10" x14ac:dyDescent="0.2">
      <c r="A34" s="277"/>
      <c r="B34" s="473"/>
      <c r="C34" s="473"/>
      <c r="D34" s="473"/>
      <c r="E34" s="303"/>
      <c r="F34" s="303"/>
      <c r="G34" s="303"/>
      <c r="H34" s="303"/>
      <c r="I34" s="303"/>
      <c r="J34" s="303"/>
    </row>
    <row r="35" spans="1:10" x14ac:dyDescent="0.2">
      <c r="A35" s="302"/>
      <c r="B35" s="473"/>
      <c r="C35" s="473"/>
      <c r="D35" s="473"/>
      <c r="E35" s="303"/>
      <c r="F35" s="303"/>
      <c r="G35" s="303"/>
      <c r="H35" s="303"/>
      <c r="I35" s="303"/>
      <c r="J35" s="303"/>
    </row>
    <row r="36" spans="1:10" x14ac:dyDescent="0.2">
      <c r="A36" s="302"/>
      <c r="B36" s="473"/>
      <c r="C36" s="473"/>
      <c r="D36" s="473"/>
      <c r="E36" s="303"/>
      <c r="F36" s="303"/>
      <c r="G36" s="303"/>
      <c r="H36" s="303"/>
      <c r="I36" s="303"/>
      <c r="J36" s="303"/>
    </row>
    <row r="37" spans="1:10" x14ac:dyDescent="0.2">
      <c r="A37" s="302"/>
      <c r="B37" s="473"/>
      <c r="C37" s="473"/>
      <c r="D37" s="473"/>
      <c r="E37" s="303"/>
      <c r="F37" s="303"/>
      <c r="G37" s="303"/>
      <c r="H37" s="303"/>
      <c r="I37" s="303"/>
      <c r="J37" s="303"/>
    </row>
    <row r="38" spans="1:10" x14ac:dyDescent="0.2">
      <c r="A38" s="30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הכשרה חברה לביטוח בע"מ</v>
      </c>
    </row>
    <row r="3" spans="1:25" ht="12.75" customHeight="1" x14ac:dyDescent="0.3">
      <c r="A3" s="267"/>
      <c r="B3" s="183" t="str">
        <f>CONCATENATE(הוראות!Z13,הוראות!F13)</f>
        <v>הנתונים ביחידות בודדות לשנת 2017</v>
      </c>
      <c r="C3" s="267"/>
      <c r="D3" s="267"/>
      <c r="E3" s="267"/>
      <c r="F3" s="267"/>
      <c r="G3" s="267"/>
      <c r="H3" s="267"/>
      <c r="I3" s="267"/>
      <c r="J3" s="267"/>
      <c r="K3" s="267"/>
      <c r="L3" s="267"/>
      <c r="M3" s="267"/>
      <c r="N3" s="267"/>
      <c r="O3" s="267"/>
      <c r="P3" s="267"/>
      <c r="Q3" s="267"/>
      <c r="R3" s="267"/>
      <c r="S3" s="267"/>
    </row>
    <row r="4" spans="1:25" ht="13.5" customHeight="1" x14ac:dyDescent="0.3">
      <c r="A4" s="158"/>
      <c r="B4" s="182" t="s">
        <v>425</v>
      </c>
    </row>
    <row r="6" spans="1:25" ht="13.5" thickBot="1" x14ac:dyDescent="0.25"/>
    <row r="7" spans="1:25" x14ac:dyDescent="0.2">
      <c r="A7" s="268"/>
      <c r="B7" s="487" t="s">
        <v>179</v>
      </c>
      <c r="C7" s="481"/>
      <c r="D7" s="481"/>
      <c r="E7" s="490" t="s">
        <v>140</v>
      </c>
      <c r="F7" s="491"/>
      <c r="G7" s="491"/>
      <c r="H7" s="491"/>
      <c r="I7" s="491"/>
      <c r="J7" s="492"/>
      <c r="K7" s="490" t="s">
        <v>141</v>
      </c>
      <c r="L7" s="491"/>
      <c r="M7" s="491"/>
      <c r="N7" s="491"/>
      <c r="O7" s="491"/>
      <c r="P7" s="492"/>
      <c r="Q7" s="490" t="s">
        <v>142</v>
      </c>
      <c r="R7" s="491"/>
      <c r="S7" s="491"/>
      <c r="T7" s="491"/>
      <c r="U7" s="491"/>
      <c r="V7" s="492"/>
    </row>
    <row r="8" spans="1:25" ht="25.5" customHeight="1" x14ac:dyDescent="0.2">
      <c r="A8" s="269"/>
      <c r="B8" s="483"/>
      <c r="C8" s="483"/>
      <c r="D8" s="483"/>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0"/>
      <c r="B9" s="485"/>
      <c r="C9" s="485"/>
      <c r="D9" s="485"/>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0" t="s">
        <v>72</v>
      </c>
      <c r="B10" s="508" t="s">
        <v>73</v>
      </c>
      <c r="C10" s="509"/>
      <c r="D10" s="509"/>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1"/>
      <c r="D11" s="272"/>
      <c r="E11" s="78">
        <f>SUM(F11:J11)</f>
        <v>0.62897526501766787</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0.12014134275618374</v>
      </c>
      <c r="G11" s="79">
        <f>IF((' פנסיוני א3'!F12+' פנסיוני א3'!M12+' פנסיוני א3'!F13+' פנסיוני א3'!M13)=0,0,(' פנסיוני א3'!F12+' פנסיוני א3'!M12+' פנסיוני א3'!F13+' פנסיוני א3'!M13)/(' פנסיוני א3'!$C$17+' פנסיוני א3'!$J$17))</f>
        <v>0.18021201413427562</v>
      </c>
      <c r="H11" s="79">
        <f>IF((' פנסיוני א3'!G12+' פנסיוני א3'!N12+' פנסיוני א3'!G13+' פנסיוני א3'!N13)=0,0,(' פנסיוני א3'!G12+' פנסיוני א3'!N12+' פנסיוני א3'!G13+' פנסיוני א3'!N13)/(' פנסיוני א3'!$C$17+' פנסיוני א3'!$J$17))</f>
        <v>0.18374558303886926</v>
      </c>
      <c r="I11" s="79">
        <f>IF((' פנסיוני א3'!H12+' פנסיוני א3'!O12+' פנסיוני א3'!H13+' פנסיוני א3'!O13)=0,0,(' פנסיוני א3'!H12+' פנסיוני א3'!O12+' פנסיוני א3'!H13+' פנסיוני א3'!O13)/(' פנסיוני א3'!$C$17+' פנסיוני א3'!$J$17))</f>
        <v>6.0070671378091869E-2</v>
      </c>
      <c r="J11" s="79">
        <f>IF((' פנסיוני א3'!I12+' פנסיוני א3'!P12+' פנסיוני א3'!I13+' פנסיוני א3'!P13)=0,0,(' פנסיוני א3'!I12+' פנסיוני א3'!P12+' פנסיוני א3'!I13+' פנסיוני א3'!P13)/(' פנסיוני א3'!$C$17+' פנסיוני א3'!$J$17))</f>
        <v>8.4805653710247356E-2</v>
      </c>
      <c r="K11" s="78">
        <f>SUM(L11:P11)</f>
        <v>0.83769633507853403</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0.193717277486911</v>
      </c>
      <c r="M11" s="79">
        <f>IF((' פנסיוני א3'!T12+' פנסיוני א3'!AA12+' פנסיוני א3'!T13+' פנסיוני א3'!AA13)=0,0,(' פנסיוני א3'!T12+' פנסיוני א3'!AA12+' פנסיוני א3'!T13+' פנסיוני א3'!AA13)/(' פנסיוני א3'!$Q$17+' פנסיוני א3'!$X$17))</f>
        <v>0.14136125654450263</v>
      </c>
      <c r="N11" s="79">
        <f>IF((' פנסיוני א3'!U12+' פנסיוני א3'!AB12+' פנסיוני א3'!U13+' פנסיוני א3'!AB13)=0,0,(' פנסיוני א3'!U12+' פנסיוני א3'!AB12+' פנסיוני א3'!U13+' פנסיוני א3'!AB13)/(' פנסיוני א3'!$Q$17+' פנסיוני א3'!$X$17))</f>
        <v>0.22513089005235601</v>
      </c>
      <c r="O11" s="79">
        <f>IF((' פנסיוני א3'!V12+' פנסיוני א3'!AC12+' פנסיוני א3'!V13+' פנסיוני א3'!AC13)=0,0,(' פנסיוני א3'!V12+' פנסיוני א3'!AC12+' פנסיוני א3'!V13+' פנסיוני א3'!AC13)/(' פנסיוני א3'!$Q$17+' פנסיוני א3'!$X$17))</f>
        <v>9.4240837696335081E-2</v>
      </c>
      <c r="P11" s="79">
        <f>IF((' פנסיוני א3'!W12+' פנסיוני א3'!AD12+' פנסיוני א3'!W13+' פנסיוני א3'!AD13)=0,0,(' פנסיוני א3'!W12+' פנסיוני א3'!AD12+' פנסיוני א3'!W13+' פנסיוני א3'!AD13)/(' פנסיוני א3'!$Q$17+' פנסיוני א3'!$X$17))</f>
        <v>0.18324607329842932</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1"/>
      <c r="D12" s="272"/>
      <c r="E12" s="78">
        <f>SUM(F12:J12)</f>
        <v>0.16254416961130744</v>
      </c>
      <c r="F12" s="79">
        <f>IF((' פנסיוני א3'!D14+' פנסיוני א3'!K14+' פנסיוני א3'!E14+' פנסיוני א3'!L14)=0,0,(' פנסיוני א3'!D14+' פנסיוני א3'!K14+' פנסיוני א3'!E14+' פנסיוני א3'!L14)/(' פנסיוני א3'!$C$17+' פנסיוני א3'!$J$17))</f>
        <v>2.8268551236749116E-2</v>
      </c>
      <c r="G12" s="79">
        <f>IF((' פנסיוני א3'!F14+' פנסיוני א3'!M14)=0,0,(' פנסיוני א3'!F14+' פנסיוני א3'!M14)/(' פנסיוני א3'!$C$17+' פנסיוני א3'!$J$17))</f>
        <v>4.2402826855123678E-2</v>
      </c>
      <c r="H12" s="79">
        <f>IF((' פנסיוני א3'!G14+' פנסיוני א3'!N14)=0,0,(' פנסיוני א3'!G14+' פנסיוני א3'!N14)/(' פנסיוני א3'!$C$17+' פנסיוני א3'!$J$17))</f>
        <v>3.8869257950530034E-2</v>
      </c>
      <c r="I12" s="79">
        <f>IF((' פנסיוני א3'!H14+' פנסיוני א3'!O14)=0,0,(' פנסיוני א3'!H14+' פנסיוני א3'!O14)/(' פנסיוני א3'!$C$17+' פנסיוני א3'!$J$17))</f>
        <v>2.1201413427561839E-2</v>
      </c>
      <c r="J12" s="79">
        <f>IF((' פנסיוני א3'!I14+' פנסיוני א3'!P14)=0,0,(' פנסיוני א3'!I14+' פנסיוני א3'!P14)/(' פנסיוני א3'!$C$17+' פנסיוני א3'!$J$17))</f>
        <v>3.1802120141342753E-2</v>
      </c>
      <c r="K12" s="78">
        <f>SUM(L12:P12)</f>
        <v>4.7120418848167547E-2</v>
      </c>
      <c r="L12" s="79">
        <f>IF((' פנסיוני א3'!R14+' פנסיוני א3'!Y14+' פנסיוני א3'!S14+' פנסיוני א3'!Z14)=0,0,(' פנסיוני א3'!R14+' פנסיוני א3'!Y14+' פנסיוני א3'!S14+' פנסיוני א3'!Z14)/(' פנסיוני א3'!$Q$17+' פנסיוני א3'!$X$17))</f>
        <v>2.0942408376963352E-2</v>
      </c>
      <c r="M12" s="79">
        <f>IF((' פנסיוני א3'!T14+' פנסיוני א3'!AA14)=0,0,(' פנסיוני א3'!T14+' פנסיוני א3'!AA14)/(' פנסיוני א3'!$Q$17+' פנסיוני א3'!$X$17))</f>
        <v>1.0471204188481676E-2</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5.235602094240838E-3</v>
      </c>
      <c r="P12" s="79">
        <f>IF((' פנסיוני א3'!W14+' פנסיוני א3'!AD14)=0,0,(' פנסיוני א3'!W14+' פנסיוני א3'!AD14)/(' פנסיוני א3'!$Q$17+' פנסיוני א3'!$X$17))</f>
        <v>1.0471204188481676E-2</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5" t="s">
        <v>78</v>
      </c>
      <c r="C13" s="306"/>
      <c r="D13" s="306"/>
      <c r="E13" s="78">
        <f>SUM(F13:J13)</f>
        <v>6.3604240282685506E-2</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6.3604240282685506E-2</v>
      </c>
      <c r="K13" s="78">
        <f>SUM(L13:P13)</f>
        <v>3.6649214659685861E-2</v>
      </c>
      <c r="L13" s="79">
        <f>IF((' פנסיוני א3'!R15+' פנסיוני א3'!Y15+' פנסיוני א3'!S15+' פנסיוני א3'!Z15)=0,0,(' פנסיוני א3'!R15+' פנסיוני א3'!Y15+' פנסיוני א3'!S15+' פנסיוני א3'!Z15)/(' פנסיוני א3'!$Q$17+' פנסיוני א3'!$X$17))</f>
        <v>1.0471204188481676E-2</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2.6178010471204188E-2</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5" t="s">
        <v>79</v>
      </c>
      <c r="C14" s="306"/>
      <c r="D14" s="306"/>
      <c r="E14" s="78">
        <f>SUM(F14:J14)</f>
        <v>0.14487632508833923</v>
      </c>
      <c r="F14" s="79">
        <f>IF((' פנסיוני א3'!D16+' פנסיוני א3'!K16+' פנסיוני א3'!E16+' פנסיוני א3'!L16)=0,0,(' פנסיוני א3'!D16+' פנסיוני א3'!K16+' פנסיוני א3'!E16+' פנסיוני א3'!L16)/(' פנסיוני א3'!$C$17+' פנסיוני א3'!$J$17))</f>
        <v>6.3604240282685506E-2</v>
      </c>
      <c r="G14" s="79">
        <f>IF((' פנסיוני א3'!F16+' פנסיוני א3'!M16)=0,0,(' פנסיוני א3'!F16+' פנסיוני א3'!M16)/(' פנסיוני א3'!$C$17+' פנסיוני א3'!$J$17))</f>
        <v>1.4134275618374558E-2</v>
      </c>
      <c r="H14" s="79">
        <f>IF((' פנסיוני א3'!G16+' פנסיוני א3'!N16)=0,0,(' פנסיוני א3'!G16+' פנסיוני א3'!N16)/(' פנסיוני א3'!$C$17+' פנסיוני א3'!$J$17))</f>
        <v>2.8268551236749116E-2</v>
      </c>
      <c r="I14" s="79">
        <f>IF((' פנסיוני א3'!H16+' פנסיוני א3'!O16)=0,0,(' פנסיוני א3'!H16+' פנסיוני א3'!O16)/(' פנסיוני א3'!$C$17+' פנסיוני א3'!$J$17))</f>
        <v>1.4134275618374558E-2</v>
      </c>
      <c r="J14" s="79">
        <f>IF((' פנסיוני א3'!I16+' פנסיוני א3'!P16)=0,0,(' פנסיוני א3'!I16+' פנסיוני א3'!P16)/(' פנסיוני א3'!$C$17+' פנסיוני א3'!$J$17))</f>
        <v>2.4734982332155476E-2</v>
      </c>
      <c r="K14" s="78">
        <f>SUM(L14:P14)</f>
        <v>7.8534031413612565E-2</v>
      </c>
      <c r="L14" s="79">
        <f>IF((' פנסיוני א3'!R16+' פנסיוני א3'!Y16+' פנסיוני א3'!S16+' פנסיוני א3'!Z16)=0,0,(' פנסיוני א3'!R16+' פנסיוני א3'!Y16+' פנסיוני א3'!S16+' פנסיוני א3'!Z16)/(' פנסיוני א3'!$Q$17+' פנסיוני א3'!$X$17))</f>
        <v>7.3298429319371722E-2</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5.235602094240838E-3</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97" t="s">
        <v>183</v>
      </c>
      <c r="C15" s="498"/>
      <c r="D15" s="498"/>
      <c r="E15" s="78">
        <f t="shared" ref="E15:V15" si="0">SUM(E11:E14)</f>
        <v>1</v>
      </c>
      <c r="F15" s="92">
        <f t="shared" si="0"/>
        <v>0.21201413427561838</v>
      </c>
      <c r="G15" s="92">
        <f t="shared" si="0"/>
        <v>0.23674911660777384</v>
      </c>
      <c r="H15" s="92">
        <f t="shared" si="0"/>
        <v>0.25088339222614842</v>
      </c>
      <c r="I15" s="92">
        <f t="shared" si="0"/>
        <v>9.5406360424028266E-2</v>
      </c>
      <c r="J15" s="83">
        <f t="shared" si="0"/>
        <v>0.20494699646643111</v>
      </c>
      <c r="K15" s="78">
        <f t="shared" si="0"/>
        <v>1</v>
      </c>
      <c r="L15" s="92">
        <f t="shared" si="0"/>
        <v>0.29842931937172779</v>
      </c>
      <c r="M15" s="92">
        <f t="shared" si="0"/>
        <v>0.15183246073298431</v>
      </c>
      <c r="N15" s="92">
        <f t="shared" si="0"/>
        <v>0.23036649214659685</v>
      </c>
      <c r="O15" s="92">
        <f t="shared" si="0"/>
        <v>9.9476439790575924E-2</v>
      </c>
      <c r="P15" s="83">
        <f t="shared" si="0"/>
        <v>0.21989528795811519</v>
      </c>
      <c r="Q15" s="78">
        <f t="shared" si="0"/>
        <v>0</v>
      </c>
      <c r="R15" s="92">
        <f t="shared" si="0"/>
        <v>0</v>
      </c>
      <c r="S15" s="92">
        <f t="shared" si="0"/>
        <v>0</v>
      </c>
      <c r="T15" s="92">
        <f t="shared" si="0"/>
        <v>0</v>
      </c>
      <c r="U15" s="92">
        <f t="shared" si="0"/>
        <v>0</v>
      </c>
      <c r="V15" s="83">
        <f t="shared" si="0"/>
        <v>0</v>
      </c>
    </row>
    <row r="16" spans="1:25" x14ac:dyDescent="0.2">
      <c r="A16" s="205" t="s">
        <v>80</v>
      </c>
      <c r="B16" s="503" t="s">
        <v>184</v>
      </c>
      <c r="C16" s="504"/>
      <c r="D16" s="504"/>
      <c r="E16" s="86"/>
      <c r="F16" s="87"/>
      <c r="G16" s="88"/>
      <c r="H16" s="88"/>
      <c r="I16" s="88"/>
      <c r="J16" s="89"/>
      <c r="K16" s="86"/>
      <c r="L16" s="87"/>
      <c r="M16" s="88"/>
      <c r="N16" s="88"/>
      <c r="O16" s="88"/>
      <c r="P16" s="89"/>
      <c r="Q16" s="86"/>
      <c r="R16" s="87"/>
      <c r="S16" s="88"/>
      <c r="T16" s="88"/>
      <c r="U16" s="88"/>
      <c r="V16" s="89"/>
    </row>
    <row r="17" spans="1:22" x14ac:dyDescent="0.2">
      <c r="A17" s="202">
        <v>1</v>
      </c>
      <c r="B17" s="505" t="s">
        <v>76</v>
      </c>
      <c r="C17" s="506"/>
      <c r="D17" s="507"/>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505" t="s">
        <v>77</v>
      </c>
      <c r="C18" s="506"/>
      <c r="D18" s="507"/>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97" t="s">
        <v>82</v>
      </c>
      <c r="C19" s="498"/>
      <c r="D19" s="498"/>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510" t="s">
        <v>446</v>
      </c>
      <c r="C20" s="511"/>
      <c r="D20" s="512"/>
      <c r="E20" s="86"/>
      <c r="F20" s="87"/>
      <c r="G20" s="88"/>
      <c r="H20" s="88"/>
      <c r="I20" s="88"/>
      <c r="J20" s="89"/>
      <c r="K20" s="86"/>
      <c r="L20" s="87"/>
      <c r="M20" s="88"/>
      <c r="N20" s="88"/>
      <c r="O20" s="88"/>
      <c r="P20" s="89"/>
      <c r="Q20" s="86"/>
      <c r="R20" s="87"/>
      <c r="S20" s="88"/>
      <c r="T20" s="88"/>
      <c r="U20" s="88"/>
      <c r="V20" s="89"/>
    </row>
    <row r="21" spans="1:22" x14ac:dyDescent="0.2">
      <c r="A21" s="202">
        <v>1</v>
      </c>
      <c r="B21" s="505" t="s">
        <v>76</v>
      </c>
      <c r="C21" s="506"/>
      <c r="D21" s="507"/>
      <c r="E21" s="93">
        <f>SUM(F21:J21)</f>
        <v>0.1</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0.1</v>
      </c>
      <c r="K21" s="93">
        <f>SUM(L21:P21)</f>
        <v>0.16666666666666666</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0.16666666666666666</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505" t="s">
        <v>77</v>
      </c>
      <c r="C22" s="506"/>
      <c r="D22" s="507"/>
      <c r="E22" s="93">
        <f>SUM(F22:J22)</f>
        <v>0.05</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0.05</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505" t="s">
        <v>84</v>
      </c>
      <c r="C23" s="506"/>
      <c r="D23" s="507"/>
      <c r="E23" s="93">
        <f>SUM(F23:J23)</f>
        <v>0.8</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0.8</v>
      </c>
      <c r="K23" s="93">
        <f>SUM(L23:P23)</f>
        <v>0.83333333333333337</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0.83333333333333337</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97" t="s">
        <v>85</v>
      </c>
      <c r="C24" s="498"/>
      <c r="D24" s="499"/>
      <c r="E24" s="98">
        <f>SUM(F24:J24)</f>
        <v>0.05</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0.05</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500" t="s">
        <v>86</v>
      </c>
      <c r="C25" s="501"/>
      <c r="D25" s="502"/>
      <c r="E25" s="100">
        <f>SUM(E21:E24)</f>
        <v>1</v>
      </c>
      <c r="F25" s="103">
        <f t="shared" ref="F25:V25" si="2">SUM(F21:F24)</f>
        <v>0</v>
      </c>
      <c r="G25" s="103">
        <f t="shared" si="2"/>
        <v>0</v>
      </c>
      <c r="H25" s="103">
        <f t="shared" si="2"/>
        <v>0</v>
      </c>
      <c r="I25" s="103">
        <f t="shared" si="2"/>
        <v>0</v>
      </c>
      <c r="J25" s="102">
        <f t="shared" si="2"/>
        <v>1</v>
      </c>
      <c r="K25" s="100">
        <f t="shared" si="2"/>
        <v>1</v>
      </c>
      <c r="L25" s="103">
        <f t="shared" si="2"/>
        <v>0</v>
      </c>
      <c r="M25" s="103">
        <f t="shared" si="2"/>
        <v>0.16666666666666666</v>
      </c>
      <c r="N25" s="103">
        <f t="shared" si="2"/>
        <v>0</v>
      </c>
      <c r="O25" s="103">
        <f t="shared" si="2"/>
        <v>0.83333333333333337</v>
      </c>
      <c r="P25" s="102">
        <f t="shared" si="2"/>
        <v>0</v>
      </c>
      <c r="Q25" s="100">
        <f>SUM(Q21:Q24)</f>
        <v>0</v>
      </c>
      <c r="R25" s="103">
        <f t="shared" si="2"/>
        <v>0</v>
      </c>
      <c r="S25" s="103">
        <f t="shared" si="2"/>
        <v>0</v>
      </c>
      <c r="T25" s="103">
        <f t="shared" si="2"/>
        <v>0</v>
      </c>
      <c r="U25" s="103">
        <f t="shared" si="2"/>
        <v>0</v>
      </c>
      <c r="V25" s="102">
        <f t="shared" si="2"/>
        <v>0</v>
      </c>
    </row>
    <row r="26" spans="1:22" x14ac:dyDescent="0.2">
      <c r="A26" s="261"/>
      <c r="B26" s="475"/>
      <c r="C26" s="475"/>
      <c r="D26" s="475"/>
    </row>
    <row r="27" spans="1:22" x14ac:dyDescent="0.2">
      <c r="A27" s="300"/>
      <c r="B27" s="363" t="s">
        <v>527</v>
      </c>
      <c r="C27" s="363"/>
      <c r="D27" s="363"/>
    </row>
    <row r="28" spans="1:22" x14ac:dyDescent="0.2">
      <c r="A28" s="261"/>
      <c r="B28" s="473"/>
      <c r="C28" s="473"/>
      <c r="D28" s="473"/>
    </row>
    <row r="29" spans="1:22" x14ac:dyDescent="0.2">
      <c r="A29" s="302"/>
      <c r="B29" s="474"/>
      <c r="C29" s="477"/>
      <c r="D29" s="477"/>
    </row>
    <row r="30" spans="1:22" x14ac:dyDescent="0.2">
      <c r="A30" s="302"/>
      <c r="B30" s="474"/>
      <c r="C30" s="474"/>
      <c r="D30" s="474"/>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election activeCell="D10" sqref="D10"/>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הכשרה חברה לביטוח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2017</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513" t="s">
        <v>185</v>
      </c>
      <c r="C7" s="516" t="s">
        <v>145</v>
      </c>
      <c r="D7" s="517"/>
      <c r="E7" s="517"/>
      <c r="F7" s="517"/>
      <c r="G7" s="517"/>
      <c r="H7" s="517"/>
      <c r="I7" s="518"/>
      <c r="J7" s="516" t="s">
        <v>146</v>
      </c>
      <c r="K7" s="517"/>
      <c r="L7" s="517"/>
      <c r="M7" s="517"/>
      <c r="N7" s="517"/>
      <c r="O7" s="517"/>
      <c r="P7" s="518"/>
    </row>
    <row r="8" spans="2:16" ht="28.5" customHeight="1" x14ac:dyDescent="0.2">
      <c r="B8" s="514"/>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515"/>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521" t="s">
        <v>187</v>
      </c>
      <c r="C13" s="521"/>
      <c r="D13" s="521"/>
      <c r="E13" s="521"/>
      <c r="F13" s="521"/>
      <c r="G13" s="521"/>
      <c r="H13" s="521"/>
      <c r="I13" s="521"/>
      <c r="J13" s="521"/>
      <c r="K13" s="521"/>
      <c r="L13" s="521"/>
      <c r="M13" s="521"/>
      <c r="N13" s="521"/>
      <c r="O13" s="521"/>
      <c r="P13" s="521"/>
    </row>
    <row r="14" spans="2:16" ht="19.5" customHeight="1" x14ac:dyDescent="0.2">
      <c r="B14" s="521" t="s">
        <v>188</v>
      </c>
      <c r="C14" s="521"/>
      <c r="D14" s="521"/>
      <c r="E14" s="521"/>
      <c r="F14" s="521"/>
      <c r="G14" s="521"/>
      <c r="H14" s="521"/>
      <c r="I14" s="521"/>
      <c r="J14" s="521"/>
      <c r="K14" s="521"/>
      <c r="L14" s="521"/>
      <c r="M14" s="521"/>
      <c r="N14" s="521"/>
      <c r="O14" s="521"/>
      <c r="P14" s="521"/>
    </row>
    <row r="15" spans="2:16" ht="45.75" customHeight="1" x14ac:dyDescent="0.2">
      <c r="B15" s="520" t="s">
        <v>189</v>
      </c>
      <c r="C15" s="520"/>
      <c r="D15" s="520"/>
      <c r="E15" s="520"/>
      <c r="F15" s="520"/>
      <c r="G15" s="520"/>
      <c r="H15" s="520"/>
      <c r="I15" s="520"/>
      <c r="J15" s="520"/>
      <c r="K15" s="520"/>
      <c r="L15" s="520"/>
      <c r="M15" s="520"/>
      <c r="N15" s="520"/>
      <c r="O15" s="520"/>
      <c r="P15" s="520"/>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A11" sqref="A11"/>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הכשרה חברה לביטוח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2017</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513" t="s">
        <v>185</v>
      </c>
      <c r="C7" s="516" t="s">
        <v>145</v>
      </c>
      <c r="D7" s="517"/>
      <c r="E7" s="517"/>
      <c r="F7" s="517"/>
      <c r="G7" s="517"/>
      <c r="H7" s="517"/>
      <c r="I7" s="518"/>
      <c r="J7" s="516" t="s">
        <v>146</v>
      </c>
      <c r="K7" s="517"/>
      <c r="L7" s="517"/>
      <c r="M7" s="517"/>
      <c r="N7" s="517"/>
      <c r="O7" s="517"/>
      <c r="P7" s="518"/>
    </row>
    <row r="8" spans="2:16" ht="28.5" customHeight="1" x14ac:dyDescent="0.2">
      <c r="B8" s="514"/>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515"/>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521" t="s">
        <v>187</v>
      </c>
      <c r="C13" s="521"/>
      <c r="D13" s="521"/>
      <c r="E13" s="521"/>
      <c r="F13" s="521"/>
      <c r="G13" s="521"/>
      <c r="H13" s="521"/>
      <c r="I13" s="521"/>
      <c r="J13" s="521"/>
      <c r="K13" s="521"/>
      <c r="L13" s="521"/>
      <c r="M13" s="521"/>
      <c r="N13" s="521"/>
      <c r="O13" s="521"/>
      <c r="P13" s="521"/>
    </row>
    <row r="14" spans="2:16" ht="19.5" customHeight="1" x14ac:dyDescent="0.2">
      <c r="B14" s="521" t="s">
        <v>188</v>
      </c>
      <c r="C14" s="521"/>
      <c r="D14" s="521"/>
      <c r="E14" s="521"/>
      <c r="F14" s="521"/>
      <c r="G14" s="521"/>
      <c r="H14" s="521"/>
      <c r="I14" s="521"/>
      <c r="J14" s="521"/>
      <c r="K14" s="521"/>
      <c r="L14" s="521"/>
      <c r="M14" s="521"/>
      <c r="N14" s="521"/>
      <c r="O14" s="521"/>
      <c r="P14" s="521"/>
    </row>
    <row r="15" spans="2:16" ht="45.75" customHeight="1" x14ac:dyDescent="0.2">
      <c r="B15" s="520" t="s">
        <v>189</v>
      </c>
      <c r="C15" s="520"/>
      <c r="D15" s="520"/>
      <c r="E15" s="520"/>
      <c r="F15" s="520"/>
      <c r="G15" s="520"/>
      <c r="H15" s="520"/>
      <c r="I15" s="520"/>
      <c r="J15" s="520"/>
      <c r="K15" s="520"/>
      <c r="L15" s="520"/>
      <c r="M15" s="520"/>
      <c r="N15" s="520"/>
      <c r="O15" s="520"/>
      <c r="P15" s="520"/>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election activeCell="C10" sqref="C10"/>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הכשרה חברה לביטוח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2017</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513" t="s">
        <v>185</v>
      </c>
      <c r="C7" s="516" t="s">
        <v>145</v>
      </c>
      <c r="D7" s="517"/>
      <c r="E7" s="517"/>
      <c r="F7" s="517"/>
      <c r="G7" s="517"/>
      <c r="H7" s="517"/>
      <c r="I7" s="518"/>
      <c r="J7" s="516" t="s">
        <v>146</v>
      </c>
      <c r="K7" s="517"/>
      <c r="L7" s="517"/>
      <c r="M7" s="517"/>
      <c r="N7" s="517"/>
      <c r="O7" s="517"/>
      <c r="P7" s="518"/>
    </row>
    <row r="8" spans="2:16" ht="28.5" customHeight="1" x14ac:dyDescent="0.2">
      <c r="B8" s="514"/>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515"/>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f>IF('נספח א4 - B'!$D$14=0,"",'נספח א4 - B'!D14/'נספח א4 - B'!$D$14)</f>
        <v>1</v>
      </c>
      <c r="D10" s="116">
        <f>IF('נספח א4 - B'!$D$14=0,"",'נספח א4 - B'!E14/'נספח א4 - B'!$D$14)</f>
        <v>0.36878597592883305</v>
      </c>
      <c r="E10" s="116">
        <f>IF('נספח א4 - B'!$D$14=0,"",'נספח א4 - B'!F14/'נספח א4 - B'!$D$14)</f>
        <v>0.21611721611721613</v>
      </c>
      <c r="F10" s="116">
        <f>IF('נספח א4 - B'!$D$14=0,"",'נספח א4 - B'!G14/'נספח א4 - B'!$D$14)</f>
        <v>0.11316064887493459</v>
      </c>
      <c r="G10" s="116">
        <f>IF('נספח א4 - B'!$D$14=0,"",'נספח א4 - B'!H14/'נספח א4 - B'!$D$14)</f>
        <v>5.605703819989534E-2</v>
      </c>
      <c r="H10" s="116">
        <f>IF('נספח א4 - B'!$D$14=0,"",'נספח א4 - B'!I14/'נספח א4 - B'!$D$14)</f>
        <v>7.2017268445839874E-2</v>
      </c>
      <c r="I10" s="116">
        <f>IF('נספח א4 - B'!$D$14=0,"",'נספח א4 - B'!J14/'נספח א4 - B'!$D$14)</f>
        <v>0.17386185243328101</v>
      </c>
      <c r="J10" s="116">
        <f>IF('נספח א4 - B'!$K$14=0,"",'נספח א4 - B'!K14/'נספח א4 - B'!$K$14)</f>
        <v>1</v>
      </c>
      <c r="K10" s="116">
        <f>IF('נספח א4 - B'!$K$14=0,"",'נספח א4 - B'!L14/'נספח א4 - B'!$K$14)</f>
        <v>0.17985611510791366</v>
      </c>
      <c r="L10" s="116">
        <f>IF('נספח א4 - B'!$K$14=0,"",'נספח א4 - B'!M14/'נספח א4 - B'!$K$14)</f>
        <v>0.11510791366906475</v>
      </c>
      <c r="M10" s="116">
        <f>IF('נספח א4 - B'!$K$14=0,"",'נספח א4 - B'!N14/'נספח א4 - B'!$K$14)</f>
        <v>0.37410071942446044</v>
      </c>
      <c r="N10" s="116">
        <f>IF('נספח א4 - B'!$K$14=0,"",'נספח א4 - B'!O14/'נספח א4 - B'!$K$14)</f>
        <v>0.17266187050359713</v>
      </c>
      <c r="O10" s="116">
        <f>IF('נספח א4 - B'!$K$14=0,"",'נספח א4 - B'!P14/'נספח א4 - B'!$K$14)</f>
        <v>4.3165467625899283E-2</v>
      </c>
      <c r="P10" s="117">
        <f>IF('נספח א4 - B'!$K$14=0,"",'נספח א4 - B'!Q14/'נספח א4 - B'!$K$14)</f>
        <v>0.11510791366906475</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521" t="s">
        <v>187</v>
      </c>
      <c r="C13" s="521"/>
      <c r="D13" s="521"/>
      <c r="E13" s="521"/>
      <c r="F13" s="521"/>
      <c r="G13" s="521"/>
      <c r="H13" s="521"/>
      <c r="I13" s="521"/>
      <c r="J13" s="521"/>
      <c r="K13" s="521"/>
      <c r="L13" s="521"/>
      <c r="M13" s="521"/>
      <c r="N13" s="521"/>
      <c r="O13" s="521"/>
      <c r="P13" s="521"/>
    </row>
    <row r="14" spans="2:16" ht="19.5" customHeight="1" x14ac:dyDescent="0.2">
      <c r="B14" s="521" t="s">
        <v>188</v>
      </c>
      <c r="C14" s="521"/>
      <c r="D14" s="521"/>
      <c r="E14" s="521"/>
      <c r="F14" s="521"/>
      <c r="G14" s="521"/>
      <c r="H14" s="521"/>
      <c r="I14" s="521"/>
      <c r="J14" s="521"/>
      <c r="K14" s="521"/>
      <c r="L14" s="521"/>
      <c r="M14" s="521"/>
      <c r="N14" s="521"/>
      <c r="O14" s="521"/>
      <c r="P14" s="521"/>
    </row>
    <row r="15" spans="2:16" ht="45.75" customHeight="1" x14ac:dyDescent="0.2">
      <c r="B15" s="520" t="s">
        <v>189</v>
      </c>
      <c r="C15" s="520"/>
      <c r="D15" s="520"/>
      <c r="E15" s="520"/>
      <c r="F15" s="520"/>
      <c r="G15" s="520"/>
      <c r="H15" s="520"/>
      <c r="I15" s="520"/>
      <c r="J15" s="520"/>
      <c r="K15" s="520"/>
      <c r="L15" s="520"/>
      <c r="M15" s="520"/>
      <c r="N15" s="520"/>
      <c r="O15" s="520"/>
      <c r="P15" s="520"/>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election activeCell="C9" sqref="C9:W9"/>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הכשרה חברה לביטוח בע"מ</v>
      </c>
    </row>
    <row r="3" spans="2:23" ht="15.75" x14ac:dyDescent="0.25">
      <c r="B3" s="183" t="str">
        <f>CONCATENATE(הוראות!Z13,הוראות!F13)</f>
        <v>הנתונים ביחידות בודדות לשנת 2017</v>
      </c>
    </row>
    <row r="4" spans="2:23" ht="18.75" x14ac:dyDescent="0.3">
      <c r="B4" s="182" t="s">
        <v>425</v>
      </c>
      <c r="I4" s="42" t="s">
        <v>167</v>
      </c>
    </row>
    <row r="5" spans="2:23" ht="15" x14ac:dyDescent="0.2">
      <c r="B5" s="41"/>
    </row>
    <row r="6" spans="2:23" x14ac:dyDescent="0.2">
      <c r="B6" s="43"/>
    </row>
    <row r="7" spans="2:23" ht="24.75" customHeight="1" x14ac:dyDescent="0.2">
      <c r="B7" s="513" t="s">
        <v>185</v>
      </c>
      <c r="C7" s="516" t="s">
        <v>168</v>
      </c>
      <c r="D7" s="517"/>
      <c r="E7" s="517"/>
      <c r="F7" s="517"/>
      <c r="G7" s="517"/>
      <c r="H7" s="517"/>
      <c r="I7" s="518"/>
      <c r="J7" s="516" t="s">
        <v>169</v>
      </c>
      <c r="K7" s="517"/>
      <c r="L7" s="517"/>
      <c r="M7" s="517"/>
      <c r="N7" s="517"/>
      <c r="O7" s="517"/>
      <c r="P7" s="518"/>
      <c r="Q7" s="516" t="s">
        <v>170</v>
      </c>
      <c r="R7" s="517"/>
      <c r="S7" s="517"/>
      <c r="T7" s="517"/>
      <c r="U7" s="517"/>
      <c r="V7" s="517"/>
      <c r="W7" s="518"/>
    </row>
    <row r="8" spans="2:23" ht="39" customHeight="1" x14ac:dyDescent="0.2">
      <c r="B8" s="514"/>
      <c r="C8" s="51" t="str">
        <f>'[2]נספח ב4'!C8</f>
        <v>סה"כ</v>
      </c>
      <c r="D8" s="48" t="s">
        <v>148</v>
      </c>
      <c r="E8" s="48" t="s">
        <v>171</v>
      </c>
      <c r="F8" s="48" t="s">
        <v>172</v>
      </c>
      <c r="G8" s="48" t="s">
        <v>173</v>
      </c>
      <c r="H8" s="49" t="s">
        <v>174</v>
      </c>
      <c r="I8" s="65" t="s">
        <v>175</v>
      </c>
      <c r="J8" s="66" t="str">
        <f>'[2]נספח ב4'!C8</f>
        <v>סה"כ</v>
      </c>
      <c r="K8" s="48" t="s">
        <v>176</v>
      </c>
      <c r="L8" s="48" t="s">
        <v>177</v>
      </c>
      <c r="M8" s="48" t="s">
        <v>149</v>
      </c>
      <c r="N8" s="48" t="s">
        <v>150</v>
      </c>
      <c r="O8" s="49" t="s">
        <v>151</v>
      </c>
      <c r="P8" s="65" t="s">
        <v>178</v>
      </c>
      <c r="Q8" s="66" t="str">
        <f>J8</f>
        <v>סה"כ</v>
      </c>
      <c r="R8" s="48" t="s">
        <v>176</v>
      </c>
      <c r="S8" s="48" t="s">
        <v>177</v>
      </c>
      <c r="T8" s="48" t="s">
        <v>149</v>
      </c>
      <c r="U8" s="48" t="s">
        <v>150</v>
      </c>
      <c r="V8" s="49" t="s">
        <v>151</v>
      </c>
      <c r="W8" s="65" t="s">
        <v>178</v>
      </c>
    </row>
    <row r="9" spans="2:23" ht="14.25" customHeight="1" x14ac:dyDescent="0.2">
      <c r="B9" s="515"/>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522" t="s">
        <v>186</v>
      </c>
      <c r="C12" s="522"/>
      <c r="D12" s="522"/>
      <c r="E12" s="522"/>
      <c r="F12" s="522"/>
      <c r="G12" s="522"/>
      <c r="H12" s="522"/>
      <c r="I12" s="522"/>
      <c r="J12" s="522"/>
      <c r="K12" s="522"/>
      <c r="L12" s="522"/>
      <c r="M12" s="522"/>
      <c r="N12" s="522"/>
      <c r="O12" s="522"/>
      <c r="P12" s="522"/>
    </row>
    <row r="13" spans="2:23" ht="30.75" customHeight="1" x14ac:dyDescent="0.2">
      <c r="B13" s="521" t="s">
        <v>187</v>
      </c>
      <c r="C13" s="521"/>
      <c r="D13" s="521"/>
      <c r="E13" s="521"/>
      <c r="F13" s="521"/>
      <c r="G13" s="521"/>
      <c r="H13" s="521"/>
      <c r="I13" s="521"/>
      <c r="J13" s="521"/>
      <c r="K13" s="521"/>
      <c r="L13" s="521"/>
      <c r="M13" s="521"/>
      <c r="N13" s="521"/>
      <c r="O13" s="521"/>
      <c r="P13" s="521"/>
    </row>
    <row r="14" spans="2:23" ht="30.75" customHeight="1" x14ac:dyDescent="0.2">
      <c r="B14" s="520" t="s">
        <v>190</v>
      </c>
      <c r="C14" s="520"/>
      <c r="D14" s="520"/>
      <c r="E14" s="520"/>
      <c r="F14" s="520"/>
      <c r="G14" s="520"/>
      <c r="H14" s="520"/>
      <c r="I14" s="520"/>
      <c r="J14" s="520"/>
      <c r="K14" s="520"/>
      <c r="L14" s="520"/>
      <c r="M14" s="520"/>
      <c r="N14" s="520"/>
      <c r="O14" s="520"/>
      <c r="P14" s="520"/>
    </row>
    <row r="15" spans="2:23" ht="31.5" customHeight="1" x14ac:dyDescent="0.2">
      <c r="B15" s="520" t="s">
        <v>191</v>
      </c>
      <c r="C15" s="520"/>
      <c r="D15" s="520"/>
      <c r="E15" s="520"/>
      <c r="F15" s="520"/>
      <c r="G15" s="520"/>
      <c r="H15" s="520"/>
      <c r="I15" s="520"/>
      <c r="J15" s="520"/>
      <c r="K15" s="520"/>
      <c r="L15" s="520"/>
      <c r="M15" s="520"/>
      <c r="N15" s="520"/>
      <c r="O15" s="520"/>
      <c r="P15" s="520"/>
    </row>
    <row r="16" spans="2:23" ht="30.75" customHeight="1" x14ac:dyDescent="0.2">
      <c r="B16" s="520" t="s">
        <v>192</v>
      </c>
      <c r="C16" s="520"/>
      <c r="D16" s="520"/>
      <c r="E16" s="520"/>
      <c r="F16" s="520"/>
      <c r="G16" s="520"/>
      <c r="H16" s="520"/>
      <c r="I16" s="520"/>
      <c r="J16" s="520"/>
      <c r="K16" s="520"/>
      <c r="L16" s="520"/>
      <c r="M16" s="520"/>
      <c r="N16" s="520"/>
      <c r="O16" s="520"/>
      <c r="P16" s="520"/>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election activeCell="U17" sqref="U17"/>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הכשרה חברה לביטוח בע"מ</v>
      </c>
    </row>
    <row r="3" spans="2:23" ht="15.75" x14ac:dyDescent="0.25">
      <c r="B3" s="183" t="str">
        <f>CONCATENATE(הוראות!Z13,הוראות!F13)</f>
        <v>הנתונים ביחידות בודדות לשנת 2017</v>
      </c>
    </row>
    <row r="4" spans="2:23" ht="18.75" x14ac:dyDescent="0.3">
      <c r="B4" s="182" t="s">
        <v>425</v>
      </c>
      <c r="I4" s="42" t="s">
        <v>167</v>
      </c>
    </row>
    <row r="5" spans="2:23" ht="15" x14ac:dyDescent="0.2">
      <c r="B5" s="41"/>
    </row>
    <row r="6" spans="2:23" x14ac:dyDescent="0.2">
      <c r="B6" s="43"/>
    </row>
    <row r="7" spans="2:23" ht="24.75" customHeight="1" x14ac:dyDescent="0.2">
      <c r="B7" s="513" t="s">
        <v>185</v>
      </c>
      <c r="C7" s="516" t="s">
        <v>168</v>
      </c>
      <c r="D7" s="517"/>
      <c r="E7" s="517"/>
      <c r="F7" s="517"/>
      <c r="G7" s="517"/>
      <c r="H7" s="517"/>
      <c r="I7" s="518"/>
      <c r="J7" s="516" t="s">
        <v>169</v>
      </c>
      <c r="K7" s="517"/>
      <c r="L7" s="517"/>
      <c r="M7" s="517"/>
      <c r="N7" s="517"/>
      <c r="O7" s="517"/>
      <c r="P7" s="518"/>
      <c r="Q7" s="516" t="s">
        <v>170</v>
      </c>
      <c r="R7" s="517"/>
      <c r="S7" s="517"/>
      <c r="T7" s="517"/>
      <c r="U7" s="517"/>
      <c r="V7" s="517"/>
      <c r="W7" s="518"/>
    </row>
    <row r="8" spans="2:23" ht="39" customHeight="1" x14ac:dyDescent="0.2">
      <c r="B8" s="514"/>
      <c r="C8" s="51" t="str">
        <f>'[2]נספח ב4'!C8</f>
        <v>סה"כ</v>
      </c>
      <c r="D8" s="48" t="s">
        <v>148</v>
      </c>
      <c r="E8" s="48" t="s">
        <v>171</v>
      </c>
      <c r="F8" s="48" t="s">
        <v>172</v>
      </c>
      <c r="G8" s="48" t="s">
        <v>173</v>
      </c>
      <c r="H8" s="49" t="s">
        <v>174</v>
      </c>
      <c r="I8" s="65" t="s">
        <v>175</v>
      </c>
      <c r="J8" s="66" t="str">
        <f>'[2]נספח ב4'!C8</f>
        <v>סה"כ</v>
      </c>
      <c r="K8" s="48" t="s">
        <v>176</v>
      </c>
      <c r="L8" s="48" t="s">
        <v>177</v>
      </c>
      <c r="M8" s="48" t="s">
        <v>149</v>
      </c>
      <c r="N8" s="48" t="s">
        <v>150</v>
      </c>
      <c r="O8" s="49" t="s">
        <v>151</v>
      </c>
      <c r="P8" s="65" t="s">
        <v>178</v>
      </c>
      <c r="Q8" s="66" t="str">
        <f>J8</f>
        <v>סה"כ</v>
      </c>
      <c r="R8" s="48" t="s">
        <v>176</v>
      </c>
      <c r="S8" s="48" t="s">
        <v>177</v>
      </c>
      <c r="T8" s="48" t="s">
        <v>149</v>
      </c>
      <c r="U8" s="48" t="s">
        <v>150</v>
      </c>
      <c r="V8" s="49" t="s">
        <v>151</v>
      </c>
      <c r="W8" s="65" t="s">
        <v>178</v>
      </c>
    </row>
    <row r="9" spans="2:23" ht="14.25" customHeight="1" x14ac:dyDescent="0.2">
      <c r="B9" s="515"/>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522" t="s">
        <v>186</v>
      </c>
      <c r="C12" s="522"/>
      <c r="D12" s="522"/>
      <c r="E12" s="522"/>
      <c r="F12" s="522"/>
      <c r="G12" s="522"/>
      <c r="H12" s="522"/>
      <c r="I12" s="522"/>
      <c r="J12" s="522"/>
      <c r="K12" s="522"/>
      <c r="L12" s="522"/>
      <c r="M12" s="522"/>
      <c r="N12" s="522"/>
      <c r="O12" s="522"/>
      <c r="P12" s="522"/>
    </row>
    <row r="13" spans="2:23" ht="30.75" customHeight="1" x14ac:dyDescent="0.2">
      <c r="B13" s="521" t="s">
        <v>187</v>
      </c>
      <c r="C13" s="521"/>
      <c r="D13" s="521"/>
      <c r="E13" s="521"/>
      <c r="F13" s="521"/>
      <c r="G13" s="521"/>
      <c r="H13" s="521"/>
      <c r="I13" s="521"/>
      <c r="J13" s="521"/>
      <c r="K13" s="521"/>
      <c r="L13" s="521"/>
      <c r="M13" s="521"/>
      <c r="N13" s="521"/>
      <c r="O13" s="521"/>
      <c r="P13" s="521"/>
    </row>
    <row r="14" spans="2:23" ht="30.75" customHeight="1" x14ac:dyDescent="0.2">
      <c r="B14" s="520" t="s">
        <v>190</v>
      </c>
      <c r="C14" s="520"/>
      <c r="D14" s="520"/>
      <c r="E14" s="520"/>
      <c r="F14" s="520"/>
      <c r="G14" s="520"/>
      <c r="H14" s="520"/>
      <c r="I14" s="520"/>
      <c r="J14" s="520"/>
      <c r="K14" s="520"/>
      <c r="L14" s="520"/>
      <c r="M14" s="520"/>
      <c r="N14" s="520"/>
      <c r="O14" s="520"/>
      <c r="P14" s="520"/>
    </row>
    <row r="15" spans="2:23" ht="31.5" customHeight="1" x14ac:dyDescent="0.2">
      <c r="B15" s="520" t="s">
        <v>191</v>
      </c>
      <c r="C15" s="520"/>
      <c r="D15" s="520"/>
      <c r="E15" s="520"/>
      <c r="F15" s="520"/>
      <c r="G15" s="520"/>
      <c r="H15" s="520"/>
      <c r="I15" s="520"/>
      <c r="J15" s="520"/>
      <c r="K15" s="520"/>
      <c r="L15" s="520"/>
      <c r="M15" s="520"/>
      <c r="N15" s="520"/>
      <c r="O15" s="520"/>
      <c r="P15" s="520"/>
    </row>
    <row r="16" spans="2:23" ht="30.75" customHeight="1" x14ac:dyDescent="0.2">
      <c r="B16" s="520" t="s">
        <v>192</v>
      </c>
      <c r="C16" s="520"/>
      <c r="D16" s="520"/>
      <c r="E16" s="520"/>
      <c r="F16" s="520"/>
      <c r="G16" s="520"/>
      <c r="H16" s="520"/>
      <c r="I16" s="520"/>
      <c r="J16" s="520"/>
      <c r="K16" s="520"/>
      <c r="L16" s="520"/>
      <c r="M16" s="520"/>
      <c r="N16" s="520"/>
      <c r="O16" s="520"/>
      <c r="P16" s="520"/>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O29" sqref="O29"/>
    </sheetView>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הכשרה חברה לביטוח בע"מ</v>
      </c>
    </row>
    <row r="3" spans="2:23" ht="15.75" x14ac:dyDescent="0.25">
      <c r="B3" s="183" t="str">
        <f>CONCATENATE(הוראות!Z13,הוראות!F13)</f>
        <v>הנתונים ביחידות בודדות לשנת 2017</v>
      </c>
    </row>
    <row r="4" spans="2:23" ht="18.75" x14ac:dyDescent="0.3">
      <c r="B4" s="182" t="s">
        <v>425</v>
      </c>
      <c r="I4" s="42" t="s">
        <v>167</v>
      </c>
    </row>
    <row r="5" spans="2:23" ht="15" x14ac:dyDescent="0.2">
      <c r="B5" s="41"/>
    </row>
    <row r="6" spans="2:23" x14ac:dyDescent="0.2">
      <c r="B6" s="43"/>
    </row>
    <row r="7" spans="2:23" ht="24.75" customHeight="1" x14ac:dyDescent="0.2">
      <c r="B7" s="513" t="s">
        <v>185</v>
      </c>
      <c r="C7" s="516" t="s">
        <v>168</v>
      </c>
      <c r="D7" s="517"/>
      <c r="E7" s="517"/>
      <c r="F7" s="517"/>
      <c r="G7" s="517"/>
      <c r="H7" s="517"/>
      <c r="I7" s="518"/>
      <c r="J7" s="516" t="s">
        <v>169</v>
      </c>
      <c r="K7" s="517"/>
      <c r="L7" s="517"/>
      <c r="M7" s="517"/>
      <c r="N7" s="517"/>
      <c r="O7" s="517"/>
      <c r="P7" s="518"/>
      <c r="Q7" s="516" t="s">
        <v>170</v>
      </c>
      <c r="R7" s="517"/>
      <c r="S7" s="517"/>
      <c r="T7" s="517"/>
      <c r="U7" s="517"/>
      <c r="V7" s="517"/>
      <c r="W7" s="518"/>
    </row>
    <row r="8" spans="2:23" ht="39" customHeight="1" x14ac:dyDescent="0.2">
      <c r="B8" s="514"/>
      <c r="C8" s="51" t="str">
        <f>'[2]נספח ב4'!C8</f>
        <v>סה"כ</v>
      </c>
      <c r="D8" s="48" t="s">
        <v>148</v>
      </c>
      <c r="E8" s="48" t="s">
        <v>171</v>
      </c>
      <c r="F8" s="48" t="s">
        <v>172</v>
      </c>
      <c r="G8" s="48" t="s">
        <v>173</v>
      </c>
      <c r="H8" s="49" t="s">
        <v>174</v>
      </c>
      <c r="I8" s="65" t="s">
        <v>175</v>
      </c>
      <c r="J8" s="66" t="str">
        <f>'[2]נספח ב4'!C8</f>
        <v>סה"כ</v>
      </c>
      <c r="K8" s="48" t="s">
        <v>176</v>
      </c>
      <c r="L8" s="48" t="s">
        <v>177</v>
      </c>
      <c r="M8" s="48" t="s">
        <v>149</v>
      </c>
      <c r="N8" s="48" t="s">
        <v>150</v>
      </c>
      <c r="O8" s="49" t="s">
        <v>151</v>
      </c>
      <c r="P8" s="65" t="s">
        <v>178</v>
      </c>
      <c r="Q8" s="66" t="str">
        <f>J8</f>
        <v>סה"כ</v>
      </c>
      <c r="R8" s="48" t="s">
        <v>176</v>
      </c>
      <c r="S8" s="48" t="s">
        <v>177</v>
      </c>
      <c r="T8" s="48" t="s">
        <v>149</v>
      </c>
      <c r="U8" s="48" t="s">
        <v>150</v>
      </c>
      <c r="V8" s="49" t="s">
        <v>151</v>
      </c>
      <c r="W8" s="65" t="s">
        <v>178</v>
      </c>
    </row>
    <row r="9" spans="2:23" ht="14.25" customHeight="1" x14ac:dyDescent="0.2">
      <c r="B9" s="515"/>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f>IF('נספח א5 - B'!$D$14=0,"",'נספח א5 - B'!D14/'נספח א5 - B'!$D$14)</f>
        <v>1</v>
      </c>
      <c r="D10" s="116">
        <f>IF('נספח א5 - B'!$D$14=0,"",'נספח א5 - B'!E14/'נספח א5 - B'!$D$14)</f>
        <v>0.16909932360270558</v>
      </c>
      <c r="E10" s="116">
        <f>IF('נספח א5 - B'!$D$14=0,"",'נספח א5 - B'!F14/'נספח א5 - B'!$D$14)</f>
        <v>0.35101459594161621</v>
      </c>
      <c r="F10" s="116">
        <f>IF('נספח א5 - B'!$D$14=0,"",'נספח א5 - B'!G14/'נספח א5 - B'!$D$14)</f>
        <v>8.3303666785332853E-2</v>
      </c>
      <c r="G10" s="116">
        <f>IF('נספח א5 - B'!$D$14=0,"",'נספח א5 - B'!H14/'נספח א5 - B'!$D$14)</f>
        <v>0.13385546457814168</v>
      </c>
      <c r="H10" s="116">
        <f>IF('נספח א5 - B'!$D$14=0,"",'נספח א5 - B'!I14/'נספח א5 - B'!$D$14)</f>
        <v>0.10323958704165183</v>
      </c>
      <c r="I10" s="116">
        <f>IF('נספח א5 - B'!$D$14=0,"",'נספח א5 - B'!J14/'נספח א5 - B'!$D$14)</f>
        <v>0.15948736205055181</v>
      </c>
      <c r="J10" s="116">
        <f>IF('נספח א5 - B'!$K$14=0,"",'נספח א5 - B'!K14/'נספח א5 - B'!$K$14)</f>
        <v>1</v>
      </c>
      <c r="K10" s="116">
        <f>IF('נספח א5 - B'!$K$14=0,"",'נספח א5 - B'!L14/'נספח א5 - B'!$K$14)</f>
        <v>0.23203157457415871</v>
      </c>
      <c r="L10" s="116">
        <f>IF('נספח א5 - B'!$K$14=0,"",'נספח א5 - B'!M14/'נספח א5 - B'!$K$14)</f>
        <v>1.038637307852098E-2</v>
      </c>
      <c r="M10" s="116">
        <f>IF('נספח א5 - B'!$K$14=0,"",'נספח א5 - B'!N14/'נספח א5 - B'!$K$14)</f>
        <v>5.9617781470710431E-2</v>
      </c>
      <c r="N10" s="116">
        <f>IF('נספח א5 - B'!$K$14=0,"",'נספח א5 - B'!O14/'נספח א5 - B'!$K$14)</f>
        <v>0.25841296219360199</v>
      </c>
      <c r="O10" s="116">
        <f>IF('נספח א5 - B'!$K$14=0,"",'נספח א5 - B'!P14/'נספח א5 - B'!$K$14)</f>
        <v>0.13585375986705442</v>
      </c>
      <c r="P10" s="116">
        <f>IF('נספח א5 - B'!$K$14=0,"",'נספח א5 - B'!Q14/'נספח א5 - B'!$K$14)</f>
        <v>0.30369754881595346</v>
      </c>
      <c r="Q10" s="116">
        <f>IF('נספח א5 - B'!$R$14=0,"",'נספח א5 - B'!R14/'נספח א5 - B'!$R$14)</f>
        <v>1</v>
      </c>
      <c r="R10" s="116">
        <f>IF('נספח א5 - B'!$R$14=0,"",'נספח א5 - B'!S14/'נספח א5 - B'!$R$14)</f>
        <v>0.6985815602836879</v>
      </c>
      <c r="S10" s="116">
        <f>IF('נספח א5 - B'!$R$14=0,"",'נספח א5 - B'!T14/'נספח א5 - B'!$R$14)</f>
        <v>4.7163120567375885E-2</v>
      </c>
      <c r="T10" s="116">
        <f>IF('נספח א5 - B'!$R$14=0,"",'נספח א5 - B'!U14/'נספח א5 - B'!$R$14)</f>
        <v>0.11028368794326242</v>
      </c>
      <c r="U10" s="116">
        <f>IF('נספח א5 - B'!$R$14=0,"",'נספח א5 - B'!V14/'נספח א5 - B'!$R$14)</f>
        <v>5.3900709219858157E-2</v>
      </c>
      <c r="V10" s="116">
        <f>IF('נספח א5 - B'!$R$14=0,"",'נספח א5 - B'!W14/'נספח א5 - B'!$R$14)</f>
        <v>3.2978723404255318E-2</v>
      </c>
      <c r="W10" s="117">
        <f>IF('נספח א5 - B'!$R$14=0,"",'נספח א5 - B'!X14/'נספח א5 - B'!$R$14)</f>
        <v>5.7092198581560283E-2</v>
      </c>
    </row>
    <row r="12" spans="2:23" x14ac:dyDescent="0.2">
      <c r="B12" s="522" t="s">
        <v>186</v>
      </c>
      <c r="C12" s="522"/>
      <c r="D12" s="522"/>
      <c r="E12" s="522"/>
      <c r="F12" s="522"/>
      <c r="G12" s="522"/>
      <c r="H12" s="522"/>
      <c r="I12" s="522"/>
      <c r="J12" s="522"/>
      <c r="K12" s="522"/>
      <c r="L12" s="522"/>
      <c r="M12" s="522"/>
      <c r="N12" s="522"/>
      <c r="O12" s="522"/>
      <c r="P12" s="522"/>
    </row>
    <row r="13" spans="2:23" ht="30.75" customHeight="1" x14ac:dyDescent="0.2">
      <c r="B13" s="521" t="s">
        <v>187</v>
      </c>
      <c r="C13" s="521"/>
      <c r="D13" s="521"/>
      <c r="E13" s="521"/>
      <c r="F13" s="521"/>
      <c r="G13" s="521"/>
      <c r="H13" s="521"/>
      <c r="I13" s="521"/>
      <c r="J13" s="521"/>
      <c r="K13" s="521"/>
      <c r="L13" s="521"/>
      <c r="M13" s="521"/>
      <c r="N13" s="521"/>
      <c r="O13" s="521"/>
      <c r="P13" s="521"/>
    </row>
    <row r="14" spans="2:23" ht="30.75" customHeight="1" x14ac:dyDescent="0.2">
      <c r="B14" s="520" t="s">
        <v>190</v>
      </c>
      <c r="C14" s="520"/>
      <c r="D14" s="520"/>
      <c r="E14" s="520"/>
      <c r="F14" s="520"/>
      <c r="G14" s="520"/>
      <c r="H14" s="520"/>
      <c r="I14" s="520"/>
      <c r="J14" s="520"/>
      <c r="K14" s="520"/>
      <c r="L14" s="520"/>
      <c r="M14" s="520"/>
      <c r="N14" s="520"/>
      <c r="O14" s="520"/>
      <c r="P14" s="520"/>
    </row>
    <row r="15" spans="2:23" ht="31.5" customHeight="1" x14ac:dyDescent="0.2">
      <c r="B15" s="520" t="s">
        <v>191</v>
      </c>
      <c r="C15" s="520"/>
      <c r="D15" s="520"/>
      <c r="E15" s="520"/>
      <c r="F15" s="520"/>
      <c r="G15" s="520"/>
      <c r="H15" s="520"/>
      <c r="I15" s="520"/>
      <c r="J15" s="520"/>
      <c r="K15" s="520"/>
      <c r="L15" s="520"/>
      <c r="M15" s="520"/>
      <c r="N15" s="520"/>
      <c r="O15" s="520"/>
      <c r="P15" s="520"/>
    </row>
    <row r="16" spans="2:23" ht="30.75" customHeight="1" x14ac:dyDescent="0.2">
      <c r="B16" s="520" t="s">
        <v>192</v>
      </c>
      <c r="C16" s="520"/>
      <c r="D16" s="520"/>
      <c r="E16" s="520"/>
      <c r="F16" s="520"/>
      <c r="G16" s="520"/>
      <c r="H16" s="520"/>
      <c r="I16" s="520"/>
      <c r="J16" s="520"/>
      <c r="K16" s="520"/>
      <c r="L16" s="520"/>
      <c r="M16" s="520"/>
      <c r="N16" s="520"/>
      <c r="O16" s="520"/>
      <c r="P16" s="520"/>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election activeCell="B3" sqref="B3"/>
    </sheetView>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47" t="s">
        <v>87</v>
      </c>
      <c r="D4" s="548"/>
      <c r="E4" s="548"/>
      <c r="F4" s="548"/>
      <c r="G4" s="548"/>
      <c r="H4" s="548"/>
      <c r="I4" s="548"/>
      <c r="J4" s="548"/>
      <c r="K4" s="548"/>
      <c r="L4" s="548"/>
      <c r="M4" s="548"/>
      <c r="N4" s="548"/>
      <c r="O4" s="548"/>
      <c r="P4" s="549"/>
    </row>
    <row r="5" spans="1:16" x14ac:dyDescent="0.2">
      <c r="B5" s="10"/>
      <c r="C5" s="550" t="s">
        <v>96</v>
      </c>
      <c r="D5" s="551"/>
      <c r="E5" s="551"/>
      <c r="F5" s="551"/>
      <c r="G5" s="551"/>
      <c r="H5" s="551"/>
      <c r="I5" s="552"/>
      <c r="J5" s="550" t="s">
        <v>97</v>
      </c>
      <c r="K5" s="551"/>
      <c r="L5" s="551"/>
      <c r="M5" s="551"/>
      <c r="N5" s="551"/>
      <c r="O5" s="551"/>
      <c r="P5" s="552"/>
    </row>
    <row r="6" spans="1:16" ht="12.75" customHeight="1" x14ac:dyDescent="0.2">
      <c r="B6" s="10"/>
      <c r="C6" s="555" t="s">
        <v>194</v>
      </c>
      <c r="D6" s="256" t="s">
        <v>33</v>
      </c>
      <c r="E6" s="257"/>
      <c r="F6" s="257"/>
      <c r="G6" s="257"/>
      <c r="H6" s="257"/>
      <c r="I6" s="258"/>
      <c r="J6" s="557" t="s">
        <v>194</v>
      </c>
      <c r="K6" s="544" t="s">
        <v>33</v>
      </c>
      <c r="L6" s="545"/>
      <c r="M6" s="545"/>
      <c r="N6" s="545"/>
      <c r="O6" s="545"/>
      <c r="P6" s="546"/>
    </row>
    <row r="7" spans="1:16" ht="25.5" x14ac:dyDescent="0.2">
      <c r="B7" s="553" t="s">
        <v>34</v>
      </c>
      <c r="C7" s="556"/>
      <c r="D7" s="11" t="s">
        <v>495</v>
      </c>
      <c r="E7" s="47" t="s">
        <v>496</v>
      </c>
      <c r="F7" s="11" t="s">
        <v>394</v>
      </c>
      <c r="G7" s="11" t="s">
        <v>395</v>
      </c>
      <c r="H7" s="11" t="s">
        <v>396</v>
      </c>
      <c r="I7" s="157" t="s">
        <v>41</v>
      </c>
      <c r="J7" s="558"/>
      <c r="K7" s="11" t="s">
        <v>495</v>
      </c>
      <c r="L7" s="47" t="s">
        <v>496</v>
      </c>
      <c r="M7" s="11" t="s">
        <v>394</v>
      </c>
      <c r="N7" s="11" t="s">
        <v>395</v>
      </c>
      <c r="O7" s="11" t="s">
        <v>396</v>
      </c>
      <c r="P7" s="157" t="s">
        <v>41</v>
      </c>
    </row>
    <row r="8" spans="1:16" x14ac:dyDescent="0.2">
      <c r="B8" s="554"/>
      <c r="C8" s="12" t="s">
        <v>42</v>
      </c>
      <c r="D8" s="252" t="s">
        <v>43</v>
      </c>
      <c r="E8" s="13" t="s">
        <v>44</v>
      </c>
      <c r="F8" s="13" t="s">
        <v>45</v>
      </c>
      <c r="G8" s="13" t="s">
        <v>46</v>
      </c>
      <c r="H8" s="13" t="s">
        <v>47</v>
      </c>
      <c r="I8" s="14" t="s">
        <v>48</v>
      </c>
      <c r="J8" s="15" t="s">
        <v>49</v>
      </c>
      <c r="K8" s="254" t="s">
        <v>50</v>
      </c>
      <c r="L8" s="16" t="s">
        <v>51</v>
      </c>
      <c r="M8" s="16" t="s">
        <v>52</v>
      </c>
      <c r="N8" s="16" t="s">
        <v>53</v>
      </c>
      <c r="O8" s="16" t="s">
        <v>54</v>
      </c>
      <c r="P8" s="17" t="s">
        <v>55</v>
      </c>
    </row>
    <row r="9" spans="1:16" x14ac:dyDescent="0.2">
      <c r="A9" s="18" t="s">
        <v>72</v>
      </c>
      <c r="B9" s="19" t="s">
        <v>73</v>
      </c>
      <c r="C9" s="24"/>
      <c r="D9" s="253"/>
      <c r="E9" s="25"/>
      <c r="F9" s="25"/>
      <c r="G9" s="25"/>
      <c r="H9" s="25"/>
      <c r="I9" s="26"/>
      <c r="J9" s="24"/>
      <c r="K9" s="253"/>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2"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2"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2"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2"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68" t="s">
        <v>179</v>
      </c>
      <c r="C30" s="569"/>
      <c r="D30" s="569"/>
      <c r="E30" s="570"/>
      <c r="F30" s="592" t="s">
        <v>87</v>
      </c>
      <c r="G30" s="593"/>
      <c r="H30" s="593"/>
      <c r="I30" s="593"/>
      <c r="J30" s="593"/>
      <c r="K30" s="594"/>
    </row>
    <row r="31" spans="1:16" ht="25.5" x14ac:dyDescent="0.2">
      <c r="A31" s="106"/>
      <c r="B31" s="571"/>
      <c r="C31" s="572"/>
      <c r="D31" s="572"/>
      <c r="E31" s="573"/>
      <c r="F31" s="318" t="s">
        <v>182</v>
      </c>
      <c r="G31" s="11" t="s">
        <v>40</v>
      </c>
      <c r="H31" s="11" t="s">
        <v>394</v>
      </c>
      <c r="I31" s="11" t="s">
        <v>395</v>
      </c>
      <c r="J31" s="11" t="s">
        <v>396</v>
      </c>
      <c r="K31" s="157" t="s">
        <v>41</v>
      </c>
    </row>
    <row r="32" spans="1:16" ht="13.5" thickBot="1" x14ac:dyDescent="0.25">
      <c r="A32" s="107"/>
      <c r="B32" s="574"/>
      <c r="C32" s="575"/>
      <c r="D32" s="575"/>
      <c r="E32" s="576"/>
      <c r="F32" s="67" t="s">
        <v>42</v>
      </c>
      <c r="G32" s="68" t="s">
        <v>43</v>
      </c>
      <c r="H32" s="69" t="s">
        <v>44</v>
      </c>
      <c r="I32" s="69" t="s">
        <v>45</v>
      </c>
      <c r="J32" s="69" t="s">
        <v>46</v>
      </c>
      <c r="K32" s="70" t="s">
        <v>47</v>
      </c>
    </row>
    <row r="33" spans="1:11" x14ac:dyDescent="0.2">
      <c r="A33" s="107" t="s">
        <v>72</v>
      </c>
      <c r="B33" s="577" t="s">
        <v>73</v>
      </c>
      <c r="C33" s="578"/>
      <c r="D33" s="578"/>
      <c r="E33" s="579"/>
      <c r="F33" s="263"/>
      <c r="G33" s="264"/>
      <c r="H33" s="265"/>
      <c r="I33" s="265"/>
      <c r="J33" s="265"/>
      <c r="K33" s="113"/>
    </row>
    <row r="34" spans="1:11" x14ac:dyDescent="0.2">
      <c r="A34" s="166">
        <v>3</v>
      </c>
      <c r="B34" s="580" t="s">
        <v>76</v>
      </c>
      <c r="C34" s="581"/>
      <c r="D34" s="581"/>
      <c r="E34" s="582"/>
      <c r="F34" s="233">
        <f>SUM(G34:K34)</f>
        <v>0.55631167063627085</v>
      </c>
      <c r="G34" s="234">
        <f>(D12+K12+D13+K13+E12+L12+E13+L13)/($J$17+$C$17)</f>
        <v>0.28240898264715891</v>
      </c>
      <c r="H34" s="234">
        <f>(F12+M12+F13+M13)/($J$17+$C$17)</f>
        <v>0.17556992174208916</v>
      </c>
      <c r="I34" s="234">
        <f t="shared" ref="I34:J34" si="10">(G12+N12+G13+N13)/($J$17+$C$17)</f>
        <v>4.7294998298741071E-2</v>
      </c>
      <c r="J34" s="234">
        <f t="shared" si="10"/>
        <v>2.8581150051037767E-2</v>
      </c>
      <c r="K34" s="238">
        <f>(I12+P12+I13+P13)/($J$17+$C$17)</f>
        <v>2.2456617897243961E-2</v>
      </c>
    </row>
    <row r="35" spans="1:11" ht="12.75" customHeight="1" x14ac:dyDescent="0.2">
      <c r="A35" s="166">
        <v>4</v>
      </c>
      <c r="B35" s="583" t="s">
        <v>77</v>
      </c>
      <c r="C35" s="584"/>
      <c r="D35" s="584"/>
      <c r="E35" s="585"/>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83" t="s">
        <v>78</v>
      </c>
      <c r="C36" s="584"/>
      <c r="D36" s="584"/>
      <c r="E36" s="585"/>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83" t="s">
        <v>79</v>
      </c>
      <c r="C37" s="584"/>
      <c r="D37" s="584"/>
      <c r="E37" s="585"/>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80" t="s">
        <v>525</v>
      </c>
      <c r="C38" s="581" t="s">
        <v>462</v>
      </c>
      <c r="D38" s="581"/>
      <c r="E38" s="582" t="s">
        <v>462</v>
      </c>
      <c r="F38" s="78">
        <f t="shared" ref="F38:K38" si="15">SUM(F34:F37)</f>
        <v>1</v>
      </c>
      <c r="G38" s="82">
        <f t="shared" si="15"/>
        <v>0.45015311330384483</v>
      </c>
      <c r="H38" s="82">
        <f t="shared" si="15"/>
        <v>0.27301803334467506</v>
      </c>
      <c r="I38" s="82">
        <f t="shared" si="15"/>
        <v>0.1170466144947261</v>
      </c>
      <c r="J38" s="82">
        <f t="shared" si="15"/>
        <v>8.7036406941136443E-2</v>
      </c>
      <c r="K38" s="266">
        <f t="shared" si="15"/>
        <v>7.2745831915617551E-2</v>
      </c>
    </row>
    <row r="39" spans="1:11" ht="12.75" customHeight="1" x14ac:dyDescent="0.2">
      <c r="A39" s="85" t="s">
        <v>80</v>
      </c>
      <c r="B39" s="595" t="s">
        <v>81</v>
      </c>
      <c r="C39" s="596"/>
      <c r="D39" s="596"/>
      <c r="E39" s="597"/>
      <c r="F39" s="86"/>
      <c r="G39" s="87"/>
      <c r="H39" s="88"/>
      <c r="I39" s="88"/>
      <c r="J39" s="88"/>
      <c r="K39" s="89"/>
    </row>
    <row r="40" spans="1:11" x14ac:dyDescent="0.2">
      <c r="A40" s="77">
        <v>1</v>
      </c>
      <c r="B40" s="586" t="s">
        <v>76</v>
      </c>
      <c r="C40" s="587"/>
      <c r="D40" s="587"/>
      <c r="E40" s="588"/>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86" t="s">
        <v>77</v>
      </c>
      <c r="C41" s="587"/>
      <c r="D41" s="587"/>
      <c r="E41" s="588"/>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86" t="s">
        <v>82</v>
      </c>
      <c r="C42" s="587"/>
      <c r="D42" s="587"/>
      <c r="E42" s="588"/>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95" t="s">
        <v>446</v>
      </c>
      <c r="C43" s="596"/>
      <c r="D43" s="596"/>
      <c r="E43" s="597"/>
      <c r="F43" s="86"/>
      <c r="G43" s="87"/>
      <c r="H43" s="88"/>
      <c r="I43" s="88"/>
      <c r="J43" s="88"/>
      <c r="K43" s="89"/>
    </row>
    <row r="44" spans="1:11" x14ac:dyDescent="0.2">
      <c r="A44" s="77">
        <v>1</v>
      </c>
      <c r="B44" s="586" t="s">
        <v>76</v>
      </c>
      <c r="C44" s="587"/>
      <c r="D44" s="587"/>
      <c r="E44" s="588"/>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86" t="s">
        <v>195</v>
      </c>
      <c r="C45" s="587"/>
      <c r="D45" s="587"/>
      <c r="E45" s="588"/>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86" t="s">
        <v>84</v>
      </c>
      <c r="C46" s="587"/>
      <c r="D46" s="587"/>
      <c r="E46" s="588"/>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86" t="s">
        <v>85</v>
      </c>
      <c r="C47" s="587"/>
      <c r="D47" s="587"/>
      <c r="E47" s="588"/>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89" t="s">
        <v>86</v>
      </c>
      <c r="C48" s="590"/>
      <c r="D48" s="590"/>
      <c r="E48" s="591"/>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t="13.5" hidden="1" thickBot="1" x14ac:dyDescent="0.25"/>
    <row r="94" spans="1:12" s="321" customFormat="1" hidden="1" x14ac:dyDescent="0.2">
      <c r="A94" s="320"/>
      <c r="B94" s="559" t="s">
        <v>179</v>
      </c>
      <c r="C94" s="560"/>
      <c r="D94" s="560"/>
      <c r="E94" s="561"/>
      <c r="F94" s="541" t="s">
        <v>87</v>
      </c>
      <c r="G94" s="542"/>
      <c r="H94" s="542"/>
      <c r="I94" s="542"/>
      <c r="J94" s="542"/>
      <c r="K94" s="542"/>
      <c r="L94" s="543"/>
    </row>
    <row r="95" spans="1:12" s="321" customFormat="1" ht="25.5" hidden="1" x14ac:dyDescent="0.2">
      <c r="A95" s="322"/>
      <c r="B95" s="562"/>
      <c r="C95" s="563"/>
      <c r="D95" s="563"/>
      <c r="E95" s="564"/>
      <c r="F95" s="323" t="s">
        <v>182</v>
      </c>
      <c r="G95" s="324" t="s">
        <v>495</v>
      </c>
      <c r="H95" s="325" t="s">
        <v>496</v>
      </c>
      <c r="I95" s="324" t="s">
        <v>394</v>
      </c>
      <c r="J95" s="324" t="s">
        <v>395</v>
      </c>
      <c r="K95" s="324" t="s">
        <v>396</v>
      </c>
      <c r="L95" s="326" t="s">
        <v>41</v>
      </c>
    </row>
    <row r="96" spans="1:12" s="321" customFormat="1" ht="13.5" hidden="1" thickBot="1" x14ac:dyDescent="0.25">
      <c r="A96" s="327"/>
      <c r="B96" s="565"/>
      <c r="C96" s="566"/>
      <c r="D96" s="566"/>
      <c r="E96" s="567"/>
      <c r="F96" s="328" t="s">
        <v>42</v>
      </c>
      <c r="G96" s="329" t="s">
        <v>43</v>
      </c>
      <c r="H96" s="330" t="s">
        <v>44</v>
      </c>
      <c r="I96" s="331" t="s">
        <v>45</v>
      </c>
      <c r="J96" s="331" t="s">
        <v>46</v>
      </c>
      <c r="K96" s="331" t="s">
        <v>47</v>
      </c>
      <c r="L96" s="332" t="s">
        <v>48</v>
      </c>
    </row>
    <row r="97" spans="1:12" s="321" customFormat="1" hidden="1" x14ac:dyDescent="0.2">
      <c r="A97" s="327" t="s">
        <v>72</v>
      </c>
      <c r="B97" s="538" t="s">
        <v>73</v>
      </c>
      <c r="C97" s="539"/>
      <c r="D97" s="539"/>
      <c r="E97" s="540"/>
      <c r="F97" s="333"/>
      <c r="G97" s="334"/>
      <c r="H97" s="335"/>
      <c r="I97" s="336"/>
      <c r="J97" s="336"/>
      <c r="K97" s="336"/>
      <c r="L97" s="337"/>
    </row>
    <row r="98" spans="1:12" s="321" customFormat="1" hidden="1" x14ac:dyDescent="0.2">
      <c r="A98" s="338">
        <v>3</v>
      </c>
      <c r="B98" s="535" t="s">
        <v>498</v>
      </c>
      <c r="C98" s="536"/>
      <c r="D98" s="536"/>
      <c r="E98" s="537"/>
      <c r="F98" s="339">
        <f>SUM(G98:L98)</f>
        <v>0.42191221503912896</v>
      </c>
      <c r="G98" s="340">
        <f t="shared" ref="G98:L102" si="27">(D12+K12)/($J$17+$C$17)</f>
        <v>0.11568560734943859</v>
      </c>
      <c r="H98" s="340">
        <f t="shared" si="27"/>
        <v>0.10547805375978224</v>
      </c>
      <c r="I98" s="340">
        <f t="shared" si="27"/>
        <v>0.13610071452875128</v>
      </c>
      <c r="J98" s="340">
        <f t="shared" si="27"/>
        <v>3.1983667914256553E-2</v>
      </c>
      <c r="K98" s="340">
        <f t="shared" si="27"/>
        <v>1.7693092888737667E-2</v>
      </c>
      <c r="L98" s="341">
        <f t="shared" si="27"/>
        <v>1.497107859816264E-2</v>
      </c>
    </row>
    <row r="99" spans="1:12" s="321" customFormat="1" ht="12.75" hidden="1" customHeight="1" x14ac:dyDescent="0.2">
      <c r="A99" s="338" t="s">
        <v>522</v>
      </c>
      <c r="B99" s="535" t="s">
        <v>499</v>
      </c>
      <c r="C99" s="536" t="s">
        <v>458</v>
      </c>
      <c r="D99" s="536"/>
      <c r="E99" s="537" t="s">
        <v>458</v>
      </c>
      <c r="F99" s="339">
        <f t="shared" ref="F99:F102" si="28">SUM(G99:L99)</f>
        <v>0.13439945559714189</v>
      </c>
      <c r="G99" s="340">
        <f t="shared" si="27"/>
        <v>3.4025178632187819E-2</v>
      </c>
      <c r="H99" s="340">
        <f t="shared" si="27"/>
        <v>2.7220142905750255E-2</v>
      </c>
      <c r="I99" s="340">
        <f t="shared" si="27"/>
        <v>3.9469207213337867E-2</v>
      </c>
      <c r="J99" s="340">
        <f t="shared" si="27"/>
        <v>1.5311330384484519E-2</v>
      </c>
      <c r="K99" s="340">
        <f t="shared" si="27"/>
        <v>1.0888057162300102E-2</v>
      </c>
      <c r="L99" s="341">
        <f t="shared" si="27"/>
        <v>7.4855392990813199E-3</v>
      </c>
    </row>
    <row r="100" spans="1:12" s="321" customFormat="1" ht="12.75" hidden="1" customHeight="1" x14ac:dyDescent="0.2">
      <c r="A100" s="338">
        <v>4</v>
      </c>
      <c r="B100" s="532" t="s">
        <v>77</v>
      </c>
      <c r="C100" s="533"/>
      <c r="D100" s="533"/>
      <c r="E100" s="534"/>
      <c r="F100" s="342">
        <f t="shared" si="28"/>
        <v>0.14834977883633887</v>
      </c>
      <c r="G100" s="343">
        <f t="shared" si="27"/>
        <v>2.1776114324600204E-2</v>
      </c>
      <c r="H100" s="343">
        <f t="shared" si="27"/>
        <v>2.6539639333106498E-2</v>
      </c>
      <c r="I100" s="343">
        <f t="shared" si="27"/>
        <v>4.2191221503912898E-2</v>
      </c>
      <c r="J100" s="343">
        <f t="shared" si="27"/>
        <v>1.6332085743450152E-2</v>
      </c>
      <c r="K100" s="343">
        <f t="shared" si="27"/>
        <v>1.7693092888737667E-2</v>
      </c>
      <c r="L100" s="344">
        <f t="shared" si="27"/>
        <v>2.3817625042531473E-2</v>
      </c>
    </row>
    <row r="101" spans="1:12" s="321" customFormat="1" ht="12.75" hidden="1" customHeight="1" x14ac:dyDescent="0.2">
      <c r="A101" s="338">
        <v>5</v>
      </c>
      <c r="B101" s="532" t="s">
        <v>78</v>
      </c>
      <c r="C101" s="533"/>
      <c r="D101" s="533"/>
      <c r="E101" s="534"/>
      <c r="F101" s="342">
        <f t="shared" si="28"/>
        <v>0.27424293977543385</v>
      </c>
      <c r="G101" s="343">
        <f t="shared" si="27"/>
        <v>6.1245321537938074E-2</v>
      </c>
      <c r="H101" s="343">
        <f t="shared" si="27"/>
        <v>5.1037767948281729E-2</v>
      </c>
      <c r="I101" s="343">
        <f t="shared" si="27"/>
        <v>5.1037767948281729E-2</v>
      </c>
      <c r="J101" s="343">
        <f t="shared" si="27"/>
        <v>4.9676760802994213E-2</v>
      </c>
      <c r="K101" s="343">
        <f t="shared" si="27"/>
        <v>3.7427696495406601E-2</v>
      </c>
      <c r="L101" s="344">
        <f t="shared" si="27"/>
        <v>2.3817625042531473E-2</v>
      </c>
    </row>
    <row r="102" spans="1:12" s="321" customFormat="1" ht="12.75" hidden="1" customHeight="1" x14ac:dyDescent="0.2">
      <c r="A102" s="338">
        <v>6</v>
      </c>
      <c r="B102" s="532" t="s">
        <v>79</v>
      </c>
      <c r="C102" s="533"/>
      <c r="D102" s="533"/>
      <c r="E102" s="534"/>
      <c r="F102" s="342">
        <f t="shared" si="28"/>
        <v>2.1095610751956449E-2</v>
      </c>
      <c r="G102" s="343">
        <f t="shared" si="27"/>
        <v>3.2664171486900305E-3</v>
      </c>
      <c r="H102" s="343">
        <f t="shared" si="27"/>
        <v>3.8788703640694113E-3</v>
      </c>
      <c r="I102" s="343">
        <f t="shared" si="27"/>
        <v>4.2191221503912893E-3</v>
      </c>
      <c r="J102" s="343">
        <f t="shared" si="27"/>
        <v>3.7427696495406599E-3</v>
      </c>
      <c r="K102" s="343">
        <f t="shared" si="27"/>
        <v>3.3344675059544062E-3</v>
      </c>
      <c r="L102" s="344">
        <f t="shared" si="27"/>
        <v>2.6539639333106498E-3</v>
      </c>
    </row>
    <row r="103" spans="1:12" s="321" customFormat="1" ht="12.75" hidden="1" customHeight="1" x14ac:dyDescent="0.2">
      <c r="A103" s="338">
        <v>7</v>
      </c>
      <c r="B103" s="535" t="s">
        <v>521</v>
      </c>
      <c r="C103" s="536" t="s">
        <v>462</v>
      </c>
      <c r="D103" s="536"/>
      <c r="E103" s="537" t="s">
        <v>462</v>
      </c>
      <c r="F103" s="342">
        <f t="shared" ref="F103:L103" si="29">SUM(F98:F102)</f>
        <v>1</v>
      </c>
      <c r="G103" s="345">
        <f t="shared" si="29"/>
        <v>0.2359986389928547</v>
      </c>
      <c r="H103" s="345">
        <f t="shared" si="29"/>
        <v>0.21415447431099016</v>
      </c>
      <c r="I103" s="345">
        <f t="shared" si="29"/>
        <v>0.27301803334467506</v>
      </c>
      <c r="J103" s="345">
        <f t="shared" si="29"/>
        <v>0.1170466144947261</v>
      </c>
      <c r="K103" s="345">
        <f t="shared" si="29"/>
        <v>8.7036406941136443E-2</v>
      </c>
      <c r="L103" s="346">
        <f t="shared" si="29"/>
        <v>7.2745831915617551E-2</v>
      </c>
    </row>
    <row r="104" spans="1:12" s="321" customFormat="1" ht="12.75" hidden="1" customHeight="1" x14ac:dyDescent="0.2">
      <c r="A104" s="347" t="s">
        <v>80</v>
      </c>
      <c r="B104" s="529" t="s">
        <v>81</v>
      </c>
      <c r="C104" s="530"/>
      <c r="D104" s="530"/>
      <c r="E104" s="531"/>
      <c r="F104" s="348"/>
      <c r="G104" s="349"/>
      <c r="H104" s="349"/>
      <c r="I104" s="350"/>
      <c r="J104" s="350"/>
      <c r="K104" s="350"/>
      <c r="L104" s="351"/>
    </row>
    <row r="105" spans="1:12" s="321" customFormat="1" hidden="1" x14ac:dyDescent="0.2">
      <c r="A105" s="352">
        <v>1</v>
      </c>
      <c r="B105" s="523" t="s">
        <v>76</v>
      </c>
      <c r="C105" s="524"/>
      <c r="D105" s="524"/>
      <c r="E105" s="525"/>
      <c r="F105" s="342">
        <f t="shared" ref="F105:F106" si="30">SUM(G105:L105)</f>
        <v>0.65738758029978595</v>
      </c>
      <c r="G105" s="343">
        <f t="shared" ref="G105:L106" si="31">(D20+K20)/($J$22+$C$22)</f>
        <v>0.13383297644539616</v>
      </c>
      <c r="H105" s="343">
        <f t="shared" si="31"/>
        <v>0.11241970021413276</v>
      </c>
      <c r="I105" s="343">
        <f t="shared" si="31"/>
        <v>0.24625267665952891</v>
      </c>
      <c r="J105" s="343">
        <f t="shared" si="31"/>
        <v>8.5653104925053528E-2</v>
      </c>
      <c r="K105" s="343">
        <f t="shared" si="31"/>
        <v>4.8179871520342615E-2</v>
      </c>
      <c r="L105" s="344">
        <f t="shared" si="31"/>
        <v>3.1049250535331904E-2</v>
      </c>
    </row>
    <row r="106" spans="1:12" s="321" customFormat="1" hidden="1" x14ac:dyDescent="0.2">
      <c r="A106" s="352">
        <v>2</v>
      </c>
      <c r="B106" s="523" t="s">
        <v>77</v>
      </c>
      <c r="C106" s="524"/>
      <c r="D106" s="524"/>
      <c r="E106" s="525"/>
      <c r="F106" s="342">
        <f t="shared" si="30"/>
        <v>0.34261241970021417</v>
      </c>
      <c r="G106" s="343">
        <f t="shared" si="31"/>
        <v>6.1027837259100645E-2</v>
      </c>
      <c r="H106" s="343">
        <f t="shared" si="31"/>
        <v>4.068522483940043E-2</v>
      </c>
      <c r="I106" s="343">
        <f t="shared" si="31"/>
        <v>7.4946466809421838E-2</v>
      </c>
      <c r="J106" s="343">
        <f t="shared" si="31"/>
        <v>7.4946466809421838E-2</v>
      </c>
      <c r="K106" s="343">
        <f t="shared" si="31"/>
        <v>5.353319057815846E-2</v>
      </c>
      <c r="L106" s="344">
        <f t="shared" si="31"/>
        <v>3.7473233404710919E-2</v>
      </c>
    </row>
    <row r="107" spans="1:12" s="321" customFormat="1" hidden="1" x14ac:dyDescent="0.2">
      <c r="A107" s="352">
        <v>3</v>
      </c>
      <c r="B107" s="523" t="s">
        <v>82</v>
      </c>
      <c r="C107" s="524"/>
      <c r="D107" s="524"/>
      <c r="E107" s="525"/>
      <c r="F107" s="342">
        <f t="shared" ref="F107:L107" si="32">SUM(F105:F106)</f>
        <v>1</v>
      </c>
      <c r="G107" s="345">
        <f t="shared" ref="G107" si="33">SUM(G105:G106)</f>
        <v>0.19486081370449682</v>
      </c>
      <c r="H107" s="345">
        <f t="shared" si="32"/>
        <v>0.15310492505353318</v>
      </c>
      <c r="I107" s="353">
        <f t="shared" si="32"/>
        <v>0.32119914346895073</v>
      </c>
      <c r="J107" s="353">
        <f>SUM(J105:J106)</f>
        <v>0.16059957173447537</v>
      </c>
      <c r="K107" s="353">
        <f t="shared" si="32"/>
        <v>0.10171306209850108</v>
      </c>
      <c r="L107" s="354">
        <f t="shared" si="32"/>
        <v>6.8522483940042817E-2</v>
      </c>
    </row>
    <row r="108" spans="1:12" s="321" customFormat="1" hidden="1" x14ac:dyDescent="0.2">
      <c r="A108" s="347" t="s">
        <v>83</v>
      </c>
      <c r="B108" s="529" t="s">
        <v>446</v>
      </c>
      <c r="C108" s="530"/>
      <c r="D108" s="530"/>
      <c r="E108" s="531"/>
      <c r="F108" s="348"/>
      <c r="G108" s="349"/>
      <c r="H108" s="349"/>
      <c r="I108" s="350"/>
      <c r="J108" s="350"/>
      <c r="K108" s="350"/>
      <c r="L108" s="351"/>
    </row>
    <row r="109" spans="1:12" s="321" customFormat="1" hidden="1" x14ac:dyDescent="0.2">
      <c r="A109" s="352">
        <v>1</v>
      </c>
      <c r="B109" s="523" t="s">
        <v>76</v>
      </c>
      <c r="C109" s="524"/>
      <c r="D109" s="524"/>
      <c r="E109" s="525"/>
      <c r="F109" s="342">
        <f t="shared" ref="F109:F112" si="34">SUM(G109:L109)</f>
        <v>0.3006219765031099</v>
      </c>
      <c r="G109" s="355">
        <f t="shared" ref="G109:L112" si="35">(D24+K24)/($J$28+$C$28)</f>
        <v>6.2197650310988249E-2</v>
      </c>
      <c r="H109" s="355">
        <f t="shared" si="35"/>
        <v>6.9108500345542501E-2</v>
      </c>
      <c r="I109" s="355">
        <f t="shared" si="35"/>
        <v>7.6019350380096745E-2</v>
      </c>
      <c r="J109" s="355">
        <f t="shared" si="35"/>
        <v>3.8009675190048373E-2</v>
      </c>
      <c r="K109" s="355">
        <f t="shared" si="35"/>
        <v>3.1098825155494125E-2</v>
      </c>
      <c r="L109" s="356">
        <f t="shared" si="35"/>
        <v>2.4187975120939877E-2</v>
      </c>
    </row>
    <row r="110" spans="1:12" s="321" customFormat="1" hidden="1" x14ac:dyDescent="0.2">
      <c r="A110" s="352">
        <v>2</v>
      </c>
      <c r="B110" s="523" t="s">
        <v>195</v>
      </c>
      <c r="C110" s="524"/>
      <c r="D110" s="524"/>
      <c r="E110" s="525"/>
      <c r="F110" s="342">
        <f t="shared" si="34"/>
        <v>0.30407740152038704</v>
      </c>
      <c r="G110" s="355">
        <f t="shared" si="35"/>
        <v>7.2563925362819623E-2</v>
      </c>
      <c r="H110" s="355">
        <f t="shared" si="35"/>
        <v>4.8375950241879753E-2</v>
      </c>
      <c r="I110" s="355">
        <f t="shared" si="35"/>
        <v>7.9474775397373881E-2</v>
      </c>
      <c r="J110" s="355">
        <f t="shared" si="35"/>
        <v>4.8375950241879753E-2</v>
      </c>
      <c r="K110" s="355">
        <f t="shared" si="35"/>
        <v>3.455425017277125E-2</v>
      </c>
      <c r="L110" s="356">
        <f t="shared" si="35"/>
        <v>2.0732550103662751E-2</v>
      </c>
    </row>
    <row r="111" spans="1:12" s="321" customFormat="1" hidden="1" x14ac:dyDescent="0.2">
      <c r="A111" s="352">
        <v>3</v>
      </c>
      <c r="B111" s="523" t="s">
        <v>84</v>
      </c>
      <c r="C111" s="524"/>
      <c r="D111" s="524"/>
      <c r="E111" s="525"/>
      <c r="F111" s="342">
        <f t="shared" si="34"/>
        <v>0.35038009675190046</v>
      </c>
      <c r="G111" s="355">
        <f t="shared" si="35"/>
        <v>5.6668970283344854E-2</v>
      </c>
      <c r="H111" s="355">
        <f t="shared" si="35"/>
        <v>6.08154803040774E-2</v>
      </c>
      <c r="I111" s="355">
        <f t="shared" si="35"/>
        <v>6.9108500345542501E-2</v>
      </c>
      <c r="J111" s="355">
        <f t="shared" si="35"/>
        <v>3.5936420179682099E-2</v>
      </c>
      <c r="K111" s="355">
        <f t="shared" si="35"/>
        <v>6.2197650310988249E-2</v>
      </c>
      <c r="L111" s="356">
        <f t="shared" si="35"/>
        <v>6.5653075328265378E-2</v>
      </c>
    </row>
    <row r="112" spans="1:12" s="321" customFormat="1" hidden="1" x14ac:dyDescent="0.2">
      <c r="A112" s="352">
        <v>4</v>
      </c>
      <c r="B112" s="523" t="s">
        <v>85</v>
      </c>
      <c r="C112" s="524"/>
      <c r="D112" s="524"/>
      <c r="E112" s="525"/>
      <c r="F112" s="342">
        <f t="shared" si="34"/>
        <v>4.4920525224602631E-2</v>
      </c>
      <c r="G112" s="355">
        <f t="shared" si="35"/>
        <v>8.2930200414651004E-3</v>
      </c>
      <c r="H112" s="355">
        <f t="shared" si="35"/>
        <v>5.5286800276433999E-3</v>
      </c>
      <c r="I112" s="355">
        <f t="shared" si="35"/>
        <v>8.9841050449205248E-3</v>
      </c>
      <c r="J112" s="355">
        <f t="shared" si="35"/>
        <v>1.10573600552868E-2</v>
      </c>
      <c r="K112" s="355">
        <f t="shared" si="35"/>
        <v>6.2197650310988253E-3</v>
      </c>
      <c r="L112" s="356">
        <f t="shared" si="35"/>
        <v>4.8375950241879755E-3</v>
      </c>
    </row>
    <row r="113" spans="1:12" s="321" customFormat="1" ht="13.5" hidden="1" thickBot="1" x14ac:dyDescent="0.25">
      <c r="A113" s="357">
        <v>5</v>
      </c>
      <c r="B113" s="526" t="s">
        <v>86</v>
      </c>
      <c r="C113" s="527"/>
      <c r="D113" s="527"/>
      <c r="E113" s="528"/>
      <c r="F113" s="358">
        <f t="shared" ref="F113:L113" si="36">SUM(F109:F112)</f>
        <v>1</v>
      </c>
      <c r="G113" s="359">
        <f t="shared" ref="G113" si="37">SUM(G109:G112)</f>
        <v>0.19972356599861782</v>
      </c>
      <c r="H113" s="359">
        <f t="shared" si="36"/>
        <v>0.18382861091914304</v>
      </c>
      <c r="I113" s="360">
        <f t="shared" si="36"/>
        <v>0.23358673116793366</v>
      </c>
      <c r="J113" s="360">
        <f>SUM(J109:J112)</f>
        <v>0.13337940566689702</v>
      </c>
      <c r="K113" s="360">
        <f t="shared" si="36"/>
        <v>0.13407049067035245</v>
      </c>
      <c r="L113" s="361">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EC6F9-37A4-4E32-A834-705C0298298A}"/>
</file>

<file path=customXml/itemProps2.xml><?xml version="1.0" encoding="utf-8"?>
<ds:datastoreItem xmlns:ds="http://schemas.openxmlformats.org/officeDocument/2006/customXml" ds:itemID="{CCFD4B66-AACC-40FD-BC85-CB6850BD8E6B}"/>
</file>

<file path=customXml/itemProps3.xml><?xml version="1.0" encoding="utf-8"?>
<ds:datastoreItem xmlns:ds="http://schemas.openxmlformats.org/officeDocument/2006/customXml" ds:itemID="{C199FCF2-CED2-48E9-A84B-11F3C947A8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2017</dc:title>
  <dc:creator>אוהד מעודי</dc:creator>
  <cp:lastModifiedBy>מור אליצור</cp:lastModifiedBy>
  <cp:lastPrinted>2016-06-28T14:16:06Z</cp:lastPrinted>
  <dcterms:created xsi:type="dcterms:W3CDTF">2012-03-26T09:12:08Z</dcterms:created>
  <dcterms:modified xsi:type="dcterms:W3CDTF">2019-01-20T10:50:17Z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y fmtid="{D5CDD505-2E9C-101B-9397-08002B2CF9AE}" pid="20" name="מוצג באתר">
    <vt:lpwstr>לא</vt:lpwstr>
  </property>
  <property fmtid="{D5CDD505-2E9C-101B-9397-08002B2CF9AE}" pid="21" name="accessible">
    <vt:lpwstr>false</vt:lpwstr>
  </property>
</Properties>
</file>