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הוצאות ישירות\בעבודה\"/>
    </mc:Choice>
  </mc:AlternateContent>
  <bookViews>
    <workbookView xWindow="0" yWindow="0" windowWidth="28800" windowHeight="12360" tabRatio="949" firstSheet="12" activeTab="24"/>
  </bookViews>
  <sheets>
    <sheet name="נספח 1 מצרפי " sheetId="13" r:id="rId1"/>
    <sheet name="קרן י" sheetId="15" r:id="rId2"/>
    <sheet name="קרן ט" sheetId="14" r:id="rId3"/>
    <sheet name="מסלולית אגח" sheetId="1" r:id="rId4"/>
    <sheet name="מסלולית מניות" sheetId="4" r:id="rId5"/>
    <sheet name="מסלולית כללית" sheetId="6" r:id="rId6"/>
    <sheet name="הכשרה שקלי טווח קצר" sheetId="36" r:id="rId7"/>
    <sheet name="הכשרה לבני 50 ומטה" sheetId="40" r:id="rId8"/>
    <sheet name="הכשרה לבני 50-60" sheetId="41" r:id="rId9"/>
    <sheet name="הכשרה לבני 60 ומעלה" sheetId="42" r:id="rId10"/>
    <sheet name="הכשרה מקבלי קצבה" sheetId="43" r:id="rId11"/>
    <sheet name="אלטשולר כללי" sheetId="19" r:id="rId12"/>
    <sheet name="אלטשולר מניות" sheetId="20" r:id="rId13"/>
    <sheet name="אלטשולר אגח" sheetId="21" r:id="rId14"/>
    <sheet name="פסגות כללי" sheetId="28" r:id="rId15"/>
    <sheet name="פסגות מניות" sheetId="29" r:id="rId16"/>
    <sheet name="פסגות אגח" sheetId="30" r:id="rId17"/>
    <sheet name="מיטב דש כללי" sheetId="33" r:id="rId18"/>
    <sheet name="מיטב דש מניות" sheetId="34" r:id="rId19"/>
    <sheet name="מיטב דש אגח" sheetId="35" r:id="rId20"/>
    <sheet name="ילין לפידות כללי " sheetId="37" r:id="rId21"/>
    <sheet name="ילין לפידות מניות " sheetId="38" r:id="rId22"/>
    <sheet name="ילין לפידות אגח " sheetId="39" r:id="rId23"/>
    <sheet name="אקסלנס נשואה פסיבי כללי" sheetId="45" r:id="rId24"/>
    <sheet name="נספח 2 " sheetId="31" r:id="rId25"/>
    <sheet name="נספח 3" sheetId="32" r:id="rId26"/>
  </sheets>
  <definedNames>
    <definedName name="_xlnm.Print_Area" localSheetId="11">'אלטשולר כללי'!$A$1:$C$34</definedName>
    <definedName name="_xlnm.Print_Area" localSheetId="0">'נספח 1 מצרפי '!$A$1:$B$32</definedName>
    <definedName name="_xlnm.Print_Area" localSheetId="25">'נספח 3'!$A$1:$C$40</definedName>
    <definedName name="_xlnm.Print_Area" localSheetId="1">'קרן י'!$A$1:$C$33</definedName>
  </definedNames>
  <calcPr calcId="162913"/>
</workbook>
</file>

<file path=xl/calcChain.xml><?xml version="1.0" encoding="utf-8"?>
<calcChain xmlns="http://schemas.openxmlformats.org/spreadsheetml/2006/main">
  <c r="C28" i="32" l="1"/>
  <c r="C27" i="32" s="1"/>
  <c r="C32" i="31"/>
  <c r="F19" i="32"/>
  <c r="E19" i="32"/>
  <c r="C15" i="31"/>
  <c r="C19" i="31" s="1"/>
  <c r="B14" i="13"/>
  <c r="B15" i="13"/>
  <c r="B13" i="13"/>
  <c r="C30" i="31"/>
  <c r="C22" i="31"/>
  <c r="C20" i="31" s="1"/>
  <c r="C26" i="31" s="1"/>
  <c r="C1" i="31"/>
  <c r="C2" i="32" s="1"/>
  <c r="B26" i="13"/>
  <c r="B25" i="13" s="1"/>
  <c r="B8" i="13"/>
  <c r="B6" i="13" s="1"/>
  <c r="B32" i="13"/>
  <c r="C37" i="31" s="1"/>
  <c r="B18" i="13"/>
  <c r="B19" i="13"/>
  <c r="B20" i="13"/>
  <c r="B21" i="13"/>
  <c r="B22" i="13"/>
  <c r="B23" i="13"/>
  <c r="B24" i="13"/>
  <c r="B17" i="13"/>
  <c r="B11" i="13"/>
  <c r="B9" i="13" s="1"/>
  <c r="A2" i="15"/>
  <c r="A2" i="39" s="1"/>
  <c r="C33" i="32"/>
  <c r="C16" i="32"/>
  <c r="C6" i="32"/>
  <c r="C10" i="32" s="1"/>
  <c r="C7" i="31"/>
  <c r="C12" i="31" s="1"/>
  <c r="C27" i="31"/>
  <c r="C29" i="31"/>
  <c r="A2" i="45"/>
  <c r="A2" i="33"/>
  <c r="C19" i="32" l="1"/>
  <c r="C18" i="32" s="1"/>
  <c r="C25" i="32" s="1"/>
  <c r="C38" i="32"/>
  <c r="C36" i="31"/>
  <c r="A2" i="21"/>
  <c r="B16" i="13"/>
  <c r="B30" i="13" s="1"/>
  <c r="B12" i="13"/>
  <c r="A2" i="35"/>
  <c r="A2" i="41"/>
  <c r="A2" i="34"/>
  <c r="C40" i="32"/>
  <c r="A2" i="38"/>
  <c r="A2" i="42"/>
  <c r="A2" i="43"/>
  <c r="A2" i="37"/>
  <c r="A2" i="14"/>
  <c r="A2" i="6"/>
  <c r="A2" i="36"/>
  <c r="A2" i="1"/>
  <c r="A2" i="4"/>
  <c r="A2" i="29"/>
  <c r="A2" i="28"/>
  <c r="A2" i="20"/>
  <c r="A2" i="40"/>
  <c r="A2" i="30"/>
  <c r="A2" i="19"/>
  <c r="C39" i="32" l="1"/>
  <c r="B28" i="13"/>
</calcChain>
</file>

<file path=xl/sharedStrings.xml><?xml version="1.0" encoding="utf-8"?>
<sst xmlns="http://schemas.openxmlformats.org/spreadsheetml/2006/main" count="845" uniqueCount="121">
  <si>
    <t xml:space="preserve">אלפי ₪ </t>
  </si>
  <si>
    <t>סך עמלות קסטודיאן לצדדים קשורים</t>
  </si>
  <si>
    <t>סך עמלות קסטודיאן לצדדים שאינם קשורים</t>
  </si>
  <si>
    <t>סך תשלומים הנובעים מהשקעה בקרנות השקעה</t>
  </si>
  <si>
    <t>סך תשלומים בגין השקעה בקרנות נאמנות ישראליות</t>
  </si>
  <si>
    <t>שם חברת הביטוח: הכשרה חברה לביטוח - משתתפות ברווחים</t>
  </si>
  <si>
    <t>ברוקראז'- עמלות קניה ומכירה בגין עיסקאות בניירות ערך סחירים</t>
  </si>
  <si>
    <t>צדדים קשורים</t>
  </si>
  <si>
    <t>1</t>
  </si>
  <si>
    <t>אחרים</t>
  </si>
  <si>
    <t>צדדים שאינם קשורים</t>
  </si>
  <si>
    <t>2</t>
  </si>
  <si>
    <t>3</t>
  </si>
  <si>
    <t>סך עמלות ברוקראז'</t>
  </si>
  <si>
    <t>עמלות קסטודיאן</t>
  </si>
  <si>
    <t>4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</si>
  <si>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</si>
  <si>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</si>
  <si>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</si>
  <si>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</si>
  <si>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סך הכל עמלות והוצאות</t>
  </si>
  <si>
    <t>תשלום הנובע מהשקעה בקרנות השקעה</t>
  </si>
  <si>
    <t>תשלום למנהל תיקים ישראלי</t>
  </si>
  <si>
    <t>סך תשלומים למנהל תיקים ישראלי</t>
  </si>
  <si>
    <t>תשלום למנהל תיקים זר</t>
  </si>
  <si>
    <t>סך תשלומים למנהלי תיקים זרים</t>
  </si>
  <si>
    <t>תשלום בגין השקעה בקרן נאמנות</t>
  </si>
  <si>
    <t>א.</t>
  </si>
  <si>
    <t>קרן נאמנות ישראלית</t>
  </si>
  <si>
    <t>ב.</t>
  </si>
  <si>
    <t>סך הכל עמלות ניהול חיצוני</t>
  </si>
  <si>
    <t>שם חברת הביטוח: הכשרה חברה לביטוח - מסלולית אגח</t>
  </si>
  <si>
    <t>שם חברת הביטוח: הכשרה חברה לביטוח - מסלולית מניות</t>
  </si>
  <si>
    <t>שם חברת הביטוח: הכשרה חברה לביטוח - מסלולית כללית</t>
  </si>
  <si>
    <t>שם חברת הביטוח: הכשרה חברה לביטוח - קרן ט'</t>
  </si>
  <si>
    <t>שם חברת הביטוח: הכשרה חברה לביטוח - קרן י'</t>
  </si>
  <si>
    <t xml:space="preserve">נספח 1 - סך התשלומים ששולמו בגין כל סוג הוצאה ישירה לשנה המסתיימת </t>
  </si>
  <si>
    <t>שם חברת הביטוח: הכשרה חברה לביטוח - בסט אינווסט אלטשולר שחם כללי</t>
  </si>
  <si>
    <t>שם חברת הביטוח: הכשרה חברה לביטוח - בסט אינווסט אלטשולר שחם מניות</t>
  </si>
  <si>
    <t>שם חברת הביטוח: הכשרה חברה לביטוח - בסט אינווסט אלטשולר שחם אגח</t>
  </si>
  <si>
    <t>שם חברת הביטוח: הכשרה חברה לביטוח - בסט אינווסט פסגות כללי</t>
  </si>
  <si>
    <t>שם חברת הביטוח: הכשרה חברה לביטוח - בסט אינווסט פסגות מניות</t>
  </si>
  <si>
    <t>שם חברת הביטוח: הכשרה חברה לביטוח - בסט אינווסט פסגות אגח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</si>
  <si>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</si>
  <si>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</si>
  <si>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ישראליים בגין השקעה בחו"ל</t>
  </si>
  <si>
    <t>סך תשלומים בגין השקעה בקרנות נאמנות זרות</t>
  </si>
  <si>
    <t xml:space="preserve"> 1.סה"כ עמלות קנייה ומכירה</t>
  </si>
  <si>
    <t>2. סה"כ עמלות קסטודיאן</t>
  </si>
  <si>
    <t>3. סה"כ מהשקעות לא סחירות</t>
  </si>
  <si>
    <t>4. עמלות ניהול חיצוני</t>
  </si>
  <si>
    <t>5. סה"כ הוצאות אחרות</t>
  </si>
  <si>
    <t>ב. סך הוצאות הנובעות ממימון פרוייקטים לתשתיות</t>
  </si>
  <si>
    <t>ג. סך הוצאות הנובעות מהשקעה בזכויות מקרקעין</t>
  </si>
  <si>
    <t>א. סך הוצאות בעד ניהול תביעות</t>
  </si>
  <si>
    <t>ב. סך הוצאות בעד מתן משכנתאות</t>
  </si>
  <si>
    <t>6. סה"כ הוצאות ישירות (סיכום סעיפים 1 עד 5)</t>
  </si>
  <si>
    <t>7. שיעור הוצאות ישירות</t>
  </si>
  <si>
    <t>סך נכסים לסוף שנה קודמת</t>
  </si>
  <si>
    <t>הוצאה הנובעת בעד ניהול תביעה או תובענה</t>
  </si>
  <si>
    <t>סך ההוצאות הנובעות בעד ניהול תביעה או תובענה</t>
  </si>
  <si>
    <t>הוצאה הנובעת ממתן משכנתא</t>
  </si>
  <si>
    <t>סך הוצאות בעד מתן משכנתאות</t>
  </si>
  <si>
    <t>סך נכסים לסוף תקופה קודמת</t>
  </si>
  <si>
    <t>סך תשלומים בגין השקעה בקרנות נאמנות</t>
  </si>
  <si>
    <t>סך תשלומים בגין השקעה בתעודות סל</t>
  </si>
  <si>
    <t>א. שיעור סך ההוצאות הישירות, שההוצאה בגינן מוגבלת לשיעור של 0.25% לפי 
התקנות (סיכום סעיפים 3א,5,4ב חלקי סך הנכסים)</t>
  </si>
  <si>
    <t>שם חברת הביטוח: הכשרה חברה לביטוח - בסט אינווסט מיטב דש כללי</t>
  </si>
  <si>
    <t>שם חברת הביטוח: הכשרה חברה לביטוח - בסט אינווסט מיטב דש מניות</t>
  </si>
  <si>
    <t>שם חברת הביטוח: הכשרה חברה לביטוח - בסט אינווסט מיטב דש אגח</t>
  </si>
  <si>
    <t>א. סך הוצאות הנובעות מהשקעה בניירות ערך לא סחירים שאינם לצורך מימון פרויקטים לתשתיות</t>
  </si>
  <si>
    <t>קרן חוץ</t>
  </si>
  <si>
    <t>מזרחי</t>
  </si>
  <si>
    <t>פסגות</t>
  </si>
  <si>
    <t>סך עמלות קניה ומכירה לצדדים שאינם קשורים</t>
  </si>
  <si>
    <t>סך עמלות קניה ומכירה לצדדים קשורים</t>
  </si>
  <si>
    <t>5</t>
  </si>
  <si>
    <t>א. שיעור סך ההוצאות הישירות, שההוצאה בגינן מוגבלת לשיעור של 0.25% לפי 
התקנות (סיכום סעיפים 3א,4, 5ב חלקי סך הנכסים)</t>
  </si>
  <si>
    <t>קרן להב 2</t>
  </si>
  <si>
    <t>שם חברת הביטוח: הכשרה חברה לביטוח - בסט אינווסט ילין אגח</t>
  </si>
  <si>
    <t>שם חברת הביטוח: הכשרה חברה לביטוח - בסט אינווסט ילין מניות</t>
  </si>
  <si>
    <t>שם חברת הביטוח: הכשרה חברה לביטוח - בסט אינווסט ילין כללי</t>
  </si>
  <si>
    <t>שם חברת הביטוח: הכשרה חברה לביטוח - בסט אינווסט הכשרה שקלי טווח קצר</t>
  </si>
  <si>
    <t>שם חברת הביטוח: הכשרה חברה לביטוח - בסט אינווסט הכשרה לבני 50 ומטה</t>
  </si>
  <si>
    <t xml:space="preserve">שם חברת הביטוח: הכשרה חברה לביטוח - בסט אינווסט הכשרה לבני 50-60 </t>
  </si>
  <si>
    <t>שם חברת הביטוח: הכשרה חברה לביטוח - בסט אינווסט הכשרה לבני 60 ומעלה</t>
  </si>
  <si>
    <t>שם חברת הביטוח: הכשרה חברה לביטוח - בסט אינווסט הכשרה מקבלי קצבה</t>
  </si>
  <si>
    <t>BLACK ROCK (ISHARES)</t>
  </si>
  <si>
    <t>הראל</t>
  </si>
  <si>
    <t>לאומי</t>
  </si>
  <si>
    <t>אקסלנס</t>
  </si>
  <si>
    <t>שם חברת הביטוח: הכשרה חברה לביטוח - אקסלנס נשואה פסיבי כללי</t>
  </si>
  <si>
    <t>KOTAK</t>
  </si>
  <si>
    <t>COMGEST</t>
  </si>
  <si>
    <t>SUMI</t>
  </si>
  <si>
    <t>6</t>
  </si>
  <si>
    <t>ISHARES</t>
  </si>
  <si>
    <t>GEMWAY ASSETS</t>
  </si>
  <si>
    <t>ביום ה-31.12.19</t>
  </si>
  <si>
    <t>ב. שיעור סך הוצאות ישירות מתוך יתרת נכסים ממוצעת (באחוזים)</t>
  </si>
  <si>
    <t>נספח 2 - פירוט עמלות והוצאות לשנה המסתיימת</t>
  </si>
  <si>
    <t>קרן דפנה</t>
  </si>
  <si>
    <t>איביאי טכנולוגיות עילית</t>
  </si>
  <si>
    <t>SCHRODER INTERNATIONAL</t>
  </si>
  <si>
    <t>קסם</t>
  </si>
  <si>
    <t>תכלית</t>
  </si>
  <si>
    <t xml:space="preserve">   KRANE FUNDS</t>
  </si>
  <si>
    <t xml:space="preserve">נספח 3- פירוט עמלות ניהול חיצוני לשנה מסתיימת </t>
  </si>
  <si>
    <t>עו"ד ארנון שגב</t>
  </si>
  <si>
    <t>עו"ד מיתר</t>
  </si>
  <si>
    <t>דלויט ישראל ושות'</t>
  </si>
  <si>
    <t>BDO זיו האפט</t>
  </si>
  <si>
    <t>עו"ד כספי ושות'</t>
  </si>
  <si>
    <t>החזר דמי ניהול - קרן KOTAK</t>
  </si>
  <si>
    <t>סך התשלומים בקרנות סל ישראליות</t>
  </si>
  <si>
    <t>סך התשלומים בקרנות סל זרות</t>
  </si>
  <si>
    <t xml:space="preserve">תשלומים בגין השקעה בקרנות סל </t>
  </si>
  <si>
    <t>קרנות סל ישראליות</t>
  </si>
  <si>
    <t>קרנות סל זרות</t>
  </si>
  <si>
    <t>עמודה1</t>
  </si>
  <si>
    <t>עמודה2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</si>
</sst>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0"/>
      <name val="Arial"/>
      <charset val="177"/>
    </font>
    <font>
      <sz val="10"/>
      <name val="Arial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2" borderId="1" xfId="0" applyFont="1" applyFill="1" applyBorder="1"/>
    <xf numFmtId="0" fontId="3" fillId="2" borderId="2" xfId="0" applyFont="1" applyFill="1" applyBorder="1"/>
    <xf numFmtId="0" fontId="0" fillId="0" borderId="0" xfId="0" applyAlignment="1">
      <alignment horizontal="center"/>
    </xf>
    <xf numFmtId="0" fontId="6" fillId="0" borderId="0" xfId="0" applyFont="1" applyFill="1"/>
    <xf numFmtId="0" fontId="0" fillId="0" borderId="0" xfId="0" applyFill="1"/>
    <xf numFmtId="165" fontId="0" fillId="0" borderId="0" xfId="0" applyNumberFormat="1"/>
    <xf numFmtId="0" fontId="3" fillId="0" borderId="0" xfId="3" applyFont="1"/>
    <xf numFmtId="0" fontId="3" fillId="0" borderId="0" xfId="3" applyFont="1" applyAlignment="1">
      <alignment horizontal="centerContinuous"/>
    </xf>
    <xf numFmtId="0" fontId="4" fillId="0" borderId="0" xfId="3"/>
    <xf numFmtId="0" fontId="4" fillId="0" borderId="0" xfId="3" applyFill="1"/>
    <xf numFmtId="0" fontId="3" fillId="2" borderId="1" xfId="3" applyFont="1" applyFill="1" applyBorder="1"/>
    <xf numFmtId="0" fontId="4" fillId="2" borderId="4" xfId="3" applyFill="1" applyBorder="1"/>
    <xf numFmtId="0" fontId="4" fillId="2" borderId="2" xfId="3" applyFill="1" applyBorder="1"/>
    <xf numFmtId="0" fontId="4" fillId="2" borderId="1" xfId="3" applyFill="1" applyBorder="1"/>
    <xf numFmtId="49" fontId="4" fillId="2" borderId="5" xfId="3" applyNumberFormat="1" applyFill="1" applyBorder="1" applyAlignment="1">
      <alignment horizontal="center" readingOrder="2"/>
    </xf>
    <xf numFmtId="0" fontId="4" fillId="2" borderId="1" xfId="3" applyFont="1" applyFill="1" applyBorder="1"/>
    <xf numFmtId="0" fontId="4" fillId="2" borderId="0" xfId="3" applyFill="1"/>
    <xf numFmtId="0" fontId="4" fillId="2" borderId="6" xfId="3" applyFont="1" applyFill="1" applyBorder="1"/>
    <xf numFmtId="0" fontId="4" fillId="2" borderId="7" xfId="3" applyFont="1" applyFill="1" applyBorder="1"/>
    <xf numFmtId="0" fontId="3" fillId="2" borderId="4" xfId="3" applyFont="1" applyFill="1" applyBorder="1"/>
    <xf numFmtId="0" fontId="4" fillId="2" borderId="6" xfId="3" applyFill="1" applyBorder="1"/>
    <xf numFmtId="49" fontId="4" fillId="2" borderId="8" xfId="3" applyNumberFormat="1" applyFill="1" applyBorder="1" applyAlignment="1">
      <alignment horizontal="center" readingOrder="2"/>
    </xf>
    <xf numFmtId="0" fontId="3" fillId="2" borderId="8" xfId="3" applyFont="1" applyFill="1" applyBorder="1"/>
    <xf numFmtId="0" fontId="3" fillId="2" borderId="5" xfId="3" applyFont="1" applyFill="1" applyBorder="1"/>
    <xf numFmtId="0" fontId="3" fillId="2" borderId="9" xfId="3" applyFont="1" applyFill="1" applyBorder="1"/>
    <xf numFmtId="49" fontId="4" fillId="2" borderId="9" xfId="3" applyNumberFormat="1" applyFill="1" applyBorder="1" applyAlignment="1">
      <alignment horizontal="center" readingOrder="2"/>
    </xf>
    <xf numFmtId="0" fontId="3" fillId="2" borderId="8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right"/>
    </xf>
    <xf numFmtId="0" fontId="3" fillId="2" borderId="3" xfId="0" applyFont="1" applyFill="1" applyBorder="1" applyAlignment="1">
      <alignment horizontal="right" readingOrder="2"/>
    </xf>
    <xf numFmtId="0" fontId="4" fillId="2" borderId="1" xfId="0" applyFont="1" applyFill="1" applyBorder="1"/>
    <xf numFmtId="0" fontId="3" fillId="2" borderId="0" xfId="0" applyFont="1" applyFill="1" applyAlignment="1">
      <alignment horizontal="right" readingOrder="2"/>
    </xf>
    <xf numFmtId="0" fontId="4" fillId="2" borderId="2" xfId="0" applyFont="1" applyFill="1" applyBorder="1"/>
    <xf numFmtId="0" fontId="3" fillId="2" borderId="1" xfId="0" applyFont="1" applyFill="1" applyBorder="1" applyAlignment="1">
      <alignment horizontal="right" readingOrder="2"/>
    </xf>
    <xf numFmtId="0" fontId="4" fillId="2" borderId="1" xfId="0" applyFont="1" applyFill="1" applyBorder="1" applyAlignment="1">
      <alignment wrapText="1"/>
    </xf>
    <xf numFmtId="165" fontId="4" fillId="0" borderId="0" xfId="0" applyNumberFormat="1" applyFont="1"/>
    <xf numFmtId="0" fontId="4" fillId="2" borderId="1" xfId="3" applyFont="1" applyFill="1" applyBorder="1" applyAlignment="1">
      <alignment horizontal="center"/>
    </xf>
    <xf numFmtId="0" fontId="3" fillId="2" borderId="5" xfId="0" applyFont="1" applyFill="1" applyBorder="1"/>
    <xf numFmtId="0" fontId="4" fillId="2" borderId="8" xfId="3" applyFill="1" applyBorder="1" applyAlignment="1">
      <alignment horizontal="center"/>
    </xf>
    <xf numFmtId="0" fontId="9" fillId="0" borderId="0" xfId="3" applyFont="1" applyFill="1" applyBorder="1" applyAlignment="1">
      <alignment horizontal="right"/>
    </xf>
    <xf numFmtId="0" fontId="9" fillId="0" borderId="0" xfId="0" applyFont="1"/>
    <xf numFmtId="0" fontId="4" fillId="0" borderId="0" xfId="0" applyFont="1"/>
    <xf numFmtId="164" fontId="0" fillId="0" borderId="0" xfId="0" applyNumberFormat="1" applyFill="1"/>
    <xf numFmtId="0" fontId="4" fillId="2" borderId="5" xfId="3" applyFont="1" applyFill="1" applyBorder="1" applyAlignment="1">
      <alignment horizontal="right"/>
    </xf>
    <xf numFmtId="49" fontId="4" fillId="2" borderId="0" xfId="3" applyNumberFormat="1" applyFill="1" applyBorder="1" applyAlignment="1">
      <alignment horizontal="center" readingOrder="2"/>
    </xf>
    <xf numFmtId="49" fontId="4" fillId="2" borderId="3" xfId="3" applyNumberFormat="1" applyFill="1" applyBorder="1" applyAlignment="1">
      <alignment horizontal="center" readingOrder="2"/>
    </xf>
    <xf numFmtId="10" fontId="0" fillId="0" borderId="0" xfId="4" applyNumberFormat="1" applyFont="1"/>
    <xf numFmtId="2" fontId="4" fillId="0" borderId="0" xfId="3" applyNumberFormat="1"/>
    <xf numFmtId="0" fontId="8" fillId="0" borderId="0" xfId="3" applyFont="1"/>
    <xf numFmtId="0" fontId="3" fillId="2" borderId="1" xfId="0" applyFont="1" applyFill="1" applyBorder="1" applyAlignment="1">
      <alignment wrapText="1"/>
    </xf>
    <xf numFmtId="49" fontId="4" fillId="2" borderId="4" xfId="3" applyNumberFormat="1" applyFill="1" applyBorder="1" applyAlignment="1">
      <alignment horizontal="center" readingOrder="2"/>
    </xf>
    <xf numFmtId="0" fontId="4" fillId="2" borderId="3" xfId="3" applyFont="1" applyFill="1" applyBorder="1" applyAlignment="1">
      <alignment horizontal="right"/>
    </xf>
    <xf numFmtId="10" fontId="4" fillId="0" borderId="0" xfId="4" applyNumberFormat="1" applyFont="1"/>
    <xf numFmtId="165" fontId="4" fillId="0" borderId="0" xfId="3" applyNumberFormat="1"/>
    <xf numFmtId="0" fontId="4" fillId="2" borderId="5" xfId="3" applyFill="1" applyBorder="1"/>
    <xf numFmtId="0" fontId="4" fillId="2" borderId="3" xfId="3" applyFill="1" applyBorder="1"/>
    <xf numFmtId="0" fontId="4" fillId="2" borderId="5" xfId="3" applyFont="1" applyFill="1" applyBorder="1"/>
    <xf numFmtId="0" fontId="4" fillId="2" borderId="1" xfId="3" applyFont="1" applyFill="1" applyBorder="1" applyAlignment="1">
      <alignment horizontal="right"/>
    </xf>
    <xf numFmtId="165" fontId="3" fillId="2" borderId="9" xfId="0" applyNumberFormat="1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horizontal="center"/>
    </xf>
    <xf numFmtId="165" fontId="3" fillId="2" borderId="4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10" fontId="4" fillId="3" borderId="4" xfId="4" applyNumberFormat="1" applyFont="1" applyFill="1" applyBorder="1" applyAlignment="1">
      <alignment horizontal="center"/>
    </xf>
    <xf numFmtId="165" fontId="4" fillId="3" borderId="8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5" fontId="3" fillId="3" borderId="4" xfId="1" applyNumberFormat="1" applyFont="1" applyFill="1" applyBorder="1" applyAlignment="1">
      <alignment horizontal="center"/>
    </xf>
    <xf numFmtId="165" fontId="4" fillId="2" borderId="4" xfId="3" applyNumberFormat="1" applyFill="1" applyBorder="1"/>
    <xf numFmtId="165" fontId="4" fillId="2" borderId="9" xfId="2" applyNumberFormat="1" applyFont="1" applyFill="1" applyBorder="1"/>
    <xf numFmtId="165" fontId="3" fillId="2" borderId="4" xfId="2" applyNumberFormat="1" applyFont="1" applyFill="1" applyBorder="1"/>
    <xf numFmtId="165" fontId="5" fillId="3" borderId="4" xfId="2" applyNumberFormat="1" applyFont="1" applyFill="1" applyBorder="1" applyAlignment="1" applyProtection="1">
      <alignment horizontal="right"/>
      <protection locked="0"/>
    </xf>
    <xf numFmtId="165" fontId="7" fillId="3" borderId="4" xfId="2" applyNumberFormat="1" applyFont="1" applyFill="1" applyBorder="1" applyAlignment="1" applyProtection="1">
      <alignment horizontal="right"/>
      <protection locked="0"/>
    </xf>
    <xf numFmtId="165" fontId="4" fillId="2" borderId="4" xfId="2" applyNumberFormat="1" applyFont="1" applyFill="1" applyBorder="1"/>
    <xf numFmtId="165" fontId="3" fillId="3" borderId="1" xfId="2" applyNumberFormat="1" applyFont="1" applyFill="1" applyBorder="1"/>
    <xf numFmtId="165" fontId="4" fillId="3" borderId="4" xfId="2" applyNumberFormat="1" applyFont="1" applyFill="1" applyBorder="1"/>
    <xf numFmtId="165" fontId="3" fillId="3" borderId="4" xfId="2" applyNumberFormat="1" applyFont="1" applyFill="1" applyBorder="1"/>
    <xf numFmtId="165" fontId="4" fillId="3" borderId="8" xfId="2" applyNumberFormat="1" applyFont="1" applyFill="1" applyBorder="1"/>
    <xf numFmtId="0" fontId="3" fillId="2" borderId="9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165" fontId="0" fillId="3" borderId="4" xfId="2" applyNumberFormat="1" applyFont="1" applyFill="1" applyBorder="1"/>
    <xf numFmtId="165" fontId="3" fillId="0" borderId="4" xfId="2" applyNumberFormat="1" applyFont="1" applyFill="1" applyBorder="1"/>
    <xf numFmtId="165" fontId="0" fillId="2" borderId="4" xfId="2" applyNumberFormat="1" applyFont="1" applyFill="1" applyBorder="1"/>
    <xf numFmtId="165" fontId="3" fillId="4" borderId="4" xfId="2" applyNumberFormat="1" applyFont="1" applyFill="1" applyBorder="1"/>
    <xf numFmtId="0" fontId="3" fillId="2" borderId="10" xfId="3" applyFont="1" applyFill="1" applyBorder="1"/>
    <xf numFmtId="0" fontId="4" fillId="2" borderId="11" xfId="3" applyFill="1" applyBorder="1"/>
    <xf numFmtId="165" fontId="3" fillId="3" borderId="8" xfId="2" applyNumberFormat="1" applyFont="1" applyFill="1" applyBorder="1"/>
    <xf numFmtId="0" fontId="3" fillId="2" borderId="10" xfId="3" applyFont="1" applyFill="1" applyBorder="1" applyAlignment="1">
      <alignment horizontal="center"/>
    </xf>
  </cellXfs>
  <cellStyles count="6">
    <cellStyle name="Comma" xfId="1" builtinId="3"/>
    <cellStyle name="Comma 2" xfId="2"/>
    <cellStyle name="Normal" xfId="0" builtinId="0"/>
    <cellStyle name="Normal 2" xfId="3"/>
    <cellStyle name="Percent" xfId="4" builtinId="5"/>
    <cellStyle name="Percent 2" xfId="5"/>
  </cellStyles>
  <dxfs count="7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1" name="טבלה1" displayName="טבלה1" ref="A5:B32" totalsRowShown="0" headerRowDxfId="75" tableBorderDxfId="74">
  <autoFilter ref="A5:B32">
    <filterColumn colId="0" hiddenButton="1"/>
    <filterColumn colId="1" hiddenButton="1"/>
  </autoFilter>
  <tableColumns count="2">
    <tableColumn id="1" name="עמודה1"/>
    <tableColumn id="2" name="אלפי ₪ " dataDxfId="73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 ביום ה- 31.12.2019"/>
    </ext>
  </extLst>
</table>
</file>

<file path=xl/tables/table10.xml><?xml version="1.0" encoding="utf-8"?>
<table xmlns="http://schemas.openxmlformats.org/spreadsheetml/2006/main" id="10" name="טבלה10" displayName="טבלה10" ref="A5:B32" totalsRowShown="0" headerRowDxfId="51" tableBorderDxfId="50">
  <autoFilter ref="A5:B32">
    <filterColumn colId="0" hiddenButton="1"/>
    <filterColumn colId="1" hiddenButton="1"/>
  </autoFilter>
  <tableColumns count="2">
    <tableColumn id="1" name="עמודה1"/>
    <tableColumn id="2" name="אלפי ₪ " dataDxfId="49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11.xml><?xml version="1.0" encoding="utf-8"?>
<table xmlns="http://schemas.openxmlformats.org/spreadsheetml/2006/main" id="11" name="טבלה11" displayName="טבלה11" ref="A5:B32" totalsRowShown="0" headerRowDxfId="48" tableBorderDxfId="47">
  <autoFilter ref="A5:B32">
    <filterColumn colId="0" hiddenButton="1"/>
    <filterColumn colId="1" hiddenButton="1"/>
  </autoFilter>
  <tableColumns count="2">
    <tableColumn id="1" name="עמודה1"/>
    <tableColumn id="2" name="אלפי ₪ " dataDxfId="4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12.xml><?xml version="1.0" encoding="utf-8"?>
<table xmlns="http://schemas.openxmlformats.org/spreadsheetml/2006/main" id="12" name="טבלה12" displayName="טבלה12" ref="A5:B32" totalsRowShown="0" headerRowDxfId="45" tableBorderDxfId="44">
  <autoFilter ref="A5:B32">
    <filterColumn colId="0" hiddenButton="1"/>
    <filterColumn colId="1" hiddenButton="1"/>
  </autoFilter>
  <tableColumns count="2">
    <tableColumn id="1" name="עמודה1"/>
    <tableColumn id="2" name="אלפי ₪ 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13.xml><?xml version="1.0" encoding="utf-8"?>
<table xmlns="http://schemas.openxmlformats.org/spreadsheetml/2006/main" id="13" name="טבלה13" displayName="טבלה13" ref="A5:B32" totalsRowShown="0" headerRowDxfId="43" tableBorderDxfId="42">
  <autoFilter ref="A5:B32">
    <filterColumn colId="0" hiddenButton="1"/>
    <filterColumn colId="1" hiddenButton="1"/>
  </autoFilter>
  <tableColumns count="2">
    <tableColumn id="1" name="עמודה1"/>
    <tableColumn id="2" name="אלפי ₪ " dataDxfId="4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14.xml><?xml version="1.0" encoding="utf-8"?>
<table xmlns="http://schemas.openxmlformats.org/spreadsheetml/2006/main" id="14" name="טבלה14" displayName="טבלה14" ref="A5:B32" totalsRowShown="0" headerRowDxfId="40" tableBorderDxfId="39">
  <autoFilter ref="A5:B32">
    <filterColumn colId="0" hiddenButton="1"/>
    <filterColumn colId="1" hiddenButton="1"/>
  </autoFilter>
  <tableColumns count="2">
    <tableColumn id="1" name="עמודה1"/>
    <tableColumn id="2" name="אלפי ₪ 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15.xml><?xml version="1.0" encoding="utf-8"?>
<table xmlns="http://schemas.openxmlformats.org/spreadsheetml/2006/main" id="15" name="טבלה15" displayName="טבלה15" ref="A5:B32" totalsRowShown="0" headerRowDxfId="38" tableBorderDxfId="37">
  <autoFilter ref="A5:B32">
    <filterColumn colId="0" hiddenButton="1"/>
    <filterColumn colId="1" hiddenButton="1"/>
  </autoFilter>
  <tableColumns count="2">
    <tableColumn id="1" name="עמודה1"/>
    <tableColumn id="2" name="אלפי ₪ " dataDxfId="3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16.xml><?xml version="1.0" encoding="utf-8"?>
<table xmlns="http://schemas.openxmlformats.org/spreadsheetml/2006/main" id="16" name="טבלה16" displayName="טבלה16" ref="A5:B32" totalsRowShown="0" headerRowDxfId="35" tableBorderDxfId="34">
  <autoFilter ref="A5:B32">
    <filterColumn colId="0" hiddenButton="1"/>
    <filterColumn colId="1" hiddenButton="1"/>
  </autoFilter>
  <tableColumns count="2">
    <tableColumn id="1" name="עמודה1"/>
    <tableColumn id="2" name="אלפי ₪ " dataDxfId="33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17.xml><?xml version="1.0" encoding="utf-8"?>
<table xmlns="http://schemas.openxmlformats.org/spreadsheetml/2006/main" id="17" name="טבלה17" displayName="טבלה17" ref="A5:B32" totalsRowShown="0" headerRowDxfId="32" tableBorderDxfId="31">
  <autoFilter ref="A5:B32">
    <filterColumn colId="0" hiddenButton="1"/>
    <filterColumn colId="1" hiddenButton="1"/>
  </autoFilter>
  <tableColumns count="2">
    <tableColumn id="1" name="עמודה1" dataDxfId="30"/>
    <tableColumn id="2" name="אלפי ₪ " dataDxfId="29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18.xml><?xml version="1.0" encoding="utf-8"?>
<table xmlns="http://schemas.openxmlformats.org/spreadsheetml/2006/main" id="18" name="טבלה18" displayName="טבלה18" ref="A5:B32" totalsRowShown="0" headerRowDxfId="28" tableBorderDxfId="27">
  <autoFilter ref="A5:B32">
    <filterColumn colId="0" hiddenButton="1"/>
    <filterColumn colId="1" hiddenButton="1"/>
  </autoFilter>
  <tableColumns count="2">
    <tableColumn id="1" name="עמודה1"/>
    <tableColumn id="2" name="אלפי ₪ " dataDxfId="2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19.xml><?xml version="1.0" encoding="utf-8"?>
<table xmlns="http://schemas.openxmlformats.org/spreadsheetml/2006/main" id="19" name="טבלה19" displayName="טבלה19" ref="A5:B32" totalsRowShown="0" headerRowDxfId="25" tableBorderDxfId="24">
  <autoFilter ref="A5:B32">
    <filterColumn colId="0" hiddenButton="1"/>
    <filterColumn colId="1" hiddenButton="1"/>
  </autoFilter>
  <tableColumns count="2">
    <tableColumn id="1" name="עמודה1"/>
    <tableColumn id="2" name="אלפי ₪ " dataDxfId="23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2.xml><?xml version="1.0" encoding="utf-8"?>
<table xmlns="http://schemas.openxmlformats.org/spreadsheetml/2006/main" id="2" name="טבלה2" displayName="טבלה2" ref="A5:B32" totalsRowShown="0" tableBorderDxfId="72">
  <autoFilter ref="A5:B32">
    <filterColumn colId="0" hiddenButton="1"/>
    <filterColumn colId="1" hiddenButton="1"/>
  </autoFilter>
  <tableColumns count="2">
    <tableColumn id="1" name="עמודה1"/>
    <tableColumn id="2" name="אלפי ₪ " dataDxfId="7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20.xml><?xml version="1.0" encoding="utf-8"?>
<table xmlns="http://schemas.openxmlformats.org/spreadsheetml/2006/main" id="20" name="טבלה20" displayName="טבלה20" ref="A5:B32" totalsRowShown="0" headerRowDxfId="22" tableBorderDxfId="21">
  <autoFilter ref="A5:B32">
    <filterColumn colId="0" hiddenButton="1"/>
    <filterColumn colId="1" hiddenButton="1"/>
  </autoFilter>
  <tableColumns count="2">
    <tableColumn id="1" name="עמודה1"/>
    <tableColumn id="2" name="אלפי ₪ " dataDxfId="2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21.xml><?xml version="1.0" encoding="utf-8"?>
<table xmlns="http://schemas.openxmlformats.org/spreadsheetml/2006/main" id="21" name="טבלה21" displayName="טבלה21" ref="A5:B32" totalsRowShown="0" headerRowDxfId="19" tableBorderDxfId="18">
  <autoFilter ref="A5:B32">
    <filterColumn colId="0" hiddenButton="1"/>
    <filterColumn colId="1" hiddenButton="1"/>
  </autoFilter>
  <tableColumns count="2">
    <tableColumn id="1" name="עמודה1"/>
    <tableColumn id="2" name="אלפי ₪ " dataDxfId="17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22.xml><?xml version="1.0" encoding="utf-8"?>
<table xmlns="http://schemas.openxmlformats.org/spreadsheetml/2006/main" id="22" name="טבלה22" displayName="טבלה22" ref="A5:B32" totalsRowShown="0" headerRowDxfId="16" tableBorderDxfId="15">
  <autoFilter ref="A5:B32">
    <filterColumn colId="0" hiddenButton="1"/>
    <filterColumn colId="1" hiddenButton="1"/>
  </autoFilter>
  <tableColumns count="2">
    <tableColumn id="1" name="עמודה1"/>
    <tableColumn id="2" name="אלפי ₪ " dataDxfId="1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23.xml><?xml version="1.0" encoding="utf-8"?>
<table xmlns="http://schemas.openxmlformats.org/spreadsheetml/2006/main" id="23" name="טבלה23" displayName="טבלה23" ref="A5:B32" totalsRowShown="0" headerRowDxfId="13" tableBorderDxfId="12">
  <autoFilter ref="A5:B32">
    <filterColumn colId="0" hiddenButton="1"/>
    <filterColumn colId="1" hiddenButton="1"/>
  </autoFilter>
  <tableColumns count="2">
    <tableColumn id="1" name="עמודה1"/>
    <tableColumn id="2" name="אלפי ₪ " dataDxfId="1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24.xml><?xml version="1.0" encoding="utf-8"?>
<table xmlns="http://schemas.openxmlformats.org/spreadsheetml/2006/main" id="24" name="טבלה24" displayName="טבלה24" ref="A5:B32" totalsRowShown="0" headerRowDxfId="10" tableBorderDxfId="9">
  <autoFilter ref="A5:B32">
    <filterColumn colId="0" hiddenButton="1"/>
    <filterColumn colId="1" hiddenButton="1"/>
  </autoFilter>
  <tableColumns count="2">
    <tableColumn id="1" name="עמודה1"/>
    <tableColumn id="2" name="אלפי ₪ 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25.xml><?xml version="1.0" encoding="utf-8"?>
<table xmlns="http://schemas.openxmlformats.org/spreadsheetml/2006/main" id="25" name="טבלה25" displayName="טבלה25" ref="A4:C37" totalsRowShown="0" headerRowDxfId="8" tableBorderDxfId="7">
  <autoFilter ref="A4:C37">
    <filterColumn colId="0" hiddenButton="1"/>
    <filterColumn colId="1" hiddenButton="1"/>
    <filterColumn colId="2" hiddenButton="1"/>
  </autoFilter>
  <tableColumns count="3">
    <tableColumn id="1" name="עמודה1" dataDxfId="6" dataCellStyle="Normal 2"/>
    <tableColumn id="2" name="עמודה2" dataDxfId="5" dataCellStyle="Normal 2"/>
    <tableColumn id="3" name="אלפי ₪ " dataDxfId="4" dataCellStyle="Comma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ירוט עמלות והוצאות לשנה המסתיימת ביום ה-31.12.19"/>
    </ext>
  </extLst>
</table>
</file>

<file path=xl/tables/table26.xml><?xml version="1.0" encoding="utf-8"?>
<table xmlns="http://schemas.openxmlformats.org/spreadsheetml/2006/main" id="26" name="טבלה26" displayName="טבלה26" ref="A5:C40" totalsRowShown="0" headerRowDxfId="3" tableBorderDxfId="2">
  <autoFilter ref="A5:C40">
    <filterColumn colId="0" hiddenButton="1"/>
    <filterColumn colId="1" hiddenButton="1"/>
    <filterColumn colId="2" hiddenButton="1"/>
  </autoFilter>
  <tableColumns count="3">
    <tableColumn id="1" name="עמודה1" dataDxfId="1" dataCellStyle="Normal 2"/>
    <tableColumn id="2" name="עמודה2"/>
    <tableColumn id="3" name="אלפי ₪ " dataDxfId="0" dataCellStyle="Comma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ירוט עמלות ניהול חיצוני לשנה מסתיימת ביום ה-31.12.19"/>
    </ext>
  </extLst>
</table>
</file>

<file path=xl/tables/table3.xml><?xml version="1.0" encoding="utf-8"?>
<table xmlns="http://schemas.openxmlformats.org/spreadsheetml/2006/main" id="3" name="טבלה3" displayName="טבלה3" ref="A5:B32" totalsRowShown="0" tableBorderDxfId="70">
  <autoFilter ref="A5:B32">
    <filterColumn colId="0" hiddenButton="1"/>
    <filterColumn colId="1" hiddenButton="1"/>
  </autoFilter>
  <tableColumns count="2">
    <tableColumn id="1" name="עמודה1"/>
    <tableColumn id="2" name="אלפי ₪ " dataDxfId="69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4.xml><?xml version="1.0" encoding="utf-8"?>
<table xmlns="http://schemas.openxmlformats.org/spreadsheetml/2006/main" id="4" name="טבלה4" displayName="טבלה4" ref="A5:B32" totalsRowShown="0" tableBorderDxfId="68">
  <autoFilter ref="A5:B32">
    <filterColumn colId="0" hiddenButton="1"/>
    <filterColumn colId="1" hiddenButton="1"/>
  </autoFilter>
  <tableColumns count="2">
    <tableColumn id="1" name="עמודה1"/>
    <tableColumn id="2" name="אלפי ₪ " dataDxfId="67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5.xml><?xml version="1.0" encoding="utf-8"?>
<table xmlns="http://schemas.openxmlformats.org/spreadsheetml/2006/main" id="5" name="טבלה5" displayName="טבלה5" ref="A5:B32" totalsRowShown="0" headerRowDxfId="66" tableBorderDxfId="65">
  <autoFilter ref="A5:B32">
    <filterColumn colId="0" hiddenButton="1"/>
    <filterColumn colId="1" hiddenButton="1"/>
  </autoFilter>
  <tableColumns count="2">
    <tableColumn id="1" name="עמודה1" dataDxfId="64"/>
    <tableColumn id="2" name="אלפי ₪ 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6.xml><?xml version="1.0" encoding="utf-8"?>
<table xmlns="http://schemas.openxmlformats.org/spreadsheetml/2006/main" id="6" name="טבלה6" displayName="טבלה6" ref="A5:B32" totalsRowShown="0" tableBorderDxfId="63">
  <autoFilter ref="A5:B32">
    <filterColumn colId="0" hiddenButton="1"/>
    <filterColumn colId="1" hiddenButton="1"/>
  </autoFilter>
  <tableColumns count="2">
    <tableColumn id="1" name="עמודה1" dataDxfId="62"/>
    <tableColumn id="2" name="אלפי ₪ 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7.xml><?xml version="1.0" encoding="utf-8"?>
<table xmlns="http://schemas.openxmlformats.org/spreadsheetml/2006/main" id="7" name="טבלה7" displayName="טבלה7" ref="A5:B32" totalsRowShown="0" headerRowDxfId="61" tableBorderDxfId="60">
  <autoFilter ref="A5:B32">
    <filterColumn colId="0" hiddenButton="1"/>
    <filterColumn colId="1" hiddenButton="1"/>
  </autoFilter>
  <tableColumns count="2">
    <tableColumn id="1" name="עמודה1" dataDxfId="59"/>
    <tableColumn id="2" name="אלפי ₪ " dataDxfId="5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8.xml><?xml version="1.0" encoding="utf-8"?>
<table xmlns="http://schemas.openxmlformats.org/spreadsheetml/2006/main" id="8" name="טבלה8" displayName="טבלה8" ref="A5:B32" totalsRowShown="0" headerRowDxfId="57" tableBorderDxfId="56">
  <autoFilter ref="A5:B32">
    <filterColumn colId="0" hiddenButton="1"/>
    <filterColumn colId="1" hiddenButton="1"/>
  </autoFilter>
  <tableColumns count="2">
    <tableColumn id="1" name="עמודה1"/>
    <tableColumn id="2" name="אלפי ₪ " dataDxfId="55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ables/table9.xml><?xml version="1.0" encoding="utf-8"?>
<table xmlns="http://schemas.openxmlformats.org/spreadsheetml/2006/main" id="9" name="טבלה9" displayName="טבלה9" ref="A5:B32" totalsRowShown="0" headerRowDxfId="54" tableBorderDxfId="53">
  <autoFilter ref="A5:B32">
    <filterColumn colId="0" hiddenButton="1"/>
    <filterColumn colId="1" hiddenButton="1"/>
  </autoFilter>
  <tableColumns count="2">
    <tableColumn id="1" name="עמודה1"/>
    <tableColumn id="2" name="אלפי ₪ " dataDxfId="5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9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indexed="52"/>
  </sheetPr>
  <dimension ref="A1:G40"/>
  <sheetViews>
    <sheetView rightToLeft="1" workbookViewId="0">
      <selection activeCell="A6" sqref="A6:A32"/>
    </sheetView>
  </sheetViews>
  <sheetFormatPr defaultColWidth="0" defaultRowHeight="12.75" zeroHeight="1" x14ac:dyDescent="0.2"/>
  <cols>
    <col min="1" max="1" width="72.140625" bestFit="1" customWidth="1"/>
    <col min="2" max="2" width="15" style="5" bestFit="1" customWidth="1"/>
    <col min="3" max="3" width="9.140625" style="7" hidden="1" customWidth="1"/>
    <col min="4" max="4" width="10.28515625" hidden="1" customWidth="1"/>
    <col min="5" max="7" width="0" hidden="1" customWidth="1"/>
    <col min="8" max="16384" width="9.140625" hidden="1"/>
  </cols>
  <sheetData>
    <row r="1" spans="1:7" x14ac:dyDescent="0.2">
      <c r="A1" s="1" t="s">
        <v>36</v>
      </c>
    </row>
    <row r="2" spans="1:7" x14ac:dyDescent="0.2">
      <c r="A2" s="2" t="s">
        <v>98</v>
      </c>
    </row>
    <row r="3" spans="1:7" x14ac:dyDescent="0.2"/>
    <row r="4" spans="1:7" x14ac:dyDescent="0.2">
      <c r="A4" s="1" t="s">
        <v>5</v>
      </c>
    </row>
    <row r="5" spans="1:7" x14ac:dyDescent="0.2">
      <c r="A5" s="66" t="s">
        <v>119</v>
      </c>
      <c r="B5" s="67" t="s">
        <v>0</v>
      </c>
    </row>
    <row r="6" spans="1:7" x14ac:dyDescent="0.2">
      <c r="A6" s="31" t="s">
        <v>47</v>
      </c>
      <c r="B6" s="60">
        <f>SUM(B8:B8)</f>
        <v>7361.4580540519337</v>
      </c>
    </row>
    <row r="7" spans="1:7" x14ac:dyDescent="0.2">
      <c r="A7" s="32" t="s">
        <v>75</v>
      </c>
      <c r="B7" s="61">
        <v>0</v>
      </c>
    </row>
    <row r="8" spans="1:7" x14ac:dyDescent="0.2">
      <c r="A8" s="32" t="s">
        <v>74</v>
      </c>
      <c r="B8" s="61">
        <f>'קרן י'!B8+'קרן ט'!B8+'מסלולית אגח'!B8+'מסלולית מניות'!B8+'מסלולית כללית'!B8+'הכשרה שקלי טווח קצר'!B8+'הכשרה לבני 50 ומטה'!B8+'הכשרה לבני 50-60'!B8+'הכשרה לבני 60 ומעלה'!B8+'הכשרה מקבלי קצבה'!B8+'אלטשולר כללי'!B8+'אלטשולר מניות'!B8+'אלטשולר אגח'!B8+'פסגות כללי'!B8+'פסגות מניות'!B8+'פסגות אגח'!B8+'מיטב דש כללי'!B8+'מיטב דש מניות'!B8+'מיטב דש אגח'!B8+'ילין לפידות כללי '!B8+'ילין לפידות מניות '!B8+'ילין לפידות אגח '!B8+'אקסלנס נשואה פסיבי כללי'!B8</f>
        <v>7361.4580540519337</v>
      </c>
      <c r="G8" s="8"/>
    </row>
    <row r="9" spans="1:7" x14ac:dyDescent="0.2">
      <c r="A9" s="33" t="s">
        <v>48</v>
      </c>
      <c r="B9" s="62">
        <f>SUM(B10:B11)</f>
        <v>2204.490180149</v>
      </c>
    </row>
    <row r="10" spans="1:7" x14ac:dyDescent="0.2">
      <c r="A10" s="34" t="s">
        <v>1</v>
      </c>
      <c r="B10" s="61">
        <v>0</v>
      </c>
    </row>
    <row r="11" spans="1:7" x14ac:dyDescent="0.2">
      <c r="A11" s="34" t="s">
        <v>2</v>
      </c>
      <c r="B11" s="61">
        <f>'קרן י'!B11+'קרן ט'!B11+'מסלולית אגח'!B11+'מסלולית מניות'!B11+'מסלולית כללית'!B11+'הכשרה שקלי טווח קצר'!B11+'הכשרה לבני 50 ומטה'!B11+'הכשרה לבני 50-60'!B11+'הכשרה לבני 60 ומעלה'!B11+'הכשרה מקבלי קצבה'!B11+'אלטשולר כללי'!B11+'אלטשולר מניות'!B11+'אלטשולר אגח'!B11+'פסגות כללי'!B11+'פסגות מניות'!B11+'פסגות אגח'!B11+'מיטב דש כללי'!B11+'מיטב דש מניות'!B11+'מיטב דש אגח'!B11+'ילין לפידות כללי '!B11+'ילין לפידות מניות '!B11+'ילין לפידות אגח '!B11+'אקסלנס נשואה פסיבי כללי'!B11</f>
        <v>2204.490180149</v>
      </c>
      <c r="E11" s="8"/>
      <c r="F11" s="8"/>
    </row>
    <row r="12" spans="1:7" x14ac:dyDescent="0.2">
      <c r="A12" s="31" t="s">
        <v>49</v>
      </c>
      <c r="B12" s="62">
        <f>SUM(B13:B15)</f>
        <v>288.10000000000002</v>
      </c>
      <c r="D12" s="7"/>
    </row>
    <row r="13" spans="1:7" x14ac:dyDescent="0.2">
      <c r="A13" s="32" t="s">
        <v>70</v>
      </c>
      <c r="B13" s="61">
        <f>'קרן י'!B13+'קרן ט'!B13+'מסלולית אגח'!B13+'מסלולית מניות'!B13+'מסלולית כללית'!B13+'הכשרה שקלי טווח קצר'!B13+'הכשרה לבני 50 ומטה'!B13+'הכשרה לבני 50-60'!B13+'הכשרה לבני 60 ומעלה'!B13+'הכשרה מקבלי קצבה'!B13+'אלטשולר כללי'!B13+'אלטשולר מניות'!B13+'אלטשולר אגח'!B13+'פסגות כללי'!B13+'פסגות מניות'!B13+'פסגות אגח'!B13+'מיטב דש כללי'!B13+'מיטב דש מניות'!B13+'מיטב דש אגח'!B13+'ילין לפידות כללי '!B13+'ילין לפידות מניות '!B13+'ילין לפידות אגח '!B13+'אקסלנס נשואה פסיבי כללי'!B13</f>
        <v>288.10000000000002</v>
      </c>
      <c r="C13" s="6"/>
      <c r="D13" s="7"/>
    </row>
    <row r="14" spans="1:7" x14ac:dyDescent="0.2">
      <c r="A14" s="32" t="s">
        <v>52</v>
      </c>
      <c r="B14" s="61">
        <f>'קרן י'!B14+'קרן ט'!B14+'מסלולית אגח'!B14+'מסלולית מניות'!B14+'מסלולית כללית'!B14+'הכשרה שקלי טווח קצר'!B14+'הכשרה לבני 50 ומטה'!B14+'הכשרה לבני 50-60'!B14+'הכשרה לבני 60 ומעלה'!B14+'הכשרה מקבלי קצבה'!B14+'אלטשולר כללי'!B14+'אלטשולר מניות'!B14+'אלטשולר אגח'!B14+'פסגות כללי'!B14+'פסגות מניות'!B14+'פסגות אגח'!B14+'מיטב דש כללי'!B14+'מיטב דש מניות'!B14+'מיטב דש אגח'!B14+'ילין לפידות כללי '!B14+'ילין לפידות מניות '!B14+'ילין לפידות אגח '!B14+'אקסלנס נשואה פסיבי כללי'!B14</f>
        <v>0</v>
      </c>
      <c r="C14" s="6"/>
      <c r="D14" s="7"/>
    </row>
    <row r="15" spans="1:7" x14ac:dyDescent="0.2">
      <c r="A15" s="32" t="s">
        <v>53</v>
      </c>
      <c r="B15" s="61">
        <f>'קרן י'!B15+'קרן ט'!B15+'מסלולית אגח'!B15+'מסלולית מניות'!B15+'מסלולית כללית'!B15+'הכשרה שקלי טווח קצר'!B15+'הכשרה לבני 50 ומטה'!B15+'הכשרה לבני 50-60'!B15+'הכשרה לבני 60 ומעלה'!B15+'הכשרה מקבלי קצבה'!B15+'אלטשולר כללי'!B15+'אלטשולר מניות'!B15+'אלטשולר אגח'!B15+'פסגות כללי'!B15+'פסגות מניות'!B15+'פסגות אגח'!B15+'מיטב דש כללי'!B15+'מיטב דש מניות'!B15+'מיטב דש אגח'!B15+'ילין לפידות כללי '!B15+'ילין לפידות מניות '!B15+'ילין לפידות אגח '!B15+'אקסלנס נשואה פסיבי כללי'!B15</f>
        <v>0</v>
      </c>
      <c r="C15" s="6"/>
      <c r="D15" s="7"/>
    </row>
    <row r="16" spans="1:7" x14ac:dyDescent="0.2">
      <c r="A16" s="35" t="s">
        <v>50</v>
      </c>
      <c r="B16" s="62">
        <f>SUM(B17:B24)</f>
        <v>8691.0408399999997</v>
      </c>
    </row>
    <row r="17" spans="1:5" x14ac:dyDescent="0.2">
      <c r="A17" s="32" t="s">
        <v>43</v>
      </c>
      <c r="B17" s="61">
        <f>'קרן י'!B17+'קרן ט'!B17+'מסלולית אגח'!B17+'מסלולית מניות'!B17+'מסלולית כללית'!B17+'הכשרה שקלי טווח קצר'!B17+'הכשרה לבני 50 ומטה'!B17+'הכשרה לבני 50-60'!B17+'הכשרה לבני 60 ומעלה'!B17+'הכשרה מקבלי קצבה'!B17+'אלטשולר כללי'!B17+'אלטשולר מניות'!B17+'אלטשולר אגח'!B17+'פסגות כללי'!B17+'פסגות מניות'!B17+'פסגות אגח'!B17+'מיטב דש כללי'!B17+'מיטב דש מניות'!B17+'מיטב דש אגח'!B17+'ילין לפידות כללי '!B17+'ילין לפידות מניות '!B17+'ילין לפידות אגח '!B17+'אקסלנס נשואה פסיבי כללי'!B17</f>
        <v>3103.72084</v>
      </c>
      <c r="D17" s="8"/>
    </row>
    <row r="18" spans="1:5" x14ac:dyDescent="0.2">
      <c r="A18" s="32" t="s">
        <v>44</v>
      </c>
      <c r="B18" s="61">
        <f>'קרן י'!B18+'קרן ט'!B18+'מסלולית אגח'!B18+'מסלולית מניות'!B18+'מסלולית כללית'!B18+'הכשרה שקלי טווח קצר'!B18+'הכשרה לבני 50 ומטה'!B18+'הכשרה לבני 50-60'!B18+'הכשרה לבני 60 ומעלה'!B18+'הכשרה מקבלי קצבה'!B18+'אלטשולר כללי'!B18+'אלטשולר מניות'!B18+'אלטשולר אגח'!B18+'פסגות כללי'!B18+'פסגות מניות'!B18+'פסגות אגח'!B18+'מיטב דש כללי'!B18+'מיטב דש מניות'!B18+'מיטב דש אגח'!B18+'ילין לפידות כללי '!B18+'ילין לפידות מניות '!B18+'ילין לפידות אגח '!B18+'אקסלנס נשואה פסיבי כללי'!B18</f>
        <v>1527.6399999999999</v>
      </c>
    </row>
    <row r="19" spans="1:5" x14ac:dyDescent="0.2">
      <c r="A19" s="32" t="s">
        <v>45</v>
      </c>
      <c r="B19" s="61">
        <f>'קרן י'!B19+'קרן ט'!B19+'מסלולית אגח'!B19+'מסלולית מניות'!B19+'מסלולית כללית'!B19+'הכשרה שקלי טווח קצר'!B19+'הכשרה לבני 50 ומטה'!B19+'הכשרה לבני 50-60'!B19+'הכשרה לבני 60 ומעלה'!B19+'הכשרה מקבלי קצבה'!B19+'אלטשולר כללי'!B19+'אלטשולר מניות'!B19+'אלטשולר אגח'!B19+'פסגות כללי'!B19+'פסגות מניות'!B19+'פסגות אגח'!B19+'מיטב דש כללי'!B19+'מיטב דש מניות'!B19+'מיטב דש אגח'!B19+'ילין לפידות כללי '!B19+'ילין לפידות מניות '!B19+'ילין לפידות אגח '!B19+'אקסלנס נשואה פסיבי כללי'!B19</f>
        <v>0</v>
      </c>
    </row>
    <row r="20" spans="1:5" x14ac:dyDescent="0.2">
      <c r="A20" s="32" t="s">
        <v>25</v>
      </c>
      <c r="B20" s="61">
        <f>'קרן י'!B20+'קרן ט'!B20+'מסלולית אגח'!B20+'מסלולית מניות'!B20+'מסלולית כללית'!B20+'הכשרה שקלי טווח קצר'!B20+'הכשרה לבני 50 ומטה'!B20+'הכשרה לבני 50-60'!B20+'הכשרה לבני 60 ומעלה'!B20+'הכשרה מקבלי קצבה'!B20+'אלטשולר כללי'!B20+'אלטשולר מניות'!B20+'אלטשולר אגח'!B20+'פסגות כללי'!B20+'פסגות מניות'!B20+'פסגות אגח'!B20+'מיטב דש כללי'!B20+'מיטב דש מניות'!B20+'מיטב דש אגח'!B20+'ילין לפידות כללי '!B20+'ילין לפידות מניות '!B20+'ילין לפידות אגח '!B20+'אקסלנס נשואה פסיבי כללי'!B20</f>
        <v>0</v>
      </c>
    </row>
    <row r="21" spans="1:5" x14ac:dyDescent="0.2">
      <c r="A21" s="32" t="s">
        <v>114</v>
      </c>
      <c r="B21" s="61">
        <f>'קרן י'!B21+'קרן ט'!B21+'מסלולית אגח'!B21+'מסלולית מניות'!B21+'מסלולית כללית'!B21+'הכשרה שקלי טווח קצר'!B21+'הכשרה לבני 50 ומטה'!B21+'הכשרה לבני 50-60'!B21+'הכשרה לבני 60 ומעלה'!B21+'הכשרה מקבלי קצבה'!B21+'אלטשולר כללי'!B21+'אלטשולר מניות'!B21+'אלטשולר אגח'!B21+'פסגות כללי'!B21+'פסגות מניות'!B21+'פסגות אגח'!B21+'מיטב דש כללי'!B21+'מיטב דש מניות'!B21+'מיטב דש אגח'!B21+'ילין לפידות כללי '!B21+'ילין לפידות מניות '!B21+'ילין לפידות אגח '!B21+'אקסלנס נשואה פסיבי כללי'!B21</f>
        <v>344.04</v>
      </c>
      <c r="C21" s="44"/>
    </row>
    <row r="22" spans="1:5" x14ac:dyDescent="0.2">
      <c r="A22" s="32" t="s">
        <v>115</v>
      </c>
      <c r="B22" s="61">
        <f>'קרן י'!B22+'קרן ט'!B22+'מסלולית אגח'!B22+'מסלולית מניות'!B22+'מסלולית כללית'!B22+'הכשרה שקלי טווח קצר'!B22+'הכשרה לבני 50 ומטה'!B22+'הכשרה לבני 50-60'!B22+'הכשרה לבני 60 ומעלה'!B22+'הכשרה מקבלי קצבה'!B22+'אלטשולר כללי'!B22+'אלטשולר מניות'!B22+'אלטשולר אגח'!B22+'פסגות כללי'!B22+'פסגות מניות'!B22+'פסגות אגח'!B22+'מיטב דש כללי'!B22+'מיטב דש מניות'!B22+'מיטב דש אגח'!B22+'ילין לפידות כללי '!B22+'ילין לפידות מניות '!B22+'ילין לפידות אגח '!B22+'אקסלנס נשואה פסיבי כללי'!B22</f>
        <v>2850.39</v>
      </c>
      <c r="C22" s="44"/>
      <c r="D22" s="8"/>
      <c r="E22" s="8"/>
    </row>
    <row r="23" spans="1:5" x14ac:dyDescent="0.2">
      <c r="A23" s="32" t="s">
        <v>4</v>
      </c>
      <c r="B23" s="61">
        <f>'קרן י'!B23+'קרן ט'!B23+'מסלולית אגח'!B23+'מסלולית מניות'!B23+'מסלולית כללית'!B23+'הכשרה שקלי טווח קצר'!B23+'הכשרה לבני 50 ומטה'!B23+'הכשרה לבני 50-60'!B23+'הכשרה לבני 60 ומעלה'!B23+'הכשרה מקבלי קצבה'!B23+'אלטשולר כללי'!B23+'אלטשולר מניות'!B23+'אלטשולר אגח'!B23+'פסגות כללי'!B23+'פסגות מניות'!B23+'פסגות אגח'!B23+'מיטב דש כללי'!B23+'מיטב דש מניות'!B23+'מיטב דש אגח'!B23+'ילין לפידות כללי '!B23+'ילין לפידות מניות '!B23+'ילין לפידות אגח '!B23+'אקסלנס נשואה פסיבי כללי'!B23</f>
        <v>13.61</v>
      </c>
    </row>
    <row r="24" spans="1:5" x14ac:dyDescent="0.2">
      <c r="A24" s="32" t="s">
        <v>46</v>
      </c>
      <c r="B24" s="61">
        <f>'קרן י'!B24+'קרן ט'!B24+'מסלולית אגח'!B24+'מסלולית מניות'!B24+'מסלולית כללית'!B24+'הכשרה שקלי טווח קצר'!B24+'הכשרה לבני 50 ומטה'!B24+'הכשרה לבני 50-60'!B24+'הכשרה לבני 60 ומעלה'!B24+'הכשרה מקבלי קצבה'!B24+'אלטשולר כללי'!B24+'אלטשולר מניות'!B24+'אלטשולר אגח'!B24+'פסגות כללי'!B24+'פסגות מניות'!B24+'פסגות אגח'!B24+'מיטב דש כללי'!B24+'מיטב דש מניות'!B24+'מיטב דש אגח'!B24+'ילין לפידות כללי '!B24+'ילין לפידות מניות '!B24+'ילין לפידות אגח '!B24+'אקסלנס נשואה פסיבי כללי'!B24</f>
        <v>851.63999999999987</v>
      </c>
    </row>
    <row r="25" spans="1:5" x14ac:dyDescent="0.2">
      <c r="A25" s="35" t="s">
        <v>51</v>
      </c>
      <c r="B25" s="63">
        <f>SUM(B26:B27)</f>
        <v>124.02</v>
      </c>
    </row>
    <row r="26" spans="1:5" x14ac:dyDescent="0.2">
      <c r="A26" s="32" t="s">
        <v>54</v>
      </c>
      <c r="B26" s="61">
        <f>'קרן י'!B26+'קרן ט'!B26+'מסלולית אגח'!B26+'מסלולית מניות'!B26+'מסלולית כללית'!B26+'הכשרה שקלי טווח קצר'!B26+'הכשרה לבני 50 ומטה'!B26+'הכשרה לבני 50-60'!B26+'הכשרה לבני 60 ומעלה'!B26+'הכשרה מקבלי קצבה'!B26+'אלטשולר כללי'!B26+'אלטשולר מניות'!B26+'אלטשולר אגח'!B26+'פסגות כללי'!B26+'פסגות מניות'!B26+'פסגות אגח'!B26+'מיטב דש כללי'!B26+'מיטב דש מניות'!B26+'מיטב דש אגח'!B26+'ילין לפידות כללי '!B26+'ילין לפידות מניות '!B26+'ילין לפידות אגח '!B26+'אקסלנס נשואה פסיבי כללי'!B26</f>
        <v>124.02</v>
      </c>
    </row>
    <row r="27" spans="1:5" x14ac:dyDescent="0.2">
      <c r="A27" s="32" t="s">
        <v>55</v>
      </c>
      <c r="B27" s="61"/>
    </row>
    <row r="28" spans="1:5" x14ac:dyDescent="0.2">
      <c r="A28" s="35" t="s">
        <v>56</v>
      </c>
      <c r="B28" s="61">
        <f>B6+B12+B16+B25+B9</f>
        <v>18669.109074200936</v>
      </c>
    </row>
    <row r="29" spans="1:5" x14ac:dyDescent="0.2">
      <c r="A29" s="35" t="s">
        <v>57</v>
      </c>
      <c r="B29" s="61"/>
      <c r="D29" s="8"/>
    </row>
    <row r="30" spans="1:5" ht="25.5" x14ac:dyDescent="0.2">
      <c r="A30" s="36" t="s">
        <v>77</v>
      </c>
      <c r="B30" s="64">
        <f>(B13+B16+B27)/B32</f>
        <v>6.8448854785758343E-4</v>
      </c>
      <c r="D30" s="37"/>
    </row>
    <row r="31" spans="1:5" ht="14.25" customHeight="1" x14ac:dyDescent="0.2">
      <c r="A31" s="32" t="s">
        <v>99</v>
      </c>
      <c r="B31" s="64">
        <v>1.4889610322386768E-3</v>
      </c>
      <c r="D31" s="8"/>
    </row>
    <row r="32" spans="1:5" x14ac:dyDescent="0.2">
      <c r="A32" s="39" t="s">
        <v>58</v>
      </c>
      <c r="B32" s="65">
        <f>'קרן י'!B32+'קרן ט'!B32+'מסלולית אגח'!B32+'מסלולית מניות'!B32+'מסלולית כללית'!B32+'הכשרה שקלי טווח קצר'!B32+'הכשרה לבני 50 ומטה'!B32+'הכשרה לבני 50-60'!B32+'הכשרה לבני 60 ומעלה'!B32+'הכשרה מקבלי קצבה'!B32+'אלטשולר כללי'!B32+'אלטשולר מניות'!B32+'אלטשולר אגח'!B32+'פסגות כללי'!B32+'פסגות מניות'!B32+'פסגות אגח'!B32+'מיטב דש כללי'!B32+'מיטב דש מניות'!B32+'מיטב דש אגח'!B32+'ילין לפידות כללי '!B32+'ילין לפידות מניות '!B32+'ילין לפידות אגח '!B32+'אקסלנס נשואה פסיבי כללי'!B32</f>
        <v>13118029.319999997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85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45.348058051209797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45.348058051209797</v>
      </c>
    </row>
    <row r="9" spans="1:2" x14ac:dyDescent="0.2">
      <c r="A9" s="33" t="s">
        <v>48</v>
      </c>
      <c r="B9" s="63">
        <v>22.29356018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22.29356018</v>
      </c>
    </row>
    <row r="12" spans="1:2" x14ac:dyDescent="0.2">
      <c r="A12" s="31" t="s">
        <v>49</v>
      </c>
      <c r="B12" s="63">
        <v>3.9899999999999993</v>
      </c>
    </row>
    <row r="13" spans="1:2" x14ac:dyDescent="0.2">
      <c r="A13" s="32" t="s">
        <v>70</v>
      </c>
      <c r="B13" s="61">
        <v>3.9899999999999993</v>
      </c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59.29</v>
      </c>
    </row>
    <row r="17" spans="1:2" x14ac:dyDescent="0.2">
      <c r="A17" s="32" t="s">
        <v>43</v>
      </c>
      <c r="B17" s="61">
        <v>15.53</v>
      </c>
    </row>
    <row r="18" spans="1:2" x14ac:dyDescent="0.2">
      <c r="A18" s="32" t="s">
        <v>44</v>
      </c>
      <c r="B18" s="61">
        <v>26.04</v>
      </c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2.0300000000000002</v>
      </c>
    </row>
    <row r="22" spans="1:2" x14ac:dyDescent="0.2">
      <c r="A22" s="32" t="s">
        <v>115</v>
      </c>
      <c r="B22" s="61">
        <v>13.98</v>
      </c>
    </row>
    <row r="23" spans="1:2" x14ac:dyDescent="0.2">
      <c r="A23" s="32" t="s">
        <v>4</v>
      </c>
      <c r="B23" s="61">
        <v>0.1</v>
      </c>
    </row>
    <row r="24" spans="1:2" x14ac:dyDescent="0.2">
      <c r="A24" s="32" t="s">
        <v>46</v>
      </c>
      <c r="B24" s="61">
        <v>1.6099999999999999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>
        <v>0</v>
      </c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130.92161823120981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1.1170851984887221E-3</v>
      </c>
    </row>
    <row r="31" spans="1:2" ht="17.25" customHeight="1" x14ac:dyDescent="0.2">
      <c r="A31" s="3" t="s">
        <v>99</v>
      </c>
      <c r="B31" s="64">
        <v>2.1908543609111463E-3</v>
      </c>
    </row>
    <row r="32" spans="1:2" x14ac:dyDescent="0.2">
      <c r="A32" s="39" t="s">
        <v>58</v>
      </c>
      <c r="B32" s="65">
        <v>56647.425000000003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72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86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18.584427114168982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18.584427114168982</v>
      </c>
    </row>
    <row r="9" spans="1:2" x14ac:dyDescent="0.2">
      <c r="A9" s="33" t="s">
        <v>48</v>
      </c>
      <c r="B9" s="63">
        <v>8.8002035449999987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8.8002035449999987</v>
      </c>
    </row>
    <row r="12" spans="1:2" x14ac:dyDescent="0.2">
      <c r="A12" s="31" t="s">
        <v>49</v>
      </c>
      <c r="B12" s="63">
        <v>1.92</v>
      </c>
    </row>
    <row r="13" spans="1:2" x14ac:dyDescent="0.2">
      <c r="A13" s="32" t="s">
        <v>70</v>
      </c>
      <c r="B13" s="61">
        <v>1.92</v>
      </c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22.41</v>
      </c>
    </row>
    <row r="17" spans="1:2" x14ac:dyDescent="0.2">
      <c r="A17" s="32" t="s">
        <v>43</v>
      </c>
      <c r="B17" s="61">
        <v>7.4</v>
      </c>
    </row>
    <row r="18" spans="1:2" x14ac:dyDescent="0.2">
      <c r="A18" s="32" t="s">
        <v>44</v>
      </c>
      <c r="B18" s="61">
        <v>9.25</v>
      </c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2.56</v>
      </c>
    </row>
    <row r="22" spans="1:2" x14ac:dyDescent="0.2">
      <c r="A22" s="32" t="s">
        <v>115</v>
      </c>
      <c r="B22" s="61">
        <v>2.9000000000000004</v>
      </c>
    </row>
    <row r="23" spans="1:2" x14ac:dyDescent="0.2">
      <c r="A23" s="32" t="s">
        <v>4</v>
      </c>
      <c r="B23" s="61">
        <v>0.01</v>
      </c>
    </row>
    <row r="24" spans="1:2" x14ac:dyDescent="0.2">
      <c r="A24" s="32" t="s">
        <v>46</v>
      </c>
      <c r="B24" s="61">
        <v>0.29000000000000004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>
        <v>0</v>
      </c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51.714630659168975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1.1050856012115335E-3</v>
      </c>
    </row>
    <row r="31" spans="1:2" ht="17.25" customHeight="1" x14ac:dyDescent="0.2">
      <c r="A31" s="3" t="s">
        <v>99</v>
      </c>
      <c r="B31" s="64">
        <v>1.798865577244005E-3</v>
      </c>
    </row>
    <row r="32" spans="1:2" x14ac:dyDescent="0.2">
      <c r="A32" s="39" t="s">
        <v>58</v>
      </c>
      <c r="B32" s="65">
        <v>22016.394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70.5703125" customWidth="1"/>
    <col min="2" max="2" width="14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37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1877.92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1877.92</v>
      </c>
    </row>
    <row r="9" spans="1:2" x14ac:dyDescent="0.2">
      <c r="A9" s="33" t="s">
        <v>48</v>
      </c>
      <c r="B9" s="62">
        <v>11.86523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11.86523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2">
        <v>1124.21</v>
      </c>
    </row>
    <row r="17" spans="1:2" x14ac:dyDescent="0.2">
      <c r="A17" s="32" t="s">
        <v>43</v>
      </c>
      <c r="B17" s="61">
        <v>57.42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0</v>
      </c>
    </row>
    <row r="22" spans="1:2" x14ac:dyDescent="0.2">
      <c r="A22" s="32" t="s">
        <v>115</v>
      </c>
      <c r="B22" s="61">
        <v>661.74</v>
      </c>
    </row>
    <row r="23" spans="1:2" x14ac:dyDescent="0.2">
      <c r="A23" s="32" t="s">
        <v>4</v>
      </c>
      <c r="B23" s="61"/>
    </row>
    <row r="24" spans="1:2" x14ac:dyDescent="0.2">
      <c r="A24" s="32" t="s">
        <v>46</v>
      </c>
      <c r="B24" s="61">
        <v>405.05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8">
        <v>3013.9952300000004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2.4308617839080931E-4</v>
      </c>
    </row>
    <row r="31" spans="1:2" ht="17.25" customHeight="1" x14ac:dyDescent="0.2">
      <c r="A31" s="3" t="s">
        <v>99</v>
      </c>
      <c r="B31" s="64">
        <v>6.6230036847359061E-4</v>
      </c>
    </row>
    <row r="32" spans="1:2" x14ac:dyDescent="0.2">
      <c r="A32" s="39" t="s">
        <v>58</v>
      </c>
      <c r="B32" s="65">
        <v>4624738.4670000002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73.14062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38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400.5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400.5</v>
      </c>
    </row>
    <row r="9" spans="1:2" x14ac:dyDescent="0.2">
      <c r="A9" s="33" t="s">
        <v>48</v>
      </c>
      <c r="B9" s="63">
        <v>4.0260100000000003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4.0260100000000003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386.74</v>
      </c>
    </row>
    <row r="17" spans="1:2" x14ac:dyDescent="0.2">
      <c r="A17" s="32" t="s">
        <v>43</v>
      </c>
      <c r="B17" s="61">
        <v>0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0</v>
      </c>
    </row>
    <row r="22" spans="1:2" x14ac:dyDescent="0.2">
      <c r="A22" s="32" t="s">
        <v>115</v>
      </c>
      <c r="B22" s="61">
        <v>231.45</v>
      </c>
    </row>
    <row r="23" spans="1:2" x14ac:dyDescent="0.2">
      <c r="A23" s="32" t="s">
        <v>4</v>
      </c>
      <c r="B23" s="61">
        <v>0</v>
      </c>
    </row>
    <row r="24" spans="1:2" x14ac:dyDescent="0.2">
      <c r="A24" s="32" t="s">
        <v>46</v>
      </c>
      <c r="B24" s="61">
        <v>155.29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791.26601000000005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1.0026061979972406E-3</v>
      </c>
    </row>
    <row r="31" spans="1:2" ht="17.25" customHeight="1" x14ac:dyDescent="0.2">
      <c r="A31" s="3" t="s">
        <v>99</v>
      </c>
      <c r="B31" s="64">
        <v>1.44473660530635E-3</v>
      </c>
    </row>
    <row r="32" spans="1:2" x14ac:dyDescent="0.2">
      <c r="A32" s="39" t="s">
        <v>58</v>
      </c>
      <c r="B32" s="65">
        <v>385734.69900000002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69.4257812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39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213.53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213.53</v>
      </c>
    </row>
    <row r="9" spans="1:2" x14ac:dyDescent="0.2">
      <c r="A9" s="33" t="s">
        <v>48</v>
      </c>
      <c r="B9" s="62">
        <v>1.50586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1.50586</v>
      </c>
    </row>
    <row r="12" spans="1:2" x14ac:dyDescent="0.2">
      <c r="A12" s="31" t="s">
        <v>49</v>
      </c>
      <c r="B12" s="62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2">
        <v>18.39</v>
      </c>
    </row>
    <row r="17" spans="1:2" x14ac:dyDescent="0.2">
      <c r="A17" s="32" t="s">
        <v>43</v>
      </c>
      <c r="B17" s="61">
        <v>0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0</v>
      </c>
    </row>
    <row r="22" spans="1:2" x14ac:dyDescent="0.2">
      <c r="A22" s="32" t="s">
        <v>115</v>
      </c>
      <c r="B22" s="61">
        <v>18.39</v>
      </c>
    </row>
    <row r="23" spans="1:2" x14ac:dyDescent="0.2">
      <c r="A23" s="32" t="s">
        <v>4</v>
      </c>
      <c r="B23" s="61"/>
    </row>
    <row r="24" spans="1:2" x14ac:dyDescent="0.2">
      <c r="A24" s="32" t="s">
        <v>46</v>
      </c>
      <c r="B24" s="61">
        <v>0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8">
        <v>233.42586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2.6000728670774461E-5</v>
      </c>
    </row>
    <row r="31" spans="1:2" ht="17.25" customHeight="1" x14ac:dyDescent="0.2">
      <c r="A31" s="3" t="s">
        <v>99</v>
      </c>
      <c r="B31" s="64">
        <v>2.7792806138349235E-4</v>
      </c>
    </row>
    <row r="32" spans="1:2" x14ac:dyDescent="0.2">
      <c r="A32" s="39" t="s">
        <v>58</v>
      </c>
      <c r="B32" s="65">
        <v>707287.87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70.710937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40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28.3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28.3</v>
      </c>
    </row>
    <row r="9" spans="1:2" x14ac:dyDescent="0.2">
      <c r="A9" s="33" t="s">
        <v>48</v>
      </c>
      <c r="B9" s="63">
        <v>1.2033099999999999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1.2033099999999999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23.37</v>
      </c>
    </row>
    <row r="17" spans="1:2" x14ac:dyDescent="0.2">
      <c r="A17" s="32" t="s">
        <v>43</v>
      </c>
      <c r="B17" s="61">
        <v>0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3.26</v>
      </c>
    </row>
    <row r="22" spans="1:2" x14ac:dyDescent="0.2">
      <c r="A22" s="32" t="s">
        <v>115</v>
      </c>
      <c r="B22" s="61">
        <v>18.34</v>
      </c>
    </row>
    <row r="23" spans="1:2" x14ac:dyDescent="0.2">
      <c r="A23" s="32" t="s">
        <v>4</v>
      </c>
      <c r="B23" s="61">
        <v>0</v>
      </c>
    </row>
    <row r="24" spans="1:2" x14ac:dyDescent="0.2">
      <c r="A24" s="32" t="s">
        <v>46</v>
      </c>
      <c r="B24" s="61">
        <v>1.77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52.873310000000004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2.6392011168710646E-4</v>
      </c>
    </row>
    <row r="31" spans="1:2" ht="17.25" customHeight="1" x14ac:dyDescent="0.2">
      <c r="A31" s="3" t="s">
        <v>99</v>
      </c>
      <c r="B31" s="64">
        <v>6.0473004133929456E-4</v>
      </c>
    </row>
    <row r="32" spans="1:2" x14ac:dyDescent="0.2">
      <c r="A32" s="39" t="s">
        <v>58</v>
      </c>
      <c r="B32" s="65">
        <v>88549.523000000001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71.710937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41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7.2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7.2</v>
      </c>
    </row>
    <row r="9" spans="1:2" x14ac:dyDescent="0.2">
      <c r="A9" s="33" t="s">
        <v>48</v>
      </c>
      <c r="B9" s="63">
        <v>4.9531400000000003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4.9531400000000003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12.990000000000002</v>
      </c>
    </row>
    <row r="17" spans="1:2" x14ac:dyDescent="0.2">
      <c r="A17" s="32" t="s">
        <v>43</v>
      </c>
      <c r="B17" s="61">
        <v>0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1.48</v>
      </c>
    </row>
    <row r="22" spans="1:2" x14ac:dyDescent="0.2">
      <c r="A22" s="32" t="s">
        <v>115</v>
      </c>
      <c r="B22" s="61">
        <v>10.770000000000001</v>
      </c>
    </row>
    <row r="23" spans="1:2" x14ac:dyDescent="0.2">
      <c r="A23" s="32" t="s">
        <v>4</v>
      </c>
      <c r="B23" s="61">
        <v>0</v>
      </c>
    </row>
    <row r="24" spans="1:2" x14ac:dyDescent="0.2">
      <c r="A24" s="32" t="s">
        <v>46</v>
      </c>
      <c r="B24" s="61">
        <v>0.74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25.143140000000002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6.5462515856014119E-4</v>
      </c>
    </row>
    <row r="31" spans="1:2" ht="17.25" customHeight="1" x14ac:dyDescent="0.2">
      <c r="A31" s="3" t="s">
        <v>99</v>
      </c>
      <c r="B31" s="64">
        <v>1.2579056425431597E-3</v>
      </c>
    </row>
    <row r="32" spans="1:2" x14ac:dyDescent="0.2">
      <c r="A32" s="39" t="s">
        <v>58</v>
      </c>
      <c r="B32" s="65">
        <v>19843.417000000001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theme="5" tint="0.59999389629810485"/>
  </sheetPr>
  <dimension ref="A1:B40"/>
  <sheetViews>
    <sheetView rightToLeft="1" workbookViewId="0">
      <selection activeCell="C1" sqref="C1:XFD1048576"/>
    </sheetView>
  </sheetViews>
  <sheetFormatPr defaultColWidth="0" defaultRowHeight="12.75" zeroHeight="1" x14ac:dyDescent="0.2"/>
  <cols>
    <col min="1" max="1" width="72.140625" bestFit="1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42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22.91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22.91</v>
      </c>
    </row>
    <row r="9" spans="1:2" x14ac:dyDescent="0.2">
      <c r="A9" s="33" t="s">
        <v>48</v>
      </c>
      <c r="B9" s="63">
        <v>1.7400000000000002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1.7400000000000002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0</v>
      </c>
    </row>
    <row r="17" spans="1:2" x14ac:dyDescent="0.2">
      <c r="A17" s="32" t="s">
        <v>43</v>
      </c>
      <c r="B17" s="61">
        <v>0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0</v>
      </c>
    </row>
    <row r="22" spans="1:2" x14ac:dyDescent="0.2">
      <c r="A22" s="32" t="s">
        <v>115</v>
      </c>
      <c r="B22" s="61">
        <v>0</v>
      </c>
    </row>
    <row r="23" spans="1:2" x14ac:dyDescent="0.2">
      <c r="A23" s="32" t="s">
        <v>4</v>
      </c>
      <c r="B23" s="61">
        <v>0</v>
      </c>
    </row>
    <row r="24" spans="1:2" x14ac:dyDescent="0.2">
      <c r="A24" s="32" t="s">
        <v>46</v>
      </c>
      <c r="B24" s="61">
        <v>0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24.65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1">
        <v>0</v>
      </c>
    </row>
    <row r="31" spans="1:2" ht="17.25" customHeight="1" x14ac:dyDescent="0.2">
      <c r="A31" s="3" t="s">
        <v>99</v>
      </c>
      <c r="B31" s="61">
        <v>2.5820771623958727E-4</v>
      </c>
    </row>
    <row r="32" spans="1:2" x14ac:dyDescent="0.2">
      <c r="A32" s="39" t="s">
        <v>58</v>
      </c>
      <c r="B32" s="65">
        <v>104477.238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72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'נספח 1 מצרפי '!A2</f>
        <v>ביום ה-31.12.19</v>
      </c>
    </row>
    <row r="3" spans="1:2" x14ac:dyDescent="0.2"/>
    <row r="4" spans="1:2" x14ac:dyDescent="0.2">
      <c r="A4" s="1" t="s">
        <v>67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140.66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140.66</v>
      </c>
    </row>
    <row r="9" spans="1:2" x14ac:dyDescent="0.2">
      <c r="A9" s="33" t="s">
        <v>48</v>
      </c>
      <c r="B9" s="63">
        <v>0.43757000000000001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0.43757000000000001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73.300000000000011</v>
      </c>
    </row>
    <row r="17" spans="1:2" x14ac:dyDescent="0.2">
      <c r="A17" s="32" t="s">
        <v>43</v>
      </c>
      <c r="B17" s="61">
        <v>0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19.22</v>
      </c>
    </row>
    <row r="22" spans="1:2" x14ac:dyDescent="0.2">
      <c r="A22" s="32" t="s">
        <v>115</v>
      </c>
      <c r="B22" s="61">
        <v>54.080000000000005</v>
      </c>
    </row>
    <row r="23" spans="1:2" x14ac:dyDescent="0.2">
      <c r="A23" s="32" t="s">
        <v>4</v>
      </c>
      <c r="B23" s="61">
        <v>0</v>
      </c>
    </row>
    <row r="24" spans="1:2" x14ac:dyDescent="0.2">
      <c r="A24" s="32" t="s">
        <v>46</v>
      </c>
      <c r="B24" s="61">
        <v>0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214.39757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2.2473345248192041E-4</v>
      </c>
    </row>
    <row r="31" spans="1:2" ht="17.25" customHeight="1" x14ac:dyDescent="0.2">
      <c r="A31" s="3" t="s">
        <v>99</v>
      </c>
      <c r="B31" s="64">
        <v>5.4603072947296551E-4</v>
      </c>
    </row>
    <row r="32" spans="1:2" x14ac:dyDescent="0.2">
      <c r="A32" s="39" t="s">
        <v>58</v>
      </c>
      <c r="B32" s="65">
        <v>326164.17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C1" sqref="C1:XFD1048576"/>
    </sheetView>
  </sheetViews>
  <sheetFormatPr defaultColWidth="0" defaultRowHeight="12.75" zeroHeight="1" x14ac:dyDescent="0.2"/>
  <cols>
    <col min="1" max="1" width="69.5703125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68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26.45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26.45</v>
      </c>
    </row>
    <row r="9" spans="1:2" x14ac:dyDescent="0.2">
      <c r="A9" s="33" t="s">
        <v>48</v>
      </c>
      <c r="B9" s="63">
        <v>0.21425999999999998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0.21425999999999998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16.11</v>
      </c>
    </row>
    <row r="17" spans="1:2" x14ac:dyDescent="0.2">
      <c r="A17" s="32" t="s">
        <v>43</v>
      </c>
      <c r="B17" s="61">
        <v>0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2.5499999999999994</v>
      </c>
    </row>
    <row r="22" spans="1:2" x14ac:dyDescent="0.2">
      <c r="A22" s="32" t="s">
        <v>115</v>
      </c>
      <c r="B22" s="61">
        <v>13.559999999999999</v>
      </c>
    </row>
    <row r="23" spans="1:2" x14ac:dyDescent="0.2">
      <c r="A23" s="32" t="s">
        <v>4</v>
      </c>
      <c r="B23" s="61">
        <v>0</v>
      </c>
    </row>
    <row r="24" spans="1:2" x14ac:dyDescent="0.2">
      <c r="A24" s="32" t="s">
        <v>46</v>
      </c>
      <c r="B24" s="61">
        <v>0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42.774259999999998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1.1330667707597033E-4</v>
      </c>
    </row>
    <row r="31" spans="1:2" ht="17.25" customHeight="1" x14ac:dyDescent="0.2">
      <c r="A31" s="3" t="s">
        <v>99</v>
      </c>
      <c r="B31" s="64">
        <v>2.4736959880462003E-4</v>
      </c>
    </row>
    <row r="32" spans="1:2" x14ac:dyDescent="0.2">
      <c r="A32" s="39" t="s">
        <v>58</v>
      </c>
      <c r="B32" s="65">
        <v>142180.5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5" tint="0.59999389629810485"/>
  </sheetPr>
  <dimension ref="A1:D40"/>
  <sheetViews>
    <sheetView rightToLeft="1" workbookViewId="0">
      <selection activeCell="A6" sqref="A6:XFD6"/>
    </sheetView>
  </sheetViews>
  <sheetFormatPr defaultColWidth="0" defaultRowHeight="12.75" zeroHeight="1" x14ac:dyDescent="0.2"/>
  <cols>
    <col min="1" max="1" width="72.140625" bestFit="1" customWidth="1"/>
    <col min="2" max="2" width="14" style="5" bestFit="1" customWidth="1"/>
    <col min="3" max="4" width="0" hidden="1" customWidth="1"/>
    <col min="5" max="16384" width="9.140625" hidden="1"/>
  </cols>
  <sheetData>
    <row r="1" spans="1:4" x14ac:dyDescent="0.2">
      <c r="A1" s="1" t="s">
        <v>36</v>
      </c>
    </row>
    <row r="2" spans="1:4" x14ac:dyDescent="0.2">
      <c r="A2" s="2" t="str">
        <f>'נספח 1 מצרפי '!A2</f>
        <v>ביום ה-31.12.19</v>
      </c>
    </row>
    <row r="3" spans="1:4" x14ac:dyDescent="0.2"/>
    <row r="4" spans="1:4" x14ac:dyDescent="0.2">
      <c r="A4" s="1" t="s">
        <v>35</v>
      </c>
    </row>
    <row r="5" spans="1:4" x14ac:dyDescent="0.2">
      <c r="A5" s="66" t="s">
        <v>119</v>
      </c>
      <c r="B5" s="67" t="s">
        <v>0</v>
      </c>
    </row>
    <row r="6" spans="1:4" x14ac:dyDescent="0.2">
      <c r="A6" s="31" t="s">
        <v>47</v>
      </c>
      <c r="B6" s="60">
        <v>1563.9875987002401</v>
      </c>
    </row>
    <row r="7" spans="1:4" x14ac:dyDescent="0.2">
      <c r="A7" s="32" t="s">
        <v>75</v>
      </c>
      <c r="B7" s="61"/>
    </row>
    <row r="8" spans="1:4" x14ac:dyDescent="0.2">
      <c r="A8" s="32" t="s">
        <v>74</v>
      </c>
      <c r="B8" s="61">
        <v>1563.9875987002401</v>
      </c>
      <c r="C8" s="42"/>
      <c r="D8" s="43"/>
    </row>
    <row r="9" spans="1:4" x14ac:dyDescent="0.2">
      <c r="A9" s="33" t="s">
        <v>48</v>
      </c>
      <c r="B9" s="62">
        <v>881.60265644199978</v>
      </c>
      <c r="D9" s="8"/>
    </row>
    <row r="10" spans="1:4" x14ac:dyDescent="0.2">
      <c r="A10" s="34" t="s">
        <v>1</v>
      </c>
      <c r="B10" s="61"/>
    </row>
    <row r="11" spans="1:4" x14ac:dyDescent="0.2">
      <c r="A11" s="34" t="s">
        <v>2</v>
      </c>
      <c r="B11" s="61">
        <v>881.60265644199978</v>
      </c>
      <c r="C11" s="6"/>
    </row>
    <row r="12" spans="1:4" x14ac:dyDescent="0.2">
      <c r="A12" s="31" t="s">
        <v>49</v>
      </c>
      <c r="B12" s="62">
        <v>110.62</v>
      </c>
      <c r="C12" s="7"/>
    </row>
    <row r="13" spans="1:4" x14ac:dyDescent="0.2">
      <c r="A13" s="32" t="s">
        <v>70</v>
      </c>
      <c r="B13" s="61">
        <v>110.62</v>
      </c>
    </row>
    <row r="14" spans="1:4" x14ac:dyDescent="0.2">
      <c r="A14" s="32" t="s">
        <v>52</v>
      </c>
      <c r="B14" s="61"/>
    </row>
    <row r="15" spans="1:4" x14ac:dyDescent="0.2">
      <c r="A15" s="32" t="s">
        <v>53</v>
      </c>
      <c r="B15" s="61"/>
    </row>
    <row r="16" spans="1:4" x14ac:dyDescent="0.2">
      <c r="A16" s="35" t="s">
        <v>50</v>
      </c>
      <c r="B16" s="62">
        <v>2634.3700000000003</v>
      </c>
    </row>
    <row r="17" spans="1:2" x14ac:dyDescent="0.2">
      <c r="A17" s="32" t="s">
        <v>43</v>
      </c>
      <c r="B17" s="61">
        <v>1432.78</v>
      </c>
    </row>
    <row r="18" spans="1:2" x14ac:dyDescent="0.2">
      <c r="A18" s="32" t="s">
        <v>44</v>
      </c>
      <c r="B18" s="61">
        <v>322.52999999999997</v>
      </c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26.56</v>
      </c>
    </row>
    <row r="22" spans="1:2" x14ac:dyDescent="0.2">
      <c r="A22" s="32" t="s">
        <v>115</v>
      </c>
      <c r="B22" s="61">
        <v>726.21</v>
      </c>
    </row>
    <row r="23" spans="1:2" x14ac:dyDescent="0.2">
      <c r="A23" s="32" t="s">
        <v>4</v>
      </c>
      <c r="B23" s="61">
        <v>5.53</v>
      </c>
    </row>
    <row r="24" spans="1:2" x14ac:dyDescent="0.2">
      <c r="A24" s="32" t="s">
        <v>46</v>
      </c>
      <c r="B24" s="61">
        <v>120.76</v>
      </c>
    </row>
    <row r="25" spans="1:2" x14ac:dyDescent="0.2">
      <c r="A25" s="35" t="s">
        <v>51</v>
      </c>
      <c r="B25" s="63">
        <v>73.599999999999994</v>
      </c>
    </row>
    <row r="26" spans="1:2" x14ac:dyDescent="0.2">
      <c r="A26" s="32" t="s">
        <v>54</v>
      </c>
      <c r="B26" s="61">
        <v>73.599999999999994</v>
      </c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5264.1802551422406</v>
      </c>
    </row>
    <row r="29" spans="1:2" x14ac:dyDescent="0.2">
      <c r="A29" s="35" t="s">
        <v>57</v>
      </c>
      <c r="B29" s="61"/>
    </row>
    <row r="30" spans="1:2" ht="25.5" x14ac:dyDescent="0.2">
      <c r="A30" s="51" t="s">
        <v>66</v>
      </c>
      <c r="B30" s="64">
        <v>1.8381879753273428E-3</v>
      </c>
    </row>
    <row r="31" spans="1:2" ht="17.25" customHeight="1" x14ac:dyDescent="0.2">
      <c r="A31" s="3" t="s">
        <v>99</v>
      </c>
      <c r="B31" s="64">
        <v>3.3493064170947739E-3</v>
      </c>
    </row>
    <row r="32" spans="1:2" x14ac:dyDescent="0.2">
      <c r="A32" s="39" t="s">
        <v>58</v>
      </c>
      <c r="B32" s="65">
        <v>1493313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69.85546875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69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43.29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43.29</v>
      </c>
    </row>
    <row r="9" spans="1:2" x14ac:dyDescent="0.2">
      <c r="A9" s="33" t="s">
        <v>48</v>
      </c>
      <c r="B9" s="63">
        <v>3.5999999999999997E-2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3.5999999999999997E-2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0</v>
      </c>
    </row>
    <row r="17" spans="1:2" x14ac:dyDescent="0.2">
      <c r="A17" s="32" t="s">
        <v>43</v>
      </c>
      <c r="B17" s="61">
        <v>0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0</v>
      </c>
    </row>
    <row r="22" spans="1:2" x14ac:dyDescent="0.2">
      <c r="A22" s="32" t="s">
        <v>115</v>
      </c>
      <c r="B22" s="61">
        <v>0</v>
      </c>
    </row>
    <row r="23" spans="1:2" x14ac:dyDescent="0.2">
      <c r="A23" s="32" t="s">
        <v>4</v>
      </c>
      <c r="B23" s="61">
        <v>0</v>
      </c>
    </row>
    <row r="24" spans="1:2" x14ac:dyDescent="0.2">
      <c r="A24" s="32" t="s">
        <v>46</v>
      </c>
      <c r="B24" s="61">
        <v>0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43.326000000000001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0</v>
      </c>
    </row>
    <row r="31" spans="1:2" ht="17.25" customHeight="1" x14ac:dyDescent="0.2">
      <c r="A31" s="3" t="s">
        <v>99</v>
      </c>
      <c r="B31" s="64">
        <v>2.505603893044314E-4</v>
      </c>
    </row>
    <row r="32" spans="1:2" x14ac:dyDescent="0.2">
      <c r="A32" s="39" t="s">
        <v>58</v>
      </c>
      <c r="B32" s="65">
        <v>142180.5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72" customWidth="1"/>
    <col min="2" max="2" width="14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81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288.76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288.76</v>
      </c>
    </row>
    <row r="9" spans="1:2" x14ac:dyDescent="0.2">
      <c r="A9" s="33" t="s">
        <v>48</v>
      </c>
      <c r="B9" s="63">
        <v>14.5825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14.5825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228.12</v>
      </c>
    </row>
    <row r="17" spans="1:2" x14ac:dyDescent="0.2">
      <c r="A17" s="32" t="s">
        <v>43</v>
      </c>
      <c r="B17" s="61">
        <v>3.04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201.15</v>
      </c>
    </row>
    <row r="22" spans="1:2" x14ac:dyDescent="0.2">
      <c r="A22" s="32" t="s">
        <v>115</v>
      </c>
      <c r="B22" s="61">
        <v>23.93</v>
      </c>
    </row>
    <row r="23" spans="1:2" x14ac:dyDescent="0.2">
      <c r="A23" s="32" t="s">
        <v>4</v>
      </c>
      <c r="B23" s="61">
        <v>0</v>
      </c>
    </row>
    <row r="24" spans="1:2" x14ac:dyDescent="0.2">
      <c r="A24" s="32" t="s">
        <v>46</v>
      </c>
      <c r="B24" s="61">
        <v>0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531.46249999999998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1.1645633849760902E-4</v>
      </c>
    </row>
    <row r="31" spans="1:2" ht="17.25" customHeight="1" x14ac:dyDescent="0.2">
      <c r="A31" s="3" t="s">
        <v>99</v>
      </c>
      <c r="B31" s="64">
        <v>2.241827886797024E-4</v>
      </c>
    </row>
    <row r="32" spans="1:2" x14ac:dyDescent="0.2">
      <c r="A32" s="39" t="s">
        <v>58</v>
      </c>
      <c r="B32" s="65">
        <v>1958845.7180000001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69.5703125" customWidth="1"/>
    <col min="2" max="2" width="12.28515625" style="5" bestFit="1" customWidth="1"/>
    <col min="3" max="4" width="0" hidden="1" customWidth="1"/>
    <col min="5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80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39.64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39.64</v>
      </c>
    </row>
    <row r="9" spans="1:2" x14ac:dyDescent="0.2">
      <c r="A9" s="33" t="s">
        <v>48</v>
      </c>
      <c r="B9" s="63">
        <v>2.0364499999999999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2.0364499999999999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39.340000000000003</v>
      </c>
    </row>
    <row r="17" spans="1:4" x14ac:dyDescent="0.2">
      <c r="A17" s="32" t="s">
        <v>43</v>
      </c>
      <c r="B17" s="61">
        <v>0</v>
      </c>
    </row>
    <row r="18" spans="1:4" x14ac:dyDescent="0.2">
      <c r="A18" s="32" t="s">
        <v>44</v>
      </c>
      <c r="B18" s="61"/>
    </row>
    <row r="19" spans="1:4" x14ac:dyDescent="0.2">
      <c r="A19" s="32" t="s">
        <v>45</v>
      </c>
      <c r="B19" s="61"/>
    </row>
    <row r="20" spans="1:4" x14ac:dyDescent="0.2">
      <c r="A20" s="32" t="s">
        <v>25</v>
      </c>
      <c r="B20" s="61"/>
    </row>
    <row r="21" spans="1:4" x14ac:dyDescent="0.2">
      <c r="A21" s="32" t="s">
        <v>114</v>
      </c>
      <c r="B21" s="61">
        <v>35.07</v>
      </c>
    </row>
    <row r="22" spans="1:4" x14ac:dyDescent="0.2">
      <c r="A22" s="32" t="s">
        <v>115</v>
      </c>
      <c r="B22" s="61">
        <v>4.2699999999999996</v>
      </c>
    </row>
    <row r="23" spans="1:4" x14ac:dyDescent="0.2">
      <c r="A23" s="32" t="s">
        <v>4</v>
      </c>
      <c r="B23" s="61">
        <v>0</v>
      </c>
    </row>
    <row r="24" spans="1:4" x14ac:dyDescent="0.2">
      <c r="A24" s="32" t="s">
        <v>46</v>
      </c>
      <c r="B24" s="61">
        <v>0</v>
      </c>
    </row>
    <row r="25" spans="1:4" x14ac:dyDescent="0.2">
      <c r="A25" s="35" t="s">
        <v>51</v>
      </c>
      <c r="B25" s="63">
        <v>0</v>
      </c>
    </row>
    <row r="26" spans="1:4" x14ac:dyDescent="0.2">
      <c r="A26" s="32" t="s">
        <v>54</v>
      </c>
      <c r="B26" s="61"/>
    </row>
    <row r="27" spans="1:4" x14ac:dyDescent="0.2">
      <c r="A27" s="32" t="s">
        <v>55</v>
      </c>
      <c r="B27" s="61"/>
    </row>
    <row r="28" spans="1:4" x14ac:dyDescent="0.2">
      <c r="A28" s="35" t="s">
        <v>56</v>
      </c>
      <c r="B28" s="61">
        <v>81.016450000000006</v>
      </c>
    </row>
    <row r="29" spans="1:4" x14ac:dyDescent="0.2">
      <c r="A29" s="35" t="s">
        <v>57</v>
      </c>
      <c r="B29" s="61"/>
    </row>
    <row r="30" spans="1:4" ht="25.5" x14ac:dyDescent="0.2">
      <c r="A30" s="51" t="s">
        <v>77</v>
      </c>
      <c r="B30" s="64">
        <v>1.9825214578718998E-3</v>
      </c>
      <c r="D30" s="8"/>
    </row>
    <row r="31" spans="1:4" ht="17.25" customHeight="1" x14ac:dyDescent="0.2">
      <c r="A31" s="3" t="s">
        <v>99</v>
      </c>
      <c r="B31" s="64">
        <v>4.0532347826809124E-3</v>
      </c>
    </row>
    <row r="32" spans="1:4" x14ac:dyDescent="0.2">
      <c r="A32" s="39" t="s">
        <v>58</v>
      </c>
      <c r="B32" s="65">
        <v>19843.417000000001</v>
      </c>
      <c r="D32" s="48"/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69.8554687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79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32.03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32.03</v>
      </c>
    </row>
    <row r="9" spans="1:2" x14ac:dyDescent="0.2">
      <c r="A9" s="33" t="s">
        <v>48</v>
      </c>
      <c r="B9" s="63">
        <v>0.62000999999999995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0.62000999999999995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0.30084</v>
      </c>
    </row>
    <row r="17" spans="1:2" x14ac:dyDescent="0.2">
      <c r="A17" s="32" t="s">
        <v>43</v>
      </c>
      <c r="B17" s="61">
        <v>0.30084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0</v>
      </c>
    </row>
    <row r="22" spans="1:2" x14ac:dyDescent="0.2">
      <c r="A22" s="32" t="s">
        <v>115</v>
      </c>
      <c r="B22" s="61">
        <v>0</v>
      </c>
    </row>
    <row r="23" spans="1:2" x14ac:dyDescent="0.2">
      <c r="A23" s="32" t="s">
        <v>4</v>
      </c>
      <c r="B23" s="61">
        <v>0</v>
      </c>
    </row>
    <row r="24" spans="1:2" x14ac:dyDescent="0.2">
      <c r="A24" s="32" t="s">
        <v>46</v>
      </c>
      <c r="B24" s="61">
        <v>0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32.950850000000003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8.1000899717412837E-7</v>
      </c>
    </row>
    <row r="31" spans="1:2" ht="17.25" customHeight="1" x14ac:dyDescent="0.2">
      <c r="A31" s="3" t="s">
        <v>99</v>
      </c>
      <c r="B31" s="64">
        <v>7.9927152270227266E-5</v>
      </c>
    </row>
    <row r="32" spans="1:2" x14ac:dyDescent="0.2">
      <c r="A32" s="39" t="s">
        <v>58</v>
      </c>
      <c r="B32" s="65">
        <v>371403.28200000001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69.85546875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'נספח 1 מצרפי '!A2</f>
        <v>ביום ה-31.12.19</v>
      </c>
    </row>
    <row r="3" spans="1:2" x14ac:dyDescent="0.2"/>
    <row r="4" spans="1:2" x14ac:dyDescent="0.2">
      <c r="A4" s="1" t="s">
        <v>91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13.17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13.17</v>
      </c>
    </row>
    <row r="9" spans="1:2" x14ac:dyDescent="0.2">
      <c r="A9" s="33" t="s">
        <v>48</v>
      </c>
      <c r="B9" s="62">
        <v>6.6475400200000001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6.6475400200000001</v>
      </c>
    </row>
    <row r="12" spans="1:2" x14ac:dyDescent="0.2">
      <c r="A12" s="31" t="s">
        <v>49</v>
      </c>
      <c r="B12" s="62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2">
        <v>8.0399999999999991</v>
      </c>
    </row>
    <row r="17" spans="1:2" x14ac:dyDescent="0.2">
      <c r="A17" s="32" t="s">
        <v>43</v>
      </c>
      <c r="B17" s="61"/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/>
    </row>
    <row r="22" spans="1:2" x14ac:dyDescent="0.2">
      <c r="A22" s="32" t="s">
        <v>115</v>
      </c>
      <c r="B22" s="61">
        <v>8.0399999999999991</v>
      </c>
    </row>
    <row r="23" spans="1:2" x14ac:dyDescent="0.2">
      <c r="A23" s="32" t="s">
        <v>4</v>
      </c>
      <c r="B23" s="61"/>
    </row>
    <row r="24" spans="1:2" x14ac:dyDescent="0.2">
      <c r="A24" s="32" t="s">
        <v>46</v>
      </c>
      <c r="B24" s="61"/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8">
        <v>27.857540019999998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3.3799379411444339E-4</v>
      </c>
    </row>
    <row r="31" spans="1:2" ht="17.25" customHeight="1" x14ac:dyDescent="0.2">
      <c r="A31" s="3" t="s">
        <v>99</v>
      </c>
      <c r="B31" s="64">
        <v>9.9249090883018142E-4</v>
      </c>
    </row>
    <row r="32" spans="1:2" x14ac:dyDescent="0.2">
      <c r="A32" s="39" t="s">
        <v>58</v>
      </c>
      <c r="B32" s="65">
        <v>23787.419000000002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I44"/>
  <sheetViews>
    <sheetView rightToLeft="1" tabSelected="1" workbookViewId="0">
      <selection activeCell="B4" sqref="B4"/>
    </sheetView>
  </sheetViews>
  <sheetFormatPr defaultColWidth="0" defaultRowHeight="12.75" zeroHeight="1" x14ac:dyDescent="0.2"/>
  <cols>
    <col min="1" max="1" width="9.140625" style="11" customWidth="1"/>
    <col min="2" max="2" width="46.42578125" style="11" bestFit="1" customWidth="1"/>
    <col min="3" max="3" width="15.42578125" style="11" customWidth="1"/>
    <col min="4" max="8" width="9.140625" style="11" hidden="1" customWidth="1"/>
    <col min="9" max="9" width="19.85546875" style="11" hidden="1" customWidth="1"/>
    <col min="10" max="16384" width="9.140625" style="11" hidden="1"/>
  </cols>
  <sheetData>
    <row r="1" spans="1:4" x14ac:dyDescent="0.2">
      <c r="A1" s="9" t="s">
        <v>100</v>
      </c>
      <c r="B1" s="9"/>
      <c r="C1" s="2" t="str">
        <f>'נספח 1 מצרפי '!A2</f>
        <v>ביום ה-31.12.19</v>
      </c>
    </row>
    <row r="2" spans="1:4" x14ac:dyDescent="0.2">
      <c r="B2" s="10"/>
    </row>
    <row r="3" spans="1:4" x14ac:dyDescent="0.2">
      <c r="A3" s="9" t="s">
        <v>5</v>
      </c>
      <c r="D3" s="12"/>
    </row>
    <row r="4" spans="1:4" x14ac:dyDescent="0.2">
      <c r="A4" s="80" t="s">
        <v>119</v>
      </c>
      <c r="B4" s="80" t="s">
        <v>120</v>
      </c>
      <c r="C4" s="79" t="s">
        <v>0</v>
      </c>
      <c r="D4" s="12"/>
    </row>
    <row r="5" spans="1:4" x14ac:dyDescent="0.2">
      <c r="A5" s="13" t="s">
        <v>6</v>
      </c>
      <c r="B5" s="14"/>
      <c r="C5" s="69">
        <v>0</v>
      </c>
      <c r="D5" s="12"/>
    </row>
    <row r="6" spans="1:4" x14ac:dyDescent="0.2">
      <c r="A6" s="13" t="s">
        <v>7</v>
      </c>
      <c r="B6" s="16"/>
      <c r="C6" s="70">
        <v>0</v>
      </c>
      <c r="D6" s="12"/>
    </row>
    <row r="7" spans="1:4" x14ac:dyDescent="0.2">
      <c r="A7" s="13" t="s">
        <v>10</v>
      </c>
      <c r="B7" s="16"/>
      <c r="C7" s="71">
        <f>SUM(C8:C11)</f>
        <v>7361.4573975459334</v>
      </c>
      <c r="D7" s="12"/>
    </row>
    <row r="8" spans="1:4" x14ac:dyDescent="0.2">
      <c r="A8" s="17" t="s">
        <v>8</v>
      </c>
      <c r="B8" s="18" t="s">
        <v>72</v>
      </c>
      <c r="C8" s="72">
        <v>4517.069194101</v>
      </c>
      <c r="D8" s="12"/>
    </row>
    <row r="9" spans="1:4" x14ac:dyDescent="0.2">
      <c r="A9" s="17" t="s">
        <v>11</v>
      </c>
      <c r="B9" s="18" t="s">
        <v>90</v>
      </c>
      <c r="C9" s="72">
        <v>695.17564057373181</v>
      </c>
      <c r="D9" s="12"/>
    </row>
    <row r="10" spans="1:4" x14ac:dyDescent="0.2">
      <c r="A10" s="17" t="s">
        <v>12</v>
      </c>
      <c r="B10" s="18" t="s">
        <v>73</v>
      </c>
      <c r="C10" s="72">
        <v>693.58115220845536</v>
      </c>
      <c r="D10" s="12"/>
    </row>
    <row r="11" spans="1:4" x14ac:dyDescent="0.2">
      <c r="A11" s="17" t="s">
        <v>15</v>
      </c>
      <c r="B11" s="18" t="s">
        <v>9</v>
      </c>
      <c r="C11" s="72">
        <v>1455.6314106627469</v>
      </c>
      <c r="D11" s="12"/>
    </row>
    <row r="12" spans="1:4" x14ac:dyDescent="0.2">
      <c r="A12" s="13" t="s">
        <v>13</v>
      </c>
      <c r="B12" s="18"/>
      <c r="C12" s="73">
        <f>C7+C6</f>
        <v>7361.4573975459334</v>
      </c>
      <c r="D12" s="12"/>
    </row>
    <row r="13" spans="1:4" x14ac:dyDescent="0.2">
      <c r="A13" s="13" t="s">
        <v>14</v>
      </c>
      <c r="B13" s="15"/>
      <c r="C13" s="74"/>
      <c r="D13" s="12"/>
    </row>
    <row r="14" spans="1:4" x14ac:dyDescent="0.2">
      <c r="A14" s="13" t="s">
        <v>7</v>
      </c>
      <c r="B14" s="23"/>
      <c r="C14" s="74">
        <v>0</v>
      </c>
      <c r="D14" s="12"/>
    </row>
    <row r="15" spans="1:4" x14ac:dyDescent="0.2">
      <c r="A15" s="13" t="s">
        <v>10</v>
      </c>
      <c r="B15" s="19"/>
      <c r="C15" s="71">
        <f>SUM(C16:C18)</f>
        <v>2204.4890415920008</v>
      </c>
      <c r="D15" s="12"/>
    </row>
    <row r="16" spans="1:4" x14ac:dyDescent="0.2">
      <c r="A16" s="17" t="s">
        <v>8</v>
      </c>
      <c r="B16" s="20" t="s">
        <v>72</v>
      </c>
      <c r="C16" s="72">
        <v>2185.0990415920005</v>
      </c>
      <c r="D16" s="12"/>
    </row>
    <row r="17" spans="1:4" x14ac:dyDescent="0.2">
      <c r="A17" s="17" t="s">
        <v>11</v>
      </c>
      <c r="B17" s="21" t="s">
        <v>89</v>
      </c>
      <c r="C17" s="72">
        <v>18.05</v>
      </c>
      <c r="D17" s="12"/>
    </row>
    <row r="18" spans="1:4" x14ac:dyDescent="0.2">
      <c r="A18" s="17" t="s">
        <v>12</v>
      </c>
      <c r="B18" s="21" t="s">
        <v>9</v>
      </c>
      <c r="C18" s="72">
        <v>1.34</v>
      </c>
      <c r="D18" s="12"/>
    </row>
    <row r="19" spans="1:4" x14ac:dyDescent="0.2">
      <c r="A19" s="13" t="s">
        <v>16</v>
      </c>
      <c r="B19" s="15"/>
      <c r="C19" s="75">
        <f>C15+C14</f>
        <v>2204.4890415920008</v>
      </c>
      <c r="D19" s="12"/>
    </row>
    <row r="20" spans="1:4" x14ac:dyDescent="0.2">
      <c r="A20" s="13" t="s">
        <v>17</v>
      </c>
      <c r="B20" s="19"/>
      <c r="C20" s="71">
        <f>SUM(C21:C25)</f>
        <v>288.04000000000002</v>
      </c>
      <c r="D20" s="12"/>
    </row>
    <row r="21" spans="1:4" x14ac:dyDescent="0.2">
      <c r="A21" s="47" t="s">
        <v>8</v>
      </c>
      <c r="B21" s="20" t="s">
        <v>108</v>
      </c>
      <c r="C21" s="76">
        <v>123.04</v>
      </c>
      <c r="D21" s="12"/>
    </row>
    <row r="22" spans="1:4" x14ac:dyDescent="0.2">
      <c r="A22" s="46" t="s">
        <v>11</v>
      </c>
      <c r="B22" s="20" t="s">
        <v>109</v>
      </c>
      <c r="C22" s="76">
        <f>38.04+22.94</f>
        <v>60.980000000000004</v>
      </c>
      <c r="D22" s="12"/>
    </row>
    <row r="23" spans="1:4" x14ac:dyDescent="0.2">
      <c r="A23" s="17" t="s">
        <v>12</v>
      </c>
      <c r="B23" s="21" t="s">
        <v>110</v>
      </c>
      <c r="C23" s="76">
        <v>37.81</v>
      </c>
      <c r="D23" s="12"/>
    </row>
    <row r="24" spans="1:4" x14ac:dyDescent="0.2">
      <c r="A24" s="17" t="s">
        <v>15</v>
      </c>
      <c r="B24" s="30" t="s">
        <v>111</v>
      </c>
      <c r="C24" s="76">
        <v>22.23</v>
      </c>
      <c r="D24" s="12"/>
    </row>
    <row r="25" spans="1:4" x14ac:dyDescent="0.2">
      <c r="A25" s="17" t="s">
        <v>76</v>
      </c>
      <c r="B25" s="21" t="s">
        <v>9</v>
      </c>
      <c r="C25" s="76">
        <v>43.98</v>
      </c>
      <c r="D25" s="12"/>
    </row>
    <row r="26" spans="1:4" x14ac:dyDescent="0.2">
      <c r="A26" s="13" t="s">
        <v>18</v>
      </c>
      <c r="B26" s="19"/>
      <c r="C26" s="77">
        <f>C20</f>
        <v>288.04000000000002</v>
      </c>
      <c r="D26" s="12"/>
    </row>
    <row r="27" spans="1:4" x14ac:dyDescent="0.2">
      <c r="A27" s="13" t="s">
        <v>19</v>
      </c>
      <c r="B27" s="19"/>
      <c r="C27" s="74">
        <f>SUM(C28)</f>
        <v>0</v>
      </c>
      <c r="D27" s="12"/>
    </row>
    <row r="28" spans="1:4" x14ac:dyDescent="0.2">
      <c r="A28" s="17" t="s">
        <v>8</v>
      </c>
      <c r="B28" s="18"/>
      <c r="C28" s="76"/>
      <c r="D28" s="12"/>
    </row>
    <row r="29" spans="1:4" x14ac:dyDescent="0.2">
      <c r="A29" s="13"/>
      <c r="B29" s="13"/>
      <c r="C29" s="77">
        <f>C28</f>
        <v>0</v>
      </c>
      <c r="D29" s="12"/>
    </row>
    <row r="30" spans="1:4" x14ac:dyDescent="0.2">
      <c r="A30" s="13" t="s">
        <v>59</v>
      </c>
      <c r="B30" s="13"/>
      <c r="C30" s="74">
        <f>C31</f>
        <v>124.02</v>
      </c>
      <c r="D30" s="12"/>
    </row>
    <row r="31" spans="1:4" x14ac:dyDescent="0.2">
      <c r="A31" s="38">
        <v>1</v>
      </c>
      <c r="B31" s="18" t="s">
        <v>112</v>
      </c>
      <c r="C31" s="76">
        <v>124.02</v>
      </c>
    </row>
    <row r="32" spans="1:4" x14ac:dyDescent="0.2">
      <c r="A32" s="13" t="s">
        <v>60</v>
      </c>
      <c r="B32" s="13"/>
      <c r="C32" s="77">
        <f>SUM(C31)</f>
        <v>124.02</v>
      </c>
    </row>
    <row r="33" spans="1:3" x14ac:dyDescent="0.2">
      <c r="A33" s="13" t="s">
        <v>61</v>
      </c>
      <c r="B33" s="13"/>
      <c r="C33" s="22"/>
    </row>
    <row r="34" spans="1:3" x14ac:dyDescent="0.2">
      <c r="A34" s="38">
        <v>1</v>
      </c>
      <c r="B34" s="18"/>
      <c r="C34" s="76"/>
    </row>
    <row r="35" spans="1:3" x14ac:dyDescent="0.2">
      <c r="A35" s="13" t="s">
        <v>62</v>
      </c>
      <c r="B35" s="18"/>
      <c r="C35" s="76"/>
    </row>
    <row r="36" spans="1:3" x14ac:dyDescent="0.2">
      <c r="A36" s="13" t="s">
        <v>20</v>
      </c>
      <c r="B36" s="18"/>
      <c r="C36" s="76">
        <f>C26+C19+C12+C27+C30</f>
        <v>9978.0064391379346</v>
      </c>
    </row>
    <row r="37" spans="1:3" x14ac:dyDescent="0.2">
      <c r="A37" s="26" t="s">
        <v>63</v>
      </c>
      <c r="B37" s="58"/>
      <c r="C37" s="78">
        <f>'נספח 1 מצרפי '!B32</f>
        <v>13118029.319999997</v>
      </c>
    </row>
    <row r="38" spans="1:3" hidden="1" x14ac:dyDescent="0.2"/>
    <row r="39" spans="1:3" hidden="1" x14ac:dyDescent="0.2"/>
    <row r="40" spans="1:3" hidden="1" x14ac:dyDescent="0.2"/>
    <row r="41" spans="1:3" hidden="1" x14ac:dyDescent="0.2"/>
    <row r="42" spans="1:3" hidden="1" x14ac:dyDescent="0.2"/>
    <row r="43" spans="1:3" hidden="1" x14ac:dyDescent="0.2"/>
    <row r="44" spans="1:3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J52"/>
  <sheetViews>
    <sheetView rightToLeft="1" workbookViewId="0">
      <selection activeCell="A51" sqref="A51:XFD52"/>
    </sheetView>
  </sheetViews>
  <sheetFormatPr defaultColWidth="0" defaultRowHeight="12.75" zeroHeight="1" x14ac:dyDescent="0.2"/>
  <cols>
    <col min="1" max="1" width="9.140625" style="11" customWidth="1"/>
    <col min="2" max="2" width="50.42578125" style="11" customWidth="1"/>
    <col min="3" max="3" width="13.7109375" style="11" customWidth="1"/>
    <col min="4" max="4" width="9.140625" style="12" hidden="1" customWidth="1"/>
    <col min="5" max="9" width="9.140625" style="11" hidden="1" customWidth="1"/>
    <col min="10" max="10" width="28.28515625" style="11" hidden="1" customWidth="1"/>
    <col min="11" max="16384" width="9.140625" style="11" hidden="1"/>
  </cols>
  <sheetData>
    <row r="1" spans="1:3" x14ac:dyDescent="0.2"/>
    <row r="2" spans="1:3" x14ac:dyDescent="0.2">
      <c r="A2" s="9" t="s">
        <v>107</v>
      </c>
      <c r="C2" s="2" t="str">
        <f>'נספח 2 '!C1</f>
        <v>ביום ה-31.12.19</v>
      </c>
    </row>
    <row r="3" spans="1:3" x14ac:dyDescent="0.2"/>
    <row r="4" spans="1:3" x14ac:dyDescent="0.2">
      <c r="A4" s="9" t="s">
        <v>5</v>
      </c>
    </row>
    <row r="5" spans="1:3" x14ac:dyDescent="0.2">
      <c r="A5" s="88" t="s">
        <v>119</v>
      </c>
      <c r="B5" s="80" t="s">
        <v>120</v>
      </c>
      <c r="C5" s="79" t="s">
        <v>0</v>
      </c>
    </row>
    <row r="6" spans="1:3" x14ac:dyDescent="0.2">
      <c r="A6" s="22" t="s">
        <v>21</v>
      </c>
      <c r="B6" s="16"/>
      <c r="C6" s="69">
        <f>SUM(C7:C9)</f>
        <v>4630.8899999999994</v>
      </c>
    </row>
    <row r="7" spans="1:3" x14ac:dyDescent="0.2">
      <c r="A7" s="24" t="s">
        <v>8</v>
      </c>
      <c r="B7" s="45" t="s">
        <v>78</v>
      </c>
      <c r="C7" s="81">
        <v>767.61</v>
      </c>
    </row>
    <row r="8" spans="1:3" x14ac:dyDescent="0.2">
      <c r="A8" s="24" t="s">
        <v>11</v>
      </c>
      <c r="B8" s="45" t="s">
        <v>101</v>
      </c>
      <c r="C8" s="81">
        <v>618.28</v>
      </c>
    </row>
    <row r="9" spans="1:3" x14ac:dyDescent="0.2">
      <c r="A9" s="24" t="s">
        <v>12</v>
      </c>
      <c r="B9" s="45" t="s">
        <v>9</v>
      </c>
      <c r="C9" s="81">
        <v>3245</v>
      </c>
    </row>
    <row r="10" spans="1:3" x14ac:dyDescent="0.2">
      <c r="A10" s="25" t="s">
        <v>3</v>
      </c>
      <c r="B10" s="56"/>
      <c r="C10" s="82">
        <f>C6</f>
        <v>4630.8899999999994</v>
      </c>
    </row>
    <row r="11" spans="1:3" x14ac:dyDescent="0.2">
      <c r="A11" s="25" t="s">
        <v>22</v>
      </c>
      <c r="B11" s="56"/>
      <c r="C11" s="83">
        <v>0</v>
      </c>
    </row>
    <row r="12" spans="1:3" x14ac:dyDescent="0.2">
      <c r="A12" s="22" t="s">
        <v>23</v>
      </c>
      <c r="B12" s="16"/>
      <c r="C12" s="84">
        <v>0</v>
      </c>
    </row>
    <row r="13" spans="1:3" x14ac:dyDescent="0.2">
      <c r="A13" s="27" t="s">
        <v>24</v>
      </c>
      <c r="B13" s="57"/>
      <c r="C13" s="83"/>
    </row>
    <row r="14" spans="1:3" x14ac:dyDescent="0.2">
      <c r="A14" s="25" t="s">
        <v>25</v>
      </c>
      <c r="B14" s="56"/>
      <c r="C14" s="83">
        <v>0</v>
      </c>
    </row>
    <row r="15" spans="1:3" x14ac:dyDescent="0.2">
      <c r="A15" s="25" t="s">
        <v>26</v>
      </c>
      <c r="B15" s="56"/>
      <c r="C15" s="83"/>
    </row>
    <row r="16" spans="1:3" x14ac:dyDescent="0.2">
      <c r="A16" s="29" t="s">
        <v>27</v>
      </c>
      <c r="B16" s="26" t="s">
        <v>28</v>
      </c>
      <c r="C16" s="71">
        <f>SUM(C17:C17)</f>
        <v>13.62</v>
      </c>
    </row>
    <row r="17" spans="1:8" x14ac:dyDescent="0.2">
      <c r="A17" s="24" t="s">
        <v>8</v>
      </c>
      <c r="B17" s="58" t="s">
        <v>102</v>
      </c>
      <c r="C17" s="81">
        <v>13.62</v>
      </c>
      <c r="G17" s="54"/>
      <c r="H17" s="54"/>
    </row>
    <row r="18" spans="1:8" x14ac:dyDescent="0.2">
      <c r="A18" s="29" t="s">
        <v>29</v>
      </c>
      <c r="B18" s="13" t="s">
        <v>71</v>
      </c>
      <c r="C18" s="71">
        <f>SUM(C19:C24)</f>
        <v>851.62847000000011</v>
      </c>
      <c r="E18" s="50" t="s">
        <v>113</v>
      </c>
    </row>
    <row r="19" spans="1:8" x14ac:dyDescent="0.2">
      <c r="A19" s="52">
        <v>1</v>
      </c>
      <c r="B19" s="53" t="s">
        <v>92</v>
      </c>
      <c r="C19" s="81">
        <f>224.81-E19-F19</f>
        <v>194.63847000000001</v>
      </c>
      <c r="E19" s="49">
        <f>8422.97/1000</f>
        <v>8.4229699999999994</v>
      </c>
      <c r="F19" s="49">
        <f>21748.56/1000</f>
        <v>21.748560000000001</v>
      </c>
      <c r="G19" s="54"/>
      <c r="H19" s="54"/>
    </row>
    <row r="20" spans="1:8" x14ac:dyDescent="0.2">
      <c r="A20" s="28" t="s">
        <v>11</v>
      </c>
      <c r="B20" s="53" t="s">
        <v>93</v>
      </c>
      <c r="C20" s="81">
        <v>171.86</v>
      </c>
      <c r="G20" s="54"/>
      <c r="H20" s="54"/>
    </row>
    <row r="21" spans="1:8" x14ac:dyDescent="0.2">
      <c r="A21" s="28" t="s">
        <v>12</v>
      </c>
      <c r="B21" s="53" t="s">
        <v>97</v>
      </c>
      <c r="C21" s="81">
        <v>141.1</v>
      </c>
      <c r="G21" s="54"/>
      <c r="H21" s="54"/>
    </row>
    <row r="22" spans="1:8" x14ac:dyDescent="0.2">
      <c r="A22" s="28" t="s">
        <v>15</v>
      </c>
      <c r="B22" s="53" t="s">
        <v>103</v>
      </c>
      <c r="C22" s="81">
        <v>131.5</v>
      </c>
      <c r="F22" s="41"/>
      <c r="G22" s="54"/>
      <c r="H22" s="54"/>
    </row>
    <row r="23" spans="1:8" x14ac:dyDescent="0.2">
      <c r="A23" s="28" t="s">
        <v>76</v>
      </c>
      <c r="B23" s="59" t="s">
        <v>94</v>
      </c>
      <c r="C23" s="81">
        <v>88.7</v>
      </c>
      <c r="G23" s="54"/>
      <c r="H23" s="54"/>
    </row>
    <row r="24" spans="1:8" x14ac:dyDescent="0.2">
      <c r="A24" s="52" t="s">
        <v>95</v>
      </c>
      <c r="B24" s="45" t="s">
        <v>9</v>
      </c>
      <c r="C24" s="81">
        <v>123.83</v>
      </c>
      <c r="G24" s="54"/>
      <c r="H24" s="54"/>
    </row>
    <row r="25" spans="1:8" x14ac:dyDescent="0.2">
      <c r="A25" s="25" t="s">
        <v>64</v>
      </c>
      <c r="B25" s="25"/>
      <c r="C25" s="77">
        <f>C18+C16</f>
        <v>865.24847000000011</v>
      </c>
      <c r="H25" s="55"/>
    </row>
    <row r="26" spans="1:8" x14ac:dyDescent="0.2">
      <c r="A26" s="3" t="s">
        <v>116</v>
      </c>
      <c r="B26" s="26"/>
      <c r="C26" s="83">
        <v>0</v>
      </c>
    </row>
    <row r="27" spans="1:8" x14ac:dyDescent="0.2">
      <c r="A27" s="39" t="s">
        <v>117</v>
      </c>
      <c r="B27" s="26"/>
      <c r="C27" s="71">
        <f>SUM(C28:C32)</f>
        <v>344.11</v>
      </c>
    </row>
    <row r="28" spans="1:8" x14ac:dyDescent="0.2">
      <c r="A28" s="40">
        <v>1</v>
      </c>
      <c r="B28" s="58" t="s">
        <v>104</v>
      </c>
      <c r="C28" s="81">
        <f>129.9-12</f>
        <v>117.9</v>
      </c>
      <c r="E28" s="54"/>
    </row>
    <row r="29" spans="1:8" x14ac:dyDescent="0.2">
      <c r="A29" s="40">
        <v>2</v>
      </c>
      <c r="B29" s="58" t="s">
        <v>88</v>
      </c>
      <c r="C29" s="81">
        <v>108.17</v>
      </c>
      <c r="E29" s="54"/>
    </row>
    <row r="30" spans="1:8" x14ac:dyDescent="0.2">
      <c r="A30" s="40">
        <v>3</v>
      </c>
      <c r="B30" s="58" t="s">
        <v>73</v>
      </c>
      <c r="C30" s="81">
        <v>75.41</v>
      </c>
      <c r="E30" s="54"/>
    </row>
    <row r="31" spans="1:8" x14ac:dyDescent="0.2">
      <c r="A31" s="40">
        <v>4</v>
      </c>
      <c r="B31" s="58" t="s">
        <v>105</v>
      </c>
      <c r="C31" s="81">
        <v>39.869999999999997</v>
      </c>
      <c r="E31" s="54"/>
    </row>
    <row r="32" spans="1:8" x14ac:dyDescent="0.2">
      <c r="A32" s="40">
        <v>5</v>
      </c>
      <c r="B32" s="58" t="s">
        <v>9</v>
      </c>
      <c r="C32" s="81">
        <v>2.76</v>
      </c>
      <c r="E32" s="54"/>
    </row>
    <row r="33" spans="1:5" x14ac:dyDescent="0.2">
      <c r="A33" s="4" t="s">
        <v>118</v>
      </c>
      <c r="B33" s="22"/>
      <c r="C33" s="71">
        <f>SUM(C34:C37)</f>
        <v>2850.35</v>
      </c>
    </row>
    <row r="34" spans="1:5" x14ac:dyDescent="0.2">
      <c r="A34" s="40">
        <v>1</v>
      </c>
      <c r="B34" s="53" t="s">
        <v>96</v>
      </c>
      <c r="C34" s="81">
        <v>991.98</v>
      </c>
      <c r="E34" s="54"/>
    </row>
    <row r="35" spans="1:5" x14ac:dyDescent="0.2">
      <c r="A35" s="40">
        <v>2</v>
      </c>
      <c r="B35" s="53" t="s">
        <v>87</v>
      </c>
      <c r="C35" s="81">
        <v>710.35</v>
      </c>
      <c r="E35" s="54"/>
    </row>
    <row r="36" spans="1:5" x14ac:dyDescent="0.2">
      <c r="A36" s="40">
        <v>3</v>
      </c>
      <c r="B36" s="53" t="s">
        <v>106</v>
      </c>
      <c r="C36" s="81">
        <v>237.58</v>
      </c>
      <c r="E36" s="54"/>
    </row>
    <row r="37" spans="1:5" x14ac:dyDescent="0.2">
      <c r="A37" s="40">
        <v>4</v>
      </c>
      <c r="B37" s="53" t="s">
        <v>9</v>
      </c>
      <c r="C37" s="81">
        <v>910.44</v>
      </c>
      <c r="E37" s="54"/>
    </row>
    <row r="38" spans="1:5" x14ac:dyDescent="0.2">
      <c r="A38" s="27" t="s">
        <v>65</v>
      </c>
      <c r="B38" s="57"/>
      <c r="C38" s="77">
        <f>C33+C27</f>
        <v>3194.46</v>
      </c>
    </row>
    <row r="39" spans="1:5" x14ac:dyDescent="0.2">
      <c r="A39" s="27" t="s">
        <v>30</v>
      </c>
      <c r="B39" s="57"/>
      <c r="C39" s="77">
        <f>C38+C25+C10</f>
        <v>8690.598469999999</v>
      </c>
    </row>
    <row r="40" spans="1:5" x14ac:dyDescent="0.2">
      <c r="A40" s="85" t="s">
        <v>58</v>
      </c>
      <c r="B40" s="86"/>
      <c r="C40" s="87">
        <f>'נספח 1 מצרפי '!B32</f>
        <v>13118029.319999997</v>
      </c>
    </row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theme="5" tint="0.59999389629810485"/>
  </sheetPr>
  <dimension ref="A1:C40"/>
  <sheetViews>
    <sheetView rightToLeft="1" workbookViewId="0">
      <selection activeCell="A6" sqref="A6:XFD6"/>
    </sheetView>
  </sheetViews>
  <sheetFormatPr defaultColWidth="0" defaultRowHeight="12.75" zeroHeight="1" x14ac:dyDescent="0.2"/>
  <cols>
    <col min="1" max="1" width="62.28515625" customWidth="1"/>
    <col min="2" max="2" width="12.28515625" style="5" bestFit="1" customWidth="1"/>
    <col min="3" max="3" width="0" hidden="1" customWidth="1"/>
    <col min="4" max="16384" width="9.140625" hidden="1"/>
  </cols>
  <sheetData>
    <row r="1" spans="1:3" x14ac:dyDescent="0.2">
      <c r="A1" s="1" t="s">
        <v>36</v>
      </c>
    </row>
    <row r="2" spans="1:3" x14ac:dyDescent="0.2">
      <c r="A2" s="2" t="str">
        <f>'קרן י'!A2</f>
        <v>ביום ה-31.12.19</v>
      </c>
    </row>
    <row r="3" spans="1:3" x14ac:dyDescent="0.2"/>
    <row r="4" spans="1:3" x14ac:dyDescent="0.2">
      <c r="A4" s="1" t="s">
        <v>34</v>
      </c>
    </row>
    <row r="5" spans="1:3" x14ac:dyDescent="0.2">
      <c r="A5" s="66" t="s">
        <v>119</v>
      </c>
      <c r="B5" s="67" t="s">
        <v>0</v>
      </c>
    </row>
    <row r="6" spans="1:3" x14ac:dyDescent="0.2">
      <c r="A6" s="31" t="s">
        <v>47</v>
      </c>
      <c r="B6" s="60">
        <v>59.068561175351874</v>
      </c>
    </row>
    <row r="7" spans="1:3" ht="22.5" customHeight="1" x14ac:dyDescent="0.2">
      <c r="A7" s="32" t="s">
        <v>75</v>
      </c>
      <c r="B7" s="61"/>
    </row>
    <row r="8" spans="1:3" x14ac:dyDescent="0.2">
      <c r="A8" s="32" t="s">
        <v>74</v>
      </c>
      <c r="B8" s="61">
        <v>59.068561175351874</v>
      </c>
    </row>
    <row r="9" spans="1:3" x14ac:dyDescent="0.2">
      <c r="A9" s="33" t="s">
        <v>48</v>
      </c>
      <c r="B9" s="62">
        <v>28.441380410000001</v>
      </c>
    </row>
    <row r="10" spans="1:3" x14ac:dyDescent="0.2">
      <c r="A10" s="34" t="s">
        <v>1</v>
      </c>
      <c r="B10" s="61"/>
      <c r="C10" s="7"/>
    </row>
    <row r="11" spans="1:3" x14ac:dyDescent="0.2">
      <c r="A11" s="34" t="s">
        <v>2</v>
      </c>
      <c r="B11" s="61">
        <v>28.441380410000001</v>
      </c>
      <c r="C11" s="6"/>
    </row>
    <row r="12" spans="1:3" x14ac:dyDescent="0.2">
      <c r="A12" s="31" t="s">
        <v>49</v>
      </c>
      <c r="B12" s="63">
        <v>2.4000000000000004</v>
      </c>
      <c r="C12" s="7"/>
    </row>
    <row r="13" spans="1:3" x14ac:dyDescent="0.2">
      <c r="A13" s="32" t="s">
        <v>70</v>
      </c>
      <c r="B13" s="61">
        <v>2.4000000000000004</v>
      </c>
      <c r="C13" s="7"/>
    </row>
    <row r="14" spans="1:3" x14ac:dyDescent="0.2">
      <c r="A14" s="32" t="s">
        <v>52</v>
      </c>
      <c r="B14" s="61"/>
      <c r="C14" s="7"/>
    </row>
    <row r="15" spans="1:3" x14ac:dyDescent="0.2">
      <c r="A15" s="32" t="s">
        <v>53</v>
      </c>
      <c r="B15" s="61"/>
      <c r="C15" s="7"/>
    </row>
    <row r="16" spans="1:3" x14ac:dyDescent="0.2">
      <c r="A16" s="35" t="s">
        <v>50</v>
      </c>
      <c r="B16" s="62">
        <v>88.050000000000011</v>
      </c>
    </row>
    <row r="17" spans="1:2" x14ac:dyDescent="0.2">
      <c r="A17" s="32" t="s">
        <v>43</v>
      </c>
      <c r="B17" s="61">
        <v>25.7</v>
      </c>
    </row>
    <row r="18" spans="1:2" x14ac:dyDescent="0.2">
      <c r="A18" s="32" t="s">
        <v>44</v>
      </c>
      <c r="B18" s="61">
        <v>27.85</v>
      </c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1.32</v>
      </c>
    </row>
    <row r="22" spans="1:2" x14ac:dyDescent="0.2">
      <c r="A22" s="32" t="s">
        <v>115</v>
      </c>
      <c r="B22" s="61">
        <v>28.610000000000003</v>
      </c>
    </row>
    <row r="23" spans="1:2" x14ac:dyDescent="0.2">
      <c r="A23" s="32" t="s">
        <v>4</v>
      </c>
      <c r="B23" s="61">
        <v>0.23</v>
      </c>
    </row>
    <row r="24" spans="1:2" x14ac:dyDescent="0.2">
      <c r="A24" s="32" t="s">
        <v>46</v>
      </c>
      <c r="B24" s="61">
        <v>4.34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177.95994158535188</v>
      </c>
    </row>
    <row r="29" spans="1:2" x14ac:dyDescent="0.2">
      <c r="A29" s="35" t="s">
        <v>57</v>
      </c>
      <c r="B29" s="61"/>
    </row>
    <row r="30" spans="1:2" ht="38.25" x14ac:dyDescent="0.2">
      <c r="A30" s="51" t="s">
        <v>66</v>
      </c>
      <c r="B30" s="64">
        <v>1.4388889772673043E-3</v>
      </c>
    </row>
    <row r="31" spans="1:2" ht="17.25" customHeight="1" x14ac:dyDescent="0.2">
      <c r="A31" s="3" t="s">
        <v>99</v>
      </c>
      <c r="B31" s="64">
        <v>2.7021765250288786E-3</v>
      </c>
    </row>
    <row r="32" spans="1:2" x14ac:dyDescent="0.2">
      <c r="A32" s="39" t="s">
        <v>58</v>
      </c>
      <c r="B32" s="65">
        <v>62861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theme="5" tint="0.59999389629810485"/>
  </sheetPr>
  <dimension ref="A1:D41"/>
  <sheetViews>
    <sheetView rightToLeft="1" workbookViewId="0">
      <selection activeCell="A6" sqref="A6:XFD6"/>
    </sheetView>
  </sheetViews>
  <sheetFormatPr defaultColWidth="0" defaultRowHeight="12.75" zeroHeight="1" x14ac:dyDescent="0.2"/>
  <cols>
    <col min="1" max="1" width="61.5703125" bestFit="1" customWidth="1"/>
    <col min="2" max="2" width="12.28515625" style="5" bestFit="1" customWidth="1"/>
    <col min="3" max="4" width="0" hidden="1" customWidth="1"/>
    <col min="5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31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236.5306299100007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236.5306299100007</v>
      </c>
    </row>
    <row r="9" spans="1:2" x14ac:dyDescent="0.2">
      <c r="A9" s="33" t="s">
        <v>48</v>
      </c>
      <c r="B9" s="63">
        <v>37.30574232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37.30574232</v>
      </c>
    </row>
    <row r="12" spans="1:2" x14ac:dyDescent="0.2">
      <c r="A12" s="31" t="s">
        <v>49</v>
      </c>
      <c r="B12" s="63">
        <v>12.96</v>
      </c>
    </row>
    <row r="13" spans="1:2" x14ac:dyDescent="0.2">
      <c r="A13" s="32" t="s">
        <v>70</v>
      </c>
      <c r="B13" s="61">
        <v>12.96</v>
      </c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7.2099999999999991</v>
      </c>
    </row>
    <row r="17" spans="1:4" x14ac:dyDescent="0.2">
      <c r="A17" s="32" t="s">
        <v>43</v>
      </c>
      <c r="B17" s="61"/>
    </row>
    <row r="18" spans="1:4" x14ac:dyDescent="0.2">
      <c r="A18" s="32" t="s">
        <v>44</v>
      </c>
      <c r="B18" s="61">
        <v>3.99</v>
      </c>
    </row>
    <row r="19" spans="1:4" x14ac:dyDescent="0.2">
      <c r="A19" s="32" t="s">
        <v>45</v>
      </c>
      <c r="B19" s="61"/>
    </row>
    <row r="20" spans="1:4" x14ac:dyDescent="0.2">
      <c r="A20" s="32" t="s">
        <v>25</v>
      </c>
      <c r="B20" s="61"/>
    </row>
    <row r="21" spans="1:4" x14ac:dyDescent="0.2">
      <c r="A21" s="32" t="s">
        <v>114</v>
      </c>
      <c r="B21" s="61">
        <v>0</v>
      </c>
    </row>
    <row r="22" spans="1:4" x14ac:dyDescent="0.2">
      <c r="A22" s="32" t="s">
        <v>115</v>
      </c>
      <c r="B22" s="61">
        <v>3.1999999999999997</v>
      </c>
    </row>
    <row r="23" spans="1:4" x14ac:dyDescent="0.2">
      <c r="A23" s="32" t="s">
        <v>4</v>
      </c>
      <c r="B23" s="61">
        <v>0.02</v>
      </c>
    </row>
    <row r="24" spans="1:4" x14ac:dyDescent="0.2">
      <c r="A24" s="32" t="s">
        <v>46</v>
      </c>
      <c r="B24" s="61">
        <v>0</v>
      </c>
    </row>
    <row r="25" spans="1:4" x14ac:dyDescent="0.2">
      <c r="A25" s="35" t="s">
        <v>51</v>
      </c>
      <c r="B25" s="63">
        <v>0</v>
      </c>
    </row>
    <row r="26" spans="1:4" x14ac:dyDescent="0.2">
      <c r="A26" s="32" t="s">
        <v>54</v>
      </c>
      <c r="B26" s="61"/>
    </row>
    <row r="27" spans="1:4" x14ac:dyDescent="0.2">
      <c r="A27" s="32" t="s">
        <v>55</v>
      </c>
      <c r="B27" s="61"/>
    </row>
    <row r="28" spans="1:4" x14ac:dyDescent="0.2">
      <c r="A28" s="35" t="s">
        <v>56</v>
      </c>
      <c r="B28" s="61">
        <v>294.00637223000064</v>
      </c>
    </row>
    <row r="29" spans="1:4" x14ac:dyDescent="0.2">
      <c r="A29" s="35" t="s">
        <v>57</v>
      </c>
      <c r="B29" s="61"/>
    </row>
    <row r="30" spans="1:4" ht="38.25" x14ac:dyDescent="0.2">
      <c r="A30" s="51" t="s">
        <v>77</v>
      </c>
      <c r="B30" s="64">
        <v>8.4697305331085657E-5</v>
      </c>
    </row>
    <row r="31" spans="1:4" ht="17.25" customHeight="1" x14ac:dyDescent="0.2">
      <c r="A31" s="3" t="s">
        <v>99</v>
      </c>
      <c r="B31" s="64">
        <v>1.2057628515765276E-3</v>
      </c>
    </row>
    <row r="32" spans="1:4" x14ac:dyDescent="0.2">
      <c r="A32" s="39" t="s">
        <v>58</v>
      </c>
      <c r="B32" s="65">
        <v>238142.16899999999</v>
      </c>
      <c r="D32" s="8"/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theme="5" tint="0.59999389629810485"/>
  </sheetPr>
  <dimension ref="A1:B41"/>
  <sheetViews>
    <sheetView rightToLeft="1" workbookViewId="0">
      <selection activeCell="A34" sqref="A34:XFD41"/>
    </sheetView>
  </sheetViews>
  <sheetFormatPr defaultColWidth="0" defaultRowHeight="12.75" zeroHeight="1" x14ac:dyDescent="0.2"/>
  <cols>
    <col min="1" max="1" width="61.5703125" bestFit="1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32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172.99896273991106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172.99896273991106</v>
      </c>
    </row>
    <row r="9" spans="1:2" x14ac:dyDescent="0.2">
      <c r="A9" s="33" t="s">
        <v>48</v>
      </c>
      <c r="B9" s="63">
        <v>39.077218880000011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39.077218880000011</v>
      </c>
    </row>
    <row r="12" spans="1:2" x14ac:dyDescent="0.2">
      <c r="A12" s="31" t="s">
        <v>49</v>
      </c>
      <c r="B12" s="63">
        <v>2.4900000000000002</v>
      </c>
    </row>
    <row r="13" spans="1:2" x14ac:dyDescent="0.2">
      <c r="A13" s="32" t="s">
        <v>70</v>
      </c>
      <c r="B13" s="61">
        <v>2.4900000000000002</v>
      </c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82.199999999999989</v>
      </c>
    </row>
    <row r="17" spans="1:2" x14ac:dyDescent="0.2">
      <c r="A17" s="32" t="s">
        <v>43</v>
      </c>
      <c r="B17" s="61">
        <v>7.8</v>
      </c>
    </row>
    <row r="18" spans="1:2" x14ac:dyDescent="0.2">
      <c r="A18" s="32" t="s">
        <v>44</v>
      </c>
      <c r="B18" s="61">
        <v>14.56</v>
      </c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6.79</v>
      </c>
    </row>
    <row r="22" spans="1:2" x14ac:dyDescent="0.2">
      <c r="A22" s="32" t="s">
        <v>115</v>
      </c>
      <c r="B22" s="61">
        <v>47.17</v>
      </c>
    </row>
    <row r="23" spans="1:2" x14ac:dyDescent="0.2">
      <c r="A23" s="32" t="s">
        <v>4</v>
      </c>
      <c r="B23" s="61">
        <v>0.32</v>
      </c>
    </row>
    <row r="24" spans="1:2" x14ac:dyDescent="0.2">
      <c r="A24" s="32" t="s">
        <v>46</v>
      </c>
      <c r="B24" s="61">
        <v>5.5600000000000005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296.76618161991109</v>
      </c>
    </row>
    <row r="29" spans="1:2" x14ac:dyDescent="0.2">
      <c r="A29" s="35" t="s">
        <v>57</v>
      </c>
      <c r="B29" s="61"/>
    </row>
    <row r="30" spans="1:2" ht="38.25" x14ac:dyDescent="0.2">
      <c r="A30" s="51" t="s">
        <v>77</v>
      </c>
      <c r="B30" s="64">
        <v>1.7874743824887027E-3</v>
      </c>
    </row>
    <row r="31" spans="1:2" ht="17.25" customHeight="1" x14ac:dyDescent="0.2">
      <c r="A31" s="3" t="s">
        <v>99</v>
      </c>
      <c r="B31" s="64">
        <v>5.412883090524628E-3</v>
      </c>
    </row>
    <row r="32" spans="1:2" x14ac:dyDescent="0.2">
      <c r="A32" s="39" t="s">
        <v>58</v>
      </c>
      <c r="B32" s="65">
        <v>47379.7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theme="5" tint="0.59999389629810485"/>
  </sheetPr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70.42578125" customWidth="1"/>
    <col min="2" max="2" width="14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33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1794.8865100949874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1794.8865100949874</v>
      </c>
    </row>
    <row r="9" spans="1:2" x14ac:dyDescent="0.2">
      <c r="A9" s="33" t="s">
        <v>48</v>
      </c>
      <c r="B9" s="63">
        <v>967.09680095199985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967.09680095199985</v>
      </c>
    </row>
    <row r="12" spans="1:2" x14ac:dyDescent="0.2">
      <c r="A12" s="31" t="s">
        <v>49</v>
      </c>
      <c r="B12" s="63">
        <v>131.90999999999997</v>
      </c>
    </row>
    <row r="13" spans="1:2" x14ac:dyDescent="0.2">
      <c r="A13" s="32" t="s">
        <v>70</v>
      </c>
      <c r="B13" s="61">
        <v>131.90999999999997</v>
      </c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3445.26</v>
      </c>
    </row>
    <row r="17" spans="1:2" x14ac:dyDescent="0.2">
      <c r="A17" s="32" t="s">
        <v>43</v>
      </c>
      <c r="B17" s="61">
        <v>1445.87</v>
      </c>
    </row>
    <row r="18" spans="1:2" x14ac:dyDescent="0.2">
      <c r="A18" s="32" t="s">
        <v>44</v>
      </c>
      <c r="B18" s="61">
        <v>990.61</v>
      </c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29.939999999999998</v>
      </c>
    </row>
    <row r="22" spans="1:2" x14ac:dyDescent="0.2">
      <c r="A22" s="32" t="s">
        <v>115</v>
      </c>
      <c r="B22" s="61">
        <v>833</v>
      </c>
    </row>
    <row r="23" spans="1:2" x14ac:dyDescent="0.2">
      <c r="A23" s="32" t="s">
        <v>4</v>
      </c>
      <c r="B23" s="61">
        <v>6.35</v>
      </c>
    </row>
    <row r="24" spans="1:2" x14ac:dyDescent="0.2">
      <c r="A24" s="32" t="s">
        <v>46</v>
      </c>
      <c r="B24" s="61">
        <v>139.49</v>
      </c>
    </row>
    <row r="25" spans="1:2" x14ac:dyDescent="0.2">
      <c r="A25" s="35" t="s">
        <v>51</v>
      </c>
      <c r="B25" s="63">
        <v>50.42</v>
      </c>
    </row>
    <row r="26" spans="1:2" x14ac:dyDescent="0.2">
      <c r="A26" s="32" t="s">
        <v>54</v>
      </c>
      <c r="B26" s="61">
        <v>50.42</v>
      </c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6389.5733110469873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1.8824076486006816E-3</v>
      </c>
    </row>
    <row r="31" spans="1:2" ht="17.25" customHeight="1" x14ac:dyDescent="0.2">
      <c r="A31" s="3" t="s">
        <v>99</v>
      </c>
      <c r="B31" s="64">
        <v>3.1440784559198845E-3</v>
      </c>
    </row>
    <row r="32" spans="1:2" x14ac:dyDescent="0.2">
      <c r="A32" s="39" t="s">
        <v>58</v>
      </c>
      <c r="B32" s="65">
        <v>1900316.3330000001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C1" sqref="C1:XFD1048576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82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8.06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8.06</v>
      </c>
    </row>
    <row r="9" spans="1:2" x14ac:dyDescent="0.2">
      <c r="A9" s="33" t="s">
        <v>48</v>
      </c>
      <c r="B9" s="63">
        <v>0.79544000000000004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0.79544000000000004</v>
      </c>
    </row>
    <row r="12" spans="1:2" x14ac:dyDescent="0.2">
      <c r="A12" s="31" t="s">
        <v>49</v>
      </c>
      <c r="B12" s="63">
        <v>0</v>
      </c>
    </row>
    <row r="13" spans="1:2" x14ac:dyDescent="0.2">
      <c r="A13" s="32" t="s">
        <v>70</v>
      </c>
      <c r="B13" s="61"/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0</v>
      </c>
    </row>
    <row r="17" spans="1:2" x14ac:dyDescent="0.2">
      <c r="A17" s="32" t="s">
        <v>43</v>
      </c>
      <c r="B17" s="61">
        <v>0</v>
      </c>
    </row>
    <row r="18" spans="1:2" x14ac:dyDescent="0.2">
      <c r="A18" s="32" t="s">
        <v>44</v>
      </c>
      <c r="B18" s="61"/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0</v>
      </c>
    </row>
    <row r="22" spans="1:2" x14ac:dyDescent="0.2">
      <c r="A22" s="32" t="s">
        <v>115</v>
      </c>
      <c r="B22" s="61">
        <v>0</v>
      </c>
    </row>
    <row r="23" spans="1:2" x14ac:dyDescent="0.2">
      <c r="A23" s="32" t="s">
        <v>4</v>
      </c>
      <c r="B23" s="61">
        <v>0</v>
      </c>
    </row>
    <row r="24" spans="1:2" x14ac:dyDescent="0.2">
      <c r="A24" s="32" t="s">
        <v>46</v>
      </c>
      <c r="B24" s="61">
        <v>0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/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8.8554399999999998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1">
        <v>0</v>
      </c>
    </row>
    <row r="31" spans="1:2" ht="17.25" customHeight="1" x14ac:dyDescent="0.2">
      <c r="A31" s="3" t="s">
        <v>99</v>
      </c>
      <c r="B31" s="61">
        <v>1.62068241596438E-4</v>
      </c>
    </row>
    <row r="32" spans="1:2" x14ac:dyDescent="0.2">
      <c r="A32" s="39" t="s">
        <v>58</v>
      </c>
      <c r="B32" s="65">
        <v>70397.649999999994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C1" sqref="C1:XFD1048576"/>
    </sheetView>
  </sheetViews>
  <sheetFormatPr defaultColWidth="0" defaultRowHeight="12.75" zeroHeight="1" x14ac:dyDescent="0.2"/>
  <cols>
    <col min="1" max="1" width="72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83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248.75521957741378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248.75521957741378</v>
      </c>
    </row>
    <row r="9" spans="1:2" x14ac:dyDescent="0.2">
      <c r="A9" s="33" t="s">
        <v>48</v>
      </c>
      <c r="B9" s="63">
        <v>126.02240775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126.02240775</v>
      </c>
    </row>
    <row r="12" spans="1:2" x14ac:dyDescent="0.2">
      <c r="A12" s="31" t="s">
        <v>49</v>
      </c>
      <c r="B12" s="63">
        <v>16.489999999999998</v>
      </c>
    </row>
    <row r="13" spans="1:2" x14ac:dyDescent="0.2">
      <c r="A13" s="32" t="s">
        <v>70</v>
      </c>
      <c r="B13" s="61">
        <v>16.489999999999998</v>
      </c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322.79999999999995</v>
      </c>
    </row>
    <row r="17" spans="1:2" x14ac:dyDescent="0.2">
      <c r="A17" s="32" t="s">
        <v>43</v>
      </c>
      <c r="B17" s="61">
        <v>82.21</v>
      </c>
    </row>
    <row r="18" spans="1:2" x14ac:dyDescent="0.2">
      <c r="A18" s="32" t="s">
        <v>44</v>
      </c>
      <c r="B18" s="61">
        <v>100.74</v>
      </c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9.49</v>
      </c>
    </row>
    <row r="22" spans="1:2" x14ac:dyDescent="0.2">
      <c r="A22" s="32" t="s">
        <v>115</v>
      </c>
      <c r="B22" s="61">
        <v>116.50999999999999</v>
      </c>
    </row>
    <row r="23" spans="1:2" x14ac:dyDescent="0.2">
      <c r="A23" s="32" t="s">
        <v>4</v>
      </c>
      <c r="B23" s="61">
        <v>0.82</v>
      </c>
    </row>
    <row r="24" spans="1:2" x14ac:dyDescent="0.2">
      <c r="A24" s="32" t="s">
        <v>46</v>
      </c>
      <c r="B24" s="61">
        <v>13.03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>
        <v>0</v>
      </c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714.06762732741367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1.4370195689800225E-3</v>
      </c>
    </row>
    <row r="31" spans="1:2" ht="17.25" customHeight="1" x14ac:dyDescent="0.2">
      <c r="A31" s="3" t="s">
        <v>99</v>
      </c>
      <c r="B31" s="64">
        <v>2.8089717287423221E-3</v>
      </c>
    </row>
    <row r="32" spans="1:2" x14ac:dyDescent="0.2">
      <c r="A32" s="39" t="s">
        <v>58</v>
      </c>
      <c r="B32" s="65">
        <v>236106.736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40"/>
  <sheetViews>
    <sheetView rightToLeft="1" workbookViewId="0">
      <selection activeCell="C1" sqref="C1:XFD1048576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ה-31.12.19</v>
      </c>
    </row>
    <row r="3" spans="1:2" x14ac:dyDescent="0.2"/>
    <row r="4" spans="1:2" x14ac:dyDescent="0.2">
      <c r="A4" s="1" t="s">
        <v>84</v>
      </c>
    </row>
    <row r="5" spans="1:2" x14ac:dyDescent="0.2">
      <c r="A5" s="66" t="s">
        <v>119</v>
      </c>
      <c r="B5" s="67" t="s">
        <v>0</v>
      </c>
    </row>
    <row r="6" spans="1:2" x14ac:dyDescent="0.2">
      <c r="A6" s="31" t="s">
        <v>47</v>
      </c>
      <c r="B6" s="60">
        <v>78.878086688650527</v>
      </c>
    </row>
    <row r="7" spans="1:2" x14ac:dyDescent="0.2">
      <c r="A7" s="32" t="s">
        <v>75</v>
      </c>
      <c r="B7" s="61"/>
    </row>
    <row r="8" spans="1:2" x14ac:dyDescent="0.2">
      <c r="A8" s="32" t="s">
        <v>74</v>
      </c>
      <c r="B8" s="61">
        <v>78.878086688650527</v>
      </c>
    </row>
    <row r="9" spans="1:2" x14ac:dyDescent="0.2">
      <c r="A9" s="33" t="s">
        <v>48</v>
      </c>
      <c r="B9" s="63">
        <v>43.186889650000005</v>
      </c>
    </row>
    <row r="10" spans="1:2" x14ac:dyDescent="0.2">
      <c r="A10" s="34" t="s">
        <v>1</v>
      </c>
      <c r="B10" s="61"/>
    </row>
    <row r="11" spans="1:2" x14ac:dyDescent="0.2">
      <c r="A11" s="34" t="s">
        <v>2</v>
      </c>
      <c r="B11" s="61">
        <v>43.186889650000005</v>
      </c>
    </row>
    <row r="12" spans="1:2" x14ac:dyDescent="0.2">
      <c r="A12" s="31" t="s">
        <v>49</v>
      </c>
      <c r="B12" s="63">
        <v>5.32</v>
      </c>
    </row>
    <row r="13" spans="1:2" x14ac:dyDescent="0.2">
      <c r="A13" s="32" t="s">
        <v>70</v>
      </c>
      <c r="B13" s="61">
        <v>5.32</v>
      </c>
    </row>
    <row r="14" spans="1:2" x14ac:dyDescent="0.2">
      <c r="A14" s="32" t="s">
        <v>52</v>
      </c>
      <c r="B14" s="61"/>
    </row>
    <row r="15" spans="1:2" x14ac:dyDescent="0.2">
      <c r="A15" s="32" t="s">
        <v>53</v>
      </c>
      <c r="B15" s="61"/>
    </row>
    <row r="16" spans="1:2" x14ac:dyDescent="0.2">
      <c r="A16" s="35" t="s">
        <v>50</v>
      </c>
      <c r="B16" s="63">
        <v>98.539999999999992</v>
      </c>
    </row>
    <row r="17" spans="1:2" x14ac:dyDescent="0.2">
      <c r="A17" s="32" t="s">
        <v>43</v>
      </c>
      <c r="B17" s="61">
        <v>25.67</v>
      </c>
    </row>
    <row r="18" spans="1:2" x14ac:dyDescent="0.2">
      <c r="A18" s="32" t="s">
        <v>44</v>
      </c>
      <c r="B18" s="61">
        <v>32.07</v>
      </c>
    </row>
    <row r="19" spans="1:2" x14ac:dyDescent="0.2">
      <c r="A19" s="32" t="s">
        <v>45</v>
      </c>
      <c r="B19" s="61"/>
    </row>
    <row r="20" spans="1:2" x14ac:dyDescent="0.2">
      <c r="A20" s="32" t="s">
        <v>25</v>
      </c>
      <c r="B20" s="61"/>
    </row>
    <row r="21" spans="1:2" x14ac:dyDescent="0.2">
      <c r="A21" s="32" t="s">
        <v>114</v>
      </c>
      <c r="B21" s="61">
        <v>2.62</v>
      </c>
    </row>
    <row r="22" spans="1:2" x14ac:dyDescent="0.2">
      <c r="A22" s="32" t="s">
        <v>115</v>
      </c>
      <c r="B22" s="61">
        <v>34.239999999999995</v>
      </c>
    </row>
    <row r="23" spans="1:2" x14ac:dyDescent="0.2">
      <c r="A23" s="32" t="s">
        <v>4</v>
      </c>
      <c r="B23" s="61">
        <v>0.23</v>
      </c>
    </row>
    <row r="24" spans="1:2" x14ac:dyDescent="0.2">
      <c r="A24" s="32" t="s">
        <v>46</v>
      </c>
      <c r="B24" s="61">
        <v>3.71</v>
      </c>
    </row>
    <row r="25" spans="1:2" x14ac:dyDescent="0.2">
      <c r="A25" s="35" t="s">
        <v>51</v>
      </c>
      <c r="B25" s="63">
        <v>0</v>
      </c>
    </row>
    <row r="26" spans="1:2" x14ac:dyDescent="0.2">
      <c r="A26" s="32" t="s">
        <v>54</v>
      </c>
      <c r="B26" s="61">
        <v>0</v>
      </c>
    </row>
    <row r="27" spans="1:2" x14ac:dyDescent="0.2">
      <c r="A27" s="32" t="s">
        <v>55</v>
      </c>
      <c r="B27" s="61"/>
    </row>
    <row r="28" spans="1:2" x14ac:dyDescent="0.2">
      <c r="A28" s="35" t="s">
        <v>56</v>
      </c>
      <c r="B28" s="61">
        <v>225.92497633865051</v>
      </c>
    </row>
    <row r="29" spans="1:2" x14ac:dyDescent="0.2">
      <c r="A29" s="35" t="s">
        <v>57</v>
      </c>
      <c r="B29" s="61"/>
    </row>
    <row r="30" spans="1:2" ht="25.5" x14ac:dyDescent="0.2">
      <c r="A30" s="51" t="s">
        <v>77</v>
      </c>
      <c r="B30" s="64">
        <v>1.3699552923149688E-3</v>
      </c>
    </row>
    <row r="31" spans="1:2" ht="17.25" customHeight="1" x14ac:dyDescent="0.2">
      <c r="A31" s="3" t="s">
        <v>99</v>
      </c>
      <c r="B31" s="64">
        <v>2.7374998083404666E-3</v>
      </c>
    </row>
    <row r="32" spans="1:2" x14ac:dyDescent="0.2">
      <c r="A32" s="39" t="s">
        <v>58</v>
      </c>
      <c r="B32" s="65">
        <v>75812.692999999999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32961B3-CA90-4D4D-B514-0EA69D0026BB}">
  <ds:schemaRefs>
    <ds:schemaRef ds:uri="http://schemas.microsoft.com/sharepoint/v3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1ca4df27-5183-4bee-9dbd-0c46c9c4aa40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B51252-60F5-47E8-89FD-A6BA1CCF8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2D5250-7E92-4B04-8033-D5AC42A32C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5E58909-4F70-475B-93EE-EF63F562D52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26</vt:i4>
      </vt:variant>
      <vt:variant>
        <vt:lpstr>טווחים בעלי שם</vt:lpstr>
      </vt:variant>
      <vt:variant>
        <vt:i4>4</vt:i4>
      </vt:variant>
    </vt:vector>
  </HeadingPairs>
  <TitlesOfParts>
    <vt:vector size="30" baseType="lpstr">
      <vt:lpstr>נספח 1 מצרפי </vt:lpstr>
      <vt:lpstr>קרן י</vt:lpstr>
      <vt:lpstr>קרן ט</vt:lpstr>
      <vt:lpstr>מסלולית אגח</vt:lpstr>
      <vt:lpstr>מסלולית מניות</vt:lpstr>
      <vt:lpstr>מסלולית כללית</vt:lpstr>
      <vt:lpstr>הכשרה שקלי טווח קצר</vt:lpstr>
      <vt:lpstr>הכשרה לבני 50 ומטה</vt:lpstr>
      <vt:lpstr>הכשרה לבני 50-60</vt:lpstr>
      <vt:lpstr>הכשרה לבני 60 ומעלה</vt:lpstr>
      <vt:lpstr>הכשרה מקבלי קצבה</vt:lpstr>
      <vt:lpstr>אלטשולר כללי</vt:lpstr>
      <vt:lpstr>אלטשולר מניות</vt:lpstr>
      <vt:lpstr>אלטשולר אגח</vt:lpstr>
      <vt:lpstr>פסגות כללי</vt:lpstr>
      <vt:lpstr>פסגות מניות</vt:lpstr>
      <vt:lpstr>פסגות אגח</vt:lpstr>
      <vt:lpstr>מיטב דש כללי</vt:lpstr>
      <vt:lpstr>מיטב דש מניות</vt:lpstr>
      <vt:lpstr>מיטב דש אגח</vt:lpstr>
      <vt:lpstr>ילין לפידות כללי </vt:lpstr>
      <vt:lpstr>ילין לפידות מניות </vt:lpstr>
      <vt:lpstr>ילין לפידות אגח </vt:lpstr>
      <vt:lpstr>אקסלנס נשואה פסיבי כללי</vt:lpstr>
      <vt:lpstr>נספח 2 </vt:lpstr>
      <vt:lpstr>נספח 3</vt:lpstr>
      <vt:lpstr>'אלטשולר כללי'!WPrint_Area_W</vt:lpstr>
      <vt:lpstr>'נספח 1 מצרפי '!WPrint_Area_W</vt:lpstr>
      <vt:lpstr>'נספח 3'!WPrint_Area_W</vt:lpstr>
      <vt:lpstr>'קרן י'!WPrint_Area_W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הוצאות ישירות בעד ניהול השקעות שנתי מאוחד 31.12.19 -אלפי שח -</dc:title>
  <dc:creator>ILDINSUR</dc:creator>
  <cp:lastModifiedBy>User</cp:lastModifiedBy>
  <cp:lastPrinted>2021-12-19T11:53:01Z</cp:lastPrinted>
  <dcterms:created xsi:type="dcterms:W3CDTF">2009-06-24T05:53:42Z</dcterms:created>
  <dcterms:modified xsi:type="dcterms:W3CDTF">2022-02-27T15:38:39Z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מוצג באתר">
    <vt:lpwstr>כן</vt:lpwstr>
  </property>
  <property fmtid="{D5CDD505-2E9C-101B-9397-08002B2CF9AE}" pid="3" name="accessible">
    <vt:lpwstr>לא</vt:lpwstr>
  </property>
  <property fmtid="{D5CDD505-2E9C-101B-9397-08002B2CF9AE}" pid="4" name="ContentTypeId">
    <vt:lpwstr>0x0101000EDB295D6E134840AE1B63C78AEF0BBA</vt:lpwstr>
  </property>
</Properties>
</file>