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330"/>
  </bookViews>
  <sheets>
    <sheet name="גיליון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22" i="1"/>
  <c r="A502" i="1"/>
  <c r="CG501" i="1"/>
  <c r="AF501" i="1"/>
  <c r="AB501" i="1"/>
  <c r="X501" i="1"/>
  <c r="T501" i="1"/>
  <c r="P501" i="1"/>
  <c r="L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D365" i="1"/>
  <c r="AC365" i="1"/>
  <c r="AC364" i="1" s="1"/>
  <c r="AC336" i="1" s="1"/>
  <c r="AB365" i="1"/>
  <c r="AA365" i="1"/>
  <c r="AA364" i="1" s="1"/>
  <c r="Z365" i="1"/>
  <c r="Y365" i="1"/>
  <c r="Y364" i="1" s="1"/>
  <c r="Y336" i="1" s="1"/>
  <c r="X365" i="1"/>
  <c r="W365" i="1"/>
  <c r="W364" i="1" s="1"/>
  <c r="V365" i="1"/>
  <c r="U365" i="1"/>
  <c r="U364" i="1" s="1"/>
  <c r="U336" i="1" s="1"/>
  <c r="T365" i="1"/>
  <c r="S365" i="1"/>
  <c r="S364" i="1" s="1"/>
  <c r="R365" i="1"/>
  <c r="Q365" i="1"/>
  <c r="Q364" i="1" s="1"/>
  <c r="Q336" i="1" s="1"/>
  <c r="P365" i="1"/>
  <c r="O365" i="1"/>
  <c r="O364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AE336" i="1"/>
  <c r="AA336" i="1"/>
  <c r="W336" i="1"/>
  <c r="S336" i="1"/>
  <c r="O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E220" i="1"/>
  <c r="CD220" i="1"/>
  <c r="CD218" i="1" s="1"/>
  <c r="CC220" i="1"/>
  <c r="CB220" i="1"/>
  <c r="CB218" i="1" s="1"/>
  <c r="CA220" i="1"/>
  <c r="BZ220" i="1"/>
  <c r="BZ218" i="1" s="1"/>
  <c r="BY220" i="1"/>
  <c r="BX220" i="1"/>
  <c r="BX218" i="1" s="1"/>
  <c r="BW220" i="1"/>
  <c r="BV220" i="1"/>
  <c r="BV218" i="1" s="1"/>
  <c r="BU220" i="1"/>
  <c r="BT220" i="1"/>
  <c r="BT218" i="1" s="1"/>
  <c r="BS220" i="1"/>
  <c r="BR220" i="1"/>
  <c r="BR218" i="1" s="1"/>
  <c r="BQ220" i="1"/>
  <c r="BP220" i="1"/>
  <c r="BP218" i="1" s="1"/>
  <c r="BO220" i="1"/>
  <c r="BN220" i="1"/>
  <c r="BN218" i="1" s="1"/>
  <c r="BM220" i="1"/>
  <c r="BL220" i="1"/>
  <c r="BL218" i="1" s="1"/>
  <c r="BK220" i="1"/>
  <c r="BJ220" i="1"/>
  <c r="BJ218" i="1" s="1"/>
  <c r="BI220" i="1"/>
  <c r="BH220" i="1"/>
  <c r="BH218" i="1" s="1"/>
  <c r="BG220" i="1"/>
  <c r="BF220" i="1"/>
  <c r="BF218" i="1" s="1"/>
  <c r="BE220" i="1"/>
  <c r="BD220" i="1"/>
  <c r="BD218" i="1" s="1"/>
  <c r="BC220" i="1"/>
  <c r="BB220" i="1"/>
  <c r="BB218" i="1" s="1"/>
  <c r="BA220" i="1"/>
  <c r="AZ220" i="1"/>
  <c r="AZ218" i="1" s="1"/>
  <c r="AY220" i="1"/>
  <c r="AX220" i="1"/>
  <c r="AX218" i="1" s="1"/>
  <c r="AW220" i="1"/>
  <c r="AV220" i="1"/>
  <c r="AV218" i="1" s="1"/>
  <c r="AU220" i="1"/>
  <c r="AT220" i="1"/>
  <c r="AT218" i="1" s="1"/>
  <c r="AS220" i="1"/>
  <c r="AR220" i="1"/>
  <c r="AR218" i="1" s="1"/>
  <c r="AQ220" i="1"/>
  <c r="AP220" i="1"/>
  <c r="AP218" i="1" s="1"/>
  <c r="AO220" i="1"/>
  <c r="AN220" i="1"/>
  <c r="AN218" i="1" s="1"/>
  <c r="AM220" i="1"/>
  <c r="AL220" i="1"/>
  <c r="AL218" i="1" s="1"/>
  <c r="AK220" i="1"/>
  <c r="AJ220" i="1"/>
  <c r="AJ218" i="1" s="1"/>
  <c r="AI220" i="1"/>
  <c r="AH220" i="1"/>
  <c r="AH218" i="1" s="1"/>
  <c r="AG220" i="1"/>
  <c r="AF220" i="1"/>
  <c r="AF218" i="1" s="1"/>
  <c r="AE220" i="1"/>
  <c r="AD220" i="1"/>
  <c r="AD218" i="1" s="1"/>
  <c r="AC220" i="1"/>
  <c r="AB220" i="1"/>
  <c r="AB218" i="1" s="1"/>
  <c r="AA220" i="1"/>
  <c r="Z220" i="1"/>
  <c r="Z218" i="1" s="1"/>
  <c r="Y220" i="1"/>
  <c r="X220" i="1"/>
  <c r="X218" i="1" s="1"/>
  <c r="W220" i="1"/>
  <c r="V220" i="1"/>
  <c r="V218" i="1" s="1"/>
  <c r="U220" i="1"/>
  <c r="T220" i="1"/>
  <c r="T218" i="1" s="1"/>
  <c r="S220" i="1"/>
  <c r="R220" i="1"/>
  <c r="R218" i="1" s="1"/>
  <c r="Q220" i="1"/>
  <c r="P220" i="1"/>
  <c r="P218" i="1" s="1"/>
  <c r="O220" i="1"/>
  <c r="N220" i="1"/>
  <c r="N218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L13" i="1"/>
  <c r="AL12" i="1" s="1"/>
  <c r="AK13" i="1"/>
  <c r="AJ13" i="1"/>
  <c r="AJ12" i="1" s="1"/>
  <c r="AJ11" i="1" s="1"/>
  <c r="AI13" i="1"/>
  <c r="AH13" i="1"/>
  <c r="AH12" i="1" s="1"/>
  <c r="AG13" i="1"/>
  <c r="AF13" i="1"/>
  <c r="AF12" i="1" s="1"/>
  <c r="AF11" i="1" s="1"/>
  <c r="AE13" i="1"/>
  <c r="AD13" i="1"/>
  <c r="AD12" i="1" s="1"/>
  <c r="AC13" i="1"/>
  <c r="AB13" i="1"/>
  <c r="AB12" i="1" s="1"/>
  <c r="AB11" i="1" s="1"/>
  <c r="AA13" i="1"/>
  <c r="Z13" i="1"/>
  <c r="Z12" i="1" s="1"/>
  <c r="Y13" i="1"/>
  <c r="X13" i="1"/>
  <c r="X12" i="1" s="1"/>
  <c r="X11" i="1" s="1"/>
  <c r="W13" i="1"/>
  <c r="V13" i="1"/>
  <c r="V12" i="1" s="1"/>
  <c r="U13" i="1"/>
  <c r="T13" i="1"/>
  <c r="T12" i="1" s="1"/>
  <c r="T11" i="1" s="1"/>
  <c r="S13" i="1"/>
  <c r="R13" i="1"/>
  <c r="R12" i="1" s="1"/>
  <c r="Q13" i="1"/>
  <c r="P13" i="1"/>
  <c r="P12" i="1" s="1"/>
  <c r="P11" i="1" s="1"/>
  <c r="O13" i="1"/>
  <c r="J13" i="1"/>
  <c r="CM13" i="1" s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K11" i="1" s="1"/>
  <c r="AI12" i="1"/>
  <c r="AG12" i="1"/>
  <c r="AG11" i="1" s="1"/>
  <c r="AE12" i="1"/>
  <c r="AC12" i="1"/>
  <c r="AC11" i="1" s="1"/>
  <c r="AA12" i="1"/>
  <c r="Y12" i="1"/>
  <c r="Y11" i="1" s="1"/>
  <c r="W12" i="1"/>
  <c r="U12" i="1"/>
  <c r="U11" i="1" s="1"/>
  <c r="S12" i="1"/>
  <c r="Q12" i="1"/>
  <c r="Q11" i="1" s="1"/>
  <c r="O12" i="1"/>
  <c r="N12" i="1"/>
  <c r="M12" i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H11" i="1"/>
  <c r="AD11" i="1"/>
  <c r="Z11" i="1"/>
  <c r="V11" i="1"/>
  <c r="R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K8" i="1"/>
  <c r="K501" i="1" s="1"/>
  <c r="CQ6" i="1"/>
  <c r="CJ6" i="1"/>
  <c r="CJ5" i="1"/>
  <c r="CJ4" i="1"/>
  <c r="CJ3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/>
  <c r="L2" i="1"/>
  <c r="CJ1" i="1"/>
  <c r="CJ9" i="1" s="1"/>
  <c r="B1" i="1"/>
  <c r="C501" i="1" s="1"/>
  <c r="A1" i="1"/>
  <c r="BB8" i="1"/>
  <c r="CQ8" i="1"/>
  <c r="BA9" i="1"/>
  <c r="BB9" i="1"/>
  <c r="BA8" i="1"/>
  <c r="BA501" i="1" l="1"/>
  <c r="BB501" i="1"/>
  <c r="J218" i="1"/>
  <c r="L217" i="1"/>
  <c r="N217" i="1"/>
  <c r="P217" i="1"/>
  <c r="R217" i="1"/>
  <c r="T217" i="1"/>
  <c r="V217" i="1"/>
  <c r="X217" i="1"/>
  <c r="Z217" i="1"/>
  <c r="AB217" i="1"/>
  <c r="AD217" i="1"/>
  <c r="AF217" i="1"/>
  <c r="AH217" i="1"/>
  <c r="AJ217" i="1"/>
  <c r="AL217" i="1"/>
  <c r="AN217" i="1"/>
  <c r="AP217" i="1"/>
  <c r="AR217" i="1"/>
  <c r="AT217" i="1"/>
  <c r="AV217" i="1"/>
  <c r="AX217" i="1"/>
  <c r="AZ217" i="1"/>
  <c r="BB217" i="1"/>
  <c r="BD217" i="1"/>
  <c r="BF217" i="1"/>
  <c r="BH217" i="1"/>
  <c r="BJ217" i="1"/>
  <c r="BL217" i="1"/>
  <c r="BN217" i="1"/>
  <c r="BP217" i="1"/>
  <c r="BR217" i="1"/>
  <c r="BT217" i="1"/>
  <c r="BV217" i="1"/>
  <c r="BX217" i="1"/>
  <c r="BZ217" i="1"/>
  <c r="CB217" i="1"/>
  <c r="CD217" i="1"/>
  <c r="CF217" i="1"/>
  <c r="AY2" i="1"/>
  <c r="BD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R520" i="1"/>
  <c r="BR541" i="1" s="1"/>
  <c r="BB520" i="1"/>
  <c r="BB541" i="1" s="1"/>
  <c r="AL520" i="1"/>
  <c r="AL541" i="1" s="1"/>
  <c r="V520" i="1"/>
  <c r="V541" i="1" s="1"/>
  <c r="CF519" i="1"/>
  <c r="CF540" i="1" s="1"/>
  <c r="BP519" i="1"/>
  <c r="BP540" i="1" s="1"/>
  <c r="AZ519" i="1"/>
  <c r="AZ540" i="1" s="1"/>
  <c r="AJ519" i="1"/>
  <c r="AJ540" i="1" s="1"/>
  <c r="T519" i="1"/>
  <c r="T540" i="1" s="1"/>
  <c r="CD518" i="1"/>
  <c r="CD539" i="1" s="1"/>
  <c r="BN518" i="1"/>
  <c r="BN539" i="1" s="1"/>
  <c r="AX518" i="1"/>
  <c r="AX539" i="1" s="1"/>
  <c r="AH518" i="1"/>
  <c r="AH539" i="1" s="1"/>
  <c r="R518" i="1"/>
  <c r="R539" i="1" s="1"/>
  <c r="CB517" i="1"/>
  <c r="CB538" i="1" s="1"/>
  <c r="BL517" i="1"/>
  <c r="BL538" i="1" s="1"/>
  <c r="AV517" i="1"/>
  <c r="AV538" i="1" s="1"/>
  <c r="AF517" i="1"/>
  <c r="AF538" i="1" s="1"/>
  <c r="P517" i="1"/>
  <c r="P538" i="1" s="1"/>
  <c r="BZ516" i="1"/>
  <c r="BZ537" i="1" s="1"/>
  <c r="BJ516" i="1"/>
  <c r="BJ537" i="1" s="1"/>
  <c r="AT516" i="1"/>
  <c r="AT537" i="1" s="1"/>
  <c r="AD516" i="1"/>
  <c r="N516" i="1"/>
  <c r="N537" i="1" s="1"/>
  <c r="BX515" i="1"/>
  <c r="BX536" i="1" s="1"/>
  <c r="BH515" i="1"/>
  <c r="BH536" i="1" s="1"/>
  <c r="AR515" i="1"/>
  <c r="AR536" i="1" s="1"/>
  <c r="AB515" i="1"/>
  <c r="AB536" i="1" s="1"/>
  <c r="L515" i="1"/>
  <c r="L536" i="1" s="1"/>
  <c r="CD514" i="1"/>
  <c r="CD535" i="1" s="1"/>
  <c r="BV514" i="1"/>
  <c r="BV535" i="1" s="1"/>
  <c r="BN514" i="1"/>
  <c r="BN535" i="1" s="1"/>
  <c r="BF514" i="1"/>
  <c r="BF535" i="1" s="1"/>
  <c r="AX514" i="1"/>
  <c r="AX535" i="1" s="1"/>
  <c r="AP514" i="1"/>
  <c r="AP535" i="1" s="1"/>
  <c r="AH514" i="1"/>
  <c r="Z514" i="1"/>
  <c r="R514" i="1"/>
  <c r="R535" i="1" s="1"/>
  <c r="J514" i="1"/>
  <c r="CB513" i="1"/>
  <c r="CB534" i="1" s="1"/>
  <c r="BT513" i="1"/>
  <c r="BT534" i="1" s="1"/>
  <c r="BL513" i="1"/>
  <c r="BL534" i="1" s="1"/>
  <c r="BD513" i="1"/>
  <c r="BD534" i="1" s="1"/>
  <c r="AV513" i="1"/>
  <c r="AV534" i="1" s="1"/>
  <c r="AN513" i="1"/>
  <c r="AN534" i="1" s="1"/>
  <c r="AF513" i="1"/>
  <c r="X513" i="1"/>
  <c r="P513" i="1"/>
  <c r="D513" i="1"/>
  <c r="BZ512" i="1"/>
  <c r="BZ533" i="1" s="1"/>
  <c r="BR512" i="1"/>
  <c r="BR533" i="1" s="1"/>
  <c r="BJ512" i="1"/>
  <c r="BJ533" i="1" s="1"/>
  <c r="BB512" i="1"/>
  <c r="BB533" i="1" s="1"/>
  <c r="AT512" i="1"/>
  <c r="AT533" i="1" s="1"/>
  <c r="AL512" i="1"/>
  <c r="AD512" i="1"/>
  <c r="V512" i="1"/>
  <c r="V533" i="1" s="1"/>
  <c r="N512" i="1"/>
  <c r="N533" i="1" s="1"/>
  <c r="CF511" i="1"/>
  <c r="CF532" i="1" s="1"/>
  <c r="BX511" i="1"/>
  <c r="BX532" i="1" s="1"/>
  <c r="BP511" i="1"/>
  <c r="BP532" i="1" s="1"/>
  <c r="BH511" i="1"/>
  <c r="BH532" i="1" s="1"/>
  <c r="AZ511" i="1"/>
  <c r="AZ532" i="1" s="1"/>
  <c r="AR511" i="1"/>
  <c r="AR532" i="1" s="1"/>
  <c r="AJ511" i="1"/>
  <c r="AJ532" i="1" s="1"/>
  <c r="AB511" i="1"/>
  <c r="AB532" i="1" s="1"/>
  <c r="T511" i="1"/>
  <c r="T532" i="1" s="1"/>
  <c r="L511" i="1"/>
  <c r="CD510" i="1"/>
  <c r="CD531" i="1" s="1"/>
  <c r="BV510" i="1"/>
  <c r="BV531" i="1" s="1"/>
  <c r="BN510" i="1"/>
  <c r="BN531" i="1" s="1"/>
  <c r="BF510" i="1"/>
  <c r="BF531" i="1" s="1"/>
  <c r="AX510" i="1"/>
  <c r="AX531" i="1" s="1"/>
  <c r="AP510" i="1"/>
  <c r="AP531" i="1" s="1"/>
  <c r="AH510" i="1"/>
  <c r="Z510" i="1"/>
  <c r="Z531" i="1" s="1"/>
  <c r="R510" i="1"/>
  <c r="R531" i="1" s="1"/>
  <c r="CB509" i="1"/>
  <c r="CB530" i="1" s="1"/>
  <c r="BT509" i="1"/>
  <c r="BT530" i="1" s="1"/>
  <c r="BL509" i="1"/>
  <c r="BL530" i="1" s="1"/>
  <c r="BD509" i="1"/>
  <c r="BD530" i="1" s="1"/>
  <c r="AV509" i="1"/>
  <c r="AV530" i="1" s="1"/>
  <c r="AN509" i="1"/>
  <c r="AN530" i="1" s="1"/>
  <c r="AF509" i="1"/>
  <c r="X509" i="1"/>
  <c r="P509" i="1"/>
  <c r="D509" i="1"/>
  <c r="BZ508" i="1"/>
  <c r="BZ529" i="1" s="1"/>
  <c r="BR508" i="1"/>
  <c r="BR529" i="1" s="1"/>
  <c r="BJ508" i="1"/>
  <c r="BJ529" i="1" s="1"/>
  <c r="BB508" i="1"/>
  <c r="BB529" i="1" s="1"/>
  <c r="AT508" i="1"/>
  <c r="AT529" i="1" s="1"/>
  <c r="AL508" i="1"/>
  <c r="AD508" i="1"/>
  <c r="V508" i="1"/>
  <c r="V529" i="1" s="1"/>
  <c r="N508" i="1"/>
  <c r="N529" i="1" s="1"/>
  <c r="CF507" i="1"/>
  <c r="CF528" i="1" s="1"/>
  <c r="BX507" i="1"/>
  <c r="BX528" i="1" s="1"/>
  <c r="BP507" i="1"/>
  <c r="BP528" i="1" s="1"/>
  <c r="BH507" i="1"/>
  <c r="BH528" i="1" s="1"/>
  <c r="AZ507" i="1"/>
  <c r="AZ528" i="1" s="1"/>
  <c r="AR507" i="1"/>
  <c r="AR528" i="1" s="1"/>
  <c r="AJ507" i="1"/>
  <c r="AB507" i="1"/>
  <c r="T507" i="1"/>
  <c r="L507" i="1"/>
  <c r="CB505" i="1"/>
  <c r="CB526" i="1" s="1"/>
  <c r="BT505" i="1"/>
  <c r="BT526" i="1" s="1"/>
  <c r="BL505" i="1"/>
  <c r="BL526" i="1" s="1"/>
  <c r="BD505" i="1"/>
  <c r="BD526" i="1" s="1"/>
  <c r="AV505" i="1"/>
  <c r="AV526" i="1" s="1"/>
  <c r="AN505" i="1"/>
  <c r="AN526" i="1" s="1"/>
  <c r="AF505" i="1"/>
  <c r="X505" i="1"/>
  <c r="P505" i="1"/>
  <c r="P526" i="1" s="1"/>
  <c r="D505" i="1"/>
  <c r="J114" i="1"/>
  <c r="CM114" i="1" s="1"/>
  <c r="J191" i="1"/>
  <c r="CM191" i="1" s="1"/>
  <c r="K189" i="1"/>
  <c r="J189" i="1" s="1"/>
  <c r="CM189" i="1" s="1"/>
  <c r="J234" i="1"/>
  <c r="CM234" i="1" s="1"/>
  <c r="J310" i="1"/>
  <c r="K309" i="1"/>
  <c r="J309" i="1" s="1"/>
  <c r="CI1" i="1"/>
  <c r="CI2" i="1" s="1"/>
  <c r="CI3" i="1" s="1"/>
  <c r="CI4" i="1" s="1"/>
  <c r="CI5" i="1" s="1"/>
  <c r="CI6" i="1" s="1"/>
  <c r="CI7" i="1" s="1"/>
  <c r="CI8" i="1" s="1"/>
  <c r="J12" i="1"/>
  <c r="K11" i="1"/>
  <c r="M11" i="1"/>
  <c r="O11" i="1"/>
  <c r="S11" i="1"/>
  <c r="W11" i="1"/>
  <c r="AA11" i="1"/>
  <c r="AE11" i="1"/>
  <c r="AI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J26" i="1"/>
  <c r="CM26" i="1" s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J99" i="1"/>
  <c r="CM99" i="1" s="1"/>
  <c r="K98" i="1"/>
  <c r="M98" i="1"/>
  <c r="M97" i="1" s="1"/>
  <c r="M96" i="1" s="1"/>
  <c r="O98" i="1"/>
  <c r="O97" i="1" s="1"/>
  <c r="Q98" i="1"/>
  <c r="Q97" i="1" s="1"/>
  <c r="Q96" i="1" s="1"/>
  <c r="S98" i="1"/>
  <c r="S97" i="1" s="1"/>
  <c r="U98" i="1"/>
  <c r="U97" i="1" s="1"/>
  <c r="U96" i="1" s="1"/>
  <c r="W98" i="1"/>
  <c r="W97" i="1" s="1"/>
  <c r="Y98" i="1"/>
  <c r="Y97" i="1" s="1"/>
  <c r="Y96" i="1" s="1"/>
  <c r="AA98" i="1"/>
  <c r="AA97" i="1" s="1"/>
  <c r="AC98" i="1"/>
  <c r="AC97" i="1" s="1"/>
  <c r="AC96" i="1" s="1"/>
  <c r="AE98" i="1"/>
  <c r="AE97" i="1" s="1"/>
  <c r="AG98" i="1"/>
  <c r="AG97" i="1" s="1"/>
  <c r="AG96" i="1" s="1"/>
  <c r="AI98" i="1"/>
  <c r="AI97" i="1" s="1"/>
  <c r="AK98" i="1"/>
  <c r="AK97" i="1" s="1"/>
  <c r="AK96" i="1" s="1"/>
  <c r="AM98" i="1"/>
  <c r="AM97" i="1" s="1"/>
  <c r="AO98" i="1"/>
  <c r="AO97" i="1" s="1"/>
  <c r="AO96" i="1" s="1"/>
  <c r="AQ98" i="1"/>
  <c r="AQ97" i="1" s="1"/>
  <c r="AS98" i="1"/>
  <c r="AS97" i="1" s="1"/>
  <c r="AS96" i="1" s="1"/>
  <c r="AU98" i="1"/>
  <c r="AU97" i="1" s="1"/>
  <c r="AW98" i="1"/>
  <c r="AW97" i="1" s="1"/>
  <c r="AW96" i="1" s="1"/>
  <c r="AY98" i="1"/>
  <c r="AY97" i="1" s="1"/>
  <c r="BA98" i="1"/>
  <c r="BA97" i="1" s="1"/>
  <c r="BA96" i="1" s="1"/>
  <c r="BC98" i="1"/>
  <c r="BC97" i="1" s="1"/>
  <c r="BE98" i="1"/>
  <c r="BE97" i="1" s="1"/>
  <c r="BE96" i="1" s="1"/>
  <c r="BG98" i="1"/>
  <c r="BG97" i="1" s="1"/>
  <c r="BI98" i="1"/>
  <c r="BI97" i="1" s="1"/>
  <c r="BI96" i="1" s="1"/>
  <c r="BK98" i="1"/>
  <c r="BK97" i="1" s="1"/>
  <c r="BM98" i="1"/>
  <c r="BM97" i="1" s="1"/>
  <c r="BM96" i="1" s="1"/>
  <c r="BO98" i="1"/>
  <c r="BO97" i="1" s="1"/>
  <c r="BQ98" i="1"/>
  <c r="BQ97" i="1" s="1"/>
  <c r="BQ96" i="1" s="1"/>
  <c r="BS98" i="1"/>
  <c r="BS97" i="1" s="1"/>
  <c r="BU98" i="1"/>
  <c r="BU97" i="1" s="1"/>
  <c r="BU96" i="1" s="1"/>
  <c r="BW98" i="1"/>
  <c r="BW97" i="1" s="1"/>
  <c r="BY98" i="1"/>
  <c r="BY97" i="1" s="1"/>
  <c r="BY96" i="1" s="1"/>
  <c r="CA98" i="1"/>
  <c r="CA97" i="1" s="1"/>
  <c r="CC98" i="1"/>
  <c r="CC97" i="1" s="1"/>
  <c r="CC96" i="1" s="1"/>
  <c r="CE98" i="1"/>
  <c r="CE97" i="1" s="1"/>
  <c r="CG98" i="1"/>
  <c r="CG97" i="1" s="1"/>
  <c r="CG96" i="1" s="1"/>
  <c r="J145" i="1"/>
  <c r="CM145" i="1" s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K156" i="1"/>
  <c r="J235" i="1"/>
  <c r="CM235" i="1" s="1"/>
  <c r="J283" i="1"/>
  <c r="CM283" i="1" s="1"/>
  <c r="K282" i="1"/>
  <c r="O470" i="1"/>
  <c r="O454" i="1" s="1"/>
  <c r="W470" i="1"/>
  <c r="W454" i="1" s="1"/>
  <c r="AE470" i="1"/>
  <c r="AE454" i="1" s="1"/>
  <c r="AM470" i="1"/>
  <c r="AM454" i="1" s="1"/>
  <c r="AU470" i="1"/>
  <c r="AU454" i="1" s="1"/>
  <c r="BC470" i="1"/>
  <c r="BC454" i="1" s="1"/>
  <c r="BK470" i="1"/>
  <c r="BK454" i="1" s="1"/>
  <c r="BS470" i="1"/>
  <c r="BS454" i="1" s="1"/>
  <c r="CA470" i="1"/>
  <c r="CA454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J419" i="1"/>
  <c r="CM419" i="1" s="1"/>
  <c r="K418" i="1"/>
  <c r="A523" i="1"/>
  <c r="B502" i="1"/>
  <c r="D526" i="1"/>
  <c r="E527" i="1"/>
  <c r="E528" i="1"/>
  <c r="D530" i="1"/>
  <c r="C540" i="1"/>
  <c r="CJ2" i="1"/>
  <c r="CJ7" i="1"/>
  <c r="CJ8" i="1"/>
  <c r="M9" i="1"/>
  <c r="C541" i="1"/>
  <c r="D536" i="1"/>
  <c r="D532" i="1"/>
  <c r="CE520" i="1"/>
  <c r="CE541" i="1" s="1"/>
  <c r="CA520" i="1"/>
  <c r="CA541" i="1" s="1"/>
  <c r="BW520" i="1"/>
  <c r="BW541" i="1" s="1"/>
  <c r="BS520" i="1"/>
  <c r="BS541" i="1" s="1"/>
  <c r="BO520" i="1"/>
  <c r="BO541" i="1" s="1"/>
  <c r="BK520" i="1"/>
  <c r="BK541" i="1" s="1"/>
  <c r="BG520" i="1"/>
  <c r="BG541" i="1" s="1"/>
  <c r="BC520" i="1"/>
  <c r="BC541" i="1" s="1"/>
  <c r="AY520" i="1"/>
  <c r="AY541" i="1" s="1"/>
  <c r="AU520" i="1"/>
  <c r="AU541" i="1" s="1"/>
  <c r="AQ520" i="1"/>
  <c r="AQ541" i="1" s="1"/>
  <c r="AM520" i="1"/>
  <c r="AM541" i="1" s="1"/>
  <c r="AI520" i="1"/>
  <c r="AI541" i="1" s="1"/>
  <c r="AE520" i="1"/>
  <c r="AE541" i="1" s="1"/>
  <c r="AA520" i="1"/>
  <c r="AA541" i="1" s="1"/>
  <c r="W520" i="1"/>
  <c r="W541" i="1" s="1"/>
  <c r="S520" i="1"/>
  <c r="S541" i="1" s="1"/>
  <c r="O520" i="1"/>
  <c r="O541" i="1" s="1"/>
  <c r="K520" i="1"/>
  <c r="K541" i="1" s="1"/>
  <c r="CG519" i="1"/>
  <c r="CG540" i="1" s="1"/>
  <c r="CC519" i="1"/>
  <c r="CC540" i="1" s="1"/>
  <c r="BY519" i="1"/>
  <c r="BY540" i="1" s="1"/>
  <c r="BU519" i="1"/>
  <c r="BU540" i="1" s="1"/>
  <c r="BQ519" i="1"/>
  <c r="BQ540" i="1" s="1"/>
  <c r="BM519" i="1"/>
  <c r="BM540" i="1" s="1"/>
  <c r="BI519" i="1"/>
  <c r="BI540" i="1" s="1"/>
  <c r="BE519" i="1"/>
  <c r="BE540" i="1" s="1"/>
  <c r="BA519" i="1"/>
  <c r="BA540" i="1" s="1"/>
  <c r="AW519" i="1"/>
  <c r="AW540" i="1" s="1"/>
  <c r="AS519" i="1"/>
  <c r="AS540" i="1" s="1"/>
  <c r="AO519" i="1"/>
  <c r="AO540" i="1" s="1"/>
  <c r="AK519" i="1"/>
  <c r="AK540" i="1" s="1"/>
  <c r="AG519" i="1"/>
  <c r="AG540" i="1" s="1"/>
  <c r="AC519" i="1"/>
  <c r="AC540" i="1" s="1"/>
  <c r="Y519" i="1"/>
  <c r="Y540" i="1" s="1"/>
  <c r="U519" i="1"/>
  <c r="U540" i="1" s="1"/>
  <c r="Q519" i="1"/>
  <c r="M519" i="1"/>
  <c r="D519" i="1"/>
  <c r="CA518" i="1"/>
  <c r="CA539" i="1" s="1"/>
  <c r="BS518" i="1"/>
  <c r="BS539" i="1" s="1"/>
  <c r="BK518" i="1"/>
  <c r="BK539" i="1" s="1"/>
  <c r="BC518" i="1"/>
  <c r="BC539" i="1" s="1"/>
  <c r="AU518" i="1"/>
  <c r="AU539" i="1" s="1"/>
  <c r="AM518" i="1"/>
  <c r="AM539" i="1" s="1"/>
  <c r="AE518" i="1"/>
  <c r="AE539" i="1" s="1"/>
  <c r="W518" i="1"/>
  <c r="W539" i="1" s="1"/>
  <c r="O518" i="1"/>
  <c r="O539" i="1" s="1"/>
  <c r="CG517" i="1"/>
  <c r="CG538" i="1" s="1"/>
  <c r="CC517" i="1"/>
  <c r="CC538" i="1" s="1"/>
  <c r="BY517" i="1"/>
  <c r="BY538" i="1" s="1"/>
  <c r="BU517" i="1"/>
  <c r="BU538" i="1" s="1"/>
  <c r="BQ517" i="1"/>
  <c r="BQ538" i="1" s="1"/>
  <c r="BM517" i="1"/>
  <c r="BM538" i="1" s="1"/>
  <c r="BI517" i="1"/>
  <c r="BI538" i="1" s="1"/>
  <c r="BE517" i="1"/>
  <c r="BE538" i="1" s="1"/>
  <c r="BA517" i="1"/>
  <c r="BA538" i="1" s="1"/>
  <c r="AW517" i="1"/>
  <c r="AW538" i="1" s="1"/>
  <c r="AS517" i="1"/>
  <c r="AS538" i="1" s="1"/>
  <c r="AO517" i="1"/>
  <c r="AO538" i="1" s="1"/>
  <c r="AK517" i="1"/>
  <c r="AK538" i="1" s="1"/>
  <c r="AG517" i="1"/>
  <c r="AG538" i="1" s="1"/>
  <c r="AC517" i="1"/>
  <c r="AC538" i="1" s="1"/>
  <c r="Y517" i="1"/>
  <c r="Y538" i="1" s="1"/>
  <c r="U517" i="1"/>
  <c r="U538" i="1" s="1"/>
  <c r="Q517" i="1"/>
  <c r="Q538" i="1" s="1"/>
  <c r="M517" i="1"/>
  <c r="M538" i="1" s="1"/>
  <c r="D517" i="1"/>
  <c r="CE516" i="1"/>
  <c r="CE537" i="1" s="1"/>
  <c r="CA516" i="1"/>
  <c r="CA537" i="1" s="1"/>
  <c r="BW516" i="1"/>
  <c r="BW537" i="1" s="1"/>
  <c r="BS516" i="1"/>
  <c r="BS537" i="1" s="1"/>
  <c r="BO516" i="1"/>
  <c r="BO537" i="1" s="1"/>
  <c r="BK516" i="1"/>
  <c r="BK537" i="1" s="1"/>
  <c r="BG516" i="1"/>
  <c r="BG537" i="1" s="1"/>
  <c r="BC516" i="1"/>
  <c r="BC537" i="1" s="1"/>
  <c r="AY516" i="1"/>
  <c r="AY537" i="1" s="1"/>
  <c r="AU516" i="1"/>
  <c r="AU537" i="1" s="1"/>
  <c r="AQ516" i="1"/>
  <c r="AQ537" i="1" s="1"/>
  <c r="AM516" i="1"/>
  <c r="AM537" i="1" s="1"/>
  <c r="AI516" i="1"/>
  <c r="AI537" i="1" s="1"/>
  <c r="AE516" i="1"/>
  <c r="AA516" i="1"/>
  <c r="W516" i="1"/>
  <c r="W537" i="1" s="1"/>
  <c r="S516" i="1"/>
  <c r="O516" i="1"/>
  <c r="CG515" i="1"/>
  <c r="CG536" i="1" s="1"/>
  <c r="CC515" i="1"/>
  <c r="CC536" i="1" s="1"/>
  <c r="BY515" i="1"/>
  <c r="BY536" i="1" s="1"/>
  <c r="BU515" i="1"/>
  <c r="BU536" i="1" s="1"/>
  <c r="BQ515" i="1"/>
  <c r="BQ536" i="1" s="1"/>
  <c r="BM515" i="1"/>
  <c r="BM536" i="1" s="1"/>
  <c r="BI515" i="1"/>
  <c r="BI536" i="1" s="1"/>
  <c r="BE515" i="1"/>
  <c r="BE536" i="1" s="1"/>
  <c r="BA515" i="1"/>
  <c r="BA536" i="1" s="1"/>
  <c r="AW515" i="1"/>
  <c r="AW536" i="1" s="1"/>
  <c r="AS515" i="1"/>
  <c r="AS536" i="1" s="1"/>
  <c r="AO515" i="1"/>
  <c r="AO536" i="1" s="1"/>
  <c r="AK515" i="1"/>
  <c r="AK536" i="1" s="1"/>
  <c r="AG515" i="1"/>
  <c r="AG536" i="1" s="1"/>
  <c r="AC515" i="1"/>
  <c r="AC536" i="1" s="1"/>
  <c r="Y515" i="1"/>
  <c r="Y536" i="1" s="1"/>
  <c r="U515" i="1"/>
  <c r="U536" i="1" s="1"/>
  <c r="Q515" i="1"/>
  <c r="Q536" i="1" s="1"/>
  <c r="M515" i="1"/>
  <c r="M536" i="1" s="1"/>
  <c r="D527" i="1"/>
  <c r="CF520" i="1"/>
  <c r="CF541" i="1" s="1"/>
  <c r="BX520" i="1"/>
  <c r="BX541" i="1" s="1"/>
  <c r="BP520" i="1"/>
  <c r="BP541" i="1" s="1"/>
  <c r="BH520" i="1"/>
  <c r="BH541" i="1" s="1"/>
  <c r="AZ520" i="1"/>
  <c r="AZ541" i="1" s="1"/>
  <c r="AR520" i="1"/>
  <c r="AR541" i="1" s="1"/>
  <c r="AJ520" i="1"/>
  <c r="AJ541" i="1" s="1"/>
  <c r="AB520" i="1"/>
  <c r="AB541" i="1" s="1"/>
  <c r="T520" i="1"/>
  <c r="T541" i="1" s="1"/>
  <c r="L520" i="1"/>
  <c r="L541" i="1" s="1"/>
  <c r="CD519" i="1"/>
  <c r="CD540" i="1" s="1"/>
  <c r="BV519" i="1"/>
  <c r="BV540" i="1" s="1"/>
  <c r="BN519" i="1"/>
  <c r="BN540" i="1" s="1"/>
  <c r="BF519" i="1"/>
  <c r="BF540" i="1" s="1"/>
  <c r="AX519" i="1"/>
  <c r="AX540" i="1" s="1"/>
  <c r="AP519" i="1"/>
  <c r="AP540" i="1" s="1"/>
  <c r="AH519" i="1"/>
  <c r="AH540" i="1" s="1"/>
  <c r="Z519" i="1"/>
  <c r="Z540" i="1" s="1"/>
  <c r="R519" i="1"/>
  <c r="R540" i="1" s="1"/>
  <c r="J519" i="1"/>
  <c r="CB518" i="1"/>
  <c r="CB539" i="1" s="1"/>
  <c r="BT518" i="1"/>
  <c r="BT539" i="1" s="1"/>
  <c r="BL518" i="1"/>
  <c r="BL539" i="1" s="1"/>
  <c r="BD518" i="1"/>
  <c r="BD539" i="1" s="1"/>
  <c r="AV518" i="1"/>
  <c r="AV539" i="1" s="1"/>
  <c r="AN518" i="1"/>
  <c r="AN539" i="1" s="1"/>
  <c r="AF518" i="1"/>
  <c r="AF539" i="1" s="1"/>
  <c r="X518" i="1"/>
  <c r="X539" i="1" s="1"/>
  <c r="P518" i="1"/>
  <c r="P539" i="1" s="1"/>
  <c r="C518" i="1"/>
  <c r="BZ517" i="1"/>
  <c r="BZ538" i="1" s="1"/>
  <c r="BR517" i="1"/>
  <c r="BR538" i="1" s="1"/>
  <c r="BJ517" i="1"/>
  <c r="BJ538" i="1" s="1"/>
  <c r="BB517" i="1"/>
  <c r="BB538" i="1" s="1"/>
  <c r="AT517" i="1"/>
  <c r="AT538" i="1" s="1"/>
  <c r="AL517" i="1"/>
  <c r="AL538" i="1" s="1"/>
  <c r="AD517" i="1"/>
  <c r="AD538" i="1" s="1"/>
  <c r="V517" i="1"/>
  <c r="V538" i="1" s="1"/>
  <c r="N517" i="1"/>
  <c r="N538" i="1" s="1"/>
  <c r="CF516" i="1"/>
  <c r="CF537" i="1" s="1"/>
  <c r="BX516" i="1"/>
  <c r="BX537" i="1" s="1"/>
  <c r="BP516" i="1"/>
  <c r="BP537" i="1" s="1"/>
  <c r="BH516" i="1"/>
  <c r="BH537" i="1" s="1"/>
  <c r="AZ516" i="1"/>
  <c r="AZ537" i="1" s="1"/>
  <c r="AR516" i="1"/>
  <c r="AR537" i="1" s="1"/>
  <c r="AJ516" i="1"/>
  <c r="AJ537" i="1" s="1"/>
  <c r="AB516" i="1"/>
  <c r="T516" i="1"/>
  <c r="T537" i="1" s="1"/>
  <c r="L516" i="1"/>
  <c r="CD515" i="1"/>
  <c r="CD536" i="1" s="1"/>
  <c r="BV515" i="1"/>
  <c r="BV536" i="1" s="1"/>
  <c r="BN515" i="1"/>
  <c r="BN536" i="1" s="1"/>
  <c r="BF515" i="1"/>
  <c r="BF536" i="1" s="1"/>
  <c r="AX515" i="1"/>
  <c r="AX536" i="1" s="1"/>
  <c r="AP515" i="1"/>
  <c r="AP536" i="1" s="1"/>
  <c r="AH515" i="1"/>
  <c r="AH536" i="1" s="1"/>
  <c r="Z515" i="1"/>
  <c r="Z536" i="1" s="1"/>
  <c r="R515" i="1"/>
  <c r="R536" i="1" s="1"/>
  <c r="CG514" i="1"/>
  <c r="CG535" i="1" s="1"/>
  <c r="CC514" i="1"/>
  <c r="CC535" i="1" s="1"/>
  <c r="BY514" i="1"/>
  <c r="BY535" i="1" s="1"/>
  <c r="BU514" i="1"/>
  <c r="BU535" i="1" s="1"/>
  <c r="BQ514" i="1"/>
  <c r="BQ535" i="1" s="1"/>
  <c r="BM514" i="1"/>
  <c r="BM535" i="1" s="1"/>
  <c r="BI514" i="1"/>
  <c r="BI535" i="1" s="1"/>
  <c r="BE514" i="1"/>
  <c r="BE535" i="1" s="1"/>
  <c r="BA514" i="1"/>
  <c r="BA535" i="1" s="1"/>
  <c r="AW514" i="1"/>
  <c r="AW535" i="1" s="1"/>
  <c r="AS514" i="1"/>
  <c r="AS535" i="1" s="1"/>
  <c r="AO514" i="1"/>
  <c r="AO535" i="1" s="1"/>
  <c r="AK514" i="1"/>
  <c r="AK535" i="1" s="1"/>
  <c r="AG514" i="1"/>
  <c r="AC514" i="1"/>
  <c r="AC535" i="1" s="1"/>
  <c r="Y514" i="1"/>
  <c r="Y535" i="1" s="1"/>
  <c r="U514" i="1"/>
  <c r="Q514" i="1"/>
  <c r="M514" i="1"/>
  <c r="E514" i="1"/>
  <c r="CE513" i="1"/>
  <c r="CE534" i="1" s="1"/>
  <c r="CA513" i="1"/>
  <c r="CA534" i="1" s="1"/>
  <c r="BW513" i="1"/>
  <c r="BW534" i="1" s="1"/>
  <c r="BS513" i="1"/>
  <c r="BS534" i="1" s="1"/>
  <c r="BO513" i="1"/>
  <c r="BO534" i="1" s="1"/>
  <c r="BK513" i="1"/>
  <c r="BK534" i="1" s="1"/>
  <c r="BG513" i="1"/>
  <c r="BG534" i="1" s="1"/>
  <c r="BC513" i="1"/>
  <c r="BC534" i="1" s="1"/>
  <c r="AY513" i="1"/>
  <c r="AY534" i="1" s="1"/>
  <c r="AU513" i="1"/>
  <c r="AU534" i="1" s="1"/>
  <c r="AQ513" i="1"/>
  <c r="AQ534" i="1" s="1"/>
  <c r="AM513" i="1"/>
  <c r="AM534" i="1" s="1"/>
  <c r="AI513" i="1"/>
  <c r="AE513" i="1"/>
  <c r="AA513" i="1"/>
  <c r="W513" i="1"/>
  <c r="S513" i="1"/>
  <c r="O513" i="1"/>
  <c r="K513" i="1"/>
  <c r="K534" i="1" s="1"/>
  <c r="CG512" i="1"/>
  <c r="CG533" i="1" s="1"/>
  <c r="CC512" i="1"/>
  <c r="CC533" i="1" s="1"/>
  <c r="BY512" i="1"/>
  <c r="BY533" i="1" s="1"/>
  <c r="BU512" i="1"/>
  <c r="BU533" i="1" s="1"/>
  <c r="BQ512" i="1"/>
  <c r="BQ533" i="1" s="1"/>
  <c r="BM512" i="1"/>
  <c r="BM533" i="1" s="1"/>
  <c r="BI512" i="1"/>
  <c r="BI533" i="1" s="1"/>
  <c r="BE512" i="1"/>
  <c r="BE533" i="1" s="1"/>
  <c r="BA512" i="1"/>
  <c r="BA533" i="1" s="1"/>
  <c r="AW512" i="1"/>
  <c r="AW533" i="1" s="1"/>
  <c r="AS512" i="1"/>
  <c r="AS533" i="1" s="1"/>
  <c r="AO512" i="1"/>
  <c r="AO533" i="1" s="1"/>
  <c r="AK512" i="1"/>
  <c r="AG512" i="1"/>
  <c r="AC512" i="1"/>
  <c r="Y512" i="1"/>
  <c r="U512" i="1"/>
  <c r="Q512" i="1"/>
  <c r="M512" i="1"/>
  <c r="E512" i="1"/>
  <c r="CE511" i="1"/>
  <c r="CE532" i="1" s="1"/>
  <c r="CA511" i="1"/>
  <c r="CA532" i="1" s="1"/>
  <c r="BW511" i="1"/>
  <c r="BW532" i="1" s="1"/>
  <c r="BS511" i="1"/>
  <c r="BS532" i="1" s="1"/>
  <c r="BO511" i="1"/>
  <c r="BO532" i="1" s="1"/>
  <c r="BK511" i="1"/>
  <c r="BK532" i="1" s="1"/>
  <c r="BG511" i="1"/>
  <c r="BG532" i="1" s="1"/>
  <c r="BC511" i="1"/>
  <c r="BC532" i="1" s="1"/>
  <c r="AY511" i="1"/>
  <c r="AY532" i="1" s="1"/>
  <c r="AU511" i="1"/>
  <c r="AU532" i="1" s="1"/>
  <c r="AQ511" i="1"/>
  <c r="AQ532" i="1" s="1"/>
  <c r="AM511" i="1"/>
  <c r="AM532" i="1" s="1"/>
  <c r="AI511" i="1"/>
  <c r="AI532" i="1" s="1"/>
  <c r="AE511" i="1"/>
  <c r="AA511" i="1"/>
  <c r="AA532" i="1" s="1"/>
  <c r="W511" i="1"/>
  <c r="W532" i="1" s="1"/>
  <c r="S511" i="1"/>
  <c r="S532" i="1" s="1"/>
  <c r="O511" i="1"/>
  <c r="K511" i="1"/>
  <c r="K532" i="1" s="1"/>
  <c r="CG510" i="1"/>
  <c r="CG531" i="1" s="1"/>
  <c r="CC510" i="1"/>
  <c r="CC531" i="1" s="1"/>
  <c r="BY510" i="1"/>
  <c r="BY531" i="1" s="1"/>
  <c r="BU510" i="1"/>
  <c r="BU531" i="1" s="1"/>
  <c r="BQ510" i="1"/>
  <c r="BQ531" i="1" s="1"/>
  <c r="BM510" i="1"/>
  <c r="BM531" i="1" s="1"/>
  <c r="BI510" i="1"/>
  <c r="BI531" i="1" s="1"/>
  <c r="BE510" i="1"/>
  <c r="BE531" i="1" s="1"/>
  <c r="BA510" i="1"/>
  <c r="BA531" i="1" s="1"/>
  <c r="AW510" i="1"/>
  <c r="AW531" i="1" s="1"/>
  <c r="AS510" i="1"/>
  <c r="AS531" i="1" s="1"/>
  <c r="AO510" i="1"/>
  <c r="AO531" i="1" s="1"/>
  <c r="AK510" i="1"/>
  <c r="AG510" i="1"/>
  <c r="AC510" i="1"/>
  <c r="AC531" i="1" s="1"/>
  <c r="Y510" i="1"/>
  <c r="Y531" i="1" s="1"/>
  <c r="U510" i="1"/>
  <c r="Q510" i="1"/>
  <c r="M510" i="1"/>
  <c r="E510" i="1"/>
  <c r="CE509" i="1"/>
  <c r="CE530" i="1" s="1"/>
  <c r="CA509" i="1"/>
  <c r="CA530" i="1" s="1"/>
  <c r="BW509" i="1"/>
  <c r="BW530" i="1" s="1"/>
  <c r="BS509" i="1"/>
  <c r="BS530" i="1" s="1"/>
  <c r="BO509" i="1"/>
  <c r="BO530" i="1" s="1"/>
  <c r="BK509" i="1"/>
  <c r="BK530" i="1" s="1"/>
  <c r="BG509" i="1"/>
  <c r="BG530" i="1" s="1"/>
  <c r="BC509" i="1"/>
  <c r="BC530" i="1" s="1"/>
  <c r="AY509" i="1"/>
  <c r="AY530" i="1" s="1"/>
  <c r="AU509" i="1"/>
  <c r="AU530" i="1" s="1"/>
  <c r="AQ509" i="1"/>
  <c r="AQ530" i="1" s="1"/>
  <c r="AM509" i="1"/>
  <c r="AM530" i="1" s="1"/>
  <c r="AI509" i="1"/>
  <c r="AE509" i="1"/>
  <c r="AA509" i="1"/>
  <c r="W509" i="1"/>
  <c r="S509" i="1"/>
  <c r="S530" i="1" s="1"/>
  <c r="O509" i="1"/>
  <c r="K509" i="1"/>
  <c r="K530" i="1" s="1"/>
  <c r="CG508" i="1"/>
  <c r="CG529" i="1" s="1"/>
  <c r="CC508" i="1"/>
  <c r="CC529" i="1" s="1"/>
  <c r="BY508" i="1"/>
  <c r="BY529" i="1" s="1"/>
  <c r="BU508" i="1"/>
  <c r="BU529" i="1" s="1"/>
  <c r="BQ508" i="1"/>
  <c r="BQ529" i="1" s="1"/>
  <c r="BM508" i="1"/>
  <c r="BM529" i="1" s="1"/>
  <c r="BI508" i="1"/>
  <c r="BI529" i="1" s="1"/>
  <c r="BE508" i="1"/>
  <c r="BE529" i="1" s="1"/>
  <c r="BA508" i="1"/>
  <c r="BA529" i="1" s="1"/>
  <c r="AW508" i="1"/>
  <c r="AW529" i="1" s="1"/>
  <c r="AS508" i="1"/>
  <c r="AS529" i="1" s="1"/>
  <c r="AO508" i="1"/>
  <c r="AO529" i="1" s="1"/>
  <c r="AK508" i="1"/>
  <c r="AG508" i="1"/>
  <c r="AC508" i="1"/>
  <c r="Y508" i="1"/>
  <c r="Y529" i="1" s="1"/>
  <c r="U508" i="1"/>
  <c r="Q508" i="1"/>
  <c r="M508" i="1"/>
  <c r="E508" i="1"/>
  <c r="CG506" i="1"/>
  <c r="CG527" i="1" s="1"/>
  <c r="CC506" i="1"/>
  <c r="CC527" i="1" s="1"/>
  <c r="BY506" i="1"/>
  <c r="BY527" i="1" s="1"/>
  <c r="BU506" i="1"/>
  <c r="BU527" i="1" s="1"/>
  <c r="BQ506" i="1"/>
  <c r="BQ527" i="1" s="1"/>
  <c r="BM506" i="1"/>
  <c r="BM527" i="1" s="1"/>
  <c r="BI506" i="1"/>
  <c r="BI527" i="1" s="1"/>
  <c r="BE506" i="1"/>
  <c r="BE527" i="1" s="1"/>
  <c r="BA506" i="1"/>
  <c r="BA527" i="1" s="1"/>
  <c r="AW506" i="1"/>
  <c r="AW527" i="1" s="1"/>
  <c r="AS506" i="1"/>
  <c r="AS527" i="1" s="1"/>
  <c r="AO506" i="1"/>
  <c r="AO527" i="1" s="1"/>
  <c r="AK506" i="1"/>
  <c r="AK527" i="1" s="1"/>
  <c r="AG506" i="1"/>
  <c r="AG527" i="1" s="1"/>
  <c r="AC506" i="1"/>
  <c r="AC527" i="1" s="1"/>
  <c r="Y506" i="1"/>
  <c r="Y527" i="1" s="1"/>
  <c r="U506" i="1"/>
  <c r="U527" i="1" s="1"/>
  <c r="Q506" i="1"/>
  <c r="Q527" i="1" s="1"/>
  <c r="M506" i="1"/>
  <c r="M527" i="1" s="1"/>
  <c r="E506" i="1"/>
  <c r="CE505" i="1"/>
  <c r="CE526" i="1" s="1"/>
  <c r="CA505" i="1"/>
  <c r="CA526" i="1" s="1"/>
  <c r="BW505" i="1"/>
  <c r="BW526" i="1" s="1"/>
  <c r="BS505" i="1"/>
  <c r="BS526" i="1" s="1"/>
  <c r="BO505" i="1"/>
  <c r="BO526" i="1" s="1"/>
  <c r="BK505" i="1"/>
  <c r="BK526" i="1" s="1"/>
  <c r="BG505" i="1"/>
  <c r="BG526" i="1" s="1"/>
  <c r="BC505" i="1"/>
  <c r="BC526" i="1" s="1"/>
  <c r="AY505" i="1"/>
  <c r="AY526" i="1" s="1"/>
  <c r="AU505" i="1"/>
  <c r="AU526" i="1" s="1"/>
  <c r="AQ505" i="1"/>
  <c r="AQ526" i="1" s="1"/>
  <c r="AM505" i="1"/>
  <c r="AM526" i="1" s="1"/>
  <c r="AI505" i="1"/>
  <c r="AE505" i="1"/>
  <c r="AA505" i="1"/>
  <c r="W505" i="1"/>
  <c r="S505" i="1"/>
  <c r="O505" i="1"/>
  <c r="K505" i="1"/>
  <c r="K526" i="1" s="1"/>
  <c r="D504" i="1"/>
  <c r="A503" i="1"/>
  <c r="K364" i="1"/>
  <c r="J396" i="1"/>
  <c r="CM396" i="1" s="1"/>
  <c r="K393" i="1"/>
  <c r="J479" i="1"/>
  <c r="K478" i="1"/>
  <c r="M478" i="1"/>
  <c r="M470" i="1" s="1"/>
  <c r="M454" i="1" s="1"/>
  <c r="O478" i="1"/>
  <c r="Q478" i="1"/>
  <c r="Q470" i="1" s="1"/>
  <c r="Q454" i="1" s="1"/>
  <c r="S478" i="1"/>
  <c r="S470" i="1" s="1"/>
  <c r="S454" i="1" s="1"/>
  <c r="S518" i="1" s="1"/>
  <c r="S539" i="1" s="1"/>
  <c r="U478" i="1"/>
  <c r="U470" i="1" s="1"/>
  <c r="U454" i="1" s="1"/>
  <c r="W478" i="1"/>
  <c r="Y478" i="1"/>
  <c r="Y470" i="1" s="1"/>
  <c r="Y454" i="1" s="1"/>
  <c r="AA478" i="1"/>
  <c r="AA470" i="1" s="1"/>
  <c r="AA454" i="1" s="1"/>
  <c r="AA518" i="1" s="1"/>
  <c r="AA539" i="1" s="1"/>
  <c r="AC478" i="1"/>
  <c r="AC470" i="1" s="1"/>
  <c r="AC454" i="1" s="1"/>
  <c r="AE478" i="1"/>
  <c r="AG478" i="1"/>
  <c r="AG470" i="1" s="1"/>
  <c r="AG454" i="1" s="1"/>
  <c r="AI478" i="1"/>
  <c r="AI470" i="1" s="1"/>
  <c r="AI454" i="1" s="1"/>
  <c r="AI518" i="1" s="1"/>
  <c r="AI539" i="1" s="1"/>
  <c r="AK478" i="1"/>
  <c r="AK470" i="1" s="1"/>
  <c r="AK454" i="1" s="1"/>
  <c r="AM478" i="1"/>
  <c r="AO478" i="1"/>
  <c r="AO470" i="1" s="1"/>
  <c r="AO454" i="1" s="1"/>
  <c r="AQ478" i="1"/>
  <c r="AQ470" i="1" s="1"/>
  <c r="AQ454" i="1" s="1"/>
  <c r="AQ518" i="1" s="1"/>
  <c r="AQ539" i="1" s="1"/>
  <c r="AS478" i="1"/>
  <c r="AS470" i="1" s="1"/>
  <c r="AS454" i="1" s="1"/>
  <c r="AU478" i="1"/>
  <c r="AW478" i="1"/>
  <c r="AW470" i="1" s="1"/>
  <c r="AW454" i="1" s="1"/>
  <c r="AY478" i="1"/>
  <c r="AY470" i="1" s="1"/>
  <c r="AY454" i="1" s="1"/>
  <c r="AY518" i="1" s="1"/>
  <c r="AY539" i="1" s="1"/>
  <c r="BA478" i="1"/>
  <c r="BA470" i="1" s="1"/>
  <c r="BA454" i="1" s="1"/>
  <c r="BC478" i="1"/>
  <c r="BE478" i="1"/>
  <c r="BE470" i="1" s="1"/>
  <c r="BE454" i="1" s="1"/>
  <c r="BG478" i="1"/>
  <c r="BG470" i="1" s="1"/>
  <c r="BG454" i="1" s="1"/>
  <c r="BG518" i="1" s="1"/>
  <c r="BG539" i="1" s="1"/>
  <c r="BI478" i="1"/>
  <c r="BI470" i="1" s="1"/>
  <c r="BI454" i="1" s="1"/>
  <c r="BK478" i="1"/>
  <c r="BM478" i="1"/>
  <c r="BM470" i="1" s="1"/>
  <c r="BM454" i="1" s="1"/>
  <c r="BO478" i="1"/>
  <c r="BO470" i="1" s="1"/>
  <c r="BO454" i="1" s="1"/>
  <c r="BO518" i="1" s="1"/>
  <c r="BO539" i="1" s="1"/>
  <c r="BQ478" i="1"/>
  <c r="BQ470" i="1" s="1"/>
  <c r="BQ454" i="1" s="1"/>
  <c r="BS478" i="1"/>
  <c r="BU478" i="1"/>
  <c r="BU470" i="1" s="1"/>
  <c r="BU454" i="1" s="1"/>
  <c r="BW478" i="1"/>
  <c r="BW470" i="1" s="1"/>
  <c r="BW454" i="1" s="1"/>
  <c r="BW518" i="1" s="1"/>
  <c r="BW539" i="1" s="1"/>
  <c r="BY478" i="1"/>
  <c r="BY470" i="1" s="1"/>
  <c r="BY454" i="1" s="1"/>
  <c r="CA478" i="1"/>
  <c r="CC478" i="1"/>
  <c r="CC470" i="1" s="1"/>
  <c r="CC454" i="1" s="1"/>
  <c r="CE478" i="1"/>
  <c r="CE470" i="1" s="1"/>
  <c r="CE454" i="1" s="1"/>
  <c r="CE518" i="1" s="1"/>
  <c r="CE539" i="1" s="1"/>
  <c r="CG478" i="1"/>
  <c r="CG470" i="1" s="1"/>
  <c r="CG454" i="1" s="1"/>
  <c r="C502" i="1"/>
  <c r="N505" i="1"/>
  <c r="N526" i="1" s="1"/>
  <c r="V505" i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R507" i="1"/>
  <c r="R528" i="1" s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T508" i="1"/>
  <c r="AB508" i="1"/>
  <c r="AB529" i="1" s="1"/>
  <c r="AJ508" i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E531" i="1"/>
  <c r="D533" i="1"/>
  <c r="E534" i="1"/>
  <c r="E535" i="1"/>
  <c r="C537" i="1"/>
  <c r="D538" i="1"/>
  <c r="D539" i="1"/>
  <c r="BC8" i="1"/>
  <c r="AZ8" i="1"/>
  <c r="BC9" i="1"/>
  <c r="AZ9" i="1"/>
  <c r="AZ501" i="1" l="1"/>
  <c r="BC501" i="1"/>
  <c r="BT24" i="1"/>
  <c r="BT10" i="1" s="1"/>
  <c r="BT502" i="1" s="1"/>
  <c r="BT523" i="1" s="1"/>
  <c r="BD24" i="1"/>
  <c r="BD10" i="1" s="1"/>
  <c r="BD502" i="1" s="1"/>
  <c r="BD523" i="1" s="1"/>
  <c r="AN24" i="1"/>
  <c r="AN10" i="1" s="1"/>
  <c r="AN502" i="1" s="1"/>
  <c r="AN523" i="1" s="1"/>
  <c r="X24" i="1"/>
  <c r="X10" i="1" s="1"/>
  <c r="X502" i="1" s="1"/>
  <c r="X523" i="1" s="1"/>
  <c r="X531" i="1"/>
  <c r="J393" i="1"/>
  <c r="K392" i="1"/>
  <c r="J364" i="1"/>
  <c r="K336" i="1"/>
  <c r="J336" i="1" s="1"/>
  <c r="CM336" i="1" s="1"/>
  <c r="M531" i="1"/>
  <c r="M535" i="1"/>
  <c r="C523" i="1"/>
  <c r="B523" i="1"/>
  <c r="J156" i="1"/>
  <c r="CM156" i="1" s="1"/>
  <c r="K155" i="1"/>
  <c r="J155" i="1" s="1"/>
  <c r="J508" i="1" s="1"/>
  <c r="J135" i="1"/>
  <c r="CM135" i="1" s="1"/>
  <c r="J59" i="1"/>
  <c r="CD45" i="1"/>
  <c r="CD44" i="1" s="1"/>
  <c r="BZ45" i="1"/>
  <c r="BZ44" i="1" s="1"/>
  <c r="BZ24" i="1" s="1"/>
  <c r="BV45" i="1"/>
  <c r="BV44" i="1" s="1"/>
  <c r="BR45" i="1"/>
  <c r="BR44" i="1" s="1"/>
  <c r="BR24" i="1" s="1"/>
  <c r="BN45" i="1"/>
  <c r="BN44" i="1" s="1"/>
  <c r="BJ45" i="1"/>
  <c r="BJ44" i="1" s="1"/>
  <c r="BJ24" i="1" s="1"/>
  <c r="BF45" i="1"/>
  <c r="BF44" i="1" s="1"/>
  <c r="BB45" i="1"/>
  <c r="BB44" i="1" s="1"/>
  <c r="BB24" i="1" s="1"/>
  <c r="AX45" i="1"/>
  <c r="AX44" i="1" s="1"/>
  <c r="AT45" i="1"/>
  <c r="AT44" i="1" s="1"/>
  <c r="AT24" i="1" s="1"/>
  <c r="AP45" i="1"/>
  <c r="AP44" i="1" s="1"/>
  <c r="AL45" i="1"/>
  <c r="AL44" i="1" s="1"/>
  <c r="AL24" i="1" s="1"/>
  <c r="AH45" i="1"/>
  <c r="AH44" i="1" s="1"/>
  <c r="AD45" i="1"/>
  <c r="AD44" i="1" s="1"/>
  <c r="AD24" i="1" s="1"/>
  <c r="Z45" i="1"/>
  <c r="Z44" i="1" s="1"/>
  <c r="V45" i="1"/>
  <c r="V44" i="1" s="1"/>
  <c r="V24" i="1" s="1"/>
  <c r="R45" i="1"/>
  <c r="R44" i="1" s="1"/>
  <c r="N45" i="1"/>
  <c r="N44" i="1" s="1"/>
  <c r="N24" i="1" s="1"/>
  <c r="J46" i="1"/>
  <c r="K45" i="1"/>
  <c r="CA24" i="1"/>
  <c r="BS24" i="1"/>
  <c r="BK24" i="1"/>
  <c r="BC24" i="1"/>
  <c r="CG504" i="1" s="1"/>
  <c r="CG525" i="1" s="1"/>
  <c r="AU24" i="1"/>
  <c r="AM24" i="1"/>
  <c r="AE24" i="1"/>
  <c r="AE10" i="1" s="1"/>
  <c r="AE502" i="1" s="1"/>
  <c r="W24" i="1"/>
  <c r="O24" i="1"/>
  <c r="O10" i="1" s="1"/>
  <c r="O502" i="1" s="1"/>
  <c r="J25" i="1"/>
  <c r="CA10" i="1"/>
  <c r="CA502" i="1" s="1"/>
  <c r="CA523" i="1" s="1"/>
  <c r="BS10" i="1"/>
  <c r="BS502" i="1" s="1"/>
  <c r="BS523" i="1" s="1"/>
  <c r="BK10" i="1"/>
  <c r="BK502" i="1" s="1"/>
  <c r="BK523" i="1" s="1"/>
  <c r="BC10" i="1"/>
  <c r="AU10" i="1"/>
  <c r="AU502" i="1" s="1"/>
  <c r="AU523" i="1" s="1"/>
  <c r="AM10" i="1"/>
  <c r="AM502" i="1" s="1"/>
  <c r="AM523" i="1" s="1"/>
  <c r="W10" i="1"/>
  <c r="W502" i="1" s="1"/>
  <c r="W523" i="1" s="1"/>
  <c r="J11" i="1"/>
  <c r="X526" i="1"/>
  <c r="J510" i="1"/>
  <c r="J217" i="1"/>
  <c r="CM217" i="1" s="1"/>
  <c r="D541" i="1"/>
  <c r="C539" i="1"/>
  <c r="D537" i="1"/>
  <c r="E536" i="1"/>
  <c r="D535" i="1"/>
  <c r="E533" i="1"/>
  <c r="E532" i="1"/>
  <c r="D531" i="1"/>
  <c r="BV520" i="1"/>
  <c r="BV541" i="1" s="1"/>
  <c r="BF520" i="1"/>
  <c r="BF541" i="1" s="1"/>
  <c r="AP520" i="1"/>
  <c r="AP541" i="1" s="1"/>
  <c r="Z520" i="1"/>
  <c r="Z541" i="1" s="1"/>
  <c r="J520" i="1"/>
  <c r="J541" i="1" s="1"/>
  <c r="BT519" i="1"/>
  <c r="BT540" i="1" s="1"/>
  <c r="BD519" i="1"/>
  <c r="BD540" i="1" s="1"/>
  <c r="AN519" i="1"/>
  <c r="AN540" i="1" s="1"/>
  <c r="X519" i="1"/>
  <c r="X540" i="1" s="1"/>
  <c r="C519" i="1"/>
  <c r="BR518" i="1"/>
  <c r="BR539" i="1" s="1"/>
  <c r="BB518" i="1"/>
  <c r="BB539" i="1" s="1"/>
  <c r="AL518" i="1"/>
  <c r="AL539" i="1" s="1"/>
  <c r="V518" i="1"/>
  <c r="V539" i="1" s="1"/>
  <c r="CF517" i="1"/>
  <c r="CF538" i="1" s="1"/>
  <c r="BP517" i="1"/>
  <c r="BP538" i="1" s="1"/>
  <c r="AZ517" i="1"/>
  <c r="AZ538" i="1" s="1"/>
  <c r="AJ517" i="1"/>
  <c r="AJ538" i="1" s="1"/>
  <c r="T517" i="1"/>
  <c r="T538" i="1" s="1"/>
  <c r="CD516" i="1"/>
  <c r="CD537" i="1" s="1"/>
  <c r="BN516" i="1"/>
  <c r="BN537" i="1" s="1"/>
  <c r="AX516" i="1"/>
  <c r="AX537" i="1" s="1"/>
  <c r="AH516" i="1"/>
  <c r="R516" i="1"/>
  <c r="R537" i="1" s="1"/>
  <c r="CB515" i="1"/>
  <c r="CB536" i="1" s="1"/>
  <c r="BL515" i="1"/>
  <c r="BL536" i="1" s="1"/>
  <c r="AV515" i="1"/>
  <c r="AV536" i="1" s="1"/>
  <c r="AF515" i="1"/>
  <c r="AF536" i="1" s="1"/>
  <c r="P515" i="1"/>
  <c r="P536" i="1" s="1"/>
  <c r="CF514" i="1"/>
  <c r="CF535" i="1" s="1"/>
  <c r="BX514" i="1"/>
  <c r="BX535" i="1" s="1"/>
  <c r="BP514" i="1"/>
  <c r="BP535" i="1" s="1"/>
  <c r="BH514" i="1"/>
  <c r="BH535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CD513" i="1"/>
  <c r="CD534" i="1" s="1"/>
  <c r="BV513" i="1"/>
  <c r="BV534" i="1" s="1"/>
  <c r="BN513" i="1"/>
  <c r="BN534" i="1" s="1"/>
  <c r="BF513" i="1"/>
  <c r="BF534" i="1" s="1"/>
  <c r="AX513" i="1"/>
  <c r="AX534" i="1" s="1"/>
  <c r="AP513" i="1"/>
  <c r="AP534" i="1" s="1"/>
  <c r="AH513" i="1"/>
  <c r="Z513" i="1"/>
  <c r="Z534" i="1" s="1"/>
  <c r="R513" i="1"/>
  <c r="R534" i="1" s="1"/>
  <c r="J513" i="1"/>
  <c r="CB512" i="1"/>
  <c r="CB533" i="1" s="1"/>
  <c r="BT512" i="1"/>
  <c r="BT533" i="1" s="1"/>
  <c r="BL512" i="1"/>
  <c r="BL533" i="1" s="1"/>
  <c r="BD512" i="1"/>
  <c r="BD533" i="1" s="1"/>
  <c r="AV512" i="1"/>
  <c r="AV533" i="1" s="1"/>
  <c r="AN512" i="1"/>
  <c r="AN533" i="1" s="1"/>
  <c r="AF512" i="1"/>
  <c r="X512" i="1"/>
  <c r="X533" i="1" s="1"/>
  <c r="P512" i="1"/>
  <c r="D512" i="1"/>
  <c r="BZ511" i="1"/>
  <c r="BZ532" i="1" s="1"/>
  <c r="BR511" i="1"/>
  <c r="BR532" i="1" s="1"/>
  <c r="BJ511" i="1"/>
  <c r="BJ532" i="1" s="1"/>
  <c r="BB511" i="1"/>
  <c r="BB532" i="1" s="1"/>
  <c r="AT511" i="1"/>
  <c r="AT532" i="1" s="1"/>
  <c r="AL511" i="1"/>
  <c r="AL532" i="1" s="1"/>
  <c r="AD511" i="1"/>
  <c r="AD532" i="1" s="1"/>
  <c r="V511" i="1"/>
  <c r="V532" i="1" s="1"/>
  <c r="N511" i="1"/>
  <c r="N532" i="1" s="1"/>
  <c r="CF510" i="1"/>
  <c r="CF531" i="1" s="1"/>
  <c r="BX510" i="1"/>
  <c r="BX531" i="1" s="1"/>
  <c r="BP510" i="1"/>
  <c r="BP531" i="1" s="1"/>
  <c r="BH510" i="1"/>
  <c r="BH531" i="1" s="1"/>
  <c r="AZ510" i="1"/>
  <c r="AZ531" i="1" s="1"/>
  <c r="AR510" i="1"/>
  <c r="AR531" i="1" s="1"/>
  <c r="AJ510" i="1"/>
  <c r="AB510" i="1"/>
  <c r="AB531" i="1" s="1"/>
  <c r="T510" i="1"/>
  <c r="L510" i="1"/>
  <c r="CD509" i="1"/>
  <c r="CD530" i="1" s="1"/>
  <c r="BV509" i="1"/>
  <c r="BV530" i="1" s="1"/>
  <c r="BN509" i="1"/>
  <c r="BN530" i="1" s="1"/>
  <c r="BF509" i="1"/>
  <c r="BF530" i="1" s="1"/>
  <c r="AX509" i="1"/>
  <c r="AX530" i="1" s="1"/>
  <c r="AP509" i="1"/>
  <c r="AP530" i="1" s="1"/>
  <c r="AH509" i="1"/>
  <c r="Z509" i="1"/>
  <c r="R509" i="1"/>
  <c r="R530" i="1" s="1"/>
  <c r="J509" i="1"/>
  <c r="CB508" i="1"/>
  <c r="CB529" i="1" s="1"/>
  <c r="BT508" i="1"/>
  <c r="BT529" i="1" s="1"/>
  <c r="BL508" i="1"/>
  <c r="BL529" i="1" s="1"/>
  <c r="BD508" i="1"/>
  <c r="BD529" i="1" s="1"/>
  <c r="AV508" i="1"/>
  <c r="AV529" i="1" s="1"/>
  <c r="AN508" i="1"/>
  <c r="AN529" i="1" s="1"/>
  <c r="AF508" i="1"/>
  <c r="X508" i="1"/>
  <c r="X529" i="1" s="1"/>
  <c r="P508" i="1"/>
  <c r="D508" i="1"/>
  <c r="BZ507" i="1"/>
  <c r="BZ528" i="1" s="1"/>
  <c r="BR507" i="1"/>
  <c r="BR528" i="1" s="1"/>
  <c r="BJ507" i="1"/>
  <c r="BJ528" i="1" s="1"/>
  <c r="BB507" i="1"/>
  <c r="BB528" i="1" s="1"/>
  <c r="AT507" i="1"/>
  <c r="AT528" i="1" s="1"/>
  <c r="AL507" i="1"/>
  <c r="AD507" i="1"/>
  <c r="V507" i="1"/>
  <c r="N507" i="1"/>
  <c r="N528" i="1" s="1"/>
  <c r="CD505" i="1"/>
  <c r="CD526" i="1" s="1"/>
  <c r="BV505" i="1"/>
  <c r="BV526" i="1" s="1"/>
  <c r="BN505" i="1"/>
  <c r="BN526" i="1" s="1"/>
  <c r="BF505" i="1"/>
  <c r="BF526" i="1" s="1"/>
  <c r="AX505" i="1"/>
  <c r="AX526" i="1" s="1"/>
  <c r="AP505" i="1"/>
  <c r="AP526" i="1" s="1"/>
  <c r="AH505" i="1"/>
  <c r="Z505" i="1"/>
  <c r="Z526" i="1" s="1"/>
  <c r="R505" i="1"/>
  <c r="J505" i="1"/>
  <c r="C504" i="1"/>
  <c r="J478" i="1"/>
  <c r="K470" i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M524" i="1" s="1"/>
  <c r="AK503" i="1"/>
  <c r="AI503" i="1"/>
  <c r="AG503" i="1"/>
  <c r="AE503" i="1"/>
  <c r="AC503" i="1"/>
  <c r="AA503" i="1"/>
  <c r="Y503" i="1"/>
  <c r="W503" i="1"/>
  <c r="U503" i="1"/>
  <c r="S503" i="1"/>
  <c r="Q503" i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R503" i="1"/>
  <c r="N503" i="1"/>
  <c r="N524" i="1" s="1"/>
  <c r="J503" i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F503" i="1"/>
  <c r="AB503" i="1"/>
  <c r="X503" i="1"/>
  <c r="X524" i="1" s="1"/>
  <c r="T503" i="1"/>
  <c r="P503" i="1"/>
  <c r="L503" i="1"/>
  <c r="C503" i="1"/>
  <c r="O504" i="1"/>
  <c r="W504" i="1"/>
  <c r="W525" i="1" s="1"/>
  <c r="AE504" i="1"/>
  <c r="AM504" i="1"/>
  <c r="AM525" i="1" s="1"/>
  <c r="AU504" i="1"/>
  <c r="AU525" i="1" s="1"/>
  <c r="BC504" i="1"/>
  <c r="BC525" i="1" s="1"/>
  <c r="BK504" i="1"/>
  <c r="BK525" i="1" s="1"/>
  <c r="BS504" i="1"/>
  <c r="BS525" i="1" s="1"/>
  <c r="CA504" i="1"/>
  <c r="CA525" i="1" s="1"/>
  <c r="E505" i="1"/>
  <c r="M505" i="1"/>
  <c r="Q505" i="1"/>
  <c r="U505" i="1"/>
  <c r="Y505" i="1"/>
  <c r="AC505" i="1"/>
  <c r="AG505" i="1"/>
  <c r="AK505" i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O506" i="1"/>
  <c r="O527" i="1" s="1"/>
  <c r="S506" i="1"/>
  <c r="S527" i="1" s="1"/>
  <c r="W506" i="1"/>
  <c r="W527" i="1" s="1"/>
  <c r="AA506" i="1"/>
  <c r="AA527" i="1" s="1"/>
  <c r="AE506" i="1"/>
  <c r="AE527" i="1" s="1"/>
  <c r="AI506" i="1"/>
  <c r="AI527" i="1" s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M528" i="1" s="1"/>
  <c r="Q507" i="1"/>
  <c r="U507" i="1"/>
  <c r="Y507" i="1"/>
  <c r="AC507" i="1"/>
  <c r="AG507" i="1"/>
  <c r="AK507" i="1"/>
  <c r="AO507" i="1"/>
  <c r="AO528" i="1" s="1"/>
  <c r="AS507" i="1"/>
  <c r="AS528" i="1" s="1"/>
  <c r="AW507" i="1"/>
  <c r="AW528" i="1" s="1"/>
  <c r="BA507" i="1"/>
  <c r="BA528" i="1" s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O508" i="1"/>
  <c r="S508" i="1"/>
  <c r="S529" i="1" s="1"/>
  <c r="W508" i="1"/>
  <c r="W529" i="1" s="1"/>
  <c r="AA508" i="1"/>
  <c r="AE508" i="1"/>
  <c r="AI508" i="1"/>
  <c r="AM508" i="1"/>
  <c r="AM529" i="1" s="1"/>
  <c r="AQ508" i="1"/>
  <c r="AQ529" i="1" s="1"/>
  <c r="AU508" i="1"/>
  <c r="AU529" i="1" s="1"/>
  <c r="AY508" i="1"/>
  <c r="AY529" i="1" s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U509" i="1"/>
  <c r="Y509" i="1"/>
  <c r="Y530" i="1" s="1"/>
  <c r="AC509" i="1"/>
  <c r="AG509" i="1"/>
  <c r="AK509" i="1"/>
  <c r="AK530" i="1" s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W510" i="1"/>
  <c r="AA510" i="1"/>
  <c r="AA531" i="1" s="1"/>
  <c r="AE510" i="1"/>
  <c r="AI510" i="1"/>
  <c r="AI531" i="1" s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M532" i="1" s="1"/>
  <c r="Q511" i="1"/>
  <c r="U511" i="1"/>
  <c r="Y511" i="1"/>
  <c r="Y532" i="1" s="1"/>
  <c r="AC511" i="1"/>
  <c r="AC532" i="1" s="1"/>
  <c r="AG511" i="1"/>
  <c r="AK511" i="1"/>
  <c r="AK532" i="1" s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O533" i="1" s="1"/>
  <c r="S512" i="1"/>
  <c r="S533" i="1" s="1"/>
  <c r="W512" i="1"/>
  <c r="W533" i="1" s="1"/>
  <c r="AA512" i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O535" i="1" s="1"/>
  <c r="S514" i="1"/>
  <c r="S535" i="1" s="1"/>
  <c r="W514" i="1"/>
  <c r="W535" i="1" s="1"/>
  <c r="AA514" i="1"/>
  <c r="AE514" i="1"/>
  <c r="AI514" i="1"/>
  <c r="AI535" i="1" s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N515" i="1"/>
  <c r="N536" i="1" s="1"/>
  <c r="V515" i="1"/>
  <c r="V536" i="1" s="1"/>
  <c r="AD515" i="1"/>
  <c r="AD536" i="1" s="1"/>
  <c r="AL515" i="1"/>
  <c r="AL536" i="1" s="1"/>
  <c r="AT515" i="1"/>
  <c r="AT536" i="1" s="1"/>
  <c r="BB515" i="1"/>
  <c r="BB536" i="1" s="1"/>
  <c r="BJ515" i="1"/>
  <c r="BJ536" i="1" s="1"/>
  <c r="BR515" i="1"/>
  <c r="BR536" i="1" s="1"/>
  <c r="BZ515" i="1"/>
  <c r="BZ536" i="1" s="1"/>
  <c r="C516" i="1"/>
  <c r="P516" i="1"/>
  <c r="X516" i="1"/>
  <c r="AF516" i="1"/>
  <c r="AN516" i="1"/>
  <c r="AN537" i="1" s="1"/>
  <c r="AV516" i="1"/>
  <c r="AV537" i="1" s="1"/>
  <c r="BD516" i="1"/>
  <c r="BD537" i="1" s="1"/>
  <c r="BL516" i="1"/>
  <c r="BL537" i="1" s="1"/>
  <c r="BT516" i="1"/>
  <c r="BT537" i="1" s="1"/>
  <c r="CB516" i="1"/>
  <c r="CB537" i="1" s="1"/>
  <c r="R517" i="1"/>
  <c r="R538" i="1" s="1"/>
  <c r="Z517" i="1"/>
  <c r="Z538" i="1" s="1"/>
  <c r="AH517" i="1"/>
  <c r="AH538" i="1" s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L519" i="1"/>
  <c r="AL540" i="1" s="1"/>
  <c r="AT519" i="1"/>
  <c r="AT540" i="1" s="1"/>
  <c r="BB519" i="1"/>
  <c r="BB540" i="1" s="1"/>
  <c r="BJ519" i="1"/>
  <c r="BJ540" i="1" s="1"/>
  <c r="BR519" i="1"/>
  <c r="BR540" i="1" s="1"/>
  <c r="BZ519" i="1"/>
  <c r="BZ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C525" i="1"/>
  <c r="D529" i="1"/>
  <c r="O515" i="1"/>
  <c r="O536" i="1" s="1"/>
  <c r="S515" i="1"/>
  <c r="S536" i="1" s="1"/>
  <c r="W515" i="1"/>
  <c r="W536" i="1" s="1"/>
  <c r="AA515" i="1"/>
  <c r="AA536" i="1" s="1"/>
  <c r="AE515" i="1"/>
  <c r="AE536" i="1" s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D516" i="1"/>
  <c r="M516" i="1"/>
  <c r="Q516" i="1"/>
  <c r="U516" i="1"/>
  <c r="Y516" i="1"/>
  <c r="AC516" i="1"/>
  <c r="AC537" i="1" s="1"/>
  <c r="AG516" i="1"/>
  <c r="AK516" i="1"/>
  <c r="AK537" i="1" s="1"/>
  <c r="AO516" i="1"/>
  <c r="AO537" i="1" s="1"/>
  <c r="AS516" i="1"/>
  <c r="AS537" i="1" s="1"/>
  <c r="AW516" i="1"/>
  <c r="AW537" i="1" s="1"/>
  <c r="BA516" i="1"/>
  <c r="BA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O517" i="1"/>
  <c r="O538" i="1" s="1"/>
  <c r="S517" i="1"/>
  <c r="S538" i="1" s="1"/>
  <c r="W517" i="1"/>
  <c r="W538" i="1" s="1"/>
  <c r="AA517" i="1"/>
  <c r="AA538" i="1" s="1"/>
  <c r="AE517" i="1"/>
  <c r="AE538" i="1" s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K519" i="1"/>
  <c r="K540" i="1" s="1"/>
  <c r="O519" i="1"/>
  <c r="O540" i="1" s="1"/>
  <c r="S519" i="1"/>
  <c r="S540" i="1" s="1"/>
  <c r="W519" i="1"/>
  <c r="W540" i="1" s="1"/>
  <c r="AA519" i="1"/>
  <c r="AA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D520" i="1"/>
  <c r="M520" i="1"/>
  <c r="M541" i="1" s="1"/>
  <c r="Q520" i="1"/>
  <c r="Q541" i="1" s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D534" i="1"/>
  <c r="C538" i="1"/>
  <c r="D540" i="1"/>
  <c r="E530" i="1"/>
  <c r="E529" i="1"/>
  <c r="D528" i="1"/>
  <c r="E526" i="1"/>
  <c r="D525" i="1"/>
  <c r="K417" i="1"/>
  <c r="J417" i="1" s="1"/>
  <c r="CM417" i="1" s="1"/>
  <c r="J418" i="1"/>
  <c r="CM418" i="1" s="1"/>
  <c r="J282" i="1"/>
  <c r="K281" i="1"/>
  <c r="CE96" i="1"/>
  <c r="CE507" i="1" s="1"/>
  <c r="CE528" i="1" s="1"/>
  <c r="CA96" i="1"/>
  <c r="CA507" i="1" s="1"/>
  <c r="CA528" i="1" s="1"/>
  <c r="BW96" i="1"/>
  <c r="BW507" i="1" s="1"/>
  <c r="BW528" i="1" s="1"/>
  <c r="BS96" i="1"/>
  <c r="BS507" i="1" s="1"/>
  <c r="BS528" i="1" s="1"/>
  <c r="BO96" i="1"/>
  <c r="BO507" i="1" s="1"/>
  <c r="BO528" i="1" s="1"/>
  <c r="BK96" i="1"/>
  <c r="BK507" i="1" s="1"/>
  <c r="BK528" i="1" s="1"/>
  <c r="BG96" i="1"/>
  <c r="BG507" i="1" s="1"/>
  <c r="BG528" i="1" s="1"/>
  <c r="BC96" i="1"/>
  <c r="BC507" i="1" s="1"/>
  <c r="BC528" i="1" s="1"/>
  <c r="AY96" i="1"/>
  <c r="AY507" i="1" s="1"/>
  <c r="AY528" i="1" s="1"/>
  <c r="AU96" i="1"/>
  <c r="AU507" i="1" s="1"/>
  <c r="AU528" i="1" s="1"/>
  <c r="AQ96" i="1"/>
  <c r="AQ507" i="1" s="1"/>
  <c r="AQ528" i="1" s="1"/>
  <c r="AM96" i="1"/>
  <c r="AM507" i="1" s="1"/>
  <c r="AM528" i="1" s="1"/>
  <c r="AI96" i="1"/>
  <c r="AI507" i="1" s="1"/>
  <c r="AE96" i="1"/>
  <c r="AE507" i="1" s="1"/>
  <c r="AA96" i="1"/>
  <c r="AA507" i="1" s="1"/>
  <c r="W96" i="1"/>
  <c r="W507" i="1" s="1"/>
  <c r="W528" i="1" s="1"/>
  <c r="S96" i="1"/>
  <c r="S507" i="1" s="1"/>
  <c r="O96" i="1"/>
  <c r="O507" i="1" s="1"/>
  <c r="K97" i="1"/>
  <c r="J98" i="1"/>
  <c r="CM98" i="1" s="1"/>
  <c r="CF45" i="1"/>
  <c r="CF44" i="1" s="1"/>
  <c r="CF24" i="1" s="1"/>
  <c r="CB45" i="1"/>
  <c r="CB44" i="1" s="1"/>
  <c r="CB506" i="1" s="1"/>
  <c r="CB527" i="1" s="1"/>
  <c r="BX45" i="1"/>
  <c r="BX44" i="1" s="1"/>
  <c r="BX24" i="1" s="1"/>
  <c r="BT45" i="1"/>
  <c r="BT44" i="1" s="1"/>
  <c r="BT506" i="1" s="1"/>
  <c r="BT527" i="1" s="1"/>
  <c r="BP45" i="1"/>
  <c r="BP44" i="1" s="1"/>
  <c r="BP24" i="1" s="1"/>
  <c r="BL45" i="1"/>
  <c r="BL44" i="1" s="1"/>
  <c r="BL506" i="1" s="1"/>
  <c r="BL527" i="1" s="1"/>
  <c r="BH45" i="1"/>
  <c r="BH44" i="1" s="1"/>
  <c r="BH24" i="1" s="1"/>
  <c r="BD45" i="1"/>
  <c r="BD44" i="1" s="1"/>
  <c r="BD506" i="1" s="1"/>
  <c r="BD527" i="1" s="1"/>
  <c r="AZ45" i="1"/>
  <c r="AZ44" i="1" s="1"/>
  <c r="AZ24" i="1" s="1"/>
  <c r="AV45" i="1"/>
  <c r="AV44" i="1" s="1"/>
  <c r="AV506" i="1" s="1"/>
  <c r="AV527" i="1" s="1"/>
  <c r="AR45" i="1"/>
  <c r="AR44" i="1" s="1"/>
  <c r="AR24" i="1" s="1"/>
  <c r="AN45" i="1"/>
  <c r="AN44" i="1" s="1"/>
  <c r="AN506" i="1" s="1"/>
  <c r="AN527" i="1" s="1"/>
  <c r="AJ45" i="1"/>
  <c r="AJ44" i="1" s="1"/>
  <c r="AJ24" i="1" s="1"/>
  <c r="AF45" i="1"/>
  <c r="AF44" i="1" s="1"/>
  <c r="AF506" i="1" s="1"/>
  <c r="AF527" i="1" s="1"/>
  <c r="AB45" i="1"/>
  <c r="AB44" i="1" s="1"/>
  <c r="AB24" i="1" s="1"/>
  <c r="X45" i="1"/>
  <c r="X44" i="1" s="1"/>
  <c r="X506" i="1" s="1"/>
  <c r="X527" i="1" s="1"/>
  <c r="T45" i="1"/>
  <c r="T44" i="1" s="1"/>
  <c r="T24" i="1" s="1"/>
  <c r="P45" i="1"/>
  <c r="P44" i="1" s="1"/>
  <c r="P506" i="1" s="1"/>
  <c r="P527" i="1" s="1"/>
  <c r="L45" i="1"/>
  <c r="L44" i="1" s="1"/>
  <c r="L24" i="1" s="1"/>
  <c r="CG24" i="1"/>
  <c r="CC24" i="1"/>
  <c r="CC504" i="1" s="1"/>
  <c r="CC525" i="1" s="1"/>
  <c r="BY24" i="1"/>
  <c r="BY504" i="1" s="1"/>
  <c r="BY525" i="1" s="1"/>
  <c r="BU24" i="1"/>
  <c r="BU504" i="1" s="1"/>
  <c r="BU525" i="1" s="1"/>
  <c r="BQ24" i="1"/>
  <c r="BQ504" i="1" s="1"/>
  <c r="BQ525" i="1" s="1"/>
  <c r="BM24" i="1"/>
  <c r="BM504" i="1" s="1"/>
  <c r="BM525" i="1" s="1"/>
  <c r="BI24" i="1"/>
  <c r="BI504" i="1" s="1"/>
  <c r="BI525" i="1" s="1"/>
  <c r="BE24" i="1"/>
  <c r="BE504" i="1" s="1"/>
  <c r="BE525" i="1" s="1"/>
  <c r="BA24" i="1"/>
  <c r="BA504" i="1" s="1"/>
  <c r="BA525" i="1" s="1"/>
  <c r="AW24" i="1"/>
  <c r="AW504" i="1" s="1"/>
  <c r="AW525" i="1" s="1"/>
  <c r="AS24" i="1"/>
  <c r="AS504" i="1" s="1"/>
  <c r="AS525" i="1" s="1"/>
  <c r="AO24" i="1"/>
  <c r="AO504" i="1" s="1"/>
  <c r="AO525" i="1" s="1"/>
  <c r="AK24" i="1"/>
  <c r="AG24" i="1"/>
  <c r="AC24" i="1"/>
  <c r="Y24" i="1"/>
  <c r="U24" i="1"/>
  <c r="Q24" i="1"/>
  <c r="M24" i="1"/>
  <c r="M504" i="1" s="1"/>
  <c r="CG10" i="1"/>
  <c r="BY10" i="1"/>
  <c r="BY502" i="1" s="1"/>
  <c r="BY523" i="1" s="1"/>
  <c r="BQ10" i="1"/>
  <c r="BQ502" i="1" s="1"/>
  <c r="BQ523" i="1" s="1"/>
  <c r="BI10" i="1"/>
  <c r="BI502" i="1" s="1"/>
  <c r="BI523" i="1" s="1"/>
  <c r="BA10" i="1"/>
  <c r="BA502" i="1" s="1"/>
  <c r="BA523" i="1" s="1"/>
  <c r="AS10" i="1"/>
  <c r="AS502" i="1" s="1"/>
  <c r="AS523" i="1" s="1"/>
  <c r="M10" i="1"/>
  <c r="M502" i="1" s="1"/>
  <c r="M523" i="1" s="1"/>
  <c r="L505" i="1"/>
  <c r="T505" i="1"/>
  <c r="AB505" i="1"/>
  <c r="AJ505" i="1"/>
  <c r="AR505" i="1"/>
  <c r="AR526" i="1" s="1"/>
  <c r="AZ505" i="1"/>
  <c r="AZ526" i="1" s="1"/>
  <c r="BH505" i="1"/>
  <c r="BH526" i="1" s="1"/>
  <c r="BP505" i="1"/>
  <c r="BP526" i="1" s="1"/>
  <c r="BX505" i="1"/>
  <c r="BX526" i="1" s="1"/>
  <c r="CF505" i="1"/>
  <c r="CF526" i="1" s="1"/>
  <c r="N506" i="1"/>
  <c r="N527" i="1" s="1"/>
  <c r="AD506" i="1"/>
  <c r="AD527" i="1" s="1"/>
  <c r="AT506" i="1"/>
  <c r="AT527" i="1" s="1"/>
  <c r="BJ506" i="1"/>
  <c r="BJ527" i="1" s="1"/>
  <c r="BZ506" i="1"/>
  <c r="BZ527" i="1" s="1"/>
  <c r="D507" i="1"/>
  <c r="P507" i="1"/>
  <c r="X507" i="1"/>
  <c r="AF507" i="1"/>
  <c r="AN507" i="1"/>
  <c r="AN528" i="1" s="1"/>
  <c r="AV507" i="1"/>
  <c r="AV528" i="1" s="1"/>
  <c r="BD507" i="1"/>
  <c r="BD528" i="1" s="1"/>
  <c r="BL507" i="1"/>
  <c r="BL528" i="1" s="1"/>
  <c r="BT507" i="1"/>
  <c r="BT528" i="1" s="1"/>
  <c r="CB507" i="1"/>
  <c r="CB528" i="1" s="1"/>
  <c r="R508" i="1"/>
  <c r="R529" i="1" s="1"/>
  <c r="Z508" i="1"/>
  <c r="AH508" i="1"/>
  <c r="AP508" i="1"/>
  <c r="AP529" i="1" s="1"/>
  <c r="AX508" i="1"/>
  <c r="AX529" i="1" s="1"/>
  <c r="BF508" i="1"/>
  <c r="BF529" i="1" s="1"/>
  <c r="BN508" i="1"/>
  <c r="BN529" i="1" s="1"/>
  <c r="BV508" i="1"/>
  <c r="BV529" i="1" s="1"/>
  <c r="CD508" i="1"/>
  <c r="CD529" i="1" s="1"/>
  <c r="L509" i="1"/>
  <c r="T509" i="1"/>
  <c r="AB509" i="1"/>
  <c r="AB530" i="1" s="1"/>
  <c r="AJ509" i="1"/>
  <c r="AJ530" i="1" s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D531" i="1" s="1"/>
  <c r="AL510" i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J512" i="1"/>
  <c r="R512" i="1"/>
  <c r="R533" i="1" s="1"/>
  <c r="Z512" i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T513" i="1"/>
  <c r="AB513" i="1"/>
  <c r="AB534" i="1" s="1"/>
  <c r="AJ513" i="1"/>
  <c r="AJ534" i="1" s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D535" i="1" s="1"/>
  <c r="AL514" i="1"/>
  <c r="AL535" i="1" s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T515" i="1"/>
  <c r="T536" i="1" s="1"/>
  <c r="AJ515" i="1"/>
  <c r="AJ536" i="1" s="1"/>
  <c r="AZ515" i="1"/>
  <c r="AZ536" i="1" s="1"/>
  <c r="BP515" i="1"/>
  <c r="BP536" i="1" s="1"/>
  <c r="CF515" i="1"/>
  <c r="CF536" i="1" s="1"/>
  <c r="V516" i="1"/>
  <c r="AL516" i="1"/>
  <c r="AL537" i="1" s="1"/>
  <c r="BB516" i="1"/>
  <c r="BB537" i="1" s="1"/>
  <c r="BR516" i="1"/>
  <c r="BR537" i="1" s="1"/>
  <c r="C517" i="1"/>
  <c r="X517" i="1"/>
  <c r="X538" i="1" s="1"/>
  <c r="AN517" i="1"/>
  <c r="AN538" i="1" s="1"/>
  <c r="BD517" i="1"/>
  <c r="BD538" i="1" s="1"/>
  <c r="BT517" i="1"/>
  <c r="BT538" i="1" s="1"/>
  <c r="Z518" i="1"/>
  <c r="Z539" i="1" s="1"/>
  <c r="AP518" i="1"/>
  <c r="AP539" i="1" s="1"/>
  <c r="BF518" i="1"/>
  <c r="BF539" i="1" s="1"/>
  <c r="BV518" i="1"/>
  <c r="BV539" i="1" s="1"/>
  <c r="L519" i="1"/>
  <c r="L540" i="1" s="1"/>
  <c r="AB519" i="1"/>
  <c r="AB540" i="1" s="1"/>
  <c r="AR519" i="1"/>
  <c r="AR540" i="1" s="1"/>
  <c r="BH519" i="1"/>
  <c r="BH540" i="1" s="1"/>
  <c r="BX519" i="1"/>
  <c r="BX540" i="1" s="1"/>
  <c r="N520" i="1"/>
  <c r="N541" i="1" s="1"/>
  <c r="AD520" i="1"/>
  <c r="AD541" i="1" s="1"/>
  <c r="AT520" i="1"/>
  <c r="AT541" i="1" s="1"/>
  <c r="BJ520" i="1"/>
  <c r="BJ541" i="1" s="1"/>
  <c r="BZ520" i="1"/>
  <c r="BZ541" i="1" s="1"/>
  <c r="BE2" i="1"/>
  <c r="AX2" i="1"/>
  <c r="BD8" i="1"/>
  <c r="AY8" i="1"/>
  <c r="BD9" i="1"/>
  <c r="AY9" i="1"/>
  <c r="AY501" i="1" l="1"/>
  <c r="BD501" i="1"/>
  <c r="O523" i="1"/>
  <c r="O526" i="1"/>
  <c r="O530" i="1"/>
  <c r="O532" i="1"/>
  <c r="O537" i="1"/>
  <c r="O534" i="1"/>
  <c r="AE523" i="1"/>
  <c r="AE526" i="1"/>
  <c r="AE530" i="1"/>
  <c r="AE532" i="1"/>
  <c r="AE534" i="1"/>
  <c r="AE537" i="1"/>
  <c r="AW2" i="1"/>
  <c r="AL531" i="1"/>
  <c r="L526" i="1"/>
  <c r="Q10" i="1"/>
  <c r="Q502" i="1" s="1"/>
  <c r="Q504" i="1"/>
  <c r="Q525" i="1" s="1"/>
  <c r="Y10" i="1"/>
  <c r="Y502" i="1" s="1"/>
  <c r="Y504" i="1"/>
  <c r="Y525" i="1" s="1"/>
  <c r="AG10" i="1"/>
  <c r="AG502" i="1" s="1"/>
  <c r="AG504" i="1"/>
  <c r="AG525" i="1" s="1"/>
  <c r="L10" i="1"/>
  <c r="L502" i="1" s="1"/>
  <c r="L504" i="1"/>
  <c r="L525" i="1" s="1"/>
  <c r="T10" i="1"/>
  <c r="T502" i="1" s="1"/>
  <c r="T504" i="1"/>
  <c r="T525" i="1" s="1"/>
  <c r="AB10" i="1"/>
  <c r="AB502" i="1" s="1"/>
  <c r="AB504" i="1"/>
  <c r="AB525" i="1" s="1"/>
  <c r="AJ10" i="1"/>
  <c r="AJ502" i="1" s="1"/>
  <c r="AJ504" i="1"/>
  <c r="AJ525" i="1" s="1"/>
  <c r="AR10" i="1"/>
  <c r="AR502" i="1" s="1"/>
  <c r="AR523" i="1" s="1"/>
  <c r="AR504" i="1"/>
  <c r="AR525" i="1" s="1"/>
  <c r="AZ10" i="1"/>
  <c r="AZ502" i="1" s="1"/>
  <c r="AZ523" i="1" s="1"/>
  <c r="AZ504" i="1"/>
  <c r="AZ525" i="1" s="1"/>
  <c r="BH10" i="1"/>
  <c r="BH502" i="1" s="1"/>
  <c r="BH523" i="1" s="1"/>
  <c r="BH504" i="1"/>
  <c r="BH525" i="1" s="1"/>
  <c r="BP10" i="1"/>
  <c r="BP502" i="1" s="1"/>
  <c r="BP523" i="1" s="1"/>
  <c r="BP504" i="1"/>
  <c r="BP525" i="1" s="1"/>
  <c r="BX10" i="1"/>
  <c r="BX502" i="1" s="1"/>
  <c r="BX523" i="1" s="1"/>
  <c r="BX504" i="1"/>
  <c r="BX525" i="1" s="1"/>
  <c r="CF10" i="1"/>
  <c r="CF502" i="1" s="1"/>
  <c r="CF523" i="1" s="1"/>
  <c r="CF504" i="1"/>
  <c r="CF525" i="1" s="1"/>
  <c r="K96" i="1"/>
  <c r="J97" i="1"/>
  <c r="CM97" i="1" s="1"/>
  <c r="K517" i="1"/>
  <c r="K538" i="1" s="1"/>
  <c r="AG537" i="1"/>
  <c r="Y537" i="1"/>
  <c r="Q537" i="1"/>
  <c r="AG534" i="1"/>
  <c r="Y534" i="1"/>
  <c r="Q534" i="1"/>
  <c r="AE533" i="1"/>
  <c r="AG530" i="1"/>
  <c r="Q530" i="1"/>
  <c r="AE529" i="1"/>
  <c r="O529" i="1"/>
  <c r="AC528" i="1"/>
  <c r="AG526" i="1"/>
  <c r="Y526" i="1"/>
  <c r="Q526" i="1"/>
  <c r="AE525" i="1"/>
  <c r="O525" i="1"/>
  <c r="C524" i="1"/>
  <c r="D524" i="1"/>
  <c r="AD524" i="1"/>
  <c r="Q524" i="1"/>
  <c r="Y524" i="1"/>
  <c r="AG524" i="1"/>
  <c r="T506" i="1"/>
  <c r="T527" i="1" s="1"/>
  <c r="AJ506" i="1"/>
  <c r="AJ527" i="1" s="1"/>
  <c r="AZ506" i="1"/>
  <c r="AZ527" i="1" s="1"/>
  <c r="BP506" i="1"/>
  <c r="BP527" i="1" s="1"/>
  <c r="CF506" i="1"/>
  <c r="CF527" i="1" s="1"/>
  <c r="AL528" i="1"/>
  <c r="L531" i="1"/>
  <c r="BC502" i="1"/>
  <c r="BC523" i="1" s="1"/>
  <c r="CG502" i="1"/>
  <c r="CG523" i="1" s="1"/>
  <c r="J45" i="1"/>
  <c r="K44" i="1"/>
  <c r="N10" i="1"/>
  <c r="N502" i="1" s="1"/>
  <c r="N523" i="1" s="1"/>
  <c r="N504" i="1"/>
  <c r="N525" i="1" s="1"/>
  <c r="V10" i="1"/>
  <c r="V502" i="1" s="1"/>
  <c r="V504" i="1"/>
  <c r="V525" i="1" s="1"/>
  <c r="AD10" i="1"/>
  <c r="AD502" i="1" s="1"/>
  <c r="AD504" i="1"/>
  <c r="AD525" i="1" s="1"/>
  <c r="AL10" i="1"/>
  <c r="AL502" i="1" s="1"/>
  <c r="AL504" i="1"/>
  <c r="AL525" i="1" s="1"/>
  <c r="AT10" i="1"/>
  <c r="AT502" i="1" s="1"/>
  <c r="AT523" i="1" s="1"/>
  <c r="AT504" i="1"/>
  <c r="AT525" i="1" s="1"/>
  <c r="BB10" i="1"/>
  <c r="BB502" i="1" s="1"/>
  <c r="BB523" i="1" s="1"/>
  <c r="BB504" i="1"/>
  <c r="BB525" i="1" s="1"/>
  <c r="BJ10" i="1"/>
  <c r="BJ502" i="1" s="1"/>
  <c r="BJ523" i="1" s="1"/>
  <c r="BJ504" i="1"/>
  <c r="BJ525" i="1" s="1"/>
  <c r="BR10" i="1"/>
  <c r="BR502" i="1" s="1"/>
  <c r="BR523" i="1" s="1"/>
  <c r="BR504" i="1"/>
  <c r="BR525" i="1" s="1"/>
  <c r="BZ10" i="1"/>
  <c r="BZ502" i="1" s="1"/>
  <c r="BZ523" i="1" s="1"/>
  <c r="BZ504" i="1"/>
  <c r="BZ525" i="1" s="1"/>
  <c r="W534" i="1"/>
  <c r="W530" i="1"/>
  <c r="J392" i="1"/>
  <c r="J516" i="1" s="1"/>
  <c r="K516" i="1"/>
  <c r="K537" i="1" s="1"/>
  <c r="BF2" i="1"/>
  <c r="V537" i="1"/>
  <c r="T534" i="1"/>
  <c r="L530" i="1"/>
  <c r="X528" i="1"/>
  <c r="BR506" i="1"/>
  <c r="BR527" i="1" s="1"/>
  <c r="BB506" i="1"/>
  <c r="BB527" i="1" s="1"/>
  <c r="AL506" i="1"/>
  <c r="AL527" i="1" s="1"/>
  <c r="V506" i="1"/>
  <c r="V527" i="1" s="1"/>
  <c r="AJ526" i="1"/>
  <c r="T526" i="1"/>
  <c r="AO10" i="1"/>
  <c r="AO502" i="1" s="1"/>
  <c r="AO523" i="1" s="1"/>
  <c r="AW10" i="1"/>
  <c r="AW502" i="1" s="1"/>
  <c r="AW523" i="1" s="1"/>
  <c r="BE10" i="1"/>
  <c r="BE502" i="1" s="1"/>
  <c r="BE523" i="1" s="1"/>
  <c r="BM10" i="1"/>
  <c r="BM502" i="1" s="1"/>
  <c r="BM523" i="1" s="1"/>
  <c r="BU10" i="1"/>
  <c r="BU502" i="1" s="1"/>
  <c r="BU523" i="1" s="1"/>
  <c r="CC10" i="1"/>
  <c r="CC502" i="1" s="1"/>
  <c r="CC523" i="1" s="1"/>
  <c r="M525" i="1"/>
  <c r="U10" i="1"/>
  <c r="U502" i="1" s="1"/>
  <c r="U504" i="1"/>
  <c r="U525" i="1" s="1"/>
  <c r="AC10" i="1"/>
  <c r="AC502" i="1" s="1"/>
  <c r="AC504" i="1"/>
  <c r="AC525" i="1" s="1"/>
  <c r="AK10" i="1"/>
  <c r="AK502" i="1" s="1"/>
  <c r="AK504" i="1"/>
  <c r="AK525" i="1" s="1"/>
  <c r="O528" i="1"/>
  <c r="AE528" i="1"/>
  <c r="J281" i="1"/>
  <c r="CM281" i="1" s="1"/>
  <c r="K280" i="1"/>
  <c r="U537" i="1"/>
  <c r="M537" i="1"/>
  <c r="J517" i="1"/>
  <c r="J538" i="1" s="1"/>
  <c r="X537" i="1"/>
  <c r="AE535" i="1"/>
  <c r="AK534" i="1"/>
  <c r="AC534" i="1"/>
  <c r="U534" i="1"/>
  <c r="M534" i="1"/>
  <c r="AG532" i="1"/>
  <c r="Q532" i="1"/>
  <c r="AE531" i="1"/>
  <c r="W531" i="1"/>
  <c r="O531" i="1"/>
  <c r="AC530" i="1"/>
  <c r="U530" i="1"/>
  <c r="M530" i="1"/>
  <c r="K508" i="1"/>
  <c r="K529" i="1" s="1"/>
  <c r="AG528" i="1"/>
  <c r="Y528" i="1"/>
  <c r="Q528" i="1"/>
  <c r="AK526" i="1"/>
  <c r="AC526" i="1"/>
  <c r="U526" i="1"/>
  <c r="M526" i="1"/>
  <c r="L524" i="1"/>
  <c r="T524" i="1"/>
  <c r="AB524" i="1"/>
  <c r="AJ524" i="1"/>
  <c r="O524" i="1"/>
  <c r="W524" i="1"/>
  <c r="AE524" i="1"/>
  <c r="J470" i="1"/>
  <c r="CM470" i="1" s="1"/>
  <c r="K454" i="1"/>
  <c r="X504" i="1"/>
  <c r="X525" i="1" s="1"/>
  <c r="AN504" i="1"/>
  <c r="AN525" i="1" s="1"/>
  <c r="BD504" i="1"/>
  <c r="BD525" i="1" s="1"/>
  <c r="BT504" i="1"/>
  <c r="BT525" i="1" s="1"/>
  <c r="L506" i="1"/>
  <c r="L527" i="1" s="1"/>
  <c r="AB506" i="1"/>
  <c r="AB527" i="1" s="1"/>
  <c r="AR506" i="1"/>
  <c r="AR527" i="1" s="1"/>
  <c r="BH506" i="1"/>
  <c r="BH527" i="1" s="1"/>
  <c r="BX506" i="1"/>
  <c r="BX527" i="1" s="1"/>
  <c r="AD528" i="1"/>
  <c r="T531" i="1"/>
  <c r="AJ531" i="1"/>
  <c r="L535" i="1"/>
  <c r="X534" i="1"/>
  <c r="X530" i="1"/>
  <c r="S24" i="1"/>
  <c r="AA24" i="1"/>
  <c r="AI24" i="1"/>
  <c r="AQ24" i="1"/>
  <c r="AY24" i="1"/>
  <c r="BG24" i="1"/>
  <c r="BO24" i="1"/>
  <c r="BW24" i="1"/>
  <c r="CE24" i="1"/>
  <c r="R24" i="1"/>
  <c r="R506" i="1"/>
  <c r="R527" i="1" s="1"/>
  <c r="Z24" i="1"/>
  <c r="Z506" i="1"/>
  <c r="Z527" i="1" s="1"/>
  <c r="AH24" i="1"/>
  <c r="AH506" i="1"/>
  <c r="AH527" i="1" s="1"/>
  <c r="AP24" i="1"/>
  <c r="AP506" i="1"/>
  <c r="AP527" i="1" s="1"/>
  <c r="AX24" i="1"/>
  <c r="AX506" i="1"/>
  <c r="AX527" i="1" s="1"/>
  <c r="BF24" i="1"/>
  <c r="BF506" i="1"/>
  <c r="BF527" i="1" s="1"/>
  <c r="BN24" i="1"/>
  <c r="BN506" i="1"/>
  <c r="BN527" i="1" s="1"/>
  <c r="BV24" i="1"/>
  <c r="BV506" i="1"/>
  <c r="BV527" i="1" s="1"/>
  <c r="CD24" i="1"/>
  <c r="CD506" i="1"/>
  <c r="CD527" i="1" s="1"/>
  <c r="M540" i="1"/>
  <c r="M533" i="1"/>
  <c r="M529" i="1"/>
  <c r="W526" i="1"/>
  <c r="P24" i="1"/>
  <c r="AF24" i="1"/>
  <c r="AV24" i="1"/>
  <c r="BL24" i="1"/>
  <c r="CB24" i="1"/>
  <c r="BE9" i="1"/>
  <c r="BE8" i="1"/>
  <c r="AX8" i="1"/>
  <c r="AX9" i="1"/>
  <c r="AX501" i="1" l="1"/>
  <c r="BE501" i="1"/>
  <c r="CB10" i="1"/>
  <c r="CB502" i="1" s="1"/>
  <c r="CB523" i="1" s="1"/>
  <c r="CB504" i="1"/>
  <c r="CB525" i="1" s="1"/>
  <c r="AV10" i="1"/>
  <c r="AV502" i="1" s="1"/>
  <c r="AV523" i="1" s="1"/>
  <c r="AV504" i="1"/>
  <c r="AV525" i="1" s="1"/>
  <c r="P10" i="1"/>
  <c r="P502" i="1" s="1"/>
  <c r="P504" i="1"/>
  <c r="P525" i="1" s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10" i="1"/>
  <c r="AX502" i="1" s="1"/>
  <c r="AX523" i="1" s="1"/>
  <c r="AX504" i="1"/>
  <c r="AX525" i="1" s="1"/>
  <c r="AP10" i="1"/>
  <c r="AP502" i="1" s="1"/>
  <c r="AP523" i="1" s="1"/>
  <c r="AP504" i="1"/>
  <c r="AP525" i="1" s="1"/>
  <c r="AH10" i="1"/>
  <c r="AH502" i="1" s="1"/>
  <c r="AH504" i="1"/>
  <c r="AH525" i="1" s="1"/>
  <c r="Z10" i="1"/>
  <c r="Z502" i="1" s="1"/>
  <c r="Z504" i="1"/>
  <c r="Z525" i="1" s="1"/>
  <c r="R10" i="1"/>
  <c r="R502" i="1" s="1"/>
  <c r="R504" i="1"/>
  <c r="R525" i="1" s="1"/>
  <c r="BW10" i="1"/>
  <c r="BW502" i="1" s="1"/>
  <c r="BW523" i="1" s="1"/>
  <c r="BW504" i="1"/>
  <c r="BW525" i="1" s="1"/>
  <c r="BG10" i="1"/>
  <c r="BG502" i="1" s="1"/>
  <c r="BG523" i="1" s="1"/>
  <c r="BG504" i="1"/>
  <c r="BG525" i="1" s="1"/>
  <c r="AQ10" i="1"/>
  <c r="AQ502" i="1" s="1"/>
  <c r="AQ523" i="1" s="1"/>
  <c r="AQ504" i="1"/>
  <c r="AQ525" i="1" s="1"/>
  <c r="AA504" i="1"/>
  <c r="AA10" i="1"/>
  <c r="AA502" i="1" s="1"/>
  <c r="J454" i="1"/>
  <c r="K518" i="1"/>
  <c r="K539" i="1" s="1"/>
  <c r="J280" i="1"/>
  <c r="K515" i="1"/>
  <c r="K536" i="1" s="1"/>
  <c r="BG2" i="1"/>
  <c r="J44" i="1"/>
  <c r="J506" i="1" s="1"/>
  <c r="J527" i="1" s="1"/>
  <c r="K506" i="1"/>
  <c r="K527" i="1" s="1"/>
  <c r="BL10" i="1"/>
  <c r="BL502" i="1" s="1"/>
  <c r="BL523" i="1" s="1"/>
  <c r="BL504" i="1"/>
  <c r="BL525" i="1" s="1"/>
  <c r="AF10" i="1"/>
  <c r="AF502" i="1" s="1"/>
  <c r="AF504" i="1"/>
  <c r="CE10" i="1"/>
  <c r="CE502" i="1" s="1"/>
  <c r="CE523" i="1" s="1"/>
  <c r="CE504" i="1"/>
  <c r="CE525" i="1" s="1"/>
  <c r="BO10" i="1"/>
  <c r="BO502" i="1" s="1"/>
  <c r="BO523" i="1" s="1"/>
  <c r="BO504" i="1"/>
  <c r="BO525" i="1" s="1"/>
  <c r="AY10" i="1"/>
  <c r="AY502" i="1" s="1"/>
  <c r="AY523" i="1" s="1"/>
  <c r="AY504" i="1"/>
  <c r="AY525" i="1" s="1"/>
  <c r="AI504" i="1"/>
  <c r="AI525" i="1" s="1"/>
  <c r="AI10" i="1"/>
  <c r="AI502" i="1" s="1"/>
  <c r="S504" i="1"/>
  <c r="S525" i="1" s="1"/>
  <c r="S10" i="1"/>
  <c r="S502" i="1" s="1"/>
  <c r="AK523" i="1"/>
  <c r="AK533" i="1"/>
  <c r="AK529" i="1"/>
  <c r="AK531" i="1"/>
  <c r="AC523" i="1"/>
  <c r="AC533" i="1"/>
  <c r="AC529" i="1"/>
  <c r="U523" i="1"/>
  <c r="U529" i="1"/>
  <c r="U533" i="1"/>
  <c r="U531" i="1"/>
  <c r="U535" i="1"/>
  <c r="AL523" i="1"/>
  <c r="AL529" i="1"/>
  <c r="AL533" i="1"/>
  <c r="AL534" i="1"/>
  <c r="AL526" i="1"/>
  <c r="AD523" i="1"/>
  <c r="AD534" i="1"/>
  <c r="AD526" i="1"/>
  <c r="AD530" i="1"/>
  <c r="AD529" i="1"/>
  <c r="AD533" i="1"/>
  <c r="AD537" i="1"/>
  <c r="V523" i="1"/>
  <c r="V526" i="1"/>
  <c r="V528" i="1"/>
  <c r="AK524" i="1"/>
  <c r="AC524" i="1"/>
  <c r="U524" i="1"/>
  <c r="AL524" i="1"/>
  <c r="V524" i="1"/>
  <c r="U528" i="1"/>
  <c r="AK528" i="1"/>
  <c r="U532" i="1"/>
  <c r="J96" i="1"/>
  <c r="J507" i="1" s="1"/>
  <c r="K507" i="1"/>
  <c r="K528" i="1" s="1"/>
  <c r="K24" i="1"/>
  <c r="AJ523" i="1"/>
  <c r="AJ529" i="1"/>
  <c r="AJ528" i="1"/>
  <c r="AJ533" i="1"/>
  <c r="AB523" i="1"/>
  <c r="AB537" i="1"/>
  <c r="AB528" i="1"/>
  <c r="T523" i="1"/>
  <c r="T528" i="1"/>
  <c r="T529" i="1"/>
  <c r="L523" i="1"/>
  <c r="L529" i="1"/>
  <c r="L532" i="1"/>
  <c r="L537" i="1"/>
  <c r="L528" i="1"/>
  <c r="AG523" i="1"/>
  <c r="AG529" i="1"/>
  <c r="AG531" i="1"/>
  <c r="AG535" i="1"/>
  <c r="AG533" i="1"/>
  <c r="Y523" i="1"/>
  <c r="Y533" i="1"/>
  <c r="Q523" i="1"/>
  <c r="Q531" i="1"/>
  <c r="Q535" i="1"/>
  <c r="Q529" i="1"/>
  <c r="Q533" i="1"/>
  <c r="Q540" i="1"/>
  <c r="AB526" i="1"/>
  <c r="T530" i="1"/>
  <c r="L534" i="1"/>
  <c r="AV2" i="1"/>
  <c r="BF8" i="1"/>
  <c r="AW8" i="1"/>
  <c r="BF9" i="1"/>
  <c r="AW9" i="1"/>
  <c r="AW501" i="1" l="1"/>
  <c r="BF501" i="1"/>
  <c r="AU2" i="1"/>
  <c r="J24" i="1"/>
  <c r="J504" i="1" s="1"/>
  <c r="K504" i="1"/>
  <c r="K525" i="1" s="1"/>
  <c r="K10" i="1"/>
  <c r="AF523" i="1"/>
  <c r="AF531" i="1"/>
  <c r="AF526" i="1"/>
  <c r="AF535" i="1"/>
  <c r="AF530" i="1"/>
  <c r="AF534" i="1"/>
  <c r="AF528" i="1"/>
  <c r="AF533" i="1"/>
  <c r="AF532" i="1"/>
  <c r="AF529" i="1"/>
  <c r="AF537" i="1"/>
  <c r="AF524" i="1"/>
  <c r="AA523" i="1"/>
  <c r="AA530" i="1"/>
  <c r="AA534" i="1"/>
  <c r="AA537" i="1"/>
  <c r="AA526" i="1"/>
  <c r="AA528" i="1"/>
  <c r="AA535" i="1"/>
  <c r="AA533" i="1"/>
  <c r="AA529" i="1"/>
  <c r="AA524" i="1"/>
  <c r="S523" i="1"/>
  <c r="S534" i="1"/>
  <c r="S526" i="1"/>
  <c r="S537" i="1"/>
  <c r="S528" i="1"/>
  <c r="S531" i="1"/>
  <c r="S524" i="1"/>
  <c r="AI523" i="1"/>
  <c r="AI530" i="1"/>
  <c r="AI534" i="1"/>
  <c r="AI526" i="1"/>
  <c r="AI528" i="1"/>
  <c r="AI529" i="1"/>
  <c r="AI524" i="1"/>
  <c r="AF525" i="1"/>
  <c r="BH2" i="1"/>
  <c r="CM280" i="1"/>
  <c r="J515" i="1"/>
  <c r="J536" i="1" s="1"/>
  <c r="CM454" i="1"/>
  <c r="J518" i="1"/>
  <c r="J539" i="1" s="1"/>
  <c r="AA525" i="1"/>
  <c r="R523" i="1"/>
  <c r="R526" i="1"/>
  <c r="R524" i="1"/>
  <c r="Z523" i="1"/>
  <c r="Z528" i="1"/>
  <c r="Z535" i="1"/>
  <c r="Z524" i="1"/>
  <c r="Z533" i="1"/>
  <c r="Z530" i="1"/>
  <c r="Z529" i="1"/>
  <c r="AH523" i="1"/>
  <c r="AH532" i="1"/>
  <c r="AH535" i="1"/>
  <c r="AH528" i="1"/>
  <c r="AH531" i="1"/>
  <c r="AH526" i="1"/>
  <c r="AH537" i="1"/>
  <c r="AH529" i="1"/>
  <c r="AH534" i="1"/>
  <c r="AH533" i="1"/>
  <c r="AH524" i="1"/>
  <c r="AH530" i="1"/>
  <c r="P523" i="1"/>
  <c r="P535" i="1"/>
  <c r="P531" i="1"/>
  <c r="P530" i="1"/>
  <c r="P534" i="1"/>
  <c r="P537" i="1"/>
  <c r="P524" i="1"/>
  <c r="P528" i="1"/>
  <c r="P533" i="1"/>
  <c r="P532" i="1"/>
  <c r="P529" i="1"/>
  <c r="AV8" i="1"/>
  <c r="AV9" i="1"/>
  <c r="BG9" i="1"/>
  <c r="BG8" i="1"/>
  <c r="BG501" i="1" l="1"/>
  <c r="AV501" i="1"/>
  <c r="BI2" i="1"/>
  <c r="J10" i="1"/>
  <c r="K502" i="1"/>
  <c r="K523" i="1" s="1"/>
  <c r="AT2" i="1"/>
  <c r="BH8" i="1"/>
  <c r="AU9" i="1"/>
  <c r="BH9" i="1"/>
  <c r="AU8" i="1"/>
  <c r="AU501" i="1" l="1"/>
  <c r="BH501" i="1"/>
  <c r="CM10" i="1"/>
  <c r="J502" i="1"/>
  <c r="AS2" i="1"/>
  <c r="BJ2" i="1"/>
  <c r="AT8" i="1"/>
  <c r="AT9" i="1"/>
  <c r="BI9" i="1"/>
  <c r="BI8" i="1"/>
  <c r="BI501" i="1" l="1"/>
  <c r="AT501" i="1"/>
  <c r="AR2" i="1"/>
  <c r="J523" i="1"/>
  <c r="J535" i="1"/>
  <c r="J532" i="1"/>
  <c r="J540" i="1"/>
  <c r="J529" i="1"/>
  <c r="J533" i="1"/>
  <c r="J530" i="1"/>
  <c r="J524" i="1"/>
  <c r="J526" i="1"/>
  <c r="J534" i="1"/>
  <c r="J531" i="1"/>
  <c r="J537" i="1"/>
  <c r="J528" i="1"/>
  <c r="J525" i="1"/>
  <c r="BK2" i="1"/>
  <c r="AS9" i="1"/>
  <c r="BJ9" i="1"/>
  <c r="AS8" i="1"/>
  <c r="BJ8" i="1"/>
  <c r="BJ501" i="1" l="1"/>
  <c r="AS501" i="1"/>
  <c r="BL2" i="1"/>
  <c r="AQ2" i="1"/>
  <c r="BK9" i="1"/>
  <c r="BK8" i="1"/>
  <c r="AR8" i="1"/>
  <c r="AR9" i="1"/>
  <c r="AR501" i="1" l="1"/>
  <c r="BK501" i="1"/>
  <c r="BM2" i="1"/>
  <c r="AP2" i="1"/>
  <c r="BL8" i="1"/>
  <c r="AQ8" i="1"/>
  <c r="BL9" i="1"/>
  <c r="AQ9" i="1"/>
  <c r="AQ501" i="1" l="1"/>
  <c r="BL501" i="1"/>
  <c r="AO2" i="1"/>
  <c r="BN2" i="1"/>
  <c r="AP8" i="1"/>
  <c r="AP9" i="1"/>
  <c r="BM9" i="1"/>
  <c r="BM8" i="1"/>
  <c r="BM501" i="1" l="1"/>
  <c r="AP501" i="1"/>
  <c r="AN2" i="1"/>
  <c r="BO2" i="1"/>
  <c r="AO9" i="1"/>
  <c r="BN9" i="1"/>
  <c r="AO8" i="1"/>
  <c r="BN8" i="1"/>
  <c r="BN501" i="1" l="1"/>
  <c r="AO501" i="1"/>
  <c r="BP2" i="1"/>
  <c r="AM2" i="1"/>
  <c r="BO9" i="1"/>
  <c r="BO8" i="1"/>
  <c r="AN8" i="1"/>
  <c r="AN9" i="1"/>
  <c r="AN501" i="1" l="1"/>
  <c r="BO501" i="1"/>
  <c r="BQ2" i="1"/>
  <c r="AL2" i="1"/>
  <c r="BP8" i="1"/>
  <c r="AM8" i="1"/>
  <c r="BP9" i="1"/>
  <c r="AM9" i="1"/>
  <c r="AM501" i="1" l="1"/>
  <c r="BP501" i="1"/>
  <c r="AK2" i="1"/>
  <c r="BR2" i="1"/>
  <c r="AL8" i="1"/>
  <c r="AL9" i="1"/>
  <c r="BQ9" i="1"/>
  <c r="BQ8" i="1"/>
  <c r="BQ501" i="1" l="1"/>
  <c r="AL501" i="1"/>
  <c r="AJ2" i="1"/>
  <c r="BS2" i="1"/>
  <c r="AK9" i="1"/>
  <c r="BR9" i="1"/>
  <c r="AK8" i="1"/>
  <c r="BR8" i="1"/>
  <c r="BR501" i="1" l="1"/>
  <c r="AK501" i="1"/>
  <c r="BT2" i="1"/>
  <c r="AI2" i="1"/>
  <c r="BS9" i="1"/>
  <c r="BS8" i="1"/>
  <c r="AJ8" i="1"/>
  <c r="AJ9" i="1"/>
  <c r="AJ501" i="1" l="1"/>
  <c r="BS501" i="1"/>
  <c r="BU2" i="1"/>
  <c r="BT8" i="1"/>
  <c r="AI8" i="1"/>
  <c r="BT9" i="1"/>
  <c r="AI9" i="1"/>
  <c r="AI501" i="1" l="1"/>
  <c r="BT501" i="1"/>
  <c r="BV2" i="1"/>
  <c r="BU9" i="1"/>
  <c r="BU8" i="1"/>
  <c r="BU501" i="1" l="1"/>
  <c r="BW2" i="1"/>
  <c r="BV9" i="1"/>
  <c r="BV8" i="1"/>
  <c r="BV501" i="1" l="1"/>
  <c r="BX2" i="1"/>
  <c r="BW9" i="1"/>
  <c r="BW8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9" i="1"/>
  <c r="CF8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<sst xmlns="http://schemas.openxmlformats.org/spreadsheetml/2006/main" count="957" uniqueCount="224">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</sst>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A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ינואר-2020</v>
          </cell>
        </row>
        <row r="4">
          <cell r="C4" t="str">
            <v>31.1.20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68556</v>
          </cell>
        </row>
        <row r="12">
          <cell r="B12" t="str">
            <v>קרן י'</v>
          </cell>
          <cell r="N12">
            <v>1654352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sqref="A1:XFD104857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38" width="9.375" style="177" customWidth="1"/>
    <col min="39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256" width="7.75" style="62"/>
    <col min="257" max="257" width="4.125" style="62" customWidth="1"/>
    <col min="258" max="258" width="2" style="62" customWidth="1"/>
    <col min="259" max="259" width="1.875" style="62" customWidth="1"/>
    <col min="260" max="260" width="2.875" style="62" customWidth="1"/>
    <col min="261" max="262" width="2.5" style="62" customWidth="1"/>
    <col min="263" max="263" width="3.25" style="62" customWidth="1"/>
    <col min="264" max="264" width="2.5" style="62" customWidth="1"/>
    <col min="265" max="265" width="34.375" style="62" customWidth="1"/>
    <col min="266" max="266" width="12.875" style="62" customWidth="1"/>
    <col min="267" max="267" width="10.75" style="62" customWidth="1"/>
    <col min="268" max="268" width="9.125" style="62" customWidth="1"/>
    <col min="269" max="269" width="8.75" style="62" customWidth="1"/>
    <col min="270" max="270" width="12.25" style="62" customWidth="1"/>
    <col min="271" max="271" width="22.5" style="62" customWidth="1"/>
    <col min="272" max="272" width="9.125" style="62" customWidth="1"/>
    <col min="273" max="294" width="9.375" style="62" customWidth="1"/>
    <col min="295" max="340" width="0" style="62" hidden="1" customWidth="1"/>
    <col min="341" max="341" width="9.375" style="62" customWidth="1"/>
    <col min="342" max="342" width="2.875" style="62" customWidth="1"/>
    <col min="343" max="343" width="18" style="62" customWidth="1"/>
    <col min="344" max="350" width="7.75" style="62" customWidth="1"/>
    <col min="351" max="351" width="23.625" style="62" customWidth="1"/>
    <col min="352" max="512" width="7.75" style="62"/>
    <col min="513" max="513" width="4.125" style="62" customWidth="1"/>
    <col min="514" max="514" width="2" style="62" customWidth="1"/>
    <col min="515" max="515" width="1.875" style="62" customWidth="1"/>
    <col min="516" max="516" width="2.875" style="62" customWidth="1"/>
    <col min="517" max="518" width="2.5" style="62" customWidth="1"/>
    <col min="519" max="519" width="3.25" style="62" customWidth="1"/>
    <col min="520" max="520" width="2.5" style="62" customWidth="1"/>
    <col min="521" max="521" width="34.375" style="62" customWidth="1"/>
    <col min="522" max="522" width="12.875" style="62" customWidth="1"/>
    <col min="523" max="523" width="10.75" style="62" customWidth="1"/>
    <col min="524" max="524" width="9.125" style="62" customWidth="1"/>
    <col min="525" max="525" width="8.75" style="62" customWidth="1"/>
    <col min="526" max="526" width="12.25" style="62" customWidth="1"/>
    <col min="527" max="527" width="22.5" style="62" customWidth="1"/>
    <col min="528" max="528" width="9.125" style="62" customWidth="1"/>
    <col min="529" max="550" width="9.375" style="62" customWidth="1"/>
    <col min="551" max="596" width="0" style="62" hidden="1" customWidth="1"/>
    <col min="597" max="597" width="9.375" style="62" customWidth="1"/>
    <col min="598" max="598" width="2.875" style="62" customWidth="1"/>
    <col min="599" max="599" width="18" style="62" customWidth="1"/>
    <col min="600" max="606" width="7.75" style="62" customWidth="1"/>
    <col min="607" max="607" width="23.625" style="62" customWidth="1"/>
    <col min="608" max="768" width="7.75" style="62"/>
    <col min="769" max="769" width="4.125" style="62" customWidth="1"/>
    <col min="770" max="770" width="2" style="62" customWidth="1"/>
    <col min="771" max="771" width="1.875" style="62" customWidth="1"/>
    <col min="772" max="772" width="2.875" style="62" customWidth="1"/>
    <col min="773" max="774" width="2.5" style="62" customWidth="1"/>
    <col min="775" max="775" width="3.25" style="62" customWidth="1"/>
    <col min="776" max="776" width="2.5" style="62" customWidth="1"/>
    <col min="777" max="777" width="34.375" style="62" customWidth="1"/>
    <col min="778" max="778" width="12.875" style="62" customWidth="1"/>
    <col min="779" max="779" width="10.75" style="62" customWidth="1"/>
    <col min="780" max="780" width="9.125" style="62" customWidth="1"/>
    <col min="781" max="781" width="8.75" style="62" customWidth="1"/>
    <col min="782" max="782" width="12.25" style="62" customWidth="1"/>
    <col min="783" max="783" width="22.5" style="62" customWidth="1"/>
    <col min="784" max="784" width="9.125" style="62" customWidth="1"/>
    <col min="785" max="806" width="9.375" style="62" customWidth="1"/>
    <col min="807" max="852" width="0" style="62" hidden="1" customWidth="1"/>
    <col min="853" max="853" width="9.375" style="62" customWidth="1"/>
    <col min="854" max="854" width="2.875" style="62" customWidth="1"/>
    <col min="855" max="855" width="18" style="62" customWidth="1"/>
    <col min="856" max="862" width="7.75" style="62" customWidth="1"/>
    <col min="863" max="863" width="23.625" style="62" customWidth="1"/>
    <col min="864" max="1024" width="7.75" style="62"/>
    <col min="1025" max="1025" width="4.125" style="62" customWidth="1"/>
    <col min="1026" max="1026" width="2" style="62" customWidth="1"/>
    <col min="1027" max="1027" width="1.875" style="62" customWidth="1"/>
    <col min="1028" max="1028" width="2.875" style="62" customWidth="1"/>
    <col min="1029" max="1030" width="2.5" style="62" customWidth="1"/>
    <col min="1031" max="1031" width="3.25" style="62" customWidth="1"/>
    <col min="1032" max="1032" width="2.5" style="62" customWidth="1"/>
    <col min="1033" max="1033" width="34.375" style="62" customWidth="1"/>
    <col min="1034" max="1034" width="12.875" style="62" customWidth="1"/>
    <col min="1035" max="1035" width="10.75" style="62" customWidth="1"/>
    <col min="1036" max="1036" width="9.125" style="62" customWidth="1"/>
    <col min="1037" max="1037" width="8.75" style="62" customWidth="1"/>
    <col min="1038" max="1038" width="12.25" style="62" customWidth="1"/>
    <col min="1039" max="1039" width="22.5" style="62" customWidth="1"/>
    <col min="1040" max="1040" width="9.125" style="62" customWidth="1"/>
    <col min="1041" max="1062" width="9.375" style="62" customWidth="1"/>
    <col min="1063" max="1108" width="0" style="62" hidden="1" customWidth="1"/>
    <col min="1109" max="1109" width="9.375" style="62" customWidth="1"/>
    <col min="1110" max="1110" width="2.875" style="62" customWidth="1"/>
    <col min="1111" max="1111" width="18" style="62" customWidth="1"/>
    <col min="1112" max="1118" width="7.75" style="62" customWidth="1"/>
    <col min="1119" max="1119" width="23.625" style="62" customWidth="1"/>
    <col min="1120" max="1280" width="7.75" style="62"/>
    <col min="1281" max="1281" width="4.125" style="62" customWidth="1"/>
    <col min="1282" max="1282" width="2" style="62" customWidth="1"/>
    <col min="1283" max="1283" width="1.875" style="62" customWidth="1"/>
    <col min="1284" max="1284" width="2.875" style="62" customWidth="1"/>
    <col min="1285" max="1286" width="2.5" style="62" customWidth="1"/>
    <col min="1287" max="1287" width="3.25" style="62" customWidth="1"/>
    <col min="1288" max="1288" width="2.5" style="62" customWidth="1"/>
    <col min="1289" max="1289" width="34.375" style="62" customWidth="1"/>
    <col min="1290" max="1290" width="12.875" style="62" customWidth="1"/>
    <col min="1291" max="1291" width="10.75" style="62" customWidth="1"/>
    <col min="1292" max="1292" width="9.125" style="62" customWidth="1"/>
    <col min="1293" max="1293" width="8.75" style="62" customWidth="1"/>
    <col min="1294" max="1294" width="12.25" style="62" customWidth="1"/>
    <col min="1295" max="1295" width="22.5" style="62" customWidth="1"/>
    <col min="1296" max="1296" width="9.125" style="62" customWidth="1"/>
    <col min="1297" max="1318" width="9.375" style="62" customWidth="1"/>
    <col min="1319" max="1364" width="0" style="62" hidden="1" customWidth="1"/>
    <col min="1365" max="1365" width="9.375" style="62" customWidth="1"/>
    <col min="1366" max="1366" width="2.875" style="62" customWidth="1"/>
    <col min="1367" max="1367" width="18" style="62" customWidth="1"/>
    <col min="1368" max="1374" width="7.75" style="62" customWidth="1"/>
    <col min="1375" max="1375" width="23.625" style="62" customWidth="1"/>
    <col min="1376" max="1536" width="7.75" style="62"/>
    <col min="1537" max="1537" width="4.125" style="62" customWidth="1"/>
    <col min="1538" max="1538" width="2" style="62" customWidth="1"/>
    <col min="1539" max="1539" width="1.875" style="62" customWidth="1"/>
    <col min="1540" max="1540" width="2.875" style="62" customWidth="1"/>
    <col min="1541" max="1542" width="2.5" style="62" customWidth="1"/>
    <col min="1543" max="1543" width="3.25" style="62" customWidth="1"/>
    <col min="1544" max="1544" width="2.5" style="62" customWidth="1"/>
    <col min="1545" max="1545" width="34.375" style="62" customWidth="1"/>
    <col min="1546" max="1546" width="12.875" style="62" customWidth="1"/>
    <col min="1547" max="1547" width="10.75" style="62" customWidth="1"/>
    <col min="1548" max="1548" width="9.125" style="62" customWidth="1"/>
    <col min="1549" max="1549" width="8.75" style="62" customWidth="1"/>
    <col min="1550" max="1550" width="12.25" style="62" customWidth="1"/>
    <col min="1551" max="1551" width="22.5" style="62" customWidth="1"/>
    <col min="1552" max="1552" width="9.125" style="62" customWidth="1"/>
    <col min="1553" max="1574" width="9.375" style="62" customWidth="1"/>
    <col min="1575" max="1620" width="0" style="62" hidden="1" customWidth="1"/>
    <col min="1621" max="1621" width="9.375" style="62" customWidth="1"/>
    <col min="1622" max="1622" width="2.875" style="62" customWidth="1"/>
    <col min="1623" max="1623" width="18" style="62" customWidth="1"/>
    <col min="1624" max="1630" width="7.75" style="62" customWidth="1"/>
    <col min="1631" max="1631" width="23.625" style="62" customWidth="1"/>
    <col min="1632" max="1792" width="7.75" style="62"/>
    <col min="1793" max="1793" width="4.125" style="62" customWidth="1"/>
    <col min="1794" max="1794" width="2" style="62" customWidth="1"/>
    <col min="1795" max="1795" width="1.875" style="62" customWidth="1"/>
    <col min="1796" max="1796" width="2.875" style="62" customWidth="1"/>
    <col min="1797" max="1798" width="2.5" style="62" customWidth="1"/>
    <col min="1799" max="1799" width="3.25" style="62" customWidth="1"/>
    <col min="1800" max="1800" width="2.5" style="62" customWidth="1"/>
    <col min="1801" max="1801" width="34.375" style="62" customWidth="1"/>
    <col min="1802" max="1802" width="12.875" style="62" customWidth="1"/>
    <col min="1803" max="1803" width="10.75" style="62" customWidth="1"/>
    <col min="1804" max="1804" width="9.125" style="62" customWidth="1"/>
    <col min="1805" max="1805" width="8.75" style="62" customWidth="1"/>
    <col min="1806" max="1806" width="12.25" style="62" customWidth="1"/>
    <col min="1807" max="1807" width="22.5" style="62" customWidth="1"/>
    <col min="1808" max="1808" width="9.125" style="62" customWidth="1"/>
    <col min="1809" max="1830" width="9.375" style="62" customWidth="1"/>
    <col min="1831" max="1876" width="0" style="62" hidden="1" customWidth="1"/>
    <col min="1877" max="1877" width="9.375" style="62" customWidth="1"/>
    <col min="1878" max="1878" width="2.875" style="62" customWidth="1"/>
    <col min="1879" max="1879" width="18" style="62" customWidth="1"/>
    <col min="1880" max="1886" width="7.75" style="62" customWidth="1"/>
    <col min="1887" max="1887" width="23.625" style="62" customWidth="1"/>
    <col min="1888" max="2048" width="7.75" style="62"/>
    <col min="2049" max="2049" width="4.125" style="62" customWidth="1"/>
    <col min="2050" max="2050" width="2" style="62" customWidth="1"/>
    <col min="2051" max="2051" width="1.875" style="62" customWidth="1"/>
    <col min="2052" max="2052" width="2.875" style="62" customWidth="1"/>
    <col min="2053" max="2054" width="2.5" style="62" customWidth="1"/>
    <col min="2055" max="2055" width="3.25" style="62" customWidth="1"/>
    <col min="2056" max="2056" width="2.5" style="62" customWidth="1"/>
    <col min="2057" max="2057" width="34.375" style="62" customWidth="1"/>
    <col min="2058" max="2058" width="12.875" style="62" customWidth="1"/>
    <col min="2059" max="2059" width="10.75" style="62" customWidth="1"/>
    <col min="2060" max="2060" width="9.125" style="62" customWidth="1"/>
    <col min="2061" max="2061" width="8.75" style="62" customWidth="1"/>
    <col min="2062" max="2062" width="12.25" style="62" customWidth="1"/>
    <col min="2063" max="2063" width="22.5" style="62" customWidth="1"/>
    <col min="2064" max="2064" width="9.125" style="62" customWidth="1"/>
    <col min="2065" max="2086" width="9.375" style="62" customWidth="1"/>
    <col min="2087" max="2132" width="0" style="62" hidden="1" customWidth="1"/>
    <col min="2133" max="2133" width="9.375" style="62" customWidth="1"/>
    <col min="2134" max="2134" width="2.875" style="62" customWidth="1"/>
    <col min="2135" max="2135" width="18" style="62" customWidth="1"/>
    <col min="2136" max="2142" width="7.75" style="62" customWidth="1"/>
    <col min="2143" max="2143" width="23.625" style="62" customWidth="1"/>
    <col min="2144" max="2304" width="7.75" style="62"/>
    <col min="2305" max="2305" width="4.125" style="62" customWidth="1"/>
    <col min="2306" max="2306" width="2" style="62" customWidth="1"/>
    <col min="2307" max="2307" width="1.875" style="62" customWidth="1"/>
    <col min="2308" max="2308" width="2.875" style="62" customWidth="1"/>
    <col min="2309" max="2310" width="2.5" style="62" customWidth="1"/>
    <col min="2311" max="2311" width="3.25" style="62" customWidth="1"/>
    <col min="2312" max="2312" width="2.5" style="62" customWidth="1"/>
    <col min="2313" max="2313" width="34.375" style="62" customWidth="1"/>
    <col min="2314" max="2314" width="12.875" style="62" customWidth="1"/>
    <col min="2315" max="2315" width="10.75" style="62" customWidth="1"/>
    <col min="2316" max="2316" width="9.125" style="62" customWidth="1"/>
    <col min="2317" max="2317" width="8.75" style="62" customWidth="1"/>
    <col min="2318" max="2318" width="12.25" style="62" customWidth="1"/>
    <col min="2319" max="2319" width="22.5" style="62" customWidth="1"/>
    <col min="2320" max="2320" width="9.125" style="62" customWidth="1"/>
    <col min="2321" max="2342" width="9.375" style="62" customWidth="1"/>
    <col min="2343" max="2388" width="0" style="62" hidden="1" customWidth="1"/>
    <col min="2389" max="2389" width="9.375" style="62" customWidth="1"/>
    <col min="2390" max="2390" width="2.875" style="62" customWidth="1"/>
    <col min="2391" max="2391" width="18" style="62" customWidth="1"/>
    <col min="2392" max="2398" width="7.75" style="62" customWidth="1"/>
    <col min="2399" max="2399" width="23.625" style="62" customWidth="1"/>
    <col min="2400" max="2560" width="7.75" style="62"/>
    <col min="2561" max="2561" width="4.125" style="62" customWidth="1"/>
    <col min="2562" max="2562" width="2" style="62" customWidth="1"/>
    <col min="2563" max="2563" width="1.875" style="62" customWidth="1"/>
    <col min="2564" max="2564" width="2.875" style="62" customWidth="1"/>
    <col min="2565" max="2566" width="2.5" style="62" customWidth="1"/>
    <col min="2567" max="2567" width="3.25" style="62" customWidth="1"/>
    <col min="2568" max="2568" width="2.5" style="62" customWidth="1"/>
    <col min="2569" max="2569" width="34.375" style="62" customWidth="1"/>
    <col min="2570" max="2570" width="12.875" style="62" customWidth="1"/>
    <col min="2571" max="2571" width="10.75" style="62" customWidth="1"/>
    <col min="2572" max="2572" width="9.125" style="62" customWidth="1"/>
    <col min="2573" max="2573" width="8.75" style="62" customWidth="1"/>
    <col min="2574" max="2574" width="12.25" style="62" customWidth="1"/>
    <col min="2575" max="2575" width="22.5" style="62" customWidth="1"/>
    <col min="2576" max="2576" width="9.125" style="62" customWidth="1"/>
    <col min="2577" max="2598" width="9.375" style="62" customWidth="1"/>
    <col min="2599" max="2644" width="0" style="62" hidden="1" customWidth="1"/>
    <col min="2645" max="2645" width="9.375" style="62" customWidth="1"/>
    <col min="2646" max="2646" width="2.875" style="62" customWidth="1"/>
    <col min="2647" max="2647" width="18" style="62" customWidth="1"/>
    <col min="2648" max="2654" width="7.75" style="62" customWidth="1"/>
    <col min="2655" max="2655" width="23.625" style="62" customWidth="1"/>
    <col min="2656" max="2816" width="7.75" style="62"/>
    <col min="2817" max="2817" width="4.125" style="62" customWidth="1"/>
    <col min="2818" max="2818" width="2" style="62" customWidth="1"/>
    <col min="2819" max="2819" width="1.875" style="62" customWidth="1"/>
    <col min="2820" max="2820" width="2.875" style="62" customWidth="1"/>
    <col min="2821" max="2822" width="2.5" style="62" customWidth="1"/>
    <col min="2823" max="2823" width="3.25" style="62" customWidth="1"/>
    <col min="2824" max="2824" width="2.5" style="62" customWidth="1"/>
    <col min="2825" max="2825" width="34.375" style="62" customWidth="1"/>
    <col min="2826" max="2826" width="12.875" style="62" customWidth="1"/>
    <col min="2827" max="2827" width="10.75" style="62" customWidth="1"/>
    <col min="2828" max="2828" width="9.125" style="62" customWidth="1"/>
    <col min="2829" max="2829" width="8.75" style="62" customWidth="1"/>
    <col min="2830" max="2830" width="12.25" style="62" customWidth="1"/>
    <col min="2831" max="2831" width="22.5" style="62" customWidth="1"/>
    <col min="2832" max="2832" width="9.125" style="62" customWidth="1"/>
    <col min="2833" max="2854" width="9.375" style="62" customWidth="1"/>
    <col min="2855" max="2900" width="0" style="62" hidden="1" customWidth="1"/>
    <col min="2901" max="2901" width="9.375" style="62" customWidth="1"/>
    <col min="2902" max="2902" width="2.875" style="62" customWidth="1"/>
    <col min="2903" max="2903" width="18" style="62" customWidth="1"/>
    <col min="2904" max="2910" width="7.75" style="62" customWidth="1"/>
    <col min="2911" max="2911" width="23.625" style="62" customWidth="1"/>
    <col min="2912" max="3072" width="7.75" style="62"/>
    <col min="3073" max="3073" width="4.125" style="62" customWidth="1"/>
    <col min="3074" max="3074" width="2" style="62" customWidth="1"/>
    <col min="3075" max="3075" width="1.875" style="62" customWidth="1"/>
    <col min="3076" max="3076" width="2.875" style="62" customWidth="1"/>
    <col min="3077" max="3078" width="2.5" style="62" customWidth="1"/>
    <col min="3079" max="3079" width="3.25" style="62" customWidth="1"/>
    <col min="3080" max="3080" width="2.5" style="62" customWidth="1"/>
    <col min="3081" max="3081" width="34.375" style="62" customWidth="1"/>
    <col min="3082" max="3082" width="12.875" style="62" customWidth="1"/>
    <col min="3083" max="3083" width="10.75" style="62" customWidth="1"/>
    <col min="3084" max="3084" width="9.125" style="62" customWidth="1"/>
    <col min="3085" max="3085" width="8.75" style="62" customWidth="1"/>
    <col min="3086" max="3086" width="12.25" style="62" customWidth="1"/>
    <col min="3087" max="3087" width="22.5" style="62" customWidth="1"/>
    <col min="3088" max="3088" width="9.125" style="62" customWidth="1"/>
    <col min="3089" max="3110" width="9.375" style="62" customWidth="1"/>
    <col min="3111" max="3156" width="0" style="62" hidden="1" customWidth="1"/>
    <col min="3157" max="3157" width="9.375" style="62" customWidth="1"/>
    <col min="3158" max="3158" width="2.875" style="62" customWidth="1"/>
    <col min="3159" max="3159" width="18" style="62" customWidth="1"/>
    <col min="3160" max="3166" width="7.75" style="62" customWidth="1"/>
    <col min="3167" max="3167" width="23.625" style="62" customWidth="1"/>
    <col min="3168" max="3328" width="7.75" style="62"/>
    <col min="3329" max="3329" width="4.125" style="62" customWidth="1"/>
    <col min="3330" max="3330" width="2" style="62" customWidth="1"/>
    <col min="3331" max="3331" width="1.875" style="62" customWidth="1"/>
    <col min="3332" max="3332" width="2.875" style="62" customWidth="1"/>
    <col min="3333" max="3334" width="2.5" style="62" customWidth="1"/>
    <col min="3335" max="3335" width="3.25" style="62" customWidth="1"/>
    <col min="3336" max="3336" width="2.5" style="62" customWidth="1"/>
    <col min="3337" max="3337" width="34.375" style="62" customWidth="1"/>
    <col min="3338" max="3338" width="12.875" style="62" customWidth="1"/>
    <col min="3339" max="3339" width="10.75" style="62" customWidth="1"/>
    <col min="3340" max="3340" width="9.125" style="62" customWidth="1"/>
    <col min="3341" max="3341" width="8.75" style="62" customWidth="1"/>
    <col min="3342" max="3342" width="12.25" style="62" customWidth="1"/>
    <col min="3343" max="3343" width="22.5" style="62" customWidth="1"/>
    <col min="3344" max="3344" width="9.125" style="62" customWidth="1"/>
    <col min="3345" max="3366" width="9.375" style="62" customWidth="1"/>
    <col min="3367" max="3412" width="0" style="62" hidden="1" customWidth="1"/>
    <col min="3413" max="3413" width="9.375" style="62" customWidth="1"/>
    <col min="3414" max="3414" width="2.875" style="62" customWidth="1"/>
    <col min="3415" max="3415" width="18" style="62" customWidth="1"/>
    <col min="3416" max="3422" width="7.75" style="62" customWidth="1"/>
    <col min="3423" max="3423" width="23.625" style="62" customWidth="1"/>
    <col min="3424" max="3584" width="7.75" style="62"/>
    <col min="3585" max="3585" width="4.125" style="62" customWidth="1"/>
    <col min="3586" max="3586" width="2" style="62" customWidth="1"/>
    <col min="3587" max="3587" width="1.875" style="62" customWidth="1"/>
    <col min="3588" max="3588" width="2.875" style="62" customWidth="1"/>
    <col min="3589" max="3590" width="2.5" style="62" customWidth="1"/>
    <col min="3591" max="3591" width="3.25" style="62" customWidth="1"/>
    <col min="3592" max="3592" width="2.5" style="62" customWidth="1"/>
    <col min="3593" max="3593" width="34.375" style="62" customWidth="1"/>
    <col min="3594" max="3594" width="12.875" style="62" customWidth="1"/>
    <col min="3595" max="3595" width="10.75" style="62" customWidth="1"/>
    <col min="3596" max="3596" width="9.125" style="62" customWidth="1"/>
    <col min="3597" max="3597" width="8.75" style="62" customWidth="1"/>
    <col min="3598" max="3598" width="12.25" style="62" customWidth="1"/>
    <col min="3599" max="3599" width="22.5" style="62" customWidth="1"/>
    <col min="3600" max="3600" width="9.125" style="62" customWidth="1"/>
    <col min="3601" max="3622" width="9.375" style="62" customWidth="1"/>
    <col min="3623" max="3668" width="0" style="62" hidden="1" customWidth="1"/>
    <col min="3669" max="3669" width="9.375" style="62" customWidth="1"/>
    <col min="3670" max="3670" width="2.875" style="62" customWidth="1"/>
    <col min="3671" max="3671" width="18" style="62" customWidth="1"/>
    <col min="3672" max="3678" width="7.75" style="62" customWidth="1"/>
    <col min="3679" max="3679" width="23.625" style="62" customWidth="1"/>
    <col min="3680" max="3840" width="7.75" style="62"/>
    <col min="3841" max="3841" width="4.125" style="62" customWidth="1"/>
    <col min="3842" max="3842" width="2" style="62" customWidth="1"/>
    <col min="3843" max="3843" width="1.875" style="62" customWidth="1"/>
    <col min="3844" max="3844" width="2.875" style="62" customWidth="1"/>
    <col min="3845" max="3846" width="2.5" style="62" customWidth="1"/>
    <col min="3847" max="3847" width="3.25" style="62" customWidth="1"/>
    <col min="3848" max="3848" width="2.5" style="62" customWidth="1"/>
    <col min="3849" max="3849" width="34.375" style="62" customWidth="1"/>
    <col min="3850" max="3850" width="12.875" style="62" customWidth="1"/>
    <col min="3851" max="3851" width="10.75" style="62" customWidth="1"/>
    <col min="3852" max="3852" width="9.125" style="62" customWidth="1"/>
    <col min="3853" max="3853" width="8.75" style="62" customWidth="1"/>
    <col min="3854" max="3854" width="12.25" style="62" customWidth="1"/>
    <col min="3855" max="3855" width="22.5" style="62" customWidth="1"/>
    <col min="3856" max="3856" width="9.125" style="62" customWidth="1"/>
    <col min="3857" max="3878" width="9.375" style="62" customWidth="1"/>
    <col min="3879" max="3924" width="0" style="62" hidden="1" customWidth="1"/>
    <col min="3925" max="3925" width="9.375" style="62" customWidth="1"/>
    <col min="3926" max="3926" width="2.875" style="62" customWidth="1"/>
    <col min="3927" max="3927" width="18" style="62" customWidth="1"/>
    <col min="3928" max="3934" width="7.75" style="62" customWidth="1"/>
    <col min="3935" max="3935" width="23.625" style="62" customWidth="1"/>
    <col min="3936" max="4096" width="7.75" style="62"/>
    <col min="4097" max="4097" width="4.125" style="62" customWidth="1"/>
    <col min="4098" max="4098" width="2" style="62" customWidth="1"/>
    <col min="4099" max="4099" width="1.875" style="62" customWidth="1"/>
    <col min="4100" max="4100" width="2.875" style="62" customWidth="1"/>
    <col min="4101" max="4102" width="2.5" style="62" customWidth="1"/>
    <col min="4103" max="4103" width="3.25" style="62" customWidth="1"/>
    <col min="4104" max="4104" width="2.5" style="62" customWidth="1"/>
    <col min="4105" max="4105" width="34.375" style="62" customWidth="1"/>
    <col min="4106" max="4106" width="12.875" style="62" customWidth="1"/>
    <col min="4107" max="4107" width="10.75" style="62" customWidth="1"/>
    <col min="4108" max="4108" width="9.125" style="62" customWidth="1"/>
    <col min="4109" max="4109" width="8.75" style="62" customWidth="1"/>
    <col min="4110" max="4110" width="12.25" style="62" customWidth="1"/>
    <col min="4111" max="4111" width="22.5" style="62" customWidth="1"/>
    <col min="4112" max="4112" width="9.125" style="62" customWidth="1"/>
    <col min="4113" max="4134" width="9.375" style="62" customWidth="1"/>
    <col min="4135" max="4180" width="0" style="62" hidden="1" customWidth="1"/>
    <col min="4181" max="4181" width="9.375" style="62" customWidth="1"/>
    <col min="4182" max="4182" width="2.875" style="62" customWidth="1"/>
    <col min="4183" max="4183" width="18" style="62" customWidth="1"/>
    <col min="4184" max="4190" width="7.75" style="62" customWidth="1"/>
    <col min="4191" max="4191" width="23.625" style="62" customWidth="1"/>
    <col min="4192" max="4352" width="7.75" style="62"/>
    <col min="4353" max="4353" width="4.125" style="62" customWidth="1"/>
    <col min="4354" max="4354" width="2" style="62" customWidth="1"/>
    <col min="4355" max="4355" width="1.875" style="62" customWidth="1"/>
    <col min="4356" max="4356" width="2.875" style="62" customWidth="1"/>
    <col min="4357" max="4358" width="2.5" style="62" customWidth="1"/>
    <col min="4359" max="4359" width="3.25" style="62" customWidth="1"/>
    <col min="4360" max="4360" width="2.5" style="62" customWidth="1"/>
    <col min="4361" max="4361" width="34.375" style="62" customWidth="1"/>
    <col min="4362" max="4362" width="12.875" style="62" customWidth="1"/>
    <col min="4363" max="4363" width="10.75" style="62" customWidth="1"/>
    <col min="4364" max="4364" width="9.125" style="62" customWidth="1"/>
    <col min="4365" max="4365" width="8.75" style="62" customWidth="1"/>
    <col min="4366" max="4366" width="12.25" style="62" customWidth="1"/>
    <col min="4367" max="4367" width="22.5" style="62" customWidth="1"/>
    <col min="4368" max="4368" width="9.125" style="62" customWidth="1"/>
    <col min="4369" max="4390" width="9.375" style="62" customWidth="1"/>
    <col min="4391" max="4436" width="0" style="62" hidden="1" customWidth="1"/>
    <col min="4437" max="4437" width="9.375" style="62" customWidth="1"/>
    <col min="4438" max="4438" width="2.875" style="62" customWidth="1"/>
    <col min="4439" max="4439" width="18" style="62" customWidth="1"/>
    <col min="4440" max="4446" width="7.75" style="62" customWidth="1"/>
    <col min="4447" max="4447" width="23.625" style="62" customWidth="1"/>
    <col min="4448" max="4608" width="7.75" style="62"/>
    <col min="4609" max="4609" width="4.125" style="62" customWidth="1"/>
    <col min="4610" max="4610" width="2" style="62" customWidth="1"/>
    <col min="4611" max="4611" width="1.875" style="62" customWidth="1"/>
    <col min="4612" max="4612" width="2.875" style="62" customWidth="1"/>
    <col min="4613" max="4614" width="2.5" style="62" customWidth="1"/>
    <col min="4615" max="4615" width="3.25" style="62" customWidth="1"/>
    <col min="4616" max="4616" width="2.5" style="62" customWidth="1"/>
    <col min="4617" max="4617" width="34.375" style="62" customWidth="1"/>
    <col min="4618" max="4618" width="12.875" style="62" customWidth="1"/>
    <col min="4619" max="4619" width="10.75" style="62" customWidth="1"/>
    <col min="4620" max="4620" width="9.125" style="62" customWidth="1"/>
    <col min="4621" max="4621" width="8.75" style="62" customWidth="1"/>
    <col min="4622" max="4622" width="12.25" style="62" customWidth="1"/>
    <col min="4623" max="4623" width="22.5" style="62" customWidth="1"/>
    <col min="4624" max="4624" width="9.125" style="62" customWidth="1"/>
    <col min="4625" max="4646" width="9.375" style="62" customWidth="1"/>
    <col min="4647" max="4692" width="0" style="62" hidden="1" customWidth="1"/>
    <col min="4693" max="4693" width="9.375" style="62" customWidth="1"/>
    <col min="4694" max="4694" width="2.875" style="62" customWidth="1"/>
    <col min="4695" max="4695" width="18" style="62" customWidth="1"/>
    <col min="4696" max="4702" width="7.75" style="62" customWidth="1"/>
    <col min="4703" max="4703" width="23.625" style="62" customWidth="1"/>
    <col min="4704" max="4864" width="7.75" style="62"/>
    <col min="4865" max="4865" width="4.125" style="62" customWidth="1"/>
    <col min="4866" max="4866" width="2" style="62" customWidth="1"/>
    <col min="4867" max="4867" width="1.875" style="62" customWidth="1"/>
    <col min="4868" max="4868" width="2.875" style="62" customWidth="1"/>
    <col min="4869" max="4870" width="2.5" style="62" customWidth="1"/>
    <col min="4871" max="4871" width="3.25" style="62" customWidth="1"/>
    <col min="4872" max="4872" width="2.5" style="62" customWidth="1"/>
    <col min="4873" max="4873" width="34.375" style="62" customWidth="1"/>
    <col min="4874" max="4874" width="12.875" style="62" customWidth="1"/>
    <col min="4875" max="4875" width="10.75" style="62" customWidth="1"/>
    <col min="4876" max="4876" width="9.125" style="62" customWidth="1"/>
    <col min="4877" max="4877" width="8.75" style="62" customWidth="1"/>
    <col min="4878" max="4878" width="12.25" style="62" customWidth="1"/>
    <col min="4879" max="4879" width="22.5" style="62" customWidth="1"/>
    <col min="4880" max="4880" width="9.125" style="62" customWidth="1"/>
    <col min="4881" max="4902" width="9.375" style="62" customWidth="1"/>
    <col min="4903" max="4948" width="0" style="62" hidden="1" customWidth="1"/>
    <col min="4949" max="4949" width="9.375" style="62" customWidth="1"/>
    <col min="4950" max="4950" width="2.875" style="62" customWidth="1"/>
    <col min="4951" max="4951" width="18" style="62" customWidth="1"/>
    <col min="4952" max="4958" width="7.75" style="62" customWidth="1"/>
    <col min="4959" max="4959" width="23.625" style="62" customWidth="1"/>
    <col min="4960" max="5120" width="7.75" style="62"/>
    <col min="5121" max="5121" width="4.125" style="62" customWidth="1"/>
    <col min="5122" max="5122" width="2" style="62" customWidth="1"/>
    <col min="5123" max="5123" width="1.875" style="62" customWidth="1"/>
    <col min="5124" max="5124" width="2.875" style="62" customWidth="1"/>
    <col min="5125" max="5126" width="2.5" style="62" customWidth="1"/>
    <col min="5127" max="5127" width="3.25" style="62" customWidth="1"/>
    <col min="5128" max="5128" width="2.5" style="62" customWidth="1"/>
    <col min="5129" max="5129" width="34.375" style="62" customWidth="1"/>
    <col min="5130" max="5130" width="12.875" style="62" customWidth="1"/>
    <col min="5131" max="5131" width="10.75" style="62" customWidth="1"/>
    <col min="5132" max="5132" width="9.125" style="62" customWidth="1"/>
    <col min="5133" max="5133" width="8.75" style="62" customWidth="1"/>
    <col min="5134" max="5134" width="12.25" style="62" customWidth="1"/>
    <col min="5135" max="5135" width="22.5" style="62" customWidth="1"/>
    <col min="5136" max="5136" width="9.125" style="62" customWidth="1"/>
    <col min="5137" max="5158" width="9.375" style="62" customWidth="1"/>
    <col min="5159" max="5204" width="0" style="62" hidden="1" customWidth="1"/>
    <col min="5205" max="5205" width="9.375" style="62" customWidth="1"/>
    <col min="5206" max="5206" width="2.875" style="62" customWidth="1"/>
    <col min="5207" max="5207" width="18" style="62" customWidth="1"/>
    <col min="5208" max="5214" width="7.75" style="62" customWidth="1"/>
    <col min="5215" max="5215" width="23.625" style="62" customWidth="1"/>
    <col min="5216" max="5376" width="7.75" style="62"/>
    <col min="5377" max="5377" width="4.125" style="62" customWidth="1"/>
    <col min="5378" max="5378" width="2" style="62" customWidth="1"/>
    <col min="5379" max="5379" width="1.875" style="62" customWidth="1"/>
    <col min="5380" max="5380" width="2.875" style="62" customWidth="1"/>
    <col min="5381" max="5382" width="2.5" style="62" customWidth="1"/>
    <col min="5383" max="5383" width="3.25" style="62" customWidth="1"/>
    <col min="5384" max="5384" width="2.5" style="62" customWidth="1"/>
    <col min="5385" max="5385" width="34.375" style="62" customWidth="1"/>
    <col min="5386" max="5386" width="12.875" style="62" customWidth="1"/>
    <col min="5387" max="5387" width="10.75" style="62" customWidth="1"/>
    <col min="5388" max="5388" width="9.125" style="62" customWidth="1"/>
    <col min="5389" max="5389" width="8.75" style="62" customWidth="1"/>
    <col min="5390" max="5390" width="12.25" style="62" customWidth="1"/>
    <col min="5391" max="5391" width="22.5" style="62" customWidth="1"/>
    <col min="5392" max="5392" width="9.125" style="62" customWidth="1"/>
    <col min="5393" max="5414" width="9.375" style="62" customWidth="1"/>
    <col min="5415" max="5460" width="0" style="62" hidden="1" customWidth="1"/>
    <col min="5461" max="5461" width="9.375" style="62" customWidth="1"/>
    <col min="5462" max="5462" width="2.875" style="62" customWidth="1"/>
    <col min="5463" max="5463" width="18" style="62" customWidth="1"/>
    <col min="5464" max="5470" width="7.75" style="62" customWidth="1"/>
    <col min="5471" max="5471" width="23.625" style="62" customWidth="1"/>
    <col min="5472" max="5632" width="7.75" style="62"/>
    <col min="5633" max="5633" width="4.125" style="62" customWidth="1"/>
    <col min="5634" max="5634" width="2" style="62" customWidth="1"/>
    <col min="5635" max="5635" width="1.875" style="62" customWidth="1"/>
    <col min="5636" max="5636" width="2.875" style="62" customWidth="1"/>
    <col min="5637" max="5638" width="2.5" style="62" customWidth="1"/>
    <col min="5639" max="5639" width="3.25" style="62" customWidth="1"/>
    <col min="5640" max="5640" width="2.5" style="62" customWidth="1"/>
    <col min="5641" max="5641" width="34.375" style="62" customWidth="1"/>
    <col min="5642" max="5642" width="12.875" style="62" customWidth="1"/>
    <col min="5643" max="5643" width="10.75" style="62" customWidth="1"/>
    <col min="5644" max="5644" width="9.125" style="62" customWidth="1"/>
    <col min="5645" max="5645" width="8.75" style="62" customWidth="1"/>
    <col min="5646" max="5646" width="12.25" style="62" customWidth="1"/>
    <col min="5647" max="5647" width="22.5" style="62" customWidth="1"/>
    <col min="5648" max="5648" width="9.125" style="62" customWidth="1"/>
    <col min="5649" max="5670" width="9.375" style="62" customWidth="1"/>
    <col min="5671" max="5716" width="0" style="62" hidden="1" customWidth="1"/>
    <col min="5717" max="5717" width="9.375" style="62" customWidth="1"/>
    <col min="5718" max="5718" width="2.875" style="62" customWidth="1"/>
    <col min="5719" max="5719" width="18" style="62" customWidth="1"/>
    <col min="5720" max="5726" width="7.75" style="62" customWidth="1"/>
    <col min="5727" max="5727" width="23.625" style="62" customWidth="1"/>
    <col min="5728" max="5888" width="7.75" style="62"/>
    <col min="5889" max="5889" width="4.125" style="62" customWidth="1"/>
    <col min="5890" max="5890" width="2" style="62" customWidth="1"/>
    <col min="5891" max="5891" width="1.875" style="62" customWidth="1"/>
    <col min="5892" max="5892" width="2.875" style="62" customWidth="1"/>
    <col min="5893" max="5894" width="2.5" style="62" customWidth="1"/>
    <col min="5895" max="5895" width="3.25" style="62" customWidth="1"/>
    <col min="5896" max="5896" width="2.5" style="62" customWidth="1"/>
    <col min="5897" max="5897" width="34.375" style="62" customWidth="1"/>
    <col min="5898" max="5898" width="12.875" style="62" customWidth="1"/>
    <col min="5899" max="5899" width="10.75" style="62" customWidth="1"/>
    <col min="5900" max="5900" width="9.125" style="62" customWidth="1"/>
    <col min="5901" max="5901" width="8.75" style="62" customWidth="1"/>
    <col min="5902" max="5902" width="12.25" style="62" customWidth="1"/>
    <col min="5903" max="5903" width="22.5" style="62" customWidth="1"/>
    <col min="5904" max="5904" width="9.125" style="62" customWidth="1"/>
    <col min="5905" max="5926" width="9.375" style="62" customWidth="1"/>
    <col min="5927" max="5972" width="0" style="62" hidden="1" customWidth="1"/>
    <col min="5973" max="5973" width="9.375" style="62" customWidth="1"/>
    <col min="5974" max="5974" width="2.875" style="62" customWidth="1"/>
    <col min="5975" max="5975" width="18" style="62" customWidth="1"/>
    <col min="5976" max="5982" width="7.75" style="62" customWidth="1"/>
    <col min="5983" max="5983" width="23.625" style="62" customWidth="1"/>
    <col min="5984" max="6144" width="7.75" style="62"/>
    <col min="6145" max="6145" width="4.125" style="62" customWidth="1"/>
    <col min="6146" max="6146" width="2" style="62" customWidth="1"/>
    <col min="6147" max="6147" width="1.875" style="62" customWidth="1"/>
    <col min="6148" max="6148" width="2.875" style="62" customWidth="1"/>
    <col min="6149" max="6150" width="2.5" style="62" customWidth="1"/>
    <col min="6151" max="6151" width="3.25" style="62" customWidth="1"/>
    <col min="6152" max="6152" width="2.5" style="62" customWidth="1"/>
    <col min="6153" max="6153" width="34.375" style="62" customWidth="1"/>
    <col min="6154" max="6154" width="12.875" style="62" customWidth="1"/>
    <col min="6155" max="6155" width="10.75" style="62" customWidth="1"/>
    <col min="6156" max="6156" width="9.125" style="62" customWidth="1"/>
    <col min="6157" max="6157" width="8.75" style="62" customWidth="1"/>
    <col min="6158" max="6158" width="12.25" style="62" customWidth="1"/>
    <col min="6159" max="6159" width="22.5" style="62" customWidth="1"/>
    <col min="6160" max="6160" width="9.125" style="62" customWidth="1"/>
    <col min="6161" max="6182" width="9.375" style="62" customWidth="1"/>
    <col min="6183" max="6228" width="0" style="62" hidden="1" customWidth="1"/>
    <col min="6229" max="6229" width="9.375" style="62" customWidth="1"/>
    <col min="6230" max="6230" width="2.875" style="62" customWidth="1"/>
    <col min="6231" max="6231" width="18" style="62" customWidth="1"/>
    <col min="6232" max="6238" width="7.75" style="62" customWidth="1"/>
    <col min="6239" max="6239" width="23.625" style="62" customWidth="1"/>
    <col min="6240" max="6400" width="7.75" style="62"/>
    <col min="6401" max="6401" width="4.125" style="62" customWidth="1"/>
    <col min="6402" max="6402" width="2" style="62" customWidth="1"/>
    <col min="6403" max="6403" width="1.875" style="62" customWidth="1"/>
    <col min="6404" max="6404" width="2.875" style="62" customWidth="1"/>
    <col min="6405" max="6406" width="2.5" style="62" customWidth="1"/>
    <col min="6407" max="6407" width="3.25" style="62" customWidth="1"/>
    <col min="6408" max="6408" width="2.5" style="62" customWidth="1"/>
    <col min="6409" max="6409" width="34.375" style="62" customWidth="1"/>
    <col min="6410" max="6410" width="12.875" style="62" customWidth="1"/>
    <col min="6411" max="6411" width="10.75" style="62" customWidth="1"/>
    <col min="6412" max="6412" width="9.125" style="62" customWidth="1"/>
    <col min="6413" max="6413" width="8.75" style="62" customWidth="1"/>
    <col min="6414" max="6414" width="12.25" style="62" customWidth="1"/>
    <col min="6415" max="6415" width="22.5" style="62" customWidth="1"/>
    <col min="6416" max="6416" width="9.125" style="62" customWidth="1"/>
    <col min="6417" max="6438" width="9.375" style="62" customWidth="1"/>
    <col min="6439" max="6484" width="0" style="62" hidden="1" customWidth="1"/>
    <col min="6485" max="6485" width="9.375" style="62" customWidth="1"/>
    <col min="6486" max="6486" width="2.875" style="62" customWidth="1"/>
    <col min="6487" max="6487" width="18" style="62" customWidth="1"/>
    <col min="6488" max="6494" width="7.75" style="62" customWidth="1"/>
    <col min="6495" max="6495" width="23.625" style="62" customWidth="1"/>
    <col min="6496" max="6656" width="7.75" style="62"/>
    <col min="6657" max="6657" width="4.125" style="62" customWidth="1"/>
    <col min="6658" max="6658" width="2" style="62" customWidth="1"/>
    <col min="6659" max="6659" width="1.875" style="62" customWidth="1"/>
    <col min="6660" max="6660" width="2.875" style="62" customWidth="1"/>
    <col min="6661" max="6662" width="2.5" style="62" customWidth="1"/>
    <col min="6663" max="6663" width="3.25" style="62" customWidth="1"/>
    <col min="6664" max="6664" width="2.5" style="62" customWidth="1"/>
    <col min="6665" max="6665" width="34.375" style="62" customWidth="1"/>
    <col min="6666" max="6666" width="12.875" style="62" customWidth="1"/>
    <col min="6667" max="6667" width="10.75" style="62" customWidth="1"/>
    <col min="6668" max="6668" width="9.125" style="62" customWidth="1"/>
    <col min="6669" max="6669" width="8.75" style="62" customWidth="1"/>
    <col min="6670" max="6670" width="12.25" style="62" customWidth="1"/>
    <col min="6671" max="6671" width="22.5" style="62" customWidth="1"/>
    <col min="6672" max="6672" width="9.125" style="62" customWidth="1"/>
    <col min="6673" max="6694" width="9.375" style="62" customWidth="1"/>
    <col min="6695" max="6740" width="0" style="62" hidden="1" customWidth="1"/>
    <col min="6741" max="6741" width="9.375" style="62" customWidth="1"/>
    <col min="6742" max="6742" width="2.875" style="62" customWidth="1"/>
    <col min="6743" max="6743" width="18" style="62" customWidth="1"/>
    <col min="6744" max="6750" width="7.75" style="62" customWidth="1"/>
    <col min="6751" max="6751" width="23.625" style="62" customWidth="1"/>
    <col min="6752" max="6912" width="7.75" style="62"/>
    <col min="6913" max="6913" width="4.125" style="62" customWidth="1"/>
    <col min="6914" max="6914" width="2" style="62" customWidth="1"/>
    <col min="6915" max="6915" width="1.875" style="62" customWidth="1"/>
    <col min="6916" max="6916" width="2.875" style="62" customWidth="1"/>
    <col min="6917" max="6918" width="2.5" style="62" customWidth="1"/>
    <col min="6919" max="6919" width="3.25" style="62" customWidth="1"/>
    <col min="6920" max="6920" width="2.5" style="62" customWidth="1"/>
    <col min="6921" max="6921" width="34.375" style="62" customWidth="1"/>
    <col min="6922" max="6922" width="12.875" style="62" customWidth="1"/>
    <col min="6923" max="6923" width="10.75" style="62" customWidth="1"/>
    <col min="6924" max="6924" width="9.125" style="62" customWidth="1"/>
    <col min="6925" max="6925" width="8.75" style="62" customWidth="1"/>
    <col min="6926" max="6926" width="12.25" style="62" customWidth="1"/>
    <col min="6927" max="6927" width="22.5" style="62" customWidth="1"/>
    <col min="6928" max="6928" width="9.125" style="62" customWidth="1"/>
    <col min="6929" max="6950" width="9.375" style="62" customWidth="1"/>
    <col min="6951" max="6996" width="0" style="62" hidden="1" customWidth="1"/>
    <col min="6997" max="6997" width="9.375" style="62" customWidth="1"/>
    <col min="6998" max="6998" width="2.875" style="62" customWidth="1"/>
    <col min="6999" max="6999" width="18" style="62" customWidth="1"/>
    <col min="7000" max="7006" width="7.75" style="62" customWidth="1"/>
    <col min="7007" max="7007" width="23.625" style="62" customWidth="1"/>
    <col min="7008" max="7168" width="7.75" style="62"/>
    <col min="7169" max="7169" width="4.125" style="62" customWidth="1"/>
    <col min="7170" max="7170" width="2" style="62" customWidth="1"/>
    <col min="7171" max="7171" width="1.875" style="62" customWidth="1"/>
    <col min="7172" max="7172" width="2.875" style="62" customWidth="1"/>
    <col min="7173" max="7174" width="2.5" style="62" customWidth="1"/>
    <col min="7175" max="7175" width="3.25" style="62" customWidth="1"/>
    <col min="7176" max="7176" width="2.5" style="62" customWidth="1"/>
    <col min="7177" max="7177" width="34.375" style="62" customWidth="1"/>
    <col min="7178" max="7178" width="12.875" style="62" customWidth="1"/>
    <col min="7179" max="7179" width="10.75" style="62" customWidth="1"/>
    <col min="7180" max="7180" width="9.125" style="62" customWidth="1"/>
    <col min="7181" max="7181" width="8.75" style="62" customWidth="1"/>
    <col min="7182" max="7182" width="12.25" style="62" customWidth="1"/>
    <col min="7183" max="7183" width="22.5" style="62" customWidth="1"/>
    <col min="7184" max="7184" width="9.125" style="62" customWidth="1"/>
    <col min="7185" max="7206" width="9.375" style="62" customWidth="1"/>
    <col min="7207" max="7252" width="0" style="62" hidden="1" customWidth="1"/>
    <col min="7253" max="7253" width="9.375" style="62" customWidth="1"/>
    <col min="7254" max="7254" width="2.875" style="62" customWidth="1"/>
    <col min="7255" max="7255" width="18" style="62" customWidth="1"/>
    <col min="7256" max="7262" width="7.75" style="62" customWidth="1"/>
    <col min="7263" max="7263" width="23.625" style="62" customWidth="1"/>
    <col min="7264" max="7424" width="7.75" style="62"/>
    <col min="7425" max="7425" width="4.125" style="62" customWidth="1"/>
    <col min="7426" max="7426" width="2" style="62" customWidth="1"/>
    <col min="7427" max="7427" width="1.875" style="62" customWidth="1"/>
    <col min="7428" max="7428" width="2.875" style="62" customWidth="1"/>
    <col min="7429" max="7430" width="2.5" style="62" customWidth="1"/>
    <col min="7431" max="7431" width="3.25" style="62" customWidth="1"/>
    <col min="7432" max="7432" width="2.5" style="62" customWidth="1"/>
    <col min="7433" max="7433" width="34.375" style="62" customWidth="1"/>
    <col min="7434" max="7434" width="12.875" style="62" customWidth="1"/>
    <col min="7435" max="7435" width="10.75" style="62" customWidth="1"/>
    <col min="7436" max="7436" width="9.125" style="62" customWidth="1"/>
    <col min="7437" max="7437" width="8.75" style="62" customWidth="1"/>
    <col min="7438" max="7438" width="12.25" style="62" customWidth="1"/>
    <col min="7439" max="7439" width="22.5" style="62" customWidth="1"/>
    <col min="7440" max="7440" width="9.125" style="62" customWidth="1"/>
    <col min="7441" max="7462" width="9.375" style="62" customWidth="1"/>
    <col min="7463" max="7508" width="0" style="62" hidden="1" customWidth="1"/>
    <col min="7509" max="7509" width="9.375" style="62" customWidth="1"/>
    <col min="7510" max="7510" width="2.875" style="62" customWidth="1"/>
    <col min="7511" max="7511" width="18" style="62" customWidth="1"/>
    <col min="7512" max="7518" width="7.75" style="62" customWidth="1"/>
    <col min="7519" max="7519" width="23.625" style="62" customWidth="1"/>
    <col min="7520" max="7680" width="7.75" style="62"/>
    <col min="7681" max="7681" width="4.125" style="62" customWidth="1"/>
    <col min="7682" max="7682" width="2" style="62" customWidth="1"/>
    <col min="7683" max="7683" width="1.875" style="62" customWidth="1"/>
    <col min="7684" max="7684" width="2.875" style="62" customWidth="1"/>
    <col min="7685" max="7686" width="2.5" style="62" customWidth="1"/>
    <col min="7687" max="7687" width="3.25" style="62" customWidth="1"/>
    <col min="7688" max="7688" width="2.5" style="62" customWidth="1"/>
    <col min="7689" max="7689" width="34.375" style="62" customWidth="1"/>
    <col min="7690" max="7690" width="12.875" style="62" customWidth="1"/>
    <col min="7691" max="7691" width="10.75" style="62" customWidth="1"/>
    <col min="7692" max="7692" width="9.125" style="62" customWidth="1"/>
    <col min="7693" max="7693" width="8.75" style="62" customWidth="1"/>
    <col min="7694" max="7694" width="12.25" style="62" customWidth="1"/>
    <col min="7695" max="7695" width="22.5" style="62" customWidth="1"/>
    <col min="7696" max="7696" width="9.125" style="62" customWidth="1"/>
    <col min="7697" max="7718" width="9.375" style="62" customWidth="1"/>
    <col min="7719" max="7764" width="0" style="62" hidden="1" customWidth="1"/>
    <col min="7765" max="7765" width="9.375" style="62" customWidth="1"/>
    <col min="7766" max="7766" width="2.875" style="62" customWidth="1"/>
    <col min="7767" max="7767" width="18" style="62" customWidth="1"/>
    <col min="7768" max="7774" width="7.75" style="62" customWidth="1"/>
    <col min="7775" max="7775" width="23.625" style="62" customWidth="1"/>
    <col min="7776" max="7936" width="7.75" style="62"/>
    <col min="7937" max="7937" width="4.125" style="62" customWidth="1"/>
    <col min="7938" max="7938" width="2" style="62" customWidth="1"/>
    <col min="7939" max="7939" width="1.875" style="62" customWidth="1"/>
    <col min="7940" max="7940" width="2.875" style="62" customWidth="1"/>
    <col min="7941" max="7942" width="2.5" style="62" customWidth="1"/>
    <col min="7943" max="7943" width="3.25" style="62" customWidth="1"/>
    <col min="7944" max="7944" width="2.5" style="62" customWidth="1"/>
    <col min="7945" max="7945" width="34.375" style="62" customWidth="1"/>
    <col min="7946" max="7946" width="12.875" style="62" customWidth="1"/>
    <col min="7947" max="7947" width="10.75" style="62" customWidth="1"/>
    <col min="7948" max="7948" width="9.125" style="62" customWidth="1"/>
    <col min="7949" max="7949" width="8.75" style="62" customWidth="1"/>
    <col min="7950" max="7950" width="12.25" style="62" customWidth="1"/>
    <col min="7951" max="7951" width="22.5" style="62" customWidth="1"/>
    <col min="7952" max="7952" width="9.125" style="62" customWidth="1"/>
    <col min="7953" max="7974" width="9.375" style="62" customWidth="1"/>
    <col min="7975" max="8020" width="0" style="62" hidden="1" customWidth="1"/>
    <col min="8021" max="8021" width="9.375" style="62" customWidth="1"/>
    <col min="8022" max="8022" width="2.875" style="62" customWidth="1"/>
    <col min="8023" max="8023" width="18" style="62" customWidth="1"/>
    <col min="8024" max="8030" width="7.75" style="62" customWidth="1"/>
    <col min="8031" max="8031" width="23.625" style="62" customWidth="1"/>
    <col min="8032" max="8192" width="7.75" style="62"/>
    <col min="8193" max="8193" width="4.125" style="62" customWidth="1"/>
    <col min="8194" max="8194" width="2" style="62" customWidth="1"/>
    <col min="8195" max="8195" width="1.875" style="62" customWidth="1"/>
    <col min="8196" max="8196" width="2.875" style="62" customWidth="1"/>
    <col min="8197" max="8198" width="2.5" style="62" customWidth="1"/>
    <col min="8199" max="8199" width="3.25" style="62" customWidth="1"/>
    <col min="8200" max="8200" width="2.5" style="62" customWidth="1"/>
    <col min="8201" max="8201" width="34.375" style="62" customWidth="1"/>
    <col min="8202" max="8202" width="12.875" style="62" customWidth="1"/>
    <col min="8203" max="8203" width="10.75" style="62" customWidth="1"/>
    <col min="8204" max="8204" width="9.125" style="62" customWidth="1"/>
    <col min="8205" max="8205" width="8.75" style="62" customWidth="1"/>
    <col min="8206" max="8206" width="12.25" style="62" customWidth="1"/>
    <col min="8207" max="8207" width="22.5" style="62" customWidth="1"/>
    <col min="8208" max="8208" width="9.125" style="62" customWidth="1"/>
    <col min="8209" max="8230" width="9.375" style="62" customWidth="1"/>
    <col min="8231" max="8276" width="0" style="62" hidden="1" customWidth="1"/>
    <col min="8277" max="8277" width="9.375" style="62" customWidth="1"/>
    <col min="8278" max="8278" width="2.875" style="62" customWidth="1"/>
    <col min="8279" max="8279" width="18" style="62" customWidth="1"/>
    <col min="8280" max="8286" width="7.75" style="62" customWidth="1"/>
    <col min="8287" max="8287" width="23.625" style="62" customWidth="1"/>
    <col min="8288" max="8448" width="7.75" style="62"/>
    <col min="8449" max="8449" width="4.125" style="62" customWidth="1"/>
    <col min="8450" max="8450" width="2" style="62" customWidth="1"/>
    <col min="8451" max="8451" width="1.875" style="62" customWidth="1"/>
    <col min="8452" max="8452" width="2.875" style="62" customWidth="1"/>
    <col min="8453" max="8454" width="2.5" style="62" customWidth="1"/>
    <col min="8455" max="8455" width="3.25" style="62" customWidth="1"/>
    <col min="8456" max="8456" width="2.5" style="62" customWidth="1"/>
    <col min="8457" max="8457" width="34.375" style="62" customWidth="1"/>
    <col min="8458" max="8458" width="12.875" style="62" customWidth="1"/>
    <col min="8459" max="8459" width="10.75" style="62" customWidth="1"/>
    <col min="8460" max="8460" width="9.125" style="62" customWidth="1"/>
    <col min="8461" max="8461" width="8.75" style="62" customWidth="1"/>
    <col min="8462" max="8462" width="12.25" style="62" customWidth="1"/>
    <col min="8463" max="8463" width="22.5" style="62" customWidth="1"/>
    <col min="8464" max="8464" width="9.125" style="62" customWidth="1"/>
    <col min="8465" max="8486" width="9.375" style="62" customWidth="1"/>
    <col min="8487" max="8532" width="0" style="62" hidden="1" customWidth="1"/>
    <col min="8533" max="8533" width="9.375" style="62" customWidth="1"/>
    <col min="8534" max="8534" width="2.875" style="62" customWidth="1"/>
    <col min="8535" max="8535" width="18" style="62" customWidth="1"/>
    <col min="8536" max="8542" width="7.75" style="62" customWidth="1"/>
    <col min="8543" max="8543" width="23.625" style="62" customWidth="1"/>
    <col min="8544" max="8704" width="7.75" style="62"/>
    <col min="8705" max="8705" width="4.125" style="62" customWidth="1"/>
    <col min="8706" max="8706" width="2" style="62" customWidth="1"/>
    <col min="8707" max="8707" width="1.875" style="62" customWidth="1"/>
    <col min="8708" max="8708" width="2.875" style="62" customWidth="1"/>
    <col min="8709" max="8710" width="2.5" style="62" customWidth="1"/>
    <col min="8711" max="8711" width="3.25" style="62" customWidth="1"/>
    <col min="8712" max="8712" width="2.5" style="62" customWidth="1"/>
    <col min="8713" max="8713" width="34.375" style="62" customWidth="1"/>
    <col min="8714" max="8714" width="12.875" style="62" customWidth="1"/>
    <col min="8715" max="8715" width="10.75" style="62" customWidth="1"/>
    <col min="8716" max="8716" width="9.125" style="62" customWidth="1"/>
    <col min="8717" max="8717" width="8.75" style="62" customWidth="1"/>
    <col min="8718" max="8718" width="12.25" style="62" customWidth="1"/>
    <col min="8719" max="8719" width="22.5" style="62" customWidth="1"/>
    <col min="8720" max="8720" width="9.125" style="62" customWidth="1"/>
    <col min="8721" max="8742" width="9.375" style="62" customWidth="1"/>
    <col min="8743" max="8788" width="0" style="62" hidden="1" customWidth="1"/>
    <col min="8789" max="8789" width="9.375" style="62" customWidth="1"/>
    <col min="8790" max="8790" width="2.875" style="62" customWidth="1"/>
    <col min="8791" max="8791" width="18" style="62" customWidth="1"/>
    <col min="8792" max="8798" width="7.75" style="62" customWidth="1"/>
    <col min="8799" max="8799" width="23.625" style="62" customWidth="1"/>
    <col min="8800" max="8960" width="7.75" style="62"/>
    <col min="8961" max="8961" width="4.125" style="62" customWidth="1"/>
    <col min="8962" max="8962" width="2" style="62" customWidth="1"/>
    <col min="8963" max="8963" width="1.875" style="62" customWidth="1"/>
    <col min="8964" max="8964" width="2.875" style="62" customWidth="1"/>
    <col min="8965" max="8966" width="2.5" style="62" customWidth="1"/>
    <col min="8967" max="8967" width="3.25" style="62" customWidth="1"/>
    <col min="8968" max="8968" width="2.5" style="62" customWidth="1"/>
    <col min="8969" max="8969" width="34.375" style="62" customWidth="1"/>
    <col min="8970" max="8970" width="12.875" style="62" customWidth="1"/>
    <col min="8971" max="8971" width="10.75" style="62" customWidth="1"/>
    <col min="8972" max="8972" width="9.125" style="62" customWidth="1"/>
    <col min="8973" max="8973" width="8.75" style="62" customWidth="1"/>
    <col min="8974" max="8974" width="12.25" style="62" customWidth="1"/>
    <col min="8975" max="8975" width="22.5" style="62" customWidth="1"/>
    <col min="8976" max="8976" width="9.125" style="62" customWidth="1"/>
    <col min="8977" max="8998" width="9.375" style="62" customWidth="1"/>
    <col min="8999" max="9044" width="0" style="62" hidden="1" customWidth="1"/>
    <col min="9045" max="9045" width="9.375" style="62" customWidth="1"/>
    <col min="9046" max="9046" width="2.875" style="62" customWidth="1"/>
    <col min="9047" max="9047" width="18" style="62" customWidth="1"/>
    <col min="9048" max="9054" width="7.75" style="62" customWidth="1"/>
    <col min="9055" max="9055" width="23.625" style="62" customWidth="1"/>
    <col min="9056" max="9216" width="7.75" style="62"/>
    <col min="9217" max="9217" width="4.125" style="62" customWidth="1"/>
    <col min="9218" max="9218" width="2" style="62" customWidth="1"/>
    <col min="9219" max="9219" width="1.875" style="62" customWidth="1"/>
    <col min="9220" max="9220" width="2.875" style="62" customWidth="1"/>
    <col min="9221" max="9222" width="2.5" style="62" customWidth="1"/>
    <col min="9223" max="9223" width="3.25" style="62" customWidth="1"/>
    <col min="9224" max="9224" width="2.5" style="62" customWidth="1"/>
    <col min="9225" max="9225" width="34.375" style="62" customWidth="1"/>
    <col min="9226" max="9226" width="12.875" style="62" customWidth="1"/>
    <col min="9227" max="9227" width="10.75" style="62" customWidth="1"/>
    <col min="9228" max="9228" width="9.125" style="62" customWidth="1"/>
    <col min="9229" max="9229" width="8.75" style="62" customWidth="1"/>
    <col min="9230" max="9230" width="12.25" style="62" customWidth="1"/>
    <col min="9231" max="9231" width="22.5" style="62" customWidth="1"/>
    <col min="9232" max="9232" width="9.125" style="62" customWidth="1"/>
    <col min="9233" max="9254" width="9.375" style="62" customWidth="1"/>
    <col min="9255" max="9300" width="0" style="62" hidden="1" customWidth="1"/>
    <col min="9301" max="9301" width="9.375" style="62" customWidth="1"/>
    <col min="9302" max="9302" width="2.875" style="62" customWidth="1"/>
    <col min="9303" max="9303" width="18" style="62" customWidth="1"/>
    <col min="9304" max="9310" width="7.75" style="62" customWidth="1"/>
    <col min="9311" max="9311" width="23.625" style="62" customWidth="1"/>
    <col min="9312" max="9472" width="7.75" style="62"/>
    <col min="9473" max="9473" width="4.125" style="62" customWidth="1"/>
    <col min="9474" max="9474" width="2" style="62" customWidth="1"/>
    <col min="9475" max="9475" width="1.875" style="62" customWidth="1"/>
    <col min="9476" max="9476" width="2.875" style="62" customWidth="1"/>
    <col min="9477" max="9478" width="2.5" style="62" customWidth="1"/>
    <col min="9479" max="9479" width="3.25" style="62" customWidth="1"/>
    <col min="9480" max="9480" width="2.5" style="62" customWidth="1"/>
    <col min="9481" max="9481" width="34.375" style="62" customWidth="1"/>
    <col min="9482" max="9482" width="12.875" style="62" customWidth="1"/>
    <col min="9483" max="9483" width="10.75" style="62" customWidth="1"/>
    <col min="9484" max="9484" width="9.125" style="62" customWidth="1"/>
    <col min="9485" max="9485" width="8.75" style="62" customWidth="1"/>
    <col min="9486" max="9486" width="12.25" style="62" customWidth="1"/>
    <col min="9487" max="9487" width="22.5" style="62" customWidth="1"/>
    <col min="9488" max="9488" width="9.125" style="62" customWidth="1"/>
    <col min="9489" max="9510" width="9.375" style="62" customWidth="1"/>
    <col min="9511" max="9556" width="0" style="62" hidden="1" customWidth="1"/>
    <col min="9557" max="9557" width="9.375" style="62" customWidth="1"/>
    <col min="9558" max="9558" width="2.875" style="62" customWidth="1"/>
    <col min="9559" max="9559" width="18" style="62" customWidth="1"/>
    <col min="9560" max="9566" width="7.75" style="62" customWidth="1"/>
    <col min="9567" max="9567" width="23.625" style="62" customWidth="1"/>
    <col min="9568" max="9728" width="7.75" style="62"/>
    <col min="9729" max="9729" width="4.125" style="62" customWidth="1"/>
    <col min="9730" max="9730" width="2" style="62" customWidth="1"/>
    <col min="9731" max="9731" width="1.875" style="62" customWidth="1"/>
    <col min="9732" max="9732" width="2.875" style="62" customWidth="1"/>
    <col min="9733" max="9734" width="2.5" style="62" customWidth="1"/>
    <col min="9735" max="9735" width="3.25" style="62" customWidth="1"/>
    <col min="9736" max="9736" width="2.5" style="62" customWidth="1"/>
    <col min="9737" max="9737" width="34.375" style="62" customWidth="1"/>
    <col min="9738" max="9738" width="12.875" style="62" customWidth="1"/>
    <col min="9739" max="9739" width="10.75" style="62" customWidth="1"/>
    <col min="9740" max="9740" width="9.125" style="62" customWidth="1"/>
    <col min="9741" max="9741" width="8.75" style="62" customWidth="1"/>
    <col min="9742" max="9742" width="12.25" style="62" customWidth="1"/>
    <col min="9743" max="9743" width="22.5" style="62" customWidth="1"/>
    <col min="9744" max="9744" width="9.125" style="62" customWidth="1"/>
    <col min="9745" max="9766" width="9.375" style="62" customWidth="1"/>
    <col min="9767" max="9812" width="0" style="62" hidden="1" customWidth="1"/>
    <col min="9813" max="9813" width="9.375" style="62" customWidth="1"/>
    <col min="9814" max="9814" width="2.875" style="62" customWidth="1"/>
    <col min="9815" max="9815" width="18" style="62" customWidth="1"/>
    <col min="9816" max="9822" width="7.75" style="62" customWidth="1"/>
    <col min="9823" max="9823" width="23.625" style="62" customWidth="1"/>
    <col min="9824" max="9984" width="7.75" style="62"/>
    <col min="9985" max="9985" width="4.125" style="62" customWidth="1"/>
    <col min="9986" max="9986" width="2" style="62" customWidth="1"/>
    <col min="9987" max="9987" width="1.875" style="62" customWidth="1"/>
    <col min="9988" max="9988" width="2.875" style="62" customWidth="1"/>
    <col min="9989" max="9990" width="2.5" style="62" customWidth="1"/>
    <col min="9991" max="9991" width="3.25" style="62" customWidth="1"/>
    <col min="9992" max="9992" width="2.5" style="62" customWidth="1"/>
    <col min="9993" max="9993" width="34.375" style="62" customWidth="1"/>
    <col min="9994" max="9994" width="12.875" style="62" customWidth="1"/>
    <col min="9995" max="9995" width="10.75" style="62" customWidth="1"/>
    <col min="9996" max="9996" width="9.125" style="62" customWidth="1"/>
    <col min="9997" max="9997" width="8.75" style="62" customWidth="1"/>
    <col min="9998" max="9998" width="12.25" style="62" customWidth="1"/>
    <col min="9999" max="9999" width="22.5" style="62" customWidth="1"/>
    <col min="10000" max="10000" width="9.125" style="62" customWidth="1"/>
    <col min="10001" max="10022" width="9.375" style="62" customWidth="1"/>
    <col min="10023" max="10068" width="0" style="62" hidden="1" customWidth="1"/>
    <col min="10069" max="10069" width="9.375" style="62" customWidth="1"/>
    <col min="10070" max="10070" width="2.875" style="62" customWidth="1"/>
    <col min="10071" max="10071" width="18" style="62" customWidth="1"/>
    <col min="10072" max="10078" width="7.75" style="62" customWidth="1"/>
    <col min="10079" max="10079" width="23.625" style="62" customWidth="1"/>
    <col min="10080" max="10240" width="7.75" style="62"/>
    <col min="10241" max="10241" width="4.125" style="62" customWidth="1"/>
    <col min="10242" max="10242" width="2" style="62" customWidth="1"/>
    <col min="10243" max="10243" width="1.875" style="62" customWidth="1"/>
    <col min="10244" max="10244" width="2.875" style="62" customWidth="1"/>
    <col min="10245" max="10246" width="2.5" style="62" customWidth="1"/>
    <col min="10247" max="10247" width="3.25" style="62" customWidth="1"/>
    <col min="10248" max="10248" width="2.5" style="62" customWidth="1"/>
    <col min="10249" max="10249" width="34.375" style="62" customWidth="1"/>
    <col min="10250" max="10250" width="12.875" style="62" customWidth="1"/>
    <col min="10251" max="10251" width="10.75" style="62" customWidth="1"/>
    <col min="10252" max="10252" width="9.125" style="62" customWidth="1"/>
    <col min="10253" max="10253" width="8.75" style="62" customWidth="1"/>
    <col min="10254" max="10254" width="12.25" style="62" customWidth="1"/>
    <col min="10255" max="10255" width="22.5" style="62" customWidth="1"/>
    <col min="10256" max="10256" width="9.125" style="62" customWidth="1"/>
    <col min="10257" max="10278" width="9.375" style="62" customWidth="1"/>
    <col min="10279" max="10324" width="0" style="62" hidden="1" customWidth="1"/>
    <col min="10325" max="10325" width="9.375" style="62" customWidth="1"/>
    <col min="10326" max="10326" width="2.875" style="62" customWidth="1"/>
    <col min="10327" max="10327" width="18" style="62" customWidth="1"/>
    <col min="10328" max="10334" width="7.75" style="62" customWidth="1"/>
    <col min="10335" max="10335" width="23.625" style="62" customWidth="1"/>
    <col min="10336" max="10496" width="7.75" style="62"/>
    <col min="10497" max="10497" width="4.125" style="62" customWidth="1"/>
    <col min="10498" max="10498" width="2" style="62" customWidth="1"/>
    <col min="10499" max="10499" width="1.875" style="62" customWidth="1"/>
    <col min="10500" max="10500" width="2.875" style="62" customWidth="1"/>
    <col min="10501" max="10502" width="2.5" style="62" customWidth="1"/>
    <col min="10503" max="10503" width="3.25" style="62" customWidth="1"/>
    <col min="10504" max="10504" width="2.5" style="62" customWidth="1"/>
    <col min="10505" max="10505" width="34.375" style="62" customWidth="1"/>
    <col min="10506" max="10506" width="12.875" style="62" customWidth="1"/>
    <col min="10507" max="10507" width="10.75" style="62" customWidth="1"/>
    <col min="10508" max="10508" width="9.125" style="62" customWidth="1"/>
    <col min="10509" max="10509" width="8.75" style="62" customWidth="1"/>
    <col min="10510" max="10510" width="12.25" style="62" customWidth="1"/>
    <col min="10511" max="10511" width="22.5" style="62" customWidth="1"/>
    <col min="10512" max="10512" width="9.125" style="62" customWidth="1"/>
    <col min="10513" max="10534" width="9.375" style="62" customWidth="1"/>
    <col min="10535" max="10580" width="0" style="62" hidden="1" customWidth="1"/>
    <col min="10581" max="10581" width="9.375" style="62" customWidth="1"/>
    <col min="10582" max="10582" width="2.875" style="62" customWidth="1"/>
    <col min="10583" max="10583" width="18" style="62" customWidth="1"/>
    <col min="10584" max="10590" width="7.75" style="62" customWidth="1"/>
    <col min="10591" max="10591" width="23.625" style="62" customWidth="1"/>
    <col min="10592" max="10752" width="7.75" style="62"/>
    <col min="10753" max="10753" width="4.125" style="62" customWidth="1"/>
    <col min="10754" max="10754" width="2" style="62" customWidth="1"/>
    <col min="10755" max="10755" width="1.875" style="62" customWidth="1"/>
    <col min="10756" max="10756" width="2.875" style="62" customWidth="1"/>
    <col min="10757" max="10758" width="2.5" style="62" customWidth="1"/>
    <col min="10759" max="10759" width="3.25" style="62" customWidth="1"/>
    <col min="10760" max="10760" width="2.5" style="62" customWidth="1"/>
    <col min="10761" max="10761" width="34.375" style="62" customWidth="1"/>
    <col min="10762" max="10762" width="12.875" style="62" customWidth="1"/>
    <col min="10763" max="10763" width="10.75" style="62" customWidth="1"/>
    <col min="10764" max="10764" width="9.125" style="62" customWidth="1"/>
    <col min="10765" max="10765" width="8.75" style="62" customWidth="1"/>
    <col min="10766" max="10766" width="12.25" style="62" customWidth="1"/>
    <col min="10767" max="10767" width="22.5" style="62" customWidth="1"/>
    <col min="10768" max="10768" width="9.125" style="62" customWidth="1"/>
    <col min="10769" max="10790" width="9.375" style="62" customWidth="1"/>
    <col min="10791" max="10836" width="0" style="62" hidden="1" customWidth="1"/>
    <col min="10837" max="10837" width="9.375" style="62" customWidth="1"/>
    <col min="10838" max="10838" width="2.875" style="62" customWidth="1"/>
    <col min="10839" max="10839" width="18" style="62" customWidth="1"/>
    <col min="10840" max="10846" width="7.75" style="62" customWidth="1"/>
    <col min="10847" max="10847" width="23.625" style="62" customWidth="1"/>
    <col min="10848" max="11008" width="7.75" style="62"/>
    <col min="11009" max="11009" width="4.125" style="62" customWidth="1"/>
    <col min="11010" max="11010" width="2" style="62" customWidth="1"/>
    <col min="11011" max="11011" width="1.875" style="62" customWidth="1"/>
    <col min="11012" max="11012" width="2.875" style="62" customWidth="1"/>
    <col min="11013" max="11014" width="2.5" style="62" customWidth="1"/>
    <col min="11015" max="11015" width="3.25" style="62" customWidth="1"/>
    <col min="11016" max="11016" width="2.5" style="62" customWidth="1"/>
    <col min="11017" max="11017" width="34.375" style="62" customWidth="1"/>
    <col min="11018" max="11018" width="12.875" style="62" customWidth="1"/>
    <col min="11019" max="11019" width="10.75" style="62" customWidth="1"/>
    <col min="11020" max="11020" width="9.125" style="62" customWidth="1"/>
    <col min="11021" max="11021" width="8.75" style="62" customWidth="1"/>
    <col min="11022" max="11022" width="12.25" style="62" customWidth="1"/>
    <col min="11023" max="11023" width="22.5" style="62" customWidth="1"/>
    <col min="11024" max="11024" width="9.125" style="62" customWidth="1"/>
    <col min="11025" max="11046" width="9.375" style="62" customWidth="1"/>
    <col min="11047" max="11092" width="0" style="62" hidden="1" customWidth="1"/>
    <col min="11093" max="11093" width="9.375" style="62" customWidth="1"/>
    <col min="11094" max="11094" width="2.875" style="62" customWidth="1"/>
    <col min="11095" max="11095" width="18" style="62" customWidth="1"/>
    <col min="11096" max="11102" width="7.75" style="62" customWidth="1"/>
    <col min="11103" max="11103" width="23.625" style="62" customWidth="1"/>
    <col min="11104" max="11264" width="7.75" style="62"/>
    <col min="11265" max="11265" width="4.125" style="62" customWidth="1"/>
    <col min="11266" max="11266" width="2" style="62" customWidth="1"/>
    <col min="11267" max="11267" width="1.875" style="62" customWidth="1"/>
    <col min="11268" max="11268" width="2.875" style="62" customWidth="1"/>
    <col min="11269" max="11270" width="2.5" style="62" customWidth="1"/>
    <col min="11271" max="11271" width="3.25" style="62" customWidth="1"/>
    <col min="11272" max="11272" width="2.5" style="62" customWidth="1"/>
    <col min="11273" max="11273" width="34.375" style="62" customWidth="1"/>
    <col min="11274" max="11274" width="12.875" style="62" customWidth="1"/>
    <col min="11275" max="11275" width="10.75" style="62" customWidth="1"/>
    <col min="11276" max="11276" width="9.125" style="62" customWidth="1"/>
    <col min="11277" max="11277" width="8.75" style="62" customWidth="1"/>
    <col min="11278" max="11278" width="12.25" style="62" customWidth="1"/>
    <col min="11279" max="11279" width="22.5" style="62" customWidth="1"/>
    <col min="11280" max="11280" width="9.125" style="62" customWidth="1"/>
    <col min="11281" max="11302" width="9.375" style="62" customWidth="1"/>
    <col min="11303" max="11348" width="0" style="62" hidden="1" customWidth="1"/>
    <col min="11349" max="11349" width="9.375" style="62" customWidth="1"/>
    <col min="11350" max="11350" width="2.875" style="62" customWidth="1"/>
    <col min="11351" max="11351" width="18" style="62" customWidth="1"/>
    <col min="11352" max="11358" width="7.75" style="62" customWidth="1"/>
    <col min="11359" max="11359" width="23.625" style="62" customWidth="1"/>
    <col min="11360" max="11520" width="7.75" style="62"/>
    <col min="11521" max="11521" width="4.125" style="62" customWidth="1"/>
    <col min="11522" max="11522" width="2" style="62" customWidth="1"/>
    <col min="11523" max="11523" width="1.875" style="62" customWidth="1"/>
    <col min="11524" max="11524" width="2.875" style="62" customWidth="1"/>
    <col min="11525" max="11526" width="2.5" style="62" customWidth="1"/>
    <col min="11527" max="11527" width="3.25" style="62" customWidth="1"/>
    <col min="11528" max="11528" width="2.5" style="62" customWidth="1"/>
    <col min="11529" max="11529" width="34.375" style="62" customWidth="1"/>
    <col min="11530" max="11530" width="12.875" style="62" customWidth="1"/>
    <col min="11531" max="11531" width="10.75" style="62" customWidth="1"/>
    <col min="11532" max="11532" width="9.125" style="62" customWidth="1"/>
    <col min="11533" max="11533" width="8.75" style="62" customWidth="1"/>
    <col min="11534" max="11534" width="12.25" style="62" customWidth="1"/>
    <col min="11535" max="11535" width="22.5" style="62" customWidth="1"/>
    <col min="11536" max="11536" width="9.125" style="62" customWidth="1"/>
    <col min="11537" max="11558" width="9.375" style="62" customWidth="1"/>
    <col min="11559" max="11604" width="0" style="62" hidden="1" customWidth="1"/>
    <col min="11605" max="11605" width="9.375" style="62" customWidth="1"/>
    <col min="11606" max="11606" width="2.875" style="62" customWidth="1"/>
    <col min="11607" max="11607" width="18" style="62" customWidth="1"/>
    <col min="11608" max="11614" width="7.75" style="62" customWidth="1"/>
    <col min="11615" max="11615" width="23.625" style="62" customWidth="1"/>
    <col min="11616" max="11776" width="7.75" style="62"/>
    <col min="11777" max="11777" width="4.125" style="62" customWidth="1"/>
    <col min="11778" max="11778" width="2" style="62" customWidth="1"/>
    <col min="11779" max="11779" width="1.875" style="62" customWidth="1"/>
    <col min="11780" max="11780" width="2.875" style="62" customWidth="1"/>
    <col min="11781" max="11782" width="2.5" style="62" customWidth="1"/>
    <col min="11783" max="11783" width="3.25" style="62" customWidth="1"/>
    <col min="11784" max="11784" width="2.5" style="62" customWidth="1"/>
    <col min="11785" max="11785" width="34.375" style="62" customWidth="1"/>
    <col min="11786" max="11786" width="12.875" style="62" customWidth="1"/>
    <col min="11787" max="11787" width="10.75" style="62" customWidth="1"/>
    <col min="11788" max="11788" width="9.125" style="62" customWidth="1"/>
    <col min="11789" max="11789" width="8.75" style="62" customWidth="1"/>
    <col min="11790" max="11790" width="12.25" style="62" customWidth="1"/>
    <col min="11791" max="11791" width="22.5" style="62" customWidth="1"/>
    <col min="11792" max="11792" width="9.125" style="62" customWidth="1"/>
    <col min="11793" max="11814" width="9.375" style="62" customWidth="1"/>
    <col min="11815" max="11860" width="0" style="62" hidden="1" customWidth="1"/>
    <col min="11861" max="11861" width="9.375" style="62" customWidth="1"/>
    <col min="11862" max="11862" width="2.875" style="62" customWidth="1"/>
    <col min="11863" max="11863" width="18" style="62" customWidth="1"/>
    <col min="11864" max="11870" width="7.75" style="62" customWidth="1"/>
    <col min="11871" max="11871" width="23.625" style="62" customWidth="1"/>
    <col min="11872" max="12032" width="7.75" style="62"/>
    <col min="12033" max="12033" width="4.125" style="62" customWidth="1"/>
    <col min="12034" max="12034" width="2" style="62" customWidth="1"/>
    <col min="12035" max="12035" width="1.875" style="62" customWidth="1"/>
    <col min="12036" max="12036" width="2.875" style="62" customWidth="1"/>
    <col min="12037" max="12038" width="2.5" style="62" customWidth="1"/>
    <col min="12039" max="12039" width="3.25" style="62" customWidth="1"/>
    <col min="12040" max="12040" width="2.5" style="62" customWidth="1"/>
    <col min="12041" max="12041" width="34.375" style="62" customWidth="1"/>
    <col min="12042" max="12042" width="12.875" style="62" customWidth="1"/>
    <col min="12043" max="12043" width="10.75" style="62" customWidth="1"/>
    <col min="12044" max="12044" width="9.125" style="62" customWidth="1"/>
    <col min="12045" max="12045" width="8.75" style="62" customWidth="1"/>
    <col min="12046" max="12046" width="12.25" style="62" customWidth="1"/>
    <col min="12047" max="12047" width="22.5" style="62" customWidth="1"/>
    <col min="12048" max="12048" width="9.125" style="62" customWidth="1"/>
    <col min="12049" max="12070" width="9.375" style="62" customWidth="1"/>
    <col min="12071" max="12116" width="0" style="62" hidden="1" customWidth="1"/>
    <col min="12117" max="12117" width="9.375" style="62" customWidth="1"/>
    <col min="12118" max="12118" width="2.875" style="62" customWidth="1"/>
    <col min="12119" max="12119" width="18" style="62" customWidth="1"/>
    <col min="12120" max="12126" width="7.75" style="62" customWidth="1"/>
    <col min="12127" max="12127" width="23.625" style="62" customWidth="1"/>
    <col min="12128" max="12288" width="7.75" style="62"/>
    <col min="12289" max="12289" width="4.125" style="62" customWidth="1"/>
    <col min="12290" max="12290" width="2" style="62" customWidth="1"/>
    <col min="12291" max="12291" width="1.875" style="62" customWidth="1"/>
    <col min="12292" max="12292" width="2.875" style="62" customWidth="1"/>
    <col min="12293" max="12294" width="2.5" style="62" customWidth="1"/>
    <col min="12295" max="12295" width="3.25" style="62" customWidth="1"/>
    <col min="12296" max="12296" width="2.5" style="62" customWidth="1"/>
    <col min="12297" max="12297" width="34.375" style="62" customWidth="1"/>
    <col min="12298" max="12298" width="12.875" style="62" customWidth="1"/>
    <col min="12299" max="12299" width="10.75" style="62" customWidth="1"/>
    <col min="12300" max="12300" width="9.125" style="62" customWidth="1"/>
    <col min="12301" max="12301" width="8.75" style="62" customWidth="1"/>
    <col min="12302" max="12302" width="12.25" style="62" customWidth="1"/>
    <col min="12303" max="12303" width="22.5" style="62" customWidth="1"/>
    <col min="12304" max="12304" width="9.125" style="62" customWidth="1"/>
    <col min="12305" max="12326" width="9.375" style="62" customWidth="1"/>
    <col min="12327" max="12372" width="0" style="62" hidden="1" customWidth="1"/>
    <col min="12373" max="12373" width="9.375" style="62" customWidth="1"/>
    <col min="12374" max="12374" width="2.875" style="62" customWidth="1"/>
    <col min="12375" max="12375" width="18" style="62" customWidth="1"/>
    <col min="12376" max="12382" width="7.75" style="62" customWidth="1"/>
    <col min="12383" max="12383" width="23.625" style="62" customWidth="1"/>
    <col min="12384" max="12544" width="7.75" style="62"/>
    <col min="12545" max="12545" width="4.125" style="62" customWidth="1"/>
    <col min="12546" max="12546" width="2" style="62" customWidth="1"/>
    <col min="12547" max="12547" width="1.875" style="62" customWidth="1"/>
    <col min="12548" max="12548" width="2.875" style="62" customWidth="1"/>
    <col min="12549" max="12550" width="2.5" style="62" customWidth="1"/>
    <col min="12551" max="12551" width="3.25" style="62" customWidth="1"/>
    <col min="12552" max="12552" width="2.5" style="62" customWidth="1"/>
    <col min="12553" max="12553" width="34.375" style="62" customWidth="1"/>
    <col min="12554" max="12554" width="12.875" style="62" customWidth="1"/>
    <col min="12555" max="12555" width="10.75" style="62" customWidth="1"/>
    <col min="12556" max="12556" width="9.125" style="62" customWidth="1"/>
    <col min="12557" max="12557" width="8.75" style="62" customWidth="1"/>
    <col min="12558" max="12558" width="12.25" style="62" customWidth="1"/>
    <col min="12559" max="12559" width="22.5" style="62" customWidth="1"/>
    <col min="12560" max="12560" width="9.125" style="62" customWidth="1"/>
    <col min="12561" max="12582" width="9.375" style="62" customWidth="1"/>
    <col min="12583" max="12628" width="0" style="62" hidden="1" customWidth="1"/>
    <col min="12629" max="12629" width="9.375" style="62" customWidth="1"/>
    <col min="12630" max="12630" width="2.875" style="62" customWidth="1"/>
    <col min="12631" max="12631" width="18" style="62" customWidth="1"/>
    <col min="12632" max="12638" width="7.75" style="62" customWidth="1"/>
    <col min="12639" max="12639" width="23.625" style="62" customWidth="1"/>
    <col min="12640" max="12800" width="7.75" style="62"/>
    <col min="12801" max="12801" width="4.125" style="62" customWidth="1"/>
    <col min="12802" max="12802" width="2" style="62" customWidth="1"/>
    <col min="12803" max="12803" width="1.875" style="62" customWidth="1"/>
    <col min="12804" max="12804" width="2.875" style="62" customWidth="1"/>
    <col min="12805" max="12806" width="2.5" style="62" customWidth="1"/>
    <col min="12807" max="12807" width="3.25" style="62" customWidth="1"/>
    <col min="12808" max="12808" width="2.5" style="62" customWidth="1"/>
    <col min="12809" max="12809" width="34.375" style="62" customWidth="1"/>
    <col min="12810" max="12810" width="12.875" style="62" customWidth="1"/>
    <col min="12811" max="12811" width="10.75" style="62" customWidth="1"/>
    <col min="12812" max="12812" width="9.125" style="62" customWidth="1"/>
    <col min="12813" max="12813" width="8.75" style="62" customWidth="1"/>
    <col min="12814" max="12814" width="12.25" style="62" customWidth="1"/>
    <col min="12815" max="12815" width="22.5" style="62" customWidth="1"/>
    <col min="12816" max="12816" width="9.125" style="62" customWidth="1"/>
    <col min="12817" max="12838" width="9.375" style="62" customWidth="1"/>
    <col min="12839" max="12884" width="0" style="62" hidden="1" customWidth="1"/>
    <col min="12885" max="12885" width="9.375" style="62" customWidth="1"/>
    <col min="12886" max="12886" width="2.875" style="62" customWidth="1"/>
    <col min="12887" max="12887" width="18" style="62" customWidth="1"/>
    <col min="12888" max="12894" width="7.75" style="62" customWidth="1"/>
    <col min="12895" max="12895" width="23.625" style="62" customWidth="1"/>
    <col min="12896" max="13056" width="7.75" style="62"/>
    <col min="13057" max="13057" width="4.125" style="62" customWidth="1"/>
    <col min="13058" max="13058" width="2" style="62" customWidth="1"/>
    <col min="13059" max="13059" width="1.875" style="62" customWidth="1"/>
    <col min="13060" max="13060" width="2.875" style="62" customWidth="1"/>
    <col min="13061" max="13062" width="2.5" style="62" customWidth="1"/>
    <col min="13063" max="13063" width="3.25" style="62" customWidth="1"/>
    <col min="13064" max="13064" width="2.5" style="62" customWidth="1"/>
    <col min="13065" max="13065" width="34.375" style="62" customWidth="1"/>
    <col min="13066" max="13066" width="12.875" style="62" customWidth="1"/>
    <col min="13067" max="13067" width="10.75" style="62" customWidth="1"/>
    <col min="13068" max="13068" width="9.125" style="62" customWidth="1"/>
    <col min="13069" max="13069" width="8.75" style="62" customWidth="1"/>
    <col min="13070" max="13070" width="12.25" style="62" customWidth="1"/>
    <col min="13071" max="13071" width="22.5" style="62" customWidth="1"/>
    <col min="13072" max="13072" width="9.125" style="62" customWidth="1"/>
    <col min="13073" max="13094" width="9.375" style="62" customWidth="1"/>
    <col min="13095" max="13140" width="0" style="62" hidden="1" customWidth="1"/>
    <col min="13141" max="13141" width="9.375" style="62" customWidth="1"/>
    <col min="13142" max="13142" width="2.875" style="62" customWidth="1"/>
    <col min="13143" max="13143" width="18" style="62" customWidth="1"/>
    <col min="13144" max="13150" width="7.75" style="62" customWidth="1"/>
    <col min="13151" max="13151" width="23.625" style="62" customWidth="1"/>
    <col min="13152" max="13312" width="7.75" style="62"/>
    <col min="13313" max="13313" width="4.125" style="62" customWidth="1"/>
    <col min="13314" max="13314" width="2" style="62" customWidth="1"/>
    <col min="13315" max="13315" width="1.875" style="62" customWidth="1"/>
    <col min="13316" max="13316" width="2.875" style="62" customWidth="1"/>
    <col min="13317" max="13318" width="2.5" style="62" customWidth="1"/>
    <col min="13319" max="13319" width="3.25" style="62" customWidth="1"/>
    <col min="13320" max="13320" width="2.5" style="62" customWidth="1"/>
    <col min="13321" max="13321" width="34.375" style="62" customWidth="1"/>
    <col min="13322" max="13322" width="12.875" style="62" customWidth="1"/>
    <col min="13323" max="13323" width="10.75" style="62" customWidth="1"/>
    <col min="13324" max="13324" width="9.125" style="62" customWidth="1"/>
    <col min="13325" max="13325" width="8.75" style="62" customWidth="1"/>
    <col min="13326" max="13326" width="12.25" style="62" customWidth="1"/>
    <col min="13327" max="13327" width="22.5" style="62" customWidth="1"/>
    <col min="13328" max="13328" width="9.125" style="62" customWidth="1"/>
    <col min="13329" max="13350" width="9.375" style="62" customWidth="1"/>
    <col min="13351" max="13396" width="0" style="62" hidden="1" customWidth="1"/>
    <col min="13397" max="13397" width="9.375" style="62" customWidth="1"/>
    <col min="13398" max="13398" width="2.875" style="62" customWidth="1"/>
    <col min="13399" max="13399" width="18" style="62" customWidth="1"/>
    <col min="13400" max="13406" width="7.75" style="62" customWidth="1"/>
    <col min="13407" max="13407" width="23.625" style="62" customWidth="1"/>
    <col min="13408" max="13568" width="7.75" style="62"/>
    <col min="13569" max="13569" width="4.125" style="62" customWidth="1"/>
    <col min="13570" max="13570" width="2" style="62" customWidth="1"/>
    <col min="13571" max="13571" width="1.875" style="62" customWidth="1"/>
    <col min="13572" max="13572" width="2.875" style="62" customWidth="1"/>
    <col min="13573" max="13574" width="2.5" style="62" customWidth="1"/>
    <col min="13575" max="13575" width="3.25" style="62" customWidth="1"/>
    <col min="13576" max="13576" width="2.5" style="62" customWidth="1"/>
    <col min="13577" max="13577" width="34.375" style="62" customWidth="1"/>
    <col min="13578" max="13578" width="12.875" style="62" customWidth="1"/>
    <col min="13579" max="13579" width="10.75" style="62" customWidth="1"/>
    <col min="13580" max="13580" width="9.125" style="62" customWidth="1"/>
    <col min="13581" max="13581" width="8.75" style="62" customWidth="1"/>
    <col min="13582" max="13582" width="12.25" style="62" customWidth="1"/>
    <col min="13583" max="13583" width="22.5" style="62" customWidth="1"/>
    <col min="13584" max="13584" width="9.125" style="62" customWidth="1"/>
    <col min="13585" max="13606" width="9.375" style="62" customWidth="1"/>
    <col min="13607" max="13652" width="0" style="62" hidden="1" customWidth="1"/>
    <col min="13653" max="13653" width="9.375" style="62" customWidth="1"/>
    <col min="13654" max="13654" width="2.875" style="62" customWidth="1"/>
    <col min="13655" max="13655" width="18" style="62" customWidth="1"/>
    <col min="13656" max="13662" width="7.75" style="62" customWidth="1"/>
    <col min="13663" max="13663" width="23.625" style="62" customWidth="1"/>
    <col min="13664" max="13824" width="7.75" style="62"/>
    <col min="13825" max="13825" width="4.125" style="62" customWidth="1"/>
    <col min="13826" max="13826" width="2" style="62" customWidth="1"/>
    <col min="13827" max="13827" width="1.875" style="62" customWidth="1"/>
    <col min="13828" max="13828" width="2.875" style="62" customWidth="1"/>
    <col min="13829" max="13830" width="2.5" style="62" customWidth="1"/>
    <col min="13831" max="13831" width="3.25" style="62" customWidth="1"/>
    <col min="13832" max="13832" width="2.5" style="62" customWidth="1"/>
    <col min="13833" max="13833" width="34.375" style="62" customWidth="1"/>
    <col min="13834" max="13834" width="12.875" style="62" customWidth="1"/>
    <col min="13835" max="13835" width="10.75" style="62" customWidth="1"/>
    <col min="13836" max="13836" width="9.125" style="62" customWidth="1"/>
    <col min="13837" max="13837" width="8.75" style="62" customWidth="1"/>
    <col min="13838" max="13838" width="12.25" style="62" customWidth="1"/>
    <col min="13839" max="13839" width="22.5" style="62" customWidth="1"/>
    <col min="13840" max="13840" width="9.125" style="62" customWidth="1"/>
    <col min="13841" max="13862" width="9.375" style="62" customWidth="1"/>
    <col min="13863" max="13908" width="0" style="62" hidden="1" customWidth="1"/>
    <col min="13909" max="13909" width="9.375" style="62" customWidth="1"/>
    <col min="13910" max="13910" width="2.875" style="62" customWidth="1"/>
    <col min="13911" max="13911" width="18" style="62" customWidth="1"/>
    <col min="13912" max="13918" width="7.75" style="62" customWidth="1"/>
    <col min="13919" max="13919" width="23.625" style="62" customWidth="1"/>
    <col min="13920" max="14080" width="7.75" style="62"/>
    <col min="14081" max="14081" width="4.125" style="62" customWidth="1"/>
    <col min="14082" max="14082" width="2" style="62" customWidth="1"/>
    <col min="14083" max="14083" width="1.875" style="62" customWidth="1"/>
    <col min="14084" max="14084" width="2.875" style="62" customWidth="1"/>
    <col min="14085" max="14086" width="2.5" style="62" customWidth="1"/>
    <col min="14087" max="14087" width="3.25" style="62" customWidth="1"/>
    <col min="14088" max="14088" width="2.5" style="62" customWidth="1"/>
    <col min="14089" max="14089" width="34.375" style="62" customWidth="1"/>
    <col min="14090" max="14090" width="12.875" style="62" customWidth="1"/>
    <col min="14091" max="14091" width="10.75" style="62" customWidth="1"/>
    <col min="14092" max="14092" width="9.125" style="62" customWidth="1"/>
    <col min="14093" max="14093" width="8.75" style="62" customWidth="1"/>
    <col min="14094" max="14094" width="12.25" style="62" customWidth="1"/>
    <col min="14095" max="14095" width="22.5" style="62" customWidth="1"/>
    <col min="14096" max="14096" width="9.125" style="62" customWidth="1"/>
    <col min="14097" max="14118" width="9.375" style="62" customWidth="1"/>
    <col min="14119" max="14164" width="0" style="62" hidden="1" customWidth="1"/>
    <col min="14165" max="14165" width="9.375" style="62" customWidth="1"/>
    <col min="14166" max="14166" width="2.875" style="62" customWidth="1"/>
    <col min="14167" max="14167" width="18" style="62" customWidth="1"/>
    <col min="14168" max="14174" width="7.75" style="62" customWidth="1"/>
    <col min="14175" max="14175" width="23.625" style="62" customWidth="1"/>
    <col min="14176" max="14336" width="7.75" style="62"/>
    <col min="14337" max="14337" width="4.125" style="62" customWidth="1"/>
    <col min="14338" max="14338" width="2" style="62" customWidth="1"/>
    <col min="14339" max="14339" width="1.875" style="62" customWidth="1"/>
    <col min="14340" max="14340" width="2.875" style="62" customWidth="1"/>
    <col min="14341" max="14342" width="2.5" style="62" customWidth="1"/>
    <col min="14343" max="14343" width="3.25" style="62" customWidth="1"/>
    <col min="14344" max="14344" width="2.5" style="62" customWidth="1"/>
    <col min="14345" max="14345" width="34.375" style="62" customWidth="1"/>
    <col min="14346" max="14346" width="12.875" style="62" customWidth="1"/>
    <col min="14347" max="14347" width="10.75" style="62" customWidth="1"/>
    <col min="14348" max="14348" width="9.125" style="62" customWidth="1"/>
    <col min="14349" max="14349" width="8.75" style="62" customWidth="1"/>
    <col min="14350" max="14350" width="12.25" style="62" customWidth="1"/>
    <col min="14351" max="14351" width="22.5" style="62" customWidth="1"/>
    <col min="14352" max="14352" width="9.125" style="62" customWidth="1"/>
    <col min="14353" max="14374" width="9.375" style="62" customWidth="1"/>
    <col min="14375" max="14420" width="0" style="62" hidden="1" customWidth="1"/>
    <col min="14421" max="14421" width="9.375" style="62" customWidth="1"/>
    <col min="14422" max="14422" width="2.875" style="62" customWidth="1"/>
    <col min="14423" max="14423" width="18" style="62" customWidth="1"/>
    <col min="14424" max="14430" width="7.75" style="62" customWidth="1"/>
    <col min="14431" max="14431" width="23.625" style="62" customWidth="1"/>
    <col min="14432" max="14592" width="7.75" style="62"/>
    <col min="14593" max="14593" width="4.125" style="62" customWidth="1"/>
    <col min="14594" max="14594" width="2" style="62" customWidth="1"/>
    <col min="14595" max="14595" width="1.875" style="62" customWidth="1"/>
    <col min="14596" max="14596" width="2.875" style="62" customWidth="1"/>
    <col min="14597" max="14598" width="2.5" style="62" customWidth="1"/>
    <col min="14599" max="14599" width="3.25" style="62" customWidth="1"/>
    <col min="14600" max="14600" width="2.5" style="62" customWidth="1"/>
    <col min="14601" max="14601" width="34.375" style="62" customWidth="1"/>
    <col min="14602" max="14602" width="12.875" style="62" customWidth="1"/>
    <col min="14603" max="14603" width="10.75" style="62" customWidth="1"/>
    <col min="14604" max="14604" width="9.125" style="62" customWidth="1"/>
    <col min="14605" max="14605" width="8.75" style="62" customWidth="1"/>
    <col min="14606" max="14606" width="12.25" style="62" customWidth="1"/>
    <col min="14607" max="14607" width="22.5" style="62" customWidth="1"/>
    <col min="14608" max="14608" width="9.125" style="62" customWidth="1"/>
    <col min="14609" max="14630" width="9.375" style="62" customWidth="1"/>
    <col min="14631" max="14676" width="0" style="62" hidden="1" customWidth="1"/>
    <col min="14677" max="14677" width="9.375" style="62" customWidth="1"/>
    <col min="14678" max="14678" width="2.875" style="62" customWidth="1"/>
    <col min="14679" max="14679" width="18" style="62" customWidth="1"/>
    <col min="14680" max="14686" width="7.75" style="62" customWidth="1"/>
    <col min="14687" max="14687" width="23.625" style="62" customWidth="1"/>
    <col min="14688" max="14848" width="7.75" style="62"/>
    <col min="14849" max="14849" width="4.125" style="62" customWidth="1"/>
    <col min="14850" max="14850" width="2" style="62" customWidth="1"/>
    <col min="14851" max="14851" width="1.875" style="62" customWidth="1"/>
    <col min="14852" max="14852" width="2.875" style="62" customWidth="1"/>
    <col min="14853" max="14854" width="2.5" style="62" customWidth="1"/>
    <col min="14855" max="14855" width="3.25" style="62" customWidth="1"/>
    <col min="14856" max="14856" width="2.5" style="62" customWidth="1"/>
    <col min="14857" max="14857" width="34.375" style="62" customWidth="1"/>
    <col min="14858" max="14858" width="12.875" style="62" customWidth="1"/>
    <col min="14859" max="14859" width="10.75" style="62" customWidth="1"/>
    <col min="14860" max="14860" width="9.125" style="62" customWidth="1"/>
    <col min="14861" max="14861" width="8.75" style="62" customWidth="1"/>
    <col min="14862" max="14862" width="12.25" style="62" customWidth="1"/>
    <col min="14863" max="14863" width="22.5" style="62" customWidth="1"/>
    <col min="14864" max="14864" width="9.125" style="62" customWidth="1"/>
    <col min="14865" max="14886" width="9.375" style="62" customWidth="1"/>
    <col min="14887" max="14932" width="0" style="62" hidden="1" customWidth="1"/>
    <col min="14933" max="14933" width="9.375" style="62" customWidth="1"/>
    <col min="14934" max="14934" width="2.875" style="62" customWidth="1"/>
    <col min="14935" max="14935" width="18" style="62" customWidth="1"/>
    <col min="14936" max="14942" width="7.75" style="62" customWidth="1"/>
    <col min="14943" max="14943" width="23.625" style="62" customWidth="1"/>
    <col min="14944" max="15104" width="7.75" style="62"/>
    <col min="15105" max="15105" width="4.125" style="62" customWidth="1"/>
    <col min="15106" max="15106" width="2" style="62" customWidth="1"/>
    <col min="15107" max="15107" width="1.875" style="62" customWidth="1"/>
    <col min="15108" max="15108" width="2.875" style="62" customWidth="1"/>
    <col min="15109" max="15110" width="2.5" style="62" customWidth="1"/>
    <col min="15111" max="15111" width="3.25" style="62" customWidth="1"/>
    <col min="15112" max="15112" width="2.5" style="62" customWidth="1"/>
    <col min="15113" max="15113" width="34.375" style="62" customWidth="1"/>
    <col min="15114" max="15114" width="12.875" style="62" customWidth="1"/>
    <col min="15115" max="15115" width="10.75" style="62" customWidth="1"/>
    <col min="15116" max="15116" width="9.125" style="62" customWidth="1"/>
    <col min="15117" max="15117" width="8.75" style="62" customWidth="1"/>
    <col min="15118" max="15118" width="12.25" style="62" customWidth="1"/>
    <col min="15119" max="15119" width="22.5" style="62" customWidth="1"/>
    <col min="15120" max="15120" width="9.125" style="62" customWidth="1"/>
    <col min="15121" max="15142" width="9.375" style="62" customWidth="1"/>
    <col min="15143" max="15188" width="0" style="62" hidden="1" customWidth="1"/>
    <col min="15189" max="15189" width="9.375" style="62" customWidth="1"/>
    <col min="15190" max="15190" width="2.875" style="62" customWidth="1"/>
    <col min="15191" max="15191" width="18" style="62" customWidth="1"/>
    <col min="15192" max="15198" width="7.75" style="62" customWidth="1"/>
    <col min="15199" max="15199" width="23.625" style="62" customWidth="1"/>
    <col min="15200" max="15360" width="7.75" style="62"/>
    <col min="15361" max="15361" width="4.125" style="62" customWidth="1"/>
    <col min="15362" max="15362" width="2" style="62" customWidth="1"/>
    <col min="15363" max="15363" width="1.875" style="62" customWidth="1"/>
    <col min="15364" max="15364" width="2.875" style="62" customWidth="1"/>
    <col min="15365" max="15366" width="2.5" style="62" customWidth="1"/>
    <col min="15367" max="15367" width="3.25" style="62" customWidth="1"/>
    <col min="15368" max="15368" width="2.5" style="62" customWidth="1"/>
    <col min="15369" max="15369" width="34.375" style="62" customWidth="1"/>
    <col min="15370" max="15370" width="12.875" style="62" customWidth="1"/>
    <col min="15371" max="15371" width="10.75" style="62" customWidth="1"/>
    <col min="15372" max="15372" width="9.125" style="62" customWidth="1"/>
    <col min="15373" max="15373" width="8.75" style="62" customWidth="1"/>
    <col min="15374" max="15374" width="12.25" style="62" customWidth="1"/>
    <col min="15375" max="15375" width="22.5" style="62" customWidth="1"/>
    <col min="15376" max="15376" width="9.125" style="62" customWidth="1"/>
    <col min="15377" max="15398" width="9.375" style="62" customWidth="1"/>
    <col min="15399" max="15444" width="0" style="62" hidden="1" customWidth="1"/>
    <col min="15445" max="15445" width="9.375" style="62" customWidth="1"/>
    <col min="15446" max="15446" width="2.875" style="62" customWidth="1"/>
    <col min="15447" max="15447" width="18" style="62" customWidth="1"/>
    <col min="15448" max="15454" width="7.75" style="62" customWidth="1"/>
    <col min="15455" max="15455" width="23.625" style="62" customWidth="1"/>
    <col min="15456" max="15616" width="7.75" style="62"/>
    <col min="15617" max="15617" width="4.125" style="62" customWidth="1"/>
    <col min="15618" max="15618" width="2" style="62" customWidth="1"/>
    <col min="15619" max="15619" width="1.875" style="62" customWidth="1"/>
    <col min="15620" max="15620" width="2.875" style="62" customWidth="1"/>
    <col min="15621" max="15622" width="2.5" style="62" customWidth="1"/>
    <col min="15623" max="15623" width="3.25" style="62" customWidth="1"/>
    <col min="15624" max="15624" width="2.5" style="62" customWidth="1"/>
    <col min="15625" max="15625" width="34.375" style="62" customWidth="1"/>
    <col min="15626" max="15626" width="12.875" style="62" customWidth="1"/>
    <col min="15627" max="15627" width="10.75" style="62" customWidth="1"/>
    <col min="15628" max="15628" width="9.125" style="62" customWidth="1"/>
    <col min="15629" max="15629" width="8.75" style="62" customWidth="1"/>
    <col min="15630" max="15630" width="12.25" style="62" customWidth="1"/>
    <col min="15631" max="15631" width="22.5" style="62" customWidth="1"/>
    <col min="15632" max="15632" width="9.125" style="62" customWidth="1"/>
    <col min="15633" max="15654" width="9.375" style="62" customWidth="1"/>
    <col min="15655" max="15700" width="0" style="62" hidden="1" customWidth="1"/>
    <col min="15701" max="15701" width="9.375" style="62" customWidth="1"/>
    <col min="15702" max="15702" width="2.875" style="62" customWidth="1"/>
    <col min="15703" max="15703" width="18" style="62" customWidth="1"/>
    <col min="15704" max="15710" width="7.75" style="62" customWidth="1"/>
    <col min="15711" max="15711" width="23.625" style="62" customWidth="1"/>
    <col min="15712" max="15872" width="7.75" style="62"/>
    <col min="15873" max="15873" width="4.125" style="62" customWidth="1"/>
    <col min="15874" max="15874" width="2" style="62" customWidth="1"/>
    <col min="15875" max="15875" width="1.875" style="62" customWidth="1"/>
    <col min="15876" max="15876" width="2.875" style="62" customWidth="1"/>
    <col min="15877" max="15878" width="2.5" style="62" customWidth="1"/>
    <col min="15879" max="15879" width="3.25" style="62" customWidth="1"/>
    <col min="15880" max="15880" width="2.5" style="62" customWidth="1"/>
    <col min="15881" max="15881" width="34.375" style="62" customWidth="1"/>
    <col min="15882" max="15882" width="12.875" style="62" customWidth="1"/>
    <col min="15883" max="15883" width="10.75" style="62" customWidth="1"/>
    <col min="15884" max="15884" width="9.125" style="62" customWidth="1"/>
    <col min="15885" max="15885" width="8.75" style="62" customWidth="1"/>
    <col min="15886" max="15886" width="12.25" style="62" customWidth="1"/>
    <col min="15887" max="15887" width="22.5" style="62" customWidth="1"/>
    <col min="15888" max="15888" width="9.125" style="62" customWidth="1"/>
    <col min="15889" max="15910" width="9.375" style="62" customWidth="1"/>
    <col min="15911" max="15956" width="0" style="62" hidden="1" customWidth="1"/>
    <col min="15957" max="15957" width="9.375" style="62" customWidth="1"/>
    <col min="15958" max="15958" width="2.875" style="62" customWidth="1"/>
    <col min="15959" max="15959" width="18" style="62" customWidth="1"/>
    <col min="15960" max="15966" width="7.75" style="62" customWidth="1"/>
    <col min="15967" max="15967" width="23.625" style="62" customWidth="1"/>
    <col min="15968" max="16128" width="7.75" style="62"/>
    <col min="16129" max="16129" width="4.125" style="62" customWidth="1"/>
    <col min="16130" max="16130" width="2" style="62" customWidth="1"/>
    <col min="16131" max="16131" width="1.875" style="62" customWidth="1"/>
    <col min="16132" max="16132" width="2.875" style="62" customWidth="1"/>
    <col min="16133" max="16134" width="2.5" style="62" customWidth="1"/>
    <col min="16135" max="16135" width="3.25" style="62" customWidth="1"/>
    <col min="16136" max="16136" width="2.5" style="62" customWidth="1"/>
    <col min="16137" max="16137" width="34.375" style="62" customWidth="1"/>
    <col min="16138" max="16138" width="12.875" style="62" customWidth="1"/>
    <col min="16139" max="16139" width="10.75" style="62" customWidth="1"/>
    <col min="16140" max="16140" width="9.125" style="62" customWidth="1"/>
    <col min="16141" max="16141" width="8.75" style="62" customWidth="1"/>
    <col min="16142" max="16142" width="12.25" style="62" customWidth="1"/>
    <col min="16143" max="16143" width="22.5" style="62" customWidth="1"/>
    <col min="16144" max="16144" width="9.125" style="62" customWidth="1"/>
    <col min="16145" max="16166" width="9.375" style="62" customWidth="1"/>
    <col min="16167" max="16212" width="0" style="62" hidden="1" customWidth="1"/>
    <col min="16213" max="16213" width="9.375" style="62" customWidth="1"/>
    <col min="16214" max="16214" width="2.875" style="62" customWidth="1"/>
    <col min="16215" max="16215" width="18" style="62" customWidth="1"/>
    <col min="16216" max="16222" width="7.75" style="62" customWidth="1"/>
    <col min="16223" max="16223" width="23.625" style="62" customWidth="1"/>
    <col min="16224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31.1.20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94.5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0011</v>
      </c>
      <c r="M9" s="49" t="str">
        <f>IF('[1]נספחים ב וג'!$N$12=0,0,CONCATENATE(VLOOKUP($B$1,[1]הערות!$D$89:$F$111,3,0),"0",M7))</f>
        <v>0012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41" t="e">
        <f t="shared" ref="AI9:BA9" ca="1" si="7">INDIRECT(CONCATENATE($BB$1,"b$",AI$2))</f>
        <v>#REF!</v>
      </c>
      <c r="AJ9" s="41" t="e">
        <f t="shared" ca="1" si="7"/>
        <v>#REF!</v>
      </c>
      <c r="AK9" s="41" t="e">
        <f t="shared" ca="1" si="7"/>
        <v>#REF!</v>
      </c>
      <c r="AL9" s="41" t="e">
        <f t="shared" ca="1" si="7"/>
        <v>#REF!</v>
      </c>
      <c r="AM9" s="41" t="e">
        <f t="shared" ca="1" si="7"/>
        <v>#REF!</v>
      </c>
      <c r="AN9" s="41" t="e">
        <f t="shared" ca="1" si="7"/>
        <v>#REF!</v>
      </c>
      <c r="AO9" s="41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15811461.106999997</v>
      </c>
      <c r="K10" s="56">
        <f t="shared" ref="K10:CG10" si="9">SUM(K11,K24,K392,K417,K454,K486,K494)</f>
        <v>0</v>
      </c>
      <c r="L10" s="56">
        <f t="shared" si="9"/>
        <v>71122.59</v>
      </c>
      <c r="M10" s="56">
        <f t="shared" si="9"/>
        <v>1826305.1099999999</v>
      </c>
      <c r="N10" s="56">
        <f t="shared" si="9"/>
        <v>0</v>
      </c>
      <c r="O10" s="56">
        <f t="shared" si="9"/>
        <v>251798.07900000003</v>
      </c>
      <c r="P10" s="56">
        <f t="shared" si="9"/>
        <v>62710.445999999996</v>
      </c>
      <c r="Q10" s="56">
        <f t="shared" si="9"/>
        <v>2172228.4680000003</v>
      </c>
      <c r="R10" s="56">
        <f t="shared" si="9"/>
        <v>42352.913</v>
      </c>
      <c r="S10" s="56">
        <f t="shared" si="9"/>
        <v>749021.05499999993</v>
      </c>
      <c r="T10" s="56">
        <f t="shared" si="9"/>
        <v>741688.00300000003</v>
      </c>
      <c r="U10" s="56">
        <f t="shared" si="9"/>
        <v>4837544.0919999992</v>
      </c>
      <c r="V10" s="56">
        <f t="shared" si="9"/>
        <v>79297.722000000009</v>
      </c>
      <c r="W10" s="56">
        <f t="shared" si="9"/>
        <v>18038.842000000001</v>
      </c>
      <c r="X10" s="56">
        <f t="shared" si="9"/>
        <v>78573.159</v>
      </c>
      <c r="Y10" s="56">
        <f t="shared" si="9"/>
        <v>205129.652</v>
      </c>
      <c r="Z10" s="56">
        <f t="shared" si="9"/>
        <v>53152.443000000007</v>
      </c>
      <c r="AA10" s="56">
        <f t="shared" si="9"/>
        <v>456827.80600000004</v>
      </c>
      <c r="AB10" s="56">
        <f t="shared" si="9"/>
        <v>466925.41599999991</v>
      </c>
      <c r="AC10" s="56">
        <f t="shared" si="9"/>
        <v>237762.66199999998</v>
      </c>
      <c r="AD10" s="56">
        <f t="shared" si="9"/>
        <v>2854740.514</v>
      </c>
      <c r="AE10" s="56">
        <f t="shared" si="9"/>
        <v>266399.12300000002</v>
      </c>
      <c r="AF10" s="56">
        <f t="shared" si="9"/>
        <v>94324.406999999992</v>
      </c>
      <c r="AG10" s="56">
        <f t="shared" si="9"/>
        <v>65716.361000000004</v>
      </c>
      <c r="AH10" s="56">
        <f t="shared" si="9"/>
        <v>36913.360000000001</v>
      </c>
      <c r="AI10" s="56">
        <f t="shared" si="9"/>
        <v>31752.307000000001</v>
      </c>
      <c r="AJ10" s="56">
        <f t="shared" si="9"/>
        <v>10552.435000000001</v>
      </c>
      <c r="AK10" s="56">
        <f t="shared" si="9"/>
        <v>85261.399000000005</v>
      </c>
      <c r="AL10" s="56">
        <f t="shared" si="9"/>
        <v>15322.742999999999</v>
      </c>
      <c r="AM10" s="56">
        <f t="shared" si="9"/>
        <v>0</v>
      </c>
      <c r="AN10" s="56">
        <f t="shared" si="9"/>
        <v>0</v>
      </c>
      <c r="AO10" s="56">
        <f t="shared" si="9"/>
        <v>0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>SUM(CB11,CB24,CB392,CB417,CB454,CB486,CB494)</f>
        <v>0</v>
      </c>
      <c r="CC10" s="56">
        <f>SUM(CC11,CC24,CC392,CC417,CC454,CC486,CC494)</f>
        <v>0</v>
      </c>
      <c r="CD10" s="56">
        <f>SUM(CD11,CD24,CD392,CD417,CD454,CD486,CD494)</f>
        <v>0</v>
      </c>
      <c r="CE10" s="56">
        <f>SUM(CE11,CE24,CE392,CE417,CE454,CE486,CE494)</f>
        <v>0</v>
      </c>
      <c r="CF10" s="56">
        <f>SUM(CF11,CF24,CF392,CF417,CF454,CF486,CF494)</f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1086756.3370000001</v>
      </c>
      <c r="K11" s="60">
        <f t="shared" ref="K11:BV11" si="12">SUM(K12,K20)</f>
        <v>0</v>
      </c>
      <c r="L11" s="60">
        <f t="shared" si="12"/>
        <v>3140.86</v>
      </c>
      <c r="M11" s="60">
        <f t="shared" si="12"/>
        <v>117535.25</v>
      </c>
      <c r="N11" s="60">
        <f t="shared" si="12"/>
        <v>0</v>
      </c>
      <c r="O11" s="60">
        <f t="shared" si="12"/>
        <v>8974.1489999999994</v>
      </c>
      <c r="P11" s="60">
        <f t="shared" si="12"/>
        <v>6125.9160000000002</v>
      </c>
      <c r="Q11" s="60">
        <f t="shared" si="12"/>
        <v>126830.52799999999</v>
      </c>
      <c r="R11" s="60">
        <f t="shared" si="12"/>
        <v>6215.2129999999997</v>
      </c>
      <c r="S11" s="60">
        <f t="shared" si="12"/>
        <v>46350.494999999995</v>
      </c>
      <c r="T11" s="60">
        <f t="shared" si="12"/>
        <v>92378.623000000007</v>
      </c>
      <c r="U11" s="60">
        <f t="shared" si="12"/>
        <v>396046.45200000005</v>
      </c>
      <c r="V11" s="60">
        <f t="shared" si="12"/>
        <v>4425.8119999999999</v>
      </c>
      <c r="W11" s="60">
        <f t="shared" si="12"/>
        <v>1058.1220000000001</v>
      </c>
      <c r="X11" s="60">
        <f t="shared" si="12"/>
        <v>565.9190000000001</v>
      </c>
      <c r="Y11" s="60">
        <f t="shared" si="12"/>
        <v>9213.5119999999988</v>
      </c>
      <c r="Z11" s="60">
        <f t="shared" si="12"/>
        <v>8837.5630000000001</v>
      </c>
      <c r="AA11" s="60">
        <f t="shared" si="12"/>
        <v>33671.206000000006</v>
      </c>
      <c r="AB11" s="60">
        <f t="shared" si="12"/>
        <v>11488.555999999999</v>
      </c>
      <c r="AC11" s="60">
        <f t="shared" si="12"/>
        <v>10326.202000000001</v>
      </c>
      <c r="AD11" s="60">
        <f t="shared" si="12"/>
        <v>141154.18399999998</v>
      </c>
      <c r="AE11" s="60">
        <f t="shared" si="12"/>
        <v>15594.303</v>
      </c>
      <c r="AF11" s="60">
        <f t="shared" si="12"/>
        <v>8331.1369999999988</v>
      </c>
      <c r="AG11" s="60">
        <f t="shared" si="12"/>
        <v>6697.7710000000006</v>
      </c>
      <c r="AH11" s="60">
        <f t="shared" si="12"/>
        <v>5099.58</v>
      </c>
      <c r="AI11" s="60">
        <f t="shared" si="12"/>
        <v>784.63700000000006</v>
      </c>
      <c r="AJ11" s="60">
        <f t="shared" si="12"/>
        <v>3539.165</v>
      </c>
      <c r="AK11" s="60">
        <f t="shared" si="12"/>
        <v>19168.559000000001</v>
      </c>
      <c r="AL11" s="60">
        <f t="shared" si="12"/>
        <v>3202.623</v>
      </c>
      <c r="AM11" s="60">
        <f t="shared" si="12"/>
        <v>0</v>
      </c>
      <c r="AN11" s="60">
        <f t="shared" si="12"/>
        <v>0</v>
      </c>
      <c r="AO11" s="60">
        <f t="shared" si="12"/>
        <v>0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 t="shared" si="13"/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1086756.3370000001</v>
      </c>
      <c r="K12" s="60">
        <f t="shared" ref="K12:BB12" si="14">SUM(K13:K19)</f>
        <v>0</v>
      </c>
      <c r="L12" s="60">
        <f t="shared" si="14"/>
        <v>3140.86</v>
      </c>
      <c r="M12" s="60">
        <f t="shared" si="14"/>
        <v>117535.25</v>
      </c>
      <c r="N12" s="60">
        <f t="shared" si="14"/>
        <v>0</v>
      </c>
      <c r="O12" s="60">
        <f t="shared" si="14"/>
        <v>8974.1489999999994</v>
      </c>
      <c r="P12" s="60">
        <f t="shared" si="14"/>
        <v>6125.9160000000002</v>
      </c>
      <c r="Q12" s="60">
        <f t="shared" si="14"/>
        <v>126830.52799999999</v>
      </c>
      <c r="R12" s="60">
        <f t="shared" si="14"/>
        <v>6215.2129999999997</v>
      </c>
      <c r="S12" s="60">
        <f t="shared" si="14"/>
        <v>46350.494999999995</v>
      </c>
      <c r="T12" s="60">
        <f t="shared" si="14"/>
        <v>92378.623000000007</v>
      </c>
      <c r="U12" s="60">
        <f t="shared" si="14"/>
        <v>396046.45200000005</v>
      </c>
      <c r="V12" s="60">
        <f t="shared" si="14"/>
        <v>4425.8119999999999</v>
      </c>
      <c r="W12" s="60">
        <f t="shared" si="14"/>
        <v>1058.1220000000001</v>
      </c>
      <c r="X12" s="60">
        <f t="shared" si="14"/>
        <v>565.9190000000001</v>
      </c>
      <c r="Y12" s="60">
        <f t="shared" si="14"/>
        <v>9213.5119999999988</v>
      </c>
      <c r="Z12" s="60">
        <f t="shared" si="14"/>
        <v>8837.5630000000001</v>
      </c>
      <c r="AA12" s="60">
        <f t="shared" si="14"/>
        <v>33671.206000000006</v>
      </c>
      <c r="AB12" s="60">
        <f t="shared" si="14"/>
        <v>11488.555999999999</v>
      </c>
      <c r="AC12" s="60">
        <f t="shared" si="14"/>
        <v>10326.202000000001</v>
      </c>
      <c r="AD12" s="60">
        <f t="shared" si="14"/>
        <v>141154.18399999998</v>
      </c>
      <c r="AE12" s="60">
        <f t="shared" si="14"/>
        <v>15594.303</v>
      </c>
      <c r="AF12" s="60">
        <f t="shared" si="14"/>
        <v>8331.1369999999988</v>
      </c>
      <c r="AG12" s="60">
        <f t="shared" si="14"/>
        <v>6697.7710000000006</v>
      </c>
      <c r="AH12" s="60">
        <f t="shared" si="14"/>
        <v>5099.58</v>
      </c>
      <c r="AI12" s="60">
        <f t="shared" si="14"/>
        <v>784.63700000000006</v>
      </c>
      <c r="AJ12" s="60">
        <f t="shared" si="14"/>
        <v>3539.165</v>
      </c>
      <c r="AK12" s="60">
        <f t="shared" si="14"/>
        <v>19168.559000000001</v>
      </c>
      <c r="AL12" s="60">
        <f t="shared" si="14"/>
        <v>3202.623</v>
      </c>
      <c r="AM12" s="60">
        <f t="shared" si="14"/>
        <v>0</v>
      </c>
      <c r="AN12" s="60">
        <f t="shared" si="14"/>
        <v>0</v>
      </c>
      <c r="AO12" s="60">
        <f t="shared" si="14"/>
        <v>0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G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 t="shared" si="15"/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889434.99700000009</v>
      </c>
      <c r="K13" s="70"/>
      <c r="L13" s="70">
        <v>1037.6300000000001</v>
      </c>
      <c r="M13" s="70">
        <v>16668.439999999999</v>
      </c>
      <c r="N13" s="70"/>
      <c r="O13" s="70">
        <f>8547.08-1216.841</f>
        <v>7330.2389999999996</v>
      </c>
      <c r="P13" s="70">
        <f>4452.66-7.044</f>
        <v>4445.616</v>
      </c>
      <c r="Q13" s="70">
        <f>55056.47+378.208-2793.18</f>
        <v>52641.498</v>
      </c>
      <c r="R13" s="70">
        <f>1016.07+5199.143</f>
        <v>6215.2129999999997</v>
      </c>
      <c r="S13" s="70">
        <f>38041.57+7942.575</f>
        <v>45984.144999999997</v>
      </c>
      <c r="T13" s="70">
        <f>90391.96+5192.113</f>
        <v>95584.073000000004</v>
      </c>
      <c r="U13" s="70">
        <f>390454.08+15936.802</f>
        <v>406390.88200000004</v>
      </c>
      <c r="V13" s="70">
        <f>6960.28-2934.678</f>
        <v>4025.6019999999999</v>
      </c>
      <c r="W13" s="70">
        <f>860.82-269.908</f>
        <v>590.91200000000003</v>
      </c>
      <c r="X13" s="70">
        <f>1511.41-2055.931</f>
        <v>-544.52099999999996</v>
      </c>
      <c r="Y13" s="70">
        <f>8646.39+464.362</f>
        <v>9110.7519999999986</v>
      </c>
      <c r="Z13" s="70">
        <f>9238.65-727.787</f>
        <v>8510.8629999999994</v>
      </c>
      <c r="AA13" s="70">
        <f>28615.45-576.064</f>
        <v>28039.386000000002</v>
      </c>
      <c r="AB13" s="70">
        <f>10551.5+921.656</f>
        <v>11473.155999999999</v>
      </c>
      <c r="AC13" s="70">
        <f>8029.25+1353.502</f>
        <v>9382.7520000000004</v>
      </c>
      <c r="AD13" s="70">
        <f>123974.12+8220.384</f>
        <v>132194.50399999999</v>
      </c>
      <c r="AE13" s="70">
        <f>8163.52-299.177</f>
        <v>7864.3430000000008</v>
      </c>
      <c r="AF13" s="70">
        <f>5983.9+75.897</f>
        <v>6059.7969999999996</v>
      </c>
      <c r="AG13" s="70">
        <f>7084.45-1073.949</f>
        <v>6010.5010000000002</v>
      </c>
      <c r="AH13" s="70">
        <f>3898.88+1044.11</f>
        <v>4942.99</v>
      </c>
      <c r="AI13" s="70">
        <f>1145.96-479.563</f>
        <v>666.39700000000005</v>
      </c>
      <c r="AJ13" s="70">
        <f>971.51+2567.655</f>
        <v>3539.165</v>
      </c>
      <c r="AK13" s="70">
        <f>4918.16+14028.069</f>
        <v>18946.228999999999</v>
      </c>
      <c r="AL13" s="70">
        <f>2184.33+140.103</f>
        <v>2324.433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197089.02999999997</v>
      </c>
      <c r="K14" s="70"/>
      <c r="L14" s="70">
        <v>2103.23</v>
      </c>
      <c r="M14" s="70">
        <v>100634.5</v>
      </c>
      <c r="N14" s="70"/>
      <c r="O14" s="70">
        <v>1643.91</v>
      </c>
      <c r="P14" s="70">
        <v>1680.3</v>
      </c>
      <c r="Q14" s="70">
        <v>74189.03</v>
      </c>
      <c r="R14" s="70"/>
      <c r="S14" s="70">
        <v>366.35</v>
      </c>
      <c r="T14" s="70">
        <v>-3205.45</v>
      </c>
      <c r="U14" s="70">
        <v>-10344.43</v>
      </c>
      <c r="V14" s="70">
        <v>400.21</v>
      </c>
      <c r="W14" s="70">
        <v>467.21</v>
      </c>
      <c r="X14" s="70">
        <v>1110.44</v>
      </c>
      <c r="Y14" s="70">
        <v>102.76</v>
      </c>
      <c r="Z14" s="70">
        <v>326.7</v>
      </c>
      <c r="AA14" s="70">
        <v>5631.82</v>
      </c>
      <c r="AB14" s="70">
        <v>15.4</v>
      </c>
      <c r="AC14" s="70">
        <v>943.45</v>
      </c>
      <c r="AD14" s="70">
        <v>8959.68</v>
      </c>
      <c r="AE14" s="70">
        <v>7729.96</v>
      </c>
      <c r="AF14" s="70">
        <v>2271.34</v>
      </c>
      <c r="AG14" s="70">
        <v>687.27</v>
      </c>
      <c r="AH14" s="70">
        <v>156.59</v>
      </c>
      <c r="AI14" s="70">
        <v>118.24</v>
      </c>
      <c r="AJ14" s="70"/>
      <c r="AK14" s="70">
        <v>222.33</v>
      </c>
      <c r="AL14" s="70">
        <v>878.19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232.31</v>
      </c>
      <c r="K15" s="70"/>
      <c r="L15" s="70"/>
      <c r="M15" s="70">
        <v>232.31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 t="shared" si="17"/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14386101.779999999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67119.28</v>
      </c>
      <c r="M24" s="60">
        <f t="shared" si="18"/>
        <v>1593823.43</v>
      </c>
      <c r="N24" s="60">
        <f t="shared" si="18"/>
        <v>0</v>
      </c>
      <c r="O24" s="60">
        <f t="shared" si="18"/>
        <v>238285.85000000003</v>
      </c>
      <c r="P24" s="60">
        <f t="shared" si="18"/>
        <v>56322.080000000002</v>
      </c>
      <c r="Q24" s="60">
        <f t="shared" si="18"/>
        <v>1937236.7300000002</v>
      </c>
      <c r="R24" s="60">
        <f t="shared" si="18"/>
        <v>36137.699999999997</v>
      </c>
      <c r="S24" s="60">
        <f t="shared" si="18"/>
        <v>699669.64999999991</v>
      </c>
      <c r="T24" s="60">
        <f t="shared" si="18"/>
        <v>649309.38</v>
      </c>
      <c r="U24" s="60">
        <f t="shared" si="18"/>
        <v>4384858.3499999987</v>
      </c>
      <c r="V24" s="60">
        <f t="shared" si="18"/>
        <v>74530</v>
      </c>
      <c r="W24" s="60">
        <f t="shared" si="18"/>
        <v>16980.72</v>
      </c>
      <c r="X24" s="60">
        <f t="shared" si="18"/>
        <v>77715.700000000012</v>
      </c>
      <c r="Y24" s="60">
        <f t="shared" si="18"/>
        <v>195177.08000000002</v>
      </c>
      <c r="Z24" s="60">
        <f t="shared" si="18"/>
        <v>44314.880000000005</v>
      </c>
      <c r="AA24" s="60">
        <f t="shared" si="18"/>
        <v>419232.34</v>
      </c>
      <c r="AB24" s="60">
        <f t="shared" si="18"/>
        <v>452360.68999999994</v>
      </c>
      <c r="AC24" s="60">
        <f t="shared" si="18"/>
        <v>227436.46</v>
      </c>
      <c r="AD24" s="60">
        <f t="shared" si="18"/>
        <v>2677502.91</v>
      </c>
      <c r="AE24" s="60">
        <f t="shared" si="18"/>
        <v>247353.82000000004</v>
      </c>
      <c r="AF24" s="60">
        <f t="shared" si="18"/>
        <v>84991.84</v>
      </c>
      <c r="AG24" s="60">
        <f t="shared" si="18"/>
        <v>58064.22</v>
      </c>
      <c r="AH24" s="60">
        <f t="shared" si="18"/>
        <v>31484.77</v>
      </c>
      <c r="AI24" s="60">
        <f t="shared" si="18"/>
        <v>30967.670000000002</v>
      </c>
      <c r="AJ24" s="60">
        <f t="shared" si="18"/>
        <v>7013.27</v>
      </c>
      <c r="AK24" s="60">
        <f t="shared" si="18"/>
        <v>66092.840000000011</v>
      </c>
      <c r="AL24" s="60">
        <f t="shared" si="18"/>
        <v>12120.119999999999</v>
      </c>
      <c r="AM24" s="60">
        <f t="shared" si="18"/>
        <v>0</v>
      </c>
      <c r="AN24" s="60">
        <f t="shared" si="18"/>
        <v>0</v>
      </c>
      <c r="AO24" s="60">
        <f t="shared" si="18"/>
        <v>0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 t="shared" si="19"/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5967117.6100000013</v>
      </c>
      <c r="K25" s="60">
        <f>SUM(K26,K36)</f>
        <v>0</v>
      </c>
      <c r="L25" s="60">
        <f t="shared" ref="L25:BW25" si="20">SUM(L26,L36)</f>
        <v>27537.95</v>
      </c>
      <c r="M25" s="60">
        <f t="shared" si="20"/>
        <v>447964.19</v>
      </c>
      <c r="N25" s="60">
        <f t="shared" si="20"/>
        <v>0</v>
      </c>
      <c r="O25" s="60">
        <f t="shared" si="20"/>
        <v>190049.17</v>
      </c>
      <c r="P25" s="60">
        <f t="shared" si="20"/>
        <v>0</v>
      </c>
      <c r="Q25" s="60">
        <f t="shared" si="20"/>
        <v>606028.7300000001</v>
      </c>
      <c r="R25" s="60">
        <f t="shared" si="20"/>
        <v>36137.699999999997</v>
      </c>
      <c r="S25" s="60">
        <f t="shared" si="20"/>
        <v>565135.02</v>
      </c>
      <c r="T25" s="60">
        <f t="shared" si="20"/>
        <v>160527.25</v>
      </c>
      <c r="U25" s="60">
        <f t="shared" si="20"/>
        <v>2071403.3199999998</v>
      </c>
      <c r="V25" s="60">
        <f t="shared" si="20"/>
        <v>73941.66</v>
      </c>
      <c r="W25" s="60">
        <f t="shared" si="20"/>
        <v>998.6</v>
      </c>
      <c r="X25" s="60">
        <f t="shared" si="20"/>
        <v>22341.33</v>
      </c>
      <c r="Y25" s="60">
        <f t="shared" si="20"/>
        <v>153254.71000000002</v>
      </c>
      <c r="Z25" s="60">
        <f t="shared" si="20"/>
        <v>0</v>
      </c>
      <c r="AA25" s="60">
        <f t="shared" si="20"/>
        <v>96072.46</v>
      </c>
      <c r="AB25" s="60">
        <f t="shared" si="20"/>
        <v>366698.72</v>
      </c>
      <c r="AC25" s="60">
        <f t="shared" si="20"/>
        <v>42873.91</v>
      </c>
      <c r="AD25" s="60">
        <f t="shared" si="20"/>
        <v>949951.35999999987</v>
      </c>
      <c r="AE25" s="60">
        <f t="shared" si="20"/>
        <v>53598.15</v>
      </c>
      <c r="AF25" s="60">
        <f t="shared" si="20"/>
        <v>24862.9</v>
      </c>
      <c r="AG25" s="60">
        <f t="shared" si="20"/>
        <v>19382.07</v>
      </c>
      <c r="AH25" s="60">
        <f t="shared" si="20"/>
        <v>14059.91</v>
      </c>
      <c r="AI25" s="60">
        <f t="shared" si="20"/>
        <v>7715.4400000000005</v>
      </c>
      <c r="AJ25" s="60">
        <f t="shared" si="20"/>
        <v>6352.51</v>
      </c>
      <c r="AK25" s="60">
        <f t="shared" si="20"/>
        <v>27388.53</v>
      </c>
      <c r="AL25" s="60">
        <f t="shared" si="20"/>
        <v>2842.02</v>
      </c>
      <c r="AM25" s="60">
        <f t="shared" si="20"/>
        <v>0</v>
      </c>
      <c r="AN25" s="60">
        <f t="shared" si="20"/>
        <v>0</v>
      </c>
      <c r="AO25" s="60">
        <f t="shared" si="20"/>
        <v>0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 t="shared" si="21"/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5960445.9300000016</v>
      </c>
      <c r="K26" s="83">
        <f>SUM(K27,K34:K35)</f>
        <v>0</v>
      </c>
      <c r="L26" s="83">
        <f t="shared" ref="L26:BW26" si="22">SUM(L27,L34:L35)</f>
        <v>27537.95</v>
      </c>
      <c r="M26" s="83">
        <f t="shared" si="22"/>
        <v>447964.19</v>
      </c>
      <c r="N26" s="83">
        <f t="shared" si="22"/>
        <v>0</v>
      </c>
      <c r="O26" s="83">
        <f t="shared" si="22"/>
        <v>190049.17</v>
      </c>
      <c r="P26" s="83">
        <f t="shared" si="22"/>
        <v>0</v>
      </c>
      <c r="Q26" s="83">
        <f t="shared" si="22"/>
        <v>606028.7300000001</v>
      </c>
      <c r="R26" s="83">
        <f t="shared" si="22"/>
        <v>36137.699999999997</v>
      </c>
      <c r="S26" s="83">
        <f t="shared" si="22"/>
        <v>565135.02</v>
      </c>
      <c r="T26" s="83">
        <f t="shared" si="22"/>
        <v>160527.25</v>
      </c>
      <c r="U26" s="83">
        <f t="shared" si="22"/>
        <v>2071403.3199999998</v>
      </c>
      <c r="V26" s="83">
        <f t="shared" si="22"/>
        <v>73941.66</v>
      </c>
      <c r="W26" s="83">
        <f t="shared" si="22"/>
        <v>998.6</v>
      </c>
      <c r="X26" s="83">
        <f t="shared" si="22"/>
        <v>22341.33</v>
      </c>
      <c r="Y26" s="83">
        <f t="shared" si="22"/>
        <v>149266.95000000001</v>
      </c>
      <c r="Z26" s="83">
        <f t="shared" si="22"/>
        <v>0</v>
      </c>
      <c r="AA26" s="83">
        <f t="shared" si="22"/>
        <v>96072.46</v>
      </c>
      <c r="AB26" s="83">
        <f t="shared" si="22"/>
        <v>366335.33999999997</v>
      </c>
      <c r="AC26" s="83">
        <f t="shared" si="22"/>
        <v>42873.91</v>
      </c>
      <c r="AD26" s="83">
        <f t="shared" si="22"/>
        <v>947630.81999999983</v>
      </c>
      <c r="AE26" s="83">
        <f t="shared" si="22"/>
        <v>53598.15</v>
      </c>
      <c r="AF26" s="83">
        <f t="shared" si="22"/>
        <v>24862.9</v>
      </c>
      <c r="AG26" s="83">
        <f t="shared" si="22"/>
        <v>19382.07</v>
      </c>
      <c r="AH26" s="83">
        <f t="shared" si="22"/>
        <v>14059.91</v>
      </c>
      <c r="AI26" s="83">
        <f t="shared" si="22"/>
        <v>7715.4400000000005</v>
      </c>
      <c r="AJ26" s="83">
        <f t="shared" si="22"/>
        <v>6352.51</v>
      </c>
      <c r="AK26" s="83">
        <f t="shared" si="22"/>
        <v>27388.53</v>
      </c>
      <c r="AL26" s="83">
        <f t="shared" si="22"/>
        <v>2842.02</v>
      </c>
      <c r="AM26" s="83">
        <f t="shared" si="22"/>
        <v>0</v>
      </c>
      <c r="AN26" s="83">
        <f t="shared" si="22"/>
        <v>0</v>
      </c>
      <c r="AO26" s="83">
        <f t="shared" si="22"/>
        <v>0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 t="shared" si="23"/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5933816.5500000007</v>
      </c>
      <c r="K27" s="83">
        <f>SUM(K28:K32)</f>
        <v>0</v>
      </c>
      <c r="L27" s="83">
        <f t="shared" ref="L27:BW27" si="25">SUM(L28:L32)</f>
        <v>908.56999999999994</v>
      </c>
      <c r="M27" s="83">
        <f t="shared" si="25"/>
        <v>447964.19</v>
      </c>
      <c r="N27" s="83">
        <f t="shared" si="25"/>
        <v>0</v>
      </c>
      <c r="O27" s="83">
        <f t="shared" si="25"/>
        <v>190049.17</v>
      </c>
      <c r="P27" s="83">
        <f t="shared" si="25"/>
        <v>0</v>
      </c>
      <c r="Q27" s="83">
        <f t="shared" si="25"/>
        <v>606028.7300000001</v>
      </c>
      <c r="R27" s="83">
        <f t="shared" si="25"/>
        <v>36137.699999999997</v>
      </c>
      <c r="S27" s="83">
        <f t="shared" si="25"/>
        <v>565135.02</v>
      </c>
      <c r="T27" s="83">
        <f t="shared" si="25"/>
        <v>160527.25</v>
      </c>
      <c r="U27" s="83">
        <f t="shared" si="25"/>
        <v>2071403.3199999998</v>
      </c>
      <c r="V27" s="83">
        <f t="shared" si="25"/>
        <v>73941.66</v>
      </c>
      <c r="W27" s="83">
        <f t="shared" si="25"/>
        <v>998.6</v>
      </c>
      <c r="X27" s="83">
        <f t="shared" si="25"/>
        <v>22341.33</v>
      </c>
      <c r="Y27" s="83">
        <f t="shared" si="25"/>
        <v>149266.95000000001</v>
      </c>
      <c r="Z27" s="83">
        <f t="shared" si="25"/>
        <v>0</v>
      </c>
      <c r="AA27" s="83">
        <f t="shared" si="25"/>
        <v>96072.46</v>
      </c>
      <c r="AB27" s="83">
        <f t="shared" si="25"/>
        <v>366335.33999999997</v>
      </c>
      <c r="AC27" s="83">
        <f t="shared" si="25"/>
        <v>42873.91</v>
      </c>
      <c r="AD27" s="83">
        <f t="shared" si="25"/>
        <v>947630.81999999983</v>
      </c>
      <c r="AE27" s="83">
        <f t="shared" si="25"/>
        <v>53598.15</v>
      </c>
      <c r="AF27" s="83">
        <f t="shared" si="25"/>
        <v>24862.9</v>
      </c>
      <c r="AG27" s="83">
        <f t="shared" si="25"/>
        <v>19382.07</v>
      </c>
      <c r="AH27" s="83">
        <f t="shared" si="25"/>
        <v>14059.91</v>
      </c>
      <c r="AI27" s="83">
        <f t="shared" si="25"/>
        <v>7715.4400000000005</v>
      </c>
      <c r="AJ27" s="83">
        <f t="shared" si="25"/>
        <v>6352.51</v>
      </c>
      <c r="AK27" s="83">
        <f t="shared" si="25"/>
        <v>27388.53</v>
      </c>
      <c r="AL27" s="83">
        <f t="shared" si="25"/>
        <v>2842.02</v>
      </c>
      <c r="AM27" s="83">
        <f t="shared" si="25"/>
        <v>0</v>
      </c>
      <c r="AN27" s="83">
        <f t="shared" si="25"/>
        <v>0</v>
      </c>
      <c r="AO27" s="83">
        <f t="shared" si="25"/>
        <v>0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 t="shared" si="26"/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1903767.6899999997</v>
      </c>
      <c r="K28" s="70"/>
      <c r="L28" s="70"/>
      <c r="M28" s="70">
        <v>153963.71</v>
      </c>
      <c r="N28" s="70"/>
      <c r="O28" s="70">
        <v>64800.93</v>
      </c>
      <c r="P28" s="70"/>
      <c r="Q28" s="70">
        <v>218193.07</v>
      </c>
      <c r="R28" s="70"/>
      <c r="S28" s="70">
        <v>231201.2</v>
      </c>
      <c r="T28" s="70"/>
      <c r="U28" s="70">
        <v>551546.87</v>
      </c>
      <c r="V28" s="70">
        <v>32650.34</v>
      </c>
      <c r="W28" s="70"/>
      <c r="X28" s="70">
        <v>6576.88</v>
      </c>
      <c r="Y28" s="70">
        <v>58041.97</v>
      </c>
      <c r="Z28" s="70"/>
      <c r="AA28" s="70">
        <v>28524</v>
      </c>
      <c r="AB28" s="70">
        <v>157859.84</v>
      </c>
      <c r="AC28" s="70"/>
      <c r="AD28" s="70">
        <v>342336.42</v>
      </c>
      <c r="AE28" s="70">
        <v>19351.77</v>
      </c>
      <c r="AF28" s="70">
        <v>8636.1200000000008</v>
      </c>
      <c r="AG28" s="70">
        <v>6830.24</v>
      </c>
      <c r="AH28" s="70">
        <v>4768.1499999999996</v>
      </c>
      <c r="AI28" s="70">
        <v>3177.4</v>
      </c>
      <c r="AJ28" s="70">
        <v>2854.19</v>
      </c>
      <c r="AK28" s="70">
        <v>12454.59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3294777.9699999997</v>
      </c>
      <c r="K29" s="70"/>
      <c r="L29" s="70">
        <v>338.08</v>
      </c>
      <c r="M29" s="70">
        <v>276731.28000000003</v>
      </c>
      <c r="N29" s="70"/>
      <c r="O29" s="70">
        <v>96864.8</v>
      </c>
      <c r="P29" s="70"/>
      <c r="Q29" s="70">
        <v>329590.24</v>
      </c>
      <c r="R29" s="70"/>
      <c r="S29" s="70">
        <v>280204.96000000002</v>
      </c>
      <c r="T29" s="70">
        <v>80594.75</v>
      </c>
      <c r="U29" s="70">
        <v>1170329.45</v>
      </c>
      <c r="V29" s="70">
        <v>30057.64</v>
      </c>
      <c r="W29" s="70"/>
      <c r="X29" s="70">
        <v>11297.12</v>
      </c>
      <c r="Y29" s="70">
        <v>91224.98</v>
      </c>
      <c r="Z29" s="70"/>
      <c r="AA29" s="70">
        <v>67548.460000000006</v>
      </c>
      <c r="AB29" s="70">
        <v>199625.4</v>
      </c>
      <c r="AC29" s="70">
        <v>9297.86</v>
      </c>
      <c r="AD29" s="70">
        <v>561304.72</v>
      </c>
      <c r="AE29" s="70">
        <v>34097.89</v>
      </c>
      <c r="AF29" s="70">
        <v>12786.44</v>
      </c>
      <c r="AG29" s="70">
        <v>11485.51</v>
      </c>
      <c r="AH29" s="70">
        <v>6243.5</v>
      </c>
      <c r="AI29" s="70">
        <v>3880.61</v>
      </c>
      <c r="AJ29" s="70">
        <v>3498.32</v>
      </c>
      <c r="AK29" s="70">
        <v>14933.94</v>
      </c>
      <c r="AL29" s="70">
        <v>2842.02</v>
      </c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18750.84</v>
      </c>
      <c r="K30" s="70"/>
      <c r="L30" s="70"/>
      <c r="M30" s="70">
        <v>1978.69</v>
      </c>
      <c r="N30" s="70"/>
      <c r="O30" s="70"/>
      <c r="P30" s="70"/>
      <c r="Q30" s="70">
        <v>4451.8900000000003</v>
      </c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3204.41</v>
      </c>
      <c r="AC30" s="70">
        <v>1600.32</v>
      </c>
      <c r="AD30" s="70">
        <v>6509.83</v>
      </c>
      <c r="AE30" s="70">
        <v>148.49</v>
      </c>
      <c r="AF30" s="70">
        <v>25.68</v>
      </c>
      <c r="AG30" s="70"/>
      <c r="AH30" s="70">
        <v>174.1</v>
      </c>
      <c r="AI30" s="70">
        <v>657.43</v>
      </c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0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0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716520.04999999993</v>
      </c>
      <c r="K32" s="70"/>
      <c r="L32" s="70">
        <v>570.49</v>
      </c>
      <c r="M32" s="70">
        <v>15290.51</v>
      </c>
      <c r="N32" s="70"/>
      <c r="O32" s="70">
        <v>28383.439999999999</v>
      </c>
      <c r="P32" s="70"/>
      <c r="Q32" s="70">
        <v>53793.53</v>
      </c>
      <c r="R32" s="70">
        <v>36137.699999999997</v>
      </c>
      <c r="S32" s="70">
        <v>53728.86</v>
      </c>
      <c r="T32" s="70">
        <v>79932.5</v>
      </c>
      <c r="U32" s="70">
        <v>349527</v>
      </c>
      <c r="V32" s="70">
        <v>11233.68</v>
      </c>
      <c r="W32" s="70">
        <v>998.6</v>
      </c>
      <c r="X32" s="70">
        <v>4467.33</v>
      </c>
      <c r="Y32" s="70"/>
      <c r="Z32" s="70"/>
      <c r="AA32" s="70"/>
      <c r="AB32" s="70">
        <v>5645.69</v>
      </c>
      <c r="AC32" s="70">
        <v>31975.73</v>
      </c>
      <c r="AD32" s="70">
        <v>37479.85</v>
      </c>
      <c r="AE32" s="70"/>
      <c r="AF32" s="70">
        <v>3414.66</v>
      </c>
      <c r="AG32" s="70">
        <v>1066.32</v>
      </c>
      <c r="AH32" s="70">
        <v>2874.16</v>
      </c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26629.38</v>
      </c>
      <c r="K33" s="72">
        <f>SUM(K34:K35)</f>
        <v>0</v>
      </c>
      <c r="L33" s="72">
        <f t="shared" ref="L33:BW33" si="27">SUM(L34:L35)</f>
        <v>26629.38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 t="shared" si="28"/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26629.38</v>
      </c>
      <c r="K34" s="89"/>
      <c r="L34" s="89">
        <v>26629.38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6671.68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0</v>
      </c>
      <c r="U36" s="83">
        <f t="shared" si="30"/>
        <v>0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3987.76</v>
      </c>
      <c r="Z36" s="83">
        <f t="shared" si="30"/>
        <v>0</v>
      </c>
      <c r="AA36" s="83">
        <f t="shared" si="30"/>
        <v>0</v>
      </c>
      <c r="AB36" s="83">
        <f t="shared" si="30"/>
        <v>363.38</v>
      </c>
      <c r="AC36" s="83">
        <f t="shared" si="30"/>
        <v>0</v>
      </c>
      <c r="AD36" s="83">
        <f t="shared" si="30"/>
        <v>2320.54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 t="shared" si="31"/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6671.68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0</v>
      </c>
      <c r="U37" s="83">
        <f t="shared" si="32"/>
        <v>0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3987.76</v>
      </c>
      <c r="Z37" s="83">
        <f t="shared" si="32"/>
        <v>0</v>
      </c>
      <c r="AA37" s="83">
        <f t="shared" si="32"/>
        <v>0</v>
      </c>
      <c r="AB37" s="83">
        <f t="shared" si="32"/>
        <v>363.38</v>
      </c>
      <c r="AC37" s="83">
        <f t="shared" si="32"/>
        <v>0</v>
      </c>
      <c r="AD37" s="83">
        <f t="shared" si="32"/>
        <v>2320.54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 t="shared" si="33"/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6671.68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3987.76</v>
      </c>
      <c r="Z38" s="70"/>
      <c r="AA38" s="70"/>
      <c r="AB38" s="70">
        <v>363.38</v>
      </c>
      <c r="AC38" s="70"/>
      <c r="AD38" s="70">
        <v>2320.54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 t="shared" si="35"/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 t="shared" si="37"/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 t="shared" si="39"/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 t="shared" si="41"/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 t="shared" si="43"/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 t="shared" si="45"/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 t="shared" si="47"/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 t="shared" si="49"/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 t="shared" si="51"/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 t="shared" si="53"/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 t="shared" si="55"/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 t="shared" si="57"/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 t="shared" si="61"/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 t="shared" si="63"/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 t="shared" si="65"/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 t="shared" si="67"/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 t="shared" si="69"/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2821791.0999999996</v>
      </c>
      <c r="K96" s="60">
        <f>SUM(K97,K135)</f>
        <v>0</v>
      </c>
      <c r="L96" s="60">
        <f t="shared" ref="L96:BW96" si="70">SUM(L97,L135)</f>
        <v>7552.08</v>
      </c>
      <c r="M96" s="60">
        <f t="shared" si="70"/>
        <v>201457.97999999998</v>
      </c>
      <c r="N96" s="60">
        <f t="shared" si="70"/>
        <v>0</v>
      </c>
      <c r="O96" s="60">
        <f t="shared" si="70"/>
        <v>36765.230000000003</v>
      </c>
      <c r="P96" s="60">
        <f t="shared" si="70"/>
        <v>265.52</v>
      </c>
      <c r="Q96" s="60">
        <f t="shared" si="70"/>
        <v>235196.06000000006</v>
      </c>
      <c r="R96" s="60">
        <f t="shared" si="70"/>
        <v>0</v>
      </c>
      <c r="S96" s="60">
        <f t="shared" si="70"/>
        <v>118482.47</v>
      </c>
      <c r="T96" s="60">
        <f t="shared" si="70"/>
        <v>1512</v>
      </c>
      <c r="U96" s="60">
        <f t="shared" si="70"/>
        <v>951968.50000000012</v>
      </c>
      <c r="V96" s="60">
        <f t="shared" si="70"/>
        <v>588.33999999999992</v>
      </c>
      <c r="W96" s="60">
        <f t="shared" si="70"/>
        <v>0</v>
      </c>
      <c r="X96" s="60">
        <f t="shared" si="70"/>
        <v>15325.03</v>
      </c>
      <c r="Y96" s="60">
        <f t="shared" si="70"/>
        <v>41596.94</v>
      </c>
      <c r="Z96" s="60">
        <f t="shared" si="70"/>
        <v>346.65</v>
      </c>
      <c r="AA96" s="60">
        <f t="shared" si="70"/>
        <v>155391.38999999998</v>
      </c>
      <c r="AB96" s="60">
        <f t="shared" si="70"/>
        <v>85661.97</v>
      </c>
      <c r="AC96" s="60">
        <f t="shared" si="70"/>
        <v>13670.650000000001</v>
      </c>
      <c r="AD96" s="60">
        <f t="shared" si="70"/>
        <v>857374.87</v>
      </c>
      <c r="AE96" s="60">
        <f t="shared" si="70"/>
        <v>39169.17</v>
      </c>
      <c r="AF96" s="60">
        <f t="shared" si="70"/>
        <v>13495.849999999999</v>
      </c>
      <c r="AG96" s="60">
        <f t="shared" si="70"/>
        <v>10598.32</v>
      </c>
      <c r="AH96" s="60">
        <f t="shared" si="70"/>
        <v>4937.13</v>
      </c>
      <c r="AI96" s="60">
        <f t="shared" si="70"/>
        <v>4488.4799999999996</v>
      </c>
      <c r="AJ96" s="60">
        <f t="shared" si="70"/>
        <v>464.03999999999996</v>
      </c>
      <c r="AK96" s="60">
        <f t="shared" si="70"/>
        <v>24254.950000000004</v>
      </c>
      <c r="AL96" s="60">
        <f t="shared" si="70"/>
        <v>1227.48</v>
      </c>
      <c r="AM96" s="60">
        <f t="shared" si="70"/>
        <v>0</v>
      </c>
      <c r="AN96" s="60">
        <f t="shared" si="70"/>
        <v>0</v>
      </c>
      <c r="AO96" s="60">
        <f t="shared" si="70"/>
        <v>0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 t="shared" si="71"/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2435470.8600000003</v>
      </c>
      <c r="K97" s="60">
        <f>SUM(K98,K114)</f>
        <v>0</v>
      </c>
      <c r="L97" s="60">
        <f t="shared" ref="L97:BW97" si="72">SUM(L98,L114)</f>
        <v>6455.6900000000005</v>
      </c>
      <c r="M97" s="60">
        <f t="shared" si="72"/>
        <v>167814.8</v>
      </c>
      <c r="N97" s="60">
        <f t="shared" si="72"/>
        <v>0</v>
      </c>
      <c r="O97" s="60">
        <f t="shared" si="72"/>
        <v>31866.350000000002</v>
      </c>
      <c r="P97" s="60">
        <f t="shared" si="72"/>
        <v>265.52</v>
      </c>
      <c r="Q97" s="60">
        <f t="shared" si="72"/>
        <v>196618.02000000005</v>
      </c>
      <c r="R97" s="60">
        <f t="shared" si="72"/>
        <v>0</v>
      </c>
      <c r="S97" s="60">
        <f t="shared" si="72"/>
        <v>83177.8</v>
      </c>
      <c r="T97" s="60">
        <f t="shared" si="72"/>
        <v>1512</v>
      </c>
      <c r="U97" s="60">
        <f t="shared" si="72"/>
        <v>703555.21000000008</v>
      </c>
      <c r="V97" s="60">
        <f t="shared" si="72"/>
        <v>588.33999999999992</v>
      </c>
      <c r="W97" s="60">
        <f t="shared" si="72"/>
        <v>0</v>
      </c>
      <c r="X97" s="60">
        <f t="shared" si="72"/>
        <v>15325.03</v>
      </c>
      <c r="Y97" s="60">
        <f t="shared" si="72"/>
        <v>41596.94</v>
      </c>
      <c r="Z97" s="60">
        <f t="shared" si="72"/>
        <v>346.65</v>
      </c>
      <c r="AA97" s="60">
        <f t="shared" si="72"/>
        <v>152955.62</v>
      </c>
      <c r="AB97" s="60">
        <f t="shared" si="72"/>
        <v>84554.96</v>
      </c>
      <c r="AC97" s="60">
        <f t="shared" si="72"/>
        <v>13564.29</v>
      </c>
      <c r="AD97" s="60">
        <f t="shared" si="72"/>
        <v>848758.36</v>
      </c>
      <c r="AE97" s="60">
        <f t="shared" si="72"/>
        <v>34809.31</v>
      </c>
      <c r="AF97" s="60">
        <f t="shared" si="72"/>
        <v>12045.14</v>
      </c>
      <c r="AG97" s="60">
        <f t="shared" si="72"/>
        <v>9408.5300000000007</v>
      </c>
      <c r="AH97" s="60">
        <f t="shared" si="72"/>
        <v>4465.45</v>
      </c>
      <c r="AI97" s="60">
        <f t="shared" si="72"/>
        <v>4488.4799999999996</v>
      </c>
      <c r="AJ97" s="60">
        <f t="shared" si="72"/>
        <v>464.03999999999996</v>
      </c>
      <c r="AK97" s="60">
        <f t="shared" si="72"/>
        <v>19606.850000000002</v>
      </c>
      <c r="AL97" s="60">
        <f t="shared" si="72"/>
        <v>1227.48</v>
      </c>
      <c r="AM97" s="60">
        <f t="shared" si="72"/>
        <v>0</v>
      </c>
      <c r="AN97" s="60">
        <f t="shared" si="72"/>
        <v>0</v>
      </c>
      <c r="AO97" s="60">
        <f t="shared" si="72"/>
        <v>0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 t="shared" si="73"/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2176161.83</v>
      </c>
      <c r="K98" s="60">
        <f>SUM(K99,K104,K109)</f>
        <v>0</v>
      </c>
      <c r="L98" s="60">
        <f t="shared" ref="L98:BW98" si="75">SUM(L99,L104,L109)</f>
        <v>5904.43</v>
      </c>
      <c r="M98" s="60">
        <f t="shared" si="75"/>
        <v>132162.47999999998</v>
      </c>
      <c r="N98" s="60">
        <f t="shared" si="75"/>
        <v>0</v>
      </c>
      <c r="O98" s="60">
        <f t="shared" si="75"/>
        <v>27034.2</v>
      </c>
      <c r="P98" s="60">
        <f t="shared" si="75"/>
        <v>265.52</v>
      </c>
      <c r="Q98" s="60">
        <f t="shared" si="75"/>
        <v>165198.23000000004</v>
      </c>
      <c r="R98" s="60">
        <f t="shared" si="75"/>
        <v>0</v>
      </c>
      <c r="S98" s="60">
        <f t="shared" si="75"/>
        <v>67674.2</v>
      </c>
      <c r="T98" s="60">
        <f t="shared" si="75"/>
        <v>1512</v>
      </c>
      <c r="U98" s="60">
        <f t="shared" si="75"/>
        <v>607717.09000000008</v>
      </c>
      <c r="V98" s="60">
        <f t="shared" si="75"/>
        <v>519.16</v>
      </c>
      <c r="W98" s="60">
        <f t="shared" si="75"/>
        <v>0</v>
      </c>
      <c r="X98" s="60">
        <f t="shared" si="75"/>
        <v>15179.36</v>
      </c>
      <c r="Y98" s="60">
        <f t="shared" si="75"/>
        <v>40229.870000000003</v>
      </c>
      <c r="Z98" s="60">
        <f t="shared" si="75"/>
        <v>0</v>
      </c>
      <c r="AA98" s="60">
        <f t="shared" si="75"/>
        <v>137854.38999999998</v>
      </c>
      <c r="AB98" s="60">
        <f t="shared" si="75"/>
        <v>79613.05</v>
      </c>
      <c r="AC98" s="60">
        <f t="shared" si="75"/>
        <v>12925.240000000002</v>
      </c>
      <c r="AD98" s="60">
        <f t="shared" si="75"/>
        <v>801516.9</v>
      </c>
      <c r="AE98" s="60">
        <f t="shared" si="75"/>
        <v>31729.89</v>
      </c>
      <c r="AF98" s="60">
        <f t="shared" si="75"/>
        <v>10931.64</v>
      </c>
      <c r="AG98" s="60">
        <f t="shared" si="75"/>
        <v>8503.5600000000013</v>
      </c>
      <c r="AH98" s="60">
        <f t="shared" si="75"/>
        <v>4034.0699999999997</v>
      </c>
      <c r="AI98" s="60">
        <f t="shared" si="75"/>
        <v>4488.4799999999996</v>
      </c>
      <c r="AJ98" s="60">
        <f t="shared" si="75"/>
        <v>464.03999999999996</v>
      </c>
      <c r="AK98" s="60">
        <f t="shared" si="75"/>
        <v>19476.550000000003</v>
      </c>
      <c r="AL98" s="60">
        <f t="shared" si="75"/>
        <v>1227.48</v>
      </c>
      <c r="AM98" s="60">
        <f t="shared" si="75"/>
        <v>0</v>
      </c>
      <c r="AN98" s="60">
        <f t="shared" si="75"/>
        <v>0</v>
      </c>
      <c r="AO98" s="60">
        <f t="shared" si="75"/>
        <v>0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 t="shared" si="76"/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1597685.2799999998</v>
      </c>
      <c r="K99" s="83">
        <f>SUM(K100:K103)</f>
        <v>0</v>
      </c>
      <c r="L99" s="83">
        <f t="shared" ref="L99:BW99" si="77">SUM(L100:L103)</f>
        <v>3622.97</v>
      </c>
      <c r="M99" s="83">
        <f t="shared" si="77"/>
        <v>96172.73</v>
      </c>
      <c r="N99" s="83">
        <f t="shared" si="77"/>
        <v>0</v>
      </c>
      <c r="O99" s="83">
        <f t="shared" si="77"/>
        <v>9639.14</v>
      </c>
      <c r="P99" s="83">
        <f t="shared" si="77"/>
        <v>0</v>
      </c>
      <c r="Q99" s="83">
        <f t="shared" si="77"/>
        <v>116517.05000000002</v>
      </c>
      <c r="R99" s="83">
        <f t="shared" si="77"/>
        <v>0</v>
      </c>
      <c r="S99" s="83">
        <f t="shared" si="77"/>
        <v>66422.95</v>
      </c>
      <c r="T99" s="83">
        <f t="shared" si="77"/>
        <v>0</v>
      </c>
      <c r="U99" s="83">
        <f t="shared" si="77"/>
        <v>600818.67000000004</v>
      </c>
      <c r="V99" s="83">
        <f t="shared" si="77"/>
        <v>0</v>
      </c>
      <c r="W99" s="83">
        <f t="shared" si="77"/>
        <v>0</v>
      </c>
      <c r="X99" s="83">
        <f t="shared" si="77"/>
        <v>9225.67</v>
      </c>
      <c r="Y99" s="83">
        <f t="shared" si="77"/>
        <v>26542.52</v>
      </c>
      <c r="Z99" s="83">
        <f t="shared" si="77"/>
        <v>0</v>
      </c>
      <c r="AA99" s="83">
        <f t="shared" si="77"/>
        <v>94602.51</v>
      </c>
      <c r="AB99" s="83">
        <f t="shared" si="77"/>
        <v>49273.38</v>
      </c>
      <c r="AC99" s="83">
        <f t="shared" si="77"/>
        <v>4750.7300000000005</v>
      </c>
      <c r="AD99" s="83">
        <f t="shared" si="77"/>
        <v>472490.52</v>
      </c>
      <c r="AE99" s="83">
        <f t="shared" si="77"/>
        <v>15838.279999999999</v>
      </c>
      <c r="AF99" s="83">
        <f t="shared" si="77"/>
        <v>5860.24</v>
      </c>
      <c r="AG99" s="83">
        <f t="shared" si="77"/>
        <v>3720.16</v>
      </c>
      <c r="AH99" s="83">
        <f t="shared" si="77"/>
        <v>2148.4699999999998</v>
      </c>
      <c r="AI99" s="83">
        <f t="shared" si="77"/>
        <v>2843.6499999999996</v>
      </c>
      <c r="AJ99" s="83">
        <f t="shared" si="77"/>
        <v>420.64</v>
      </c>
      <c r="AK99" s="83">
        <f t="shared" si="77"/>
        <v>15971.04</v>
      </c>
      <c r="AL99" s="83">
        <f t="shared" si="77"/>
        <v>803.96</v>
      </c>
      <c r="AM99" s="83">
        <f t="shared" si="77"/>
        <v>0</v>
      </c>
      <c r="AN99" s="83">
        <f t="shared" si="77"/>
        <v>0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 t="shared" si="78"/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1147073.9799999997</v>
      </c>
      <c r="K100" s="70"/>
      <c r="L100" s="70">
        <v>1953.46</v>
      </c>
      <c r="M100" s="70">
        <v>58915.08</v>
      </c>
      <c r="N100" s="70"/>
      <c r="O100" s="70">
        <v>5838.72</v>
      </c>
      <c r="P100" s="70"/>
      <c r="Q100" s="70">
        <v>66945.27</v>
      </c>
      <c r="R100" s="70"/>
      <c r="S100" s="70">
        <v>51428.21</v>
      </c>
      <c r="T100" s="70"/>
      <c r="U100" s="70">
        <v>493743.13</v>
      </c>
      <c r="V100" s="70"/>
      <c r="W100" s="70"/>
      <c r="X100" s="70">
        <v>5948.84</v>
      </c>
      <c r="Y100" s="70">
        <v>10715.83</v>
      </c>
      <c r="Z100" s="70"/>
      <c r="AA100" s="70">
        <v>62473.88</v>
      </c>
      <c r="AB100" s="70">
        <v>33489.54</v>
      </c>
      <c r="AC100" s="70">
        <v>3303.65</v>
      </c>
      <c r="AD100" s="70">
        <v>323121.13</v>
      </c>
      <c r="AE100" s="70">
        <v>11976.24</v>
      </c>
      <c r="AF100" s="70">
        <v>4358.72</v>
      </c>
      <c r="AG100" s="70">
        <v>2575.94</v>
      </c>
      <c r="AH100" s="70">
        <v>1409.42</v>
      </c>
      <c r="AI100" s="70">
        <v>1362.45</v>
      </c>
      <c r="AJ100" s="70">
        <v>115.95</v>
      </c>
      <c r="AK100" s="70">
        <v>7075.81</v>
      </c>
      <c r="AL100" s="70">
        <v>322.70999999999998</v>
      </c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389694.11999999994</v>
      </c>
      <c r="K101" s="70"/>
      <c r="L101" s="70">
        <v>1394.62</v>
      </c>
      <c r="M101" s="70">
        <v>30719.14</v>
      </c>
      <c r="N101" s="70"/>
      <c r="O101" s="70">
        <v>1796.46</v>
      </c>
      <c r="P101" s="70"/>
      <c r="Q101" s="70">
        <v>41874.370000000003</v>
      </c>
      <c r="R101" s="70"/>
      <c r="S101" s="70">
        <v>10665.58</v>
      </c>
      <c r="T101" s="70"/>
      <c r="U101" s="70">
        <v>93658.49</v>
      </c>
      <c r="V101" s="70"/>
      <c r="W101" s="70"/>
      <c r="X101" s="70">
        <v>3276.83</v>
      </c>
      <c r="Y101" s="70">
        <v>13506.47</v>
      </c>
      <c r="Z101" s="70"/>
      <c r="AA101" s="70">
        <v>30181.8</v>
      </c>
      <c r="AB101" s="70">
        <v>14055.27</v>
      </c>
      <c r="AC101" s="70">
        <v>1137.1099999999999</v>
      </c>
      <c r="AD101" s="70">
        <v>131830.24</v>
      </c>
      <c r="AE101" s="70">
        <v>2374.9499999999998</v>
      </c>
      <c r="AF101" s="70">
        <v>948.86</v>
      </c>
      <c r="AG101" s="70">
        <v>693.06</v>
      </c>
      <c r="AH101" s="70">
        <v>539.62</v>
      </c>
      <c r="AI101" s="70">
        <v>1409.62</v>
      </c>
      <c r="AJ101" s="70">
        <v>304.69</v>
      </c>
      <c r="AK101" s="70">
        <v>8845.69</v>
      </c>
      <c r="AL101" s="70">
        <v>481.25</v>
      </c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60917.180000000008</v>
      </c>
      <c r="K102" s="70"/>
      <c r="L102" s="70">
        <v>274.89</v>
      </c>
      <c r="M102" s="70">
        <v>6538.51</v>
      </c>
      <c r="N102" s="70"/>
      <c r="O102" s="70">
        <v>2003.96</v>
      </c>
      <c r="P102" s="70"/>
      <c r="Q102" s="70">
        <v>7697.41</v>
      </c>
      <c r="R102" s="70"/>
      <c r="S102" s="70">
        <v>4329.16</v>
      </c>
      <c r="T102" s="70"/>
      <c r="U102" s="70">
        <v>13417.05</v>
      </c>
      <c r="V102" s="70"/>
      <c r="W102" s="70"/>
      <c r="X102" s="70"/>
      <c r="Y102" s="70">
        <v>2320.2199999999998</v>
      </c>
      <c r="Z102" s="70"/>
      <c r="AA102" s="70">
        <v>1946.83</v>
      </c>
      <c r="AB102" s="70">
        <v>1728.57</v>
      </c>
      <c r="AC102" s="70">
        <v>309.97000000000003</v>
      </c>
      <c r="AD102" s="70">
        <v>17539.150000000001</v>
      </c>
      <c r="AE102" s="70">
        <v>1487.09</v>
      </c>
      <c r="AF102" s="70">
        <v>552.66</v>
      </c>
      <c r="AG102" s="70">
        <v>451.16</v>
      </c>
      <c r="AH102" s="70">
        <v>199.43</v>
      </c>
      <c r="AI102" s="70">
        <v>71.58</v>
      </c>
      <c r="AJ102" s="70"/>
      <c r="AK102" s="70">
        <v>49.54</v>
      </c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522116.76000000007</v>
      </c>
      <c r="K104" s="83">
        <f>SUM(K105:K108)</f>
        <v>0</v>
      </c>
      <c r="L104" s="83">
        <f t="shared" ref="L104:BW104" si="79">SUM(L105:L108)</f>
        <v>2281.46</v>
      </c>
      <c r="M104" s="83">
        <f t="shared" si="79"/>
        <v>35989.75</v>
      </c>
      <c r="N104" s="83">
        <f t="shared" si="79"/>
        <v>0</v>
      </c>
      <c r="O104" s="83">
        <f t="shared" si="79"/>
        <v>17395.060000000001</v>
      </c>
      <c r="P104" s="83">
        <f t="shared" si="79"/>
        <v>265.52</v>
      </c>
      <c r="Q104" s="83">
        <f t="shared" si="79"/>
        <v>48681.180000000008</v>
      </c>
      <c r="R104" s="83">
        <f t="shared" si="79"/>
        <v>0</v>
      </c>
      <c r="S104" s="83">
        <f t="shared" si="79"/>
        <v>1251.25</v>
      </c>
      <c r="T104" s="83">
        <f t="shared" si="79"/>
        <v>0</v>
      </c>
      <c r="U104" s="83">
        <f t="shared" si="79"/>
        <v>4491.68</v>
      </c>
      <c r="V104" s="83">
        <f t="shared" si="79"/>
        <v>519.16</v>
      </c>
      <c r="W104" s="83">
        <f t="shared" si="79"/>
        <v>0</v>
      </c>
      <c r="X104" s="83">
        <f t="shared" si="79"/>
        <v>5845.7400000000007</v>
      </c>
      <c r="Y104" s="83">
        <f t="shared" si="79"/>
        <v>13305.730000000001</v>
      </c>
      <c r="Z104" s="83">
        <f t="shared" si="79"/>
        <v>0</v>
      </c>
      <c r="AA104" s="83">
        <f t="shared" si="79"/>
        <v>35780.61</v>
      </c>
      <c r="AB104" s="83">
        <f t="shared" si="79"/>
        <v>26552.04</v>
      </c>
      <c r="AC104" s="83">
        <f t="shared" si="79"/>
        <v>7190.8</v>
      </c>
      <c r="AD104" s="83">
        <f t="shared" si="79"/>
        <v>289317.51</v>
      </c>
      <c r="AE104" s="83">
        <f t="shared" si="79"/>
        <v>15891.61</v>
      </c>
      <c r="AF104" s="83">
        <f t="shared" si="79"/>
        <v>5071.3999999999996</v>
      </c>
      <c r="AG104" s="83">
        <f t="shared" si="79"/>
        <v>4783.4000000000005</v>
      </c>
      <c r="AH104" s="83">
        <f t="shared" si="79"/>
        <v>1885.6</v>
      </c>
      <c r="AI104" s="83">
        <f t="shared" si="79"/>
        <v>1644.83</v>
      </c>
      <c r="AJ104" s="83">
        <f t="shared" si="79"/>
        <v>43.4</v>
      </c>
      <c r="AK104" s="83">
        <f t="shared" si="79"/>
        <v>3505.51</v>
      </c>
      <c r="AL104" s="83">
        <f t="shared" si="79"/>
        <v>423.52</v>
      </c>
      <c r="AM104" s="83">
        <f t="shared" si="79"/>
        <v>0</v>
      </c>
      <c r="AN104" s="83">
        <f t="shared" si="79"/>
        <v>0</v>
      </c>
      <c r="AO104" s="83">
        <f t="shared" si="79"/>
        <v>0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 t="shared" si="80"/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148060.87</v>
      </c>
      <c r="K105" s="70"/>
      <c r="L105" s="70">
        <v>506.64</v>
      </c>
      <c r="M105" s="70">
        <v>15066.3</v>
      </c>
      <c r="N105" s="70"/>
      <c r="O105" s="70">
        <v>2518.29</v>
      </c>
      <c r="P105" s="70"/>
      <c r="Q105" s="70">
        <v>17080.64</v>
      </c>
      <c r="R105" s="70"/>
      <c r="S105" s="70"/>
      <c r="T105" s="70"/>
      <c r="U105" s="70"/>
      <c r="V105" s="70">
        <v>61.53</v>
      </c>
      <c r="W105" s="70"/>
      <c r="X105" s="70">
        <v>1275.06</v>
      </c>
      <c r="Y105" s="70">
        <v>2747.62</v>
      </c>
      <c r="Z105" s="70"/>
      <c r="AA105" s="70">
        <v>15962.39</v>
      </c>
      <c r="AB105" s="70">
        <v>6994.6</v>
      </c>
      <c r="AC105" s="70">
        <v>1714.93</v>
      </c>
      <c r="AD105" s="70">
        <v>74931.649999999994</v>
      </c>
      <c r="AE105" s="70">
        <v>4013.29</v>
      </c>
      <c r="AF105" s="70">
        <v>1083.81</v>
      </c>
      <c r="AG105" s="70">
        <v>995.72</v>
      </c>
      <c r="AH105" s="70">
        <v>270.25</v>
      </c>
      <c r="AI105" s="70">
        <v>255.34</v>
      </c>
      <c r="AJ105" s="70">
        <v>36.64</v>
      </c>
      <c r="AK105" s="70">
        <v>2297.15</v>
      </c>
      <c r="AL105" s="70">
        <v>249.02</v>
      </c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309407.04999999993</v>
      </c>
      <c r="K106" s="70"/>
      <c r="L106" s="70">
        <v>1579.77</v>
      </c>
      <c r="M106" s="70">
        <v>16875.2</v>
      </c>
      <c r="N106" s="70"/>
      <c r="O106" s="70">
        <v>12568.3</v>
      </c>
      <c r="P106" s="70">
        <v>265.52</v>
      </c>
      <c r="Q106" s="70">
        <v>27044.49</v>
      </c>
      <c r="R106" s="70"/>
      <c r="S106" s="70"/>
      <c r="T106" s="70"/>
      <c r="U106" s="70"/>
      <c r="V106" s="70">
        <v>457.63</v>
      </c>
      <c r="W106" s="70"/>
      <c r="X106" s="70">
        <v>3261.21</v>
      </c>
      <c r="Y106" s="70">
        <v>6909.1</v>
      </c>
      <c r="Z106" s="70"/>
      <c r="AA106" s="70">
        <v>14584.3</v>
      </c>
      <c r="AB106" s="70">
        <v>16863.22</v>
      </c>
      <c r="AC106" s="70">
        <v>4760.53</v>
      </c>
      <c r="AD106" s="70">
        <v>183813.96</v>
      </c>
      <c r="AE106" s="70">
        <v>9832.19</v>
      </c>
      <c r="AF106" s="70">
        <v>3386.17</v>
      </c>
      <c r="AG106" s="70">
        <v>3224.76</v>
      </c>
      <c r="AH106" s="70">
        <v>1418.23</v>
      </c>
      <c r="AI106" s="70">
        <v>1172.8499999999999</v>
      </c>
      <c r="AJ106" s="70">
        <v>6.76</v>
      </c>
      <c r="AK106" s="70">
        <v>1208.3599999999999</v>
      </c>
      <c r="AL106" s="70">
        <v>174.5</v>
      </c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64648.84</v>
      </c>
      <c r="K107" s="70"/>
      <c r="L107" s="70">
        <v>195.05</v>
      </c>
      <c r="M107" s="70">
        <v>4048.25</v>
      </c>
      <c r="N107" s="70"/>
      <c r="O107" s="70">
        <v>2308.4699999999998</v>
      </c>
      <c r="P107" s="70"/>
      <c r="Q107" s="70">
        <v>4556.05</v>
      </c>
      <c r="R107" s="70"/>
      <c r="S107" s="70">
        <v>1251.25</v>
      </c>
      <c r="T107" s="70"/>
      <c r="U107" s="70">
        <v>4491.68</v>
      </c>
      <c r="V107" s="70"/>
      <c r="W107" s="70"/>
      <c r="X107" s="70">
        <v>1309.47</v>
      </c>
      <c r="Y107" s="70">
        <v>3649.01</v>
      </c>
      <c r="Z107" s="70"/>
      <c r="AA107" s="70">
        <v>5233.92</v>
      </c>
      <c r="AB107" s="70">
        <v>2694.22</v>
      </c>
      <c r="AC107" s="70">
        <v>715.34</v>
      </c>
      <c r="AD107" s="70">
        <v>30571.9</v>
      </c>
      <c r="AE107" s="70">
        <v>2046.13</v>
      </c>
      <c r="AF107" s="70">
        <v>601.41999999999996</v>
      </c>
      <c r="AG107" s="70">
        <v>562.91999999999996</v>
      </c>
      <c r="AH107" s="70">
        <v>197.12</v>
      </c>
      <c r="AI107" s="70">
        <v>216.64</v>
      </c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56359.79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1512</v>
      </c>
      <c r="U109" s="83">
        <f t="shared" si="81"/>
        <v>2406.7399999999998</v>
      </c>
      <c r="V109" s="83">
        <f t="shared" si="81"/>
        <v>0</v>
      </c>
      <c r="W109" s="83">
        <f t="shared" si="81"/>
        <v>0</v>
      </c>
      <c r="X109" s="83">
        <f t="shared" si="81"/>
        <v>107.95</v>
      </c>
      <c r="Y109" s="83">
        <f t="shared" si="81"/>
        <v>381.62</v>
      </c>
      <c r="Z109" s="83">
        <f t="shared" si="81"/>
        <v>0</v>
      </c>
      <c r="AA109" s="83">
        <f t="shared" si="81"/>
        <v>7471.2699999999995</v>
      </c>
      <c r="AB109" s="83">
        <f t="shared" si="81"/>
        <v>3787.63</v>
      </c>
      <c r="AC109" s="83">
        <f t="shared" si="81"/>
        <v>983.71</v>
      </c>
      <c r="AD109" s="83">
        <f t="shared" si="81"/>
        <v>39708.870000000003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</v>
      </c>
      <c r="AJ109" s="83">
        <f t="shared" si="81"/>
        <v>0</v>
      </c>
      <c r="AK109" s="83">
        <f t="shared" si="81"/>
        <v>0</v>
      </c>
      <c r="AL109" s="83">
        <f t="shared" si="81"/>
        <v>0</v>
      </c>
      <c r="AM109" s="83">
        <f t="shared" si="81"/>
        <v>0</v>
      </c>
      <c r="AN109" s="83">
        <f t="shared" si="81"/>
        <v>0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 t="shared" si="82"/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30596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>
        <v>107.95</v>
      </c>
      <c r="Y110" s="70"/>
      <c r="Z110" s="70"/>
      <c r="AA110" s="70">
        <v>5725.88</v>
      </c>
      <c r="AB110" s="70">
        <v>2109.34</v>
      </c>
      <c r="AC110" s="70">
        <v>480.25</v>
      </c>
      <c r="AD110" s="70">
        <v>22172.58</v>
      </c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24732.29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>
        <v>1512</v>
      </c>
      <c r="U111" s="70">
        <v>2406.7399999999998</v>
      </c>
      <c r="V111" s="70"/>
      <c r="W111" s="70"/>
      <c r="X111" s="70"/>
      <c r="Y111" s="70">
        <v>277.27</v>
      </c>
      <c r="Z111" s="70"/>
      <c r="AA111" s="70">
        <v>818.24</v>
      </c>
      <c r="AB111" s="70">
        <v>1678.29</v>
      </c>
      <c r="AC111" s="70">
        <v>503.46</v>
      </c>
      <c r="AD111" s="70">
        <v>17536.29</v>
      </c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1031.5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104.35</v>
      </c>
      <c r="Z112" s="70"/>
      <c r="AA112" s="70">
        <v>927.15</v>
      </c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259309.03000000003</v>
      </c>
      <c r="K114" s="60">
        <f>SUM(K115,K120,K125,K130)</f>
        <v>0</v>
      </c>
      <c r="L114" s="60">
        <f t="shared" ref="L114:BW114" si="83">SUM(L115,L120,L125,L130)</f>
        <v>551.2600000000001</v>
      </c>
      <c r="M114" s="60">
        <f t="shared" si="83"/>
        <v>35652.32</v>
      </c>
      <c r="N114" s="60">
        <f t="shared" si="83"/>
        <v>0</v>
      </c>
      <c r="O114" s="60">
        <f t="shared" si="83"/>
        <v>4832.1500000000005</v>
      </c>
      <c r="P114" s="60">
        <f t="shared" si="83"/>
        <v>0</v>
      </c>
      <c r="Q114" s="60">
        <f t="shared" si="83"/>
        <v>31419.79</v>
      </c>
      <c r="R114" s="60">
        <f t="shared" si="83"/>
        <v>0</v>
      </c>
      <c r="S114" s="60">
        <f t="shared" si="83"/>
        <v>15503.600000000002</v>
      </c>
      <c r="T114" s="60">
        <f t="shared" si="83"/>
        <v>0</v>
      </c>
      <c r="U114" s="60">
        <f t="shared" si="83"/>
        <v>95838.12000000001</v>
      </c>
      <c r="V114" s="60">
        <f t="shared" si="83"/>
        <v>69.180000000000007</v>
      </c>
      <c r="W114" s="60">
        <f t="shared" si="83"/>
        <v>0</v>
      </c>
      <c r="X114" s="60">
        <f t="shared" si="83"/>
        <v>145.67000000000002</v>
      </c>
      <c r="Y114" s="60">
        <f t="shared" si="83"/>
        <v>1367.0700000000002</v>
      </c>
      <c r="Z114" s="60">
        <f t="shared" si="83"/>
        <v>346.65</v>
      </c>
      <c r="AA114" s="60">
        <f t="shared" si="83"/>
        <v>15101.23</v>
      </c>
      <c r="AB114" s="60">
        <f t="shared" si="83"/>
        <v>4941.91</v>
      </c>
      <c r="AC114" s="60">
        <f t="shared" si="83"/>
        <v>639.05000000000007</v>
      </c>
      <c r="AD114" s="60">
        <f t="shared" si="83"/>
        <v>47241.46</v>
      </c>
      <c r="AE114" s="60">
        <f t="shared" si="83"/>
        <v>3079.42</v>
      </c>
      <c r="AF114" s="60">
        <f t="shared" si="83"/>
        <v>1113.5</v>
      </c>
      <c r="AG114" s="60">
        <f t="shared" si="83"/>
        <v>904.97</v>
      </c>
      <c r="AH114" s="60">
        <f t="shared" si="83"/>
        <v>431.38</v>
      </c>
      <c r="AI114" s="60">
        <f t="shared" si="83"/>
        <v>0</v>
      </c>
      <c r="AJ114" s="60">
        <f t="shared" si="83"/>
        <v>0</v>
      </c>
      <c r="AK114" s="60">
        <f t="shared" si="83"/>
        <v>130.30000000000001</v>
      </c>
      <c r="AL114" s="60">
        <f t="shared" si="83"/>
        <v>0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 t="shared" si="84"/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156288.95000000001</v>
      </c>
      <c r="K115" s="83">
        <f>SUM(K116:K119)</f>
        <v>0</v>
      </c>
      <c r="L115" s="83">
        <f t="shared" ref="L115:BW115" si="85">SUM(L116:L119)</f>
        <v>299.38</v>
      </c>
      <c r="M115" s="83">
        <f t="shared" si="85"/>
        <v>18041.25</v>
      </c>
      <c r="N115" s="83">
        <f t="shared" si="85"/>
        <v>0</v>
      </c>
      <c r="O115" s="83">
        <f t="shared" si="85"/>
        <v>2876.09</v>
      </c>
      <c r="P115" s="83">
        <f t="shared" si="85"/>
        <v>0</v>
      </c>
      <c r="Q115" s="83">
        <f t="shared" si="85"/>
        <v>17716.310000000001</v>
      </c>
      <c r="R115" s="83">
        <f t="shared" si="85"/>
        <v>0</v>
      </c>
      <c r="S115" s="83">
        <f t="shared" si="85"/>
        <v>9956.880000000001</v>
      </c>
      <c r="T115" s="83">
        <f t="shared" si="85"/>
        <v>0</v>
      </c>
      <c r="U115" s="83">
        <f t="shared" si="85"/>
        <v>67833.350000000006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5484.7599999999993</v>
      </c>
      <c r="AB115" s="83">
        <f t="shared" si="85"/>
        <v>3032.88</v>
      </c>
      <c r="AC115" s="83">
        <f t="shared" si="85"/>
        <v>205.24</v>
      </c>
      <c r="AD115" s="83">
        <f t="shared" si="85"/>
        <v>28010.59</v>
      </c>
      <c r="AE115" s="83">
        <f t="shared" si="85"/>
        <v>1588.17</v>
      </c>
      <c r="AF115" s="83">
        <f t="shared" si="85"/>
        <v>572.54999999999995</v>
      </c>
      <c r="AG115" s="83">
        <f t="shared" si="85"/>
        <v>471.81</v>
      </c>
      <c r="AH115" s="83">
        <f t="shared" si="85"/>
        <v>199.69</v>
      </c>
      <c r="AI115" s="83">
        <f t="shared" si="85"/>
        <v>0</v>
      </c>
      <c r="AJ115" s="83">
        <f t="shared" si="85"/>
        <v>0</v>
      </c>
      <c r="AK115" s="83">
        <f t="shared" si="85"/>
        <v>0</v>
      </c>
      <c r="AL115" s="83">
        <f t="shared" si="85"/>
        <v>0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 t="shared" si="86"/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64903.93</v>
      </c>
      <c r="K116" s="70"/>
      <c r="L116" s="70"/>
      <c r="M116" s="70">
        <v>1104.74</v>
      </c>
      <c r="N116" s="70"/>
      <c r="O116" s="70"/>
      <c r="P116" s="70"/>
      <c r="Q116" s="70"/>
      <c r="R116" s="70"/>
      <c r="S116" s="70">
        <v>6502.17</v>
      </c>
      <c r="T116" s="70"/>
      <c r="U116" s="70">
        <v>36479.31</v>
      </c>
      <c r="V116" s="70"/>
      <c r="W116" s="70"/>
      <c r="X116" s="70"/>
      <c r="Y116" s="70"/>
      <c r="Z116" s="70"/>
      <c r="AA116" s="70"/>
      <c r="AB116" s="70">
        <v>1989.78</v>
      </c>
      <c r="AC116" s="70">
        <v>100.93</v>
      </c>
      <c r="AD116" s="70">
        <v>18727</v>
      </c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75427.94</v>
      </c>
      <c r="K117" s="70"/>
      <c r="L117" s="70">
        <v>299.38</v>
      </c>
      <c r="M117" s="70">
        <v>9389.49</v>
      </c>
      <c r="N117" s="70"/>
      <c r="O117" s="70">
        <v>2143.92</v>
      </c>
      <c r="P117" s="70"/>
      <c r="Q117" s="70">
        <v>10985.95</v>
      </c>
      <c r="R117" s="70"/>
      <c r="S117" s="70">
        <v>3454.71</v>
      </c>
      <c r="T117" s="70"/>
      <c r="U117" s="70">
        <v>31354.04</v>
      </c>
      <c r="V117" s="70"/>
      <c r="W117" s="70"/>
      <c r="X117" s="70"/>
      <c r="Y117" s="70"/>
      <c r="Z117" s="70"/>
      <c r="AA117" s="70">
        <v>4537.2299999999996</v>
      </c>
      <c r="AB117" s="70">
        <v>1043.0999999999999</v>
      </c>
      <c r="AC117" s="70">
        <v>104.31</v>
      </c>
      <c r="AD117" s="70">
        <v>9283.59</v>
      </c>
      <c r="AE117" s="70">
        <v>1588.17</v>
      </c>
      <c r="AF117" s="70">
        <v>572.54999999999995</v>
      </c>
      <c r="AG117" s="70">
        <v>471.81</v>
      </c>
      <c r="AH117" s="70">
        <v>199.69</v>
      </c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15957.08</v>
      </c>
      <c r="K118" s="70"/>
      <c r="L118" s="70"/>
      <c r="M118" s="70">
        <v>7547.02</v>
      </c>
      <c r="N118" s="70"/>
      <c r="O118" s="70">
        <v>732.17</v>
      </c>
      <c r="P118" s="70"/>
      <c r="Q118" s="70">
        <v>6730.36</v>
      </c>
      <c r="R118" s="70"/>
      <c r="S118" s="70"/>
      <c r="T118" s="70"/>
      <c r="U118" s="70"/>
      <c r="V118" s="70"/>
      <c r="W118" s="70"/>
      <c r="X118" s="70"/>
      <c r="Y118" s="70"/>
      <c r="Z118" s="70"/>
      <c r="AA118" s="70">
        <v>947.53</v>
      </c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1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102479.90000000001</v>
      </c>
      <c r="K120" s="83">
        <f>SUM(K121:K124)</f>
        <v>0</v>
      </c>
      <c r="L120" s="83">
        <f t="shared" ref="L120:BW120" si="87">SUM(L121:L124)</f>
        <v>246.81</v>
      </c>
      <c r="M120" s="83">
        <f t="shared" si="87"/>
        <v>17324.79</v>
      </c>
      <c r="N120" s="83">
        <f t="shared" si="87"/>
        <v>0</v>
      </c>
      <c r="O120" s="83">
        <f t="shared" si="87"/>
        <v>1943.17</v>
      </c>
      <c r="P120" s="83">
        <f t="shared" si="87"/>
        <v>0</v>
      </c>
      <c r="Q120" s="83">
        <f t="shared" si="87"/>
        <v>13617.12</v>
      </c>
      <c r="R120" s="83">
        <f t="shared" si="87"/>
        <v>0</v>
      </c>
      <c r="S120" s="83">
        <f t="shared" si="87"/>
        <v>5546.72</v>
      </c>
      <c r="T120" s="83">
        <f t="shared" si="87"/>
        <v>0</v>
      </c>
      <c r="U120" s="83">
        <f t="shared" si="87"/>
        <v>28004.77</v>
      </c>
      <c r="V120" s="83">
        <f t="shared" si="87"/>
        <v>69.180000000000007</v>
      </c>
      <c r="W120" s="83">
        <f t="shared" si="87"/>
        <v>0</v>
      </c>
      <c r="X120" s="83">
        <f t="shared" si="87"/>
        <v>145.67000000000002</v>
      </c>
      <c r="Y120" s="83">
        <f t="shared" si="87"/>
        <v>1367.0700000000002</v>
      </c>
      <c r="Z120" s="83">
        <f t="shared" si="87"/>
        <v>346.65</v>
      </c>
      <c r="AA120" s="83">
        <f t="shared" si="87"/>
        <v>9616.4700000000012</v>
      </c>
      <c r="AB120" s="83">
        <f t="shared" si="87"/>
        <v>1880.0500000000002</v>
      </c>
      <c r="AC120" s="83">
        <f t="shared" si="87"/>
        <v>427.6</v>
      </c>
      <c r="AD120" s="83">
        <f t="shared" si="87"/>
        <v>19116.48</v>
      </c>
      <c r="AE120" s="83">
        <f t="shared" si="87"/>
        <v>1491.25</v>
      </c>
      <c r="AF120" s="83">
        <f t="shared" si="87"/>
        <v>540.95000000000005</v>
      </c>
      <c r="AG120" s="83">
        <f t="shared" si="87"/>
        <v>433.16</v>
      </c>
      <c r="AH120" s="83">
        <f t="shared" si="87"/>
        <v>231.69</v>
      </c>
      <c r="AI120" s="83">
        <f t="shared" si="87"/>
        <v>0</v>
      </c>
      <c r="AJ120" s="83">
        <f t="shared" si="87"/>
        <v>0</v>
      </c>
      <c r="AK120" s="83">
        <f t="shared" si="87"/>
        <v>130.30000000000001</v>
      </c>
      <c r="AL120" s="83">
        <f t="shared" si="87"/>
        <v>0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 t="shared" si="88"/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22825.429999999997</v>
      </c>
      <c r="K121" s="70"/>
      <c r="L121" s="70"/>
      <c r="M121" s="70">
        <v>9070.9699999999993</v>
      </c>
      <c r="N121" s="70"/>
      <c r="O121" s="70">
        <v>562.42999999999995</v>
      </c>
      <c r="P121" s="70"/>
      <c r="Q121" s="70">
        <v>3768.25</v>
      </c>
      <c r="R121" s="70"/>
      <c r="S121" s="70"/>
      <c r="T121" s="70"/>
      <c r="U121" s="70"/>
      <c r="V121" s="70">
        <v>69.180000000000007</v>
      </c>
      <c r="W121" s="70"/>
      <c r="X121" s="70">
        <v>69.180000000000007</v>
      </c>
      <c r="Y121" s="70">
        <v>694.72</v>
      </c>
      <c r="Z121" s="70"/>
      <c r="AA121" s="70">
        <v>3478.26</v>
      </c>
      <c r="AB121" s="70">
        <v>425.91</v>
      </c>
      <c r="AC121" s="70">
        <v>125.23</v>
      </c>
      <c r="AD121" s="70">
        <v>4561.3</v>
      </c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79654.47</v>
      </c>
      <c r="K122" s="70"/>
      <c r="L122" s="70">
        <v>246.81</v>
      </c>
      <c r="M122" s="70">
        <v>8253.82</v>
      </c>
      <c r="N122" s="70"/>
      <c r="O122" s="70">
        <v>1380.74</v>
      </c>
      <c r="P122" s="70"/>
      <c r="Q122" s="70">
        <v>9848.8700000000008</v>
      </c>
      <c r="R122" s="70"/>
      <c r="S122" s="70">
        <v>5546.72</v>
      </c>
      <c r="T122" s="70"/>
      <c r="U122" s="70">
        <v>28004.77</v>
      </c>
      <c r="V122" s="70"/>
      <c r="W122" s="70"/>
      <c r="X122" s="70">
        <v>76.489999999999995</v>
      </c>
      <c r="Y122" s="70">
        <v>672.35</v>
      </c>
      <c r="Z122" s="70">
        <v>346.65</v>
      </c>
      <c r="AA122" s="70">
        <v>6138.21</v>
      </c>
      <c r="AB122" s="70">
        <v>1454.14</v>
      </c>
      <c r="AC122" s="70">
        <v>302.37</v>
      </c>
      <c r="AD122" s="70">
        <v>14555.18</v>
      </c>
      <c r="AE122" s="70">
        <v>1491.25</v>
      </c>
      <c r="AF122" s="70">
        <v>540.95000000000005</v>
      </c>
      <c r="AG122" s="70">
        <v>433.16</v>
      </c>
      <c r="AH122" s="70">
        <v>231.69</v>
      </c>
      <c r="AI122" s="70"/>
      <c r="AJ122" s="70"/>
      <c r="AK122" s="70">
        <v>130.30000000000001</v>
      </c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 t="shared" si="90"/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540.17999999999995</v>
      </c>
      <c r="K130" s="83">
        <f>SUM(K131:K134)</f>
        <v>0</v>
      </c>
      <c r="L130" s="83">
        <f t="shared" ref="L130:BW130" si="91">SUM(L131:L134)</f>
        <v>5.07</v>
      </c>
      <c r="M130" s="83">
        <f t="shared" si="91"/>
        <v>286.27999999999997</v>
      </c>
      <c r="N130" s="83">
        <f t="shared" si="91"/>
        <v>0</v>
      </c>
      <c r="O130" s="83">
        <f t="shared" si="91"/>
        <v>12.89</v>
      </c>
      <c r="P130" s="83">
        <f t="shared" si="91"/>
        <v>0</v>
      </c>
      <c r="Q130" s="83">
        <f t="shared" si="91"/>
        <v>86.36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28.98</v>
      </c>
      <c r="AC130" s="83">
        <f t="shared" si="91"/>
        <v>6.21</v>
      </c>
      <c r="AD130" s="83">
        <f t="shared" si="91"/>
        <v>114.39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0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 t="shared" si="92"/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>
        <v>0</v>
      </c>
      <c r="M131" s="70">
        <v>0</v>
      </c>
      <c r="N131" s="70"/>
      <c r="O131" s="70">
        <v>0</v>
      </c>
      <c r="P131" s="70"/>
      <c r="Q131" s="70">
        <v>0</v>
      </c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149.57999999999998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28.98</v>
      </c>
      <c r="AC132" s="70">
        <v>6.21</v>
      </c>
      <c r="AD132" s="70">
        <v>114.39</v>
      </c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390.59999999999997</v>
      </c>
      <c r="K133" s="70"/>
      <c r="L133" s="70">
        <v>5.07</v>
      </c>
      <c r="M133" s="70">
        <v>286.27999999999997</v>
      </c>
      <c r="N133" s="70"/>
      <c r="O133" s="70">
        <v>12.89</v>
      </c>
      <c r="P133" s="70"/>
      <c r="Q133" s="70">
        <v>86.36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1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386320.24</v>
      </c>
      <c r="K135" s="60">
        <f>SUM(K136,K140,K145,K149)</f>
        <v>0</v>
      </c>
      <c r="L135" s="60">
        <f t="shared" ref="L135:BW135" si="94">SUM(L136,L140,L145,L149)</f>
        <v>1096.3899999999999</v>
      </c>
      <c r="M135" s="60">
        <f t="shared" si="94"/>
        <v>33643.18</v>
      </c>
      <c r="N135" s="60">
        <f t="shared" si="94"/>
        <v>0</v>
      </c>
      <c r="O135" s="60">
        <f t="shared" si="94"/>
        <v>4898.8799999999992</v>
      </c>
      <c r="P135" s="60">
        <f t="shared" si="94"/>
        <v>0</v>
      </c>
      <c r="Q135" s="60">
        <f t="shared" si="94"/>
        <v>38578.04</v>
      </c>
      <c r="R135" s="60">
        <f t="shared" si="94"/>
        <v>0</v>
      </c>
      <c r="S135" s="60">
        <f t="shared" si="94"/>
        <v>35304.67</v>
      </c>
      <c r="T135" s="60">
        <f t="shared" si="94"/>
        <v>0</v>
      </c>
      <c r="U135" s="60">
        <f t="shared" si="94"/>
        <v>248413.29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2435.77</v>
      </c>
      <c r="AB135" s="60">
        <f t="shared" si="94"/>
        <v>1107.01</v>
      </c>
      <c r="AC135" s="60">
        <f t="shared" si="94"/>
        <v>106.36</v>
      </c>
      <c r="AD135" s="60">
        <f t="shared" si="94"/>
        <v>8616.51</v>
      </c>
      <c r="AE135" s="60">
        <f t="shared" si="94"/>
        <v>4359.8600000000006</v>
      </c>
      <c r="AF135" s="60">
        <f t="shared" si="94"/>
        <v>1450.71</v>
      </c>
      <c r="AG135" s="60">
        <f t="shared" si="94"/>
        <v>1189.79</v>
      </c>
      <c r="AH135" s="60">
        <f t="shared" si="94"/>
        <v>471.68</v>
      </c>
      <c r="AI135" s="60">
        <f t="shared" si="94"/>
        <v>0</v>
      </c>
      <c r="AJ135" s="60">
        <f t="shared" si="94"/>
        <v>0</v>
      </c>
      <c r="AK135" s="60">
        <f t="shared" si="94"/>
        <v>4648.1000000000004</v>
      </c>
      <c r="AL135" s="60">
        <f t="shared" si="94"/>
        <v>0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 t="shared" si="95"/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31466.520000000004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4143.1000000000004</v>
      </c>
      <c r="T136" s="70">
        <f t="shared" si="96"/>
        <v>0</v>
      </c>
      <c r="U136" s="70">
        <f t="shared" si="96"/>
        <v>26395.56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309.29000000000002</v>
      </c>
      <c r="AC136" s="70">
        <f t="shared" si="96"/>
        <v>0</v>
      </c>
      <c r="AD136" s="70">
        <f t="shared" si="96"/>
        <v>618.57000000000005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0</v>
      </c>
      <c r="AK136" s="70">
        <f t="shared" si="96"/>
        <v>0</v>
      </c>
      <c r="AL136" s="70">
        <f t="shared" si="96"/>
        <v>0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 t="shared" si="97"/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31466.520000000004</v>
      </c>
      <c r="K138" s="70"/>
      <c r="L138" s="70"/>
      <c r="M138" s="70"/>
      <c r="N138" s="70"/>
      <c r="O138" s="70"/>
      <c r="P138" s="70"/>
      <c r="Q138" s="70"/>
      <c r="R138" s="70"/>
      <c r="S138" s="70">
        <v>4143.1000000000004</v>
      </c>
      <c r="T138" s="70"/>
      <c r="U138" s="70">
        <v>26395.56</v>
      </c>
      <c r="V138" s="70"/>
      <c r="W138" s="70"/>
      <c r="X138" s="70"/>
      <c r="Y138" s="70"/>
      <c r="Z138" s="70"/>
      <c r="AA138" s="70"/>
      <c r="AB138" s="70">
        <v>309.29000000000002</v>
      </c>
      <c r="AC138" s="70"/>
      <c r="AD138" s="70">
        <v>618.57000000000005</v>
      </c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0</v>
      </c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0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 t="shared" si="101"/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354853.72</v>
      </c>
      <c r="K145" s="70">
        <f>SUM(K146:K148)</f>
        <v>0</v>
      </c>
      <c r="L145" s="70">
        <f t="shared" ref="L145:BW145" si="103">SUM(L146:L148)</f>
        <v>1096.3899999999999</v>
      </c>
      <c r="M145" s="70">
        <f t="shared" si="103"/>
        <v>33643.18</v>
      </c>
      <c r="N145" s="70">
        <f t="shared" si="103"/>
        <v>0</v>
      </c>
      <c r="O145" s="70">
        <f t="shared" si="103"/>
        <v>4898.8799999999992</v>
      </c>
      <c r="P145" s="70">
        <f t="shared" si="103"/>
        <v>0</v>
      </c>
      <c r="Q145" s="70">
        <f t="shared" si="103"/>
        <v>38578.04</v>
      </c>
      <c r="R145" s="70">
        <f t="shared" si="103"/>
        <v>0</v>
      </c>
      <c r="S145" s="70">
        <f t="shared" si="103"/>
        <v>31161.57</v>
      </c>
      <c r="T145" s="70">
        <f t="shared" si="103"/>
        <v>0</v>
      </c>
      <c r="U145" s="70">
        <f t="shared" si="103"/>
        <v>222017.73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2435.77</v>
      </c>
      <c r="AB145" s="70">
        <f t="shared" si="103"/>
        <v>797.72</v>
      </c>
      <c r="AC145" s="70">
        <f t="shared" si="103"/>
        <v>106.36</v>
      </c>
      <c r="AD145" s="70">
        <f t="shared" si="103"/>
        <v>7997.94</v>
      </c>
      <c r="AE145" s="70">
        <f t="shared" si="103"/>
        <v>4359.8600000000006</v>
      </c>
      <c r="AF145" s="70">
        <f t="shared" si="103"/>
        <v>1450.71</v>
      </c>
      <c r="AG145" s="70">
        <f t="shared" si="103"/>
        <v>1189.79</v>
      </c>
      <c r="AH145" s="70">
        <f t="shared" si="103"/>
        <v>471.68</v>
      </c>
      <c r="AI145" s="70">
        <f t="shared" si="103"/>
        <v>0</v>
      </c>
      <c r="AJ145" s="70">
        <f t="shared" si="103"/>
        <v>0</v>
      </c>
      <c r="AK145" s="70">
        <f t="shared" si="103"/>
        <v>4648.1000000000004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 t="shared" si="104"/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66927.91</v>
      </c>
      <c r="K146" s="70"/>
      <c r="L146" s="70"/>
      <c r="M146" s="70"/>
      <c r="N146" s="70"/>
      <c r="O146" s="70"/>
      <c r="P146" s="70"/>
      <c r="Q146" s="70"/>
      <c r="R146" s="70"/>
      <c r="S146" s="70">
        <v>7798.36</v>
      </c>
      <c r="T146" s="70"/>
      <c r="U146" s="70">
        <v>54481.45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>
        <v>4648.1000000000004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207723.09</v>
      </c>
      <c r="K147" s="70"/>
      <c r="L147" s="70">
        <v>539.73</v>
      </c>
      <c r="M147" s="70">
        <v>14516.56</v>
      </c>
      <c r="N147" s="70"/>
      <c r="O147" s="70">
        <v>2219.14</v>
      </c>
      <c r="P147" s="70"/>
      <c r="Q147" s="70">
        <v>17042.240000000002</v>
      </c>
      <c r="R147" s="70"/>
      <c r="S147" s="70">
        <v>19293.59</v>
      </c>
      <c r="T147" s="70"/>
      <c r="U147" s="70">
        <v>140816.5</v>
      </c>
      <c r="V147" s="70"/>
      <c r="W147" s="70"/>
      <c r="X147" s="70"/>
      <c r="Y147" s="70"/>
      <c r="Z147" s="70"/>
      <c r="AA147" s="70">
        <v>1336.06</v>
      </c>
      <c r="AB147" s="70">
        <v>797.72</v>
      </c>
      <c r="AC147" s="70">
        <v>106.36</v>
      </c>
      <c r="AD147" s="70">
        <v>7073.15</v>
      </c>
      <c r="AE147" s="70">
        <v>2300.42</v>
      </c>
      <c r="AF147" s="70">
        <v>775.89</v>
      </c>
      <c r="AG147" s="70">
        <v>649.74</v>
      </c>
      <c r="AH147" s="70">
        <v>255.99</v>
      </c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80202.720000000016</v>
      </c>
      <c r="K148" s="70"/>
      <c r="L148" s="70">
        <v>556.66</v>
      </c>
      <c r="M148" s="70">
        <v>19126.62</v>
      </c>
      <c r="N148" s="70"/>
      <c r="O148" s="70">
        <v>2679.74</v>
      </c>
      <c r="P148" s="70"/>
      <c r="Q148" s="70">
        <v>21535.8</v>
      </c>
      <c r="R148" s="70"/>
      <c r="S148" s="70">
        <v>4069.62</v>
      </c>
      <c r="T148" s="70"/>
      <c r="U148" s="70">
        <v>26719.78</v>
      </c>
      <c r="V148" s="70"/>
      <c r="W148" s="70"/>
      <c r="X148" s="70"/>
      <c r="Y148" s="70"/>
      <c r="Z148" s="70"/>
      <c r="AA148" s="70">
        <v>1099.71</v>
      </c>
      <c r="AB148" s="70"/>
      <c r="AC148" s="70"/>
      <c r="AD148" s="70">
        <v>924.79</v>
      </c>
      <c r="AE148" s="70">
        <v>2059.44</v>
      </c>
      <c r="AF148" s="70">
        <v>674.82</v>
      </c>
      <c r="AG148" s="70">
        <v>540.04999999999995</v>
      </c>
      <c r="AH148" s="70">
        <v>215.69</v>
      </c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 t="shared" si="106"/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3342159.7899999996</v>
      </c>
      <c r="K155" s="60">
        <f>SUM(K156,K166)</f>
        <v>0</v>
      </c>
      <c r="L155" s="60">
        <f t="shared" ref="L155:BW155" si="107">SUM(L156,L166)</f>
        <v>16838.68</v>
      </c>
      <c r="M155" s="60">
        <f t="shared" si="107"/>
        <v>479504.03</v>
      </c>
      <c r="N155" s="60">
        <f t="shared" si="107"/>
        <v>0</v>
      </c>
      <c r="O155" s="60">
        <f t="shared" si="107"/>
        <v>8565.9399999999987</v>
      </c>
      <c r="P155" s="60">
        <f t="shared" si="107"/>
        <v>33189.200000000004</v>
      </c>
      <c r="Q155" s="60">
        <f t="shared" si="107"/>
        <v>530701.79999999993</v>
      </c>
      <c r="R155" s="60">
        <f t="shared" si="107"/>
        <v>0</v>
      </c>
      <c r="S155" s="60">
        <f t="shared" si="107"/>
        <v>0</v>
      </c>
      <c r="T155" s="60">
        <f t="shared" si="107"/>
        <v>364919.35</v>
      </c>
      <c r="U155" s="60">
        <f t="shared" si="107"/>
        <v>983665.15</v>
      </c>
      <c r="V155" s="60">
        <f t="shared" si="107"/>
        <v>0</v>
      </c>
      <c r="W155" s="60">
        <f t="shared" si="107"/>
        <v>10457.86</v>
      </c>
      <c r="X155" s="60">
        <f t="shared" si="107"/>
        <v>8729.02</v>
      </c>
      <c r="Y155" s="60">
        <f t="shared" si="107"/>
        <v>0</v>
      </c>
      <c r="Z155" s="60">
        <f t="shared" si="107"/>
        <v>30180.550000000003</v>
      </c>
      <c r="AA155" s="60">
        <f t="shared" si="107"/>
        <v>89164.96</v>
      </c>
      <c r="AB155" s="60">
        <f t="shared" si="107"/>
        <v>0</v>
      </c>
      <c r="AC155" s="60">
        <f t="shared" si="107"/>
        <v>106961.84</v>
      </c>
      <c r="AD155" s="60">
        <f t="shared" si="107"/>
        <v>554027.72</v>
      </c>
      <c r="AE155" s="60">
        <f t="shared" si="107"/>
        <v>69684.549999999988</v>
      </c>
      <c r="AF155" s="60">
        <f t="shared" si="107"/>
        <v>20521.12</v>
      </c>
      <c r="AG155" s="60">
        <f t="shared" si="107"/>
        <v>9809.4499999999989</v>
      </c>
      <c r="AH155" s="60">
        <f t="shared" si="107"/>
        <v>2979.8599999999997</v>
      </c>
      <c r="AI155" s="60">
        <f t="shared" si="107"/>
        <v>4131.78</v>
      </c>
      <c r="AJ155" s="60">
        <f t="shared" si="107"/>
        <v>60.18</v>
      </c>
      <c r="AK155" s="60">
        <f t="shared" si="107"/>
        <v>11024.259999999998</v>
      </c>
      <c r="AL155" s="60">
        <f t="shared" si="107"/>
        <v>7042.49</v>
      </c>
      <c r="AM155" s="60">
        <f t="shared" si="107"/>
        <v>0</v>
      </c>
      <c r="AN155" s="60">
        <f t="shared" si="107"/>
        <v>0</v>
      </c>
      <c r="AO155" s="60">
        <f t="shared" si="107"/>
        <v>0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 t="shared" si="108"/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2635065.5599999996</v>
      </c>
      <c r="K156" s="60">
        <f>SUM(K157,K165)</f>
        <v>0</v>
      </c>
      <c r="L156" s="60">
        <f t="shared" ref="L156:BW156" si="109">SUM(L157,L165)</f>
        <v>14364.31</v>
      </c>
      <c r="M156" s="60">
        <f t="shared" si="109"/>
        <v>400838.06</v>
      </c>
      <c r="N156" s="60">
        <f t="shared" si="109"/>
        <v>0</v>
      </c>
      <c r="O156" s="60">
        <f t="shared" si="109"/>
        <v>6499.5199999999995</v>
      </c>
      <c r="P156" s="60">
        <f t="shared" si="109"/>
        <v>29038.050000000003</v>
      </c>
      <c r="Q156" s="60">
        <f t="shared" si="109"/>
        <v>444417.45999999996</v>
      </c>
      <c r="R156" s="60">
        <f t="shared" si="109"/>
        <v>0</v>
      </c>
      <c r="S156" s="60">
        <f t="shared" si="109"/>
        <v>0</v>
      </c>
      <c r="T156" s="60">
        <f t="shared" si="109"/>
        <v>234518.63999999998</v>
      </c>
      <c r="U156" s="60">
        <f t="shared" si="109"/>
        <v>640374.88</v>
      </c>
      <c r="V156" s="60">
        <f t="shared" si="109"/>
        <v>0</v>
      </c>
      <c r="W156" s="60">
        <f t="shared" si="109"/>
        <v>6191.75</v>
      </c>
      <c r="X156" s="60">
        <f t="shared" si="109"/>
        <v>8382.82</v>
      </c>
      <c r="Y156" s="60">
        <f t="shared" si="109"/>
        <v>0</v>
      </c>
      <c r="Z156" s="60">
        <f t="shared" si="109"/>
        <v>22603.49</v>
      </c>
      <c r="AA156" s="60">
        <f t="shared" si="109"/>
        <v>75778.13</v>
      </c>
      <c r="AB156" s="60">
        <f t="shared" si="109"/>
        <v>0</v>
      </c>
      <c r="AC156" s="60">
        <f t="shared" si="109"/>
        <v>103907.84</v>
      </c>
      <c r="AD156" s="60">
        <f t="shared" si="109"/>
        <v>540409.32999999996</v>
      </c>
      <c r="AE156" s="60">
        <f t="shared" si="109"/>
        <v>58494.279999999992</v>
      </c>
      <c r="AF156" s="60">
        <f t="shared" si="109"/>
        <v>17144.66</v>
      </c>
      <c r="AG156" s="60">
        <f t="shared" si="109"/>
        <v>8249.23</v>
      </c>
      <c r="AH156" s="60">
        <f t="shared" si="109"/>
        <v>2505.16</v>
      </c>
      <c r="AI156" s="60">
        <f t="shared" si="109"/>
        <v>4131.78</v>
      </c>
      <c r="AJ156" s="60">
        <f t="shared" si="109"/>
        <v>60.18</v>
      </c>
      <c r="AK156" s="60">
        <f t="shared" si="109"/>
        <v>10568.88</v>
      </c>
      <c r="AL156" s="60">
        <f t="shared" si="109"/>
        <v>6587.11</v>
      </c>
      <c r="AM156" s="60">
        <f t="shared" si="109"/>
        <v>0</v>
      </c>
      <c r="AN156" s="60">
        <f t="shared" si="109"/>
        <v>0</v>
      </c>
      <c r="AO156" s="60">
        <f t="shared" si="109"/>
        <v>0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 t="shared" si="110"/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2392831.9399999995</v>
      </c>
      <c r="K157" s="83">
        <f>SUM(K158,K162,K163,K164)</f>
        <v>0</v>
      </c>
      <c r="L157" s="83">
        <f t="shared" ref="L157:BW157" si="111">SUM(L158,L162,L163,L164)</f>
        <v>11497.42</v>
      </c>
      <c r="M157" s="83">
        <f t="shared" si="111"/>
        <v>293028.64</v>
      </c>
      <c r="N157" s="83">
        <f t="shared" si="111"/>
        <v>0</v>
      </c>
      <c r="O157" s="83">
        <f t="shared" si="111"/>
        <v>1139.2</v>
      </c>
      <c r="P157" s="83">
        <f t="shared" si="111"/>
        <v>27029.49</v>
      </c>
      <c r="Q157" s="83">
        <f t="shared" si="111"/>
        <v>336036.58999999997</v>
      </c>
      <c r="R157" s="83">
        <f t="shared" si="111"/>
        <v>0</v>
      </c>
      <c r="S157" s="83">
        <f t="shared" si="111"/>
        <v>0</v>
      </c>
      <c r="T157" s="83">
        <f t="shared" si="111"/>
        <v>234518.63999999998</v>
      </c>
      <c r="U157" s="83">
        <f t="shared" si="111"/>
        <v>640374.88</v>
      </c>
      <c r="V157" s="83">
        <f t="shared" si="111"/>
        <v>0</v>
      </c>
      <c r="W157" s="83">
        <f t="shared" si="111"/>
        <v>6191.75</v>
      </c>
      <c r="X157" s="83">
        <f t="shared" si="111"/>
        <v>8382.82</v>
      </c>
      <c r="Y157" s="83">
        <f t="shared" si="111"/>
        <v>0</v>
      </c>
      <c r="Z157" s="83">
        <f t="shared" si="111"/>
        <v>22603.49</v>
      </c>
      <c r="AA157" s="83">
        <f t="shared" si="111"/>
        <v>75778.13</v>
      </c>
      <c r="AB157" s="83">
        <f t="shared" si="111"/>
        <v>0</v>
      </c>
      <c r="AC157" s="83">
        <f t="shared" si="111"/>
        <v>103907.84</v>
      </c>
      <c r="AD157" s="83">
        <f t="shared" si="111"/>
        <v>540409.32999999996</v>
      </c>
      <c r="AE157" s="83">
        <f t="shared" si="111"/>
        <v>48967.789999999994</v>
      </c>
      <c r="AF157" s="83">
        <f t="shared" si="111"/>
        <v>14030.62</v>
      </c>
      <c r="AG157" s="83">
        <f t="shared" si="111"/>
        <v>6052.5999999999995</v>
      </c>
      <c r="AH157" s="83">
        <f t="shared" si="111"/>
        <v>1534.76</v>
      </c>
      <c r="AI157" s="83">
        <f t="shared" si="111"/>
        <v>4131.78</v>
      </c>
      <c r="AJ157" s="83">
        <f t="shared" si="111"/>
        <v>60.18</v>
      </c>
      <c r="AK157" s="83">
        <f t="shared" si="111"/>
        <v>10568.88</v>
      </c>
      <c r="AL157" s="83">
        <f t="shared" si="111"/>
        <v>6587.11</v>
      </c>
      <c r="AM157" s="83">
        <f t="shared" si="111"/>
        <v>0</v>
      </c>
      <c r="AN157" s="83">
        <f t="shared" si="111"/>
        <v>0</v>
      </c>
      <c r="AO157" s="83">
        <f t="shared" si="111"/>
        <v>0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 t="shared" si="112"/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1467804.83</v>
      </c>
      <c r="K158" s="72">
        <f>SUM(K159:K161)</f>
        <v>0</v>
      </c>
      <c r="L158" s="72">
        <f t="shared" ref="L158:BW158" si="113">SUM(L159:L161)</f>
        <v>6324.91</v>
      </c>
      <c r="M158" s="72">
        <f t="shared" si="113"/>
        <v>151882.57</v>
      </c>
      <c r="N158" s="72">
        <f t="shared" si="113"/>
        <v>0</v>
      </c>
      <c r="O158" s="72">
        <f t="shared" si="113"/>
        <v>216.2</v>
      </c>
      <c r="P158" s="72">
        <f t="shared" si="113"/>
        <v>14150.32</v>
      </c>
      <c r="Q158" s="72">
        <f t="shared" si="113"/>
        <v>185142.7</v>
      </c>
      <c r="R158" s="72">
        <f t="shared" si="113"/>
        <v>0</v>
      </c>
      <c r="S158" s="72">
        <f t="shared" si="113"/>
        <v>0</v>
      </c>
      <c r="T158" s="72">
        <f t="shared" si="113"/>
        <v>195029.05</v>
      </c>
      <c r="U158" s="72">
        <f t="shared" si="113"/>
        <v>529267.77</v>
      </c>
      <c r="V158" s="72">
        <f t="shared" si="113"/>
        <v>0</v>
      </c>
      <c r="W158" s="72">
        <f t="shared" si="113"/>
        <v>5353.93</v>
      </c>
      <c r="X158" s="72">
        <f t="shared" si="113"/>
        <v>7986.69</v>
      </c>
      <c r="Y158" s="72">
        <f t="shared" si="113"/>
        <v>0</v>
      </c>
      <c r="Z158" s="72">
        <f t="shared" si="113"/>
        <v>10670.53</v>
      </c>
      <c r="AA158" s="72">
        <f t="shared" si="113"/>
        <v>35596.49</v>
      </c>
      <c r="AB158" s="72">
        <f t="shared" si="113"/>
        <v>0</v>
      </c>
      <c r="AC158" s="72">
        <f t="shared" si="113"/>
        <v>43779.23</v>
      </c>
      <c r="AD158" s="72">
        <f t="shared" si="113"/>
        <v>228941.33</v>
      </c>
      <c r="AE158" s="72">
        <f t="shared" si="113"/>
        <v>26306.29</v>
      </c>
      <c r="AF158" s="72">
        <f t="shared" si="113"/>
        <v>7704.18</v>
      </c>
      <c r="AG158" s="72">
        <f t="shared" si="113"/>
        <v>3049.04</v>
      </c>
      <c r="AH158" s="72">
        <f t="shared" si="113"/>
        <v>841.69</v>
      </c>
      <c r="AI158" s="72">
        <f t="shared" si="113"/>
        <v>4131.78</v>
      </c>
      <c r="AJ158" s="72">
        <f t="shared" si="113"/>
        <v>36.17</v>
      </c>
      <c r="AK158" s="72">
        <f t="shared" si="113"/>
        <v>6925.6</v>
      </c>
      <c r="AL158" s="72">
        <f t="shared" si="113"/>
        <v>4468.3599999999997</v>
      </c>
      <c r="AM158" s="72">
        <f t="shared" si="113"/>
        <v>0</v>
      </c>
      <c r="AN158" s="72">
        <f t="shared" si="113"/>
        <v>0</v>
      </c>
      <c r="AO158" s="72">
        <f t="shared" si="113"/>
        <v>0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 t="shared" si="114"/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1467804.83</v>
      </c>
      <c r="K159" s="70"/>
      <c r="L159" s="70">
        <v>6324.91</v>
      </c>
      <c r="M159" s="70">
        <v>151882.57</v>
      </c>
      <c r="N159" s="70"/>
      <c r="O159" s="70">
        <v>216.2</v>
      </c>
      <c r="P159" s="70">
        <v>14150.32</v>
      </c>
      <c r="Q159" s="70">
        <v>185142.7</v>
      </c>
      <c r="R159" s="70"/>
      <c r="S159" s="70"/>
      <c r="T159" s="70">
        <v>195029.05</v>
      </c>
      <c r="U159" s="70">
        <v>529267.77</v>
      </c>
      <c r="V159" s="70"/>
      <c r="W159" s="70">
        <v>5353.93</v>
      </c>
      <c r="X159" s="70">
        <v>7986.69</v>
      </c>
      <c r="Y159" s="70"/>
      <c r="Z159" s="70">
        <v>10670.53</v>
      </c>
      <c r="AA159" s="70">
        <v>35596.49</v>
      </c>
      <c r="AB159" s="70"/>
      <c r="AC159" s="70">
        <v>43779.23</v>
      </c>
      <c r="AD159" s="70">
        <v>228941.33</v>
      </c>
      <c r="AE159" s="70">
        <v>26306.29</v>
      </c>
      <c r="AF159" s="70">
        <v>7704.18</v>
      </c>
      <c r="AG159" s="70">
        <v>3049.04</v>
      </c>
      <c r="AH159" s="70">
        <v>841.69</v>
      </c>
      <c r="AI159" s="70">
        <v>4131.78</v>
      </c>
      <c r="AJ159" s="70">
        <v>36.17</v>
      </c>
      <c r="AK159" s="70">
        <v>6925.6</v>
      </c>
      <c r="AL159" s="70">
        <v>4468.3599999999997</v>
      </c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726849.11</v>
      </c>
      <c r="K162" s="70"/>
      <c r="L162" s="70">
        <v>3942.98</v>
      </c>
      <c r="M162" s="70">
        <v>108005.4</v>
      </c>
      <c r="N162" s="70"/>
      <c r="O162" s="70">
        <v>213.88</v>
      </c>
      <c r="P162" s="70">
        <v>9984.4</v>
      </c>
      <c r="Q162" s="70">
        <v>114855.92</v>
      </c>
      <c r="R162" s="70"/>
      <c r="S162" s="70"/>
      <c r="T162" s="70">
        <v>34409.519999999997</v>
      </c>
      <c r="U162" s="70">
        <v>94591.35</v>
      </c>
      <c r="V162" s="70"/>
      <c r="W162" s="70">
        <v>8.17</v>
      </c>
      <c r="X162" s="70">
        <v>174.39</v>
      </c>
      <c r="Y162" s="70"/>
      <c r="Z162" s="70">
        <v>9812.1</v>
      </c>
      <c r="AA162" s="70">
        <v>32001.7</v>
      </c>
      <c r="AB162" s="70"/>
      <c r="AC162" s="70">
        <v>46505.21</v>
      </c>
      <c r="AD162" s="70">
        <v>242374.92</v>
      </c>
      <c r="AE162" s="70">
        <v>18519.91</v>
      </c>
      <c r="AF162" s="70">
        <v>5048.43</v>
      </c>
      <c r="AG162" s="70">
        <v>2314.69</v>
      </c>
      <c r="AH162" s="70">
        <v>547.54999999999995</v>
      </c>
      <c r="AI162" s="70"/>
      <c r="AJ162" s="70">
        <v>17.149999999999999</v>
      </c>
      <c r="AK162" s="70">
        <v>2362.48</v>
      </c>
      <c r="AL162" s="70">
        <v>1158.96</v>
      </c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198177.99999999997</v>
      </c>
      <c r="K163" s="70"/>
      <c r="L163" s="70">
        <v>1229.53</v>
      </c>
      <c r="M163" s="70">
        <v>33140.67</v>
      </c>
      <c r="N163" s="70"/>
      <c r="O163" s="70">
        <v>709.12</v>
      </c>
      <c r="P163" s="70">
        <v>2894.77</v>
      </c>
      <c r="Q163" s="70">
        <v>36037.97</v>
      </c>
      <c r="R163" s="70"/>
      <c r="S163" s="70"/>
      <c r="T163" s="70">
        <v>5080.07</v>
      </c>
      <c r="U163" s="70">
        <v>16515.759999999998</v>
      </c>
      <c r="V163" s="70"/>
      <c r="W163" s="70">
        <v>829.65</v>
      </c>
      <c r="X163" s="70">
        <v>221.74</v>
      </c>
      <c r="Y163" s="70"/>
      <c r="Z163" s="70">
        <v>2120.86</v>
      </c>
      <c r="AA163" s="70">
        <v>8179.94</v>
      </c>
      <c r="AB163" s="70"/>
      <c r="AC163" s="70">
        <v>13623.4</v>
      </c>
      <c r="AD163" s="70">
        <v>69093.08</v>
      </c>
      <c r="AE163" s="70">
        <v>4141.59</v>
      </c>
      <c r="AF163" s="70">
        <v>1278.01</v>
      </c>
      <c r="AG163" s="70">
        <v>688.87</v>
      </c>
      <c r="AH163" s="70">
        <v>145.52000000000001</v>
      </c>
      <c r="AI163" s="70"/>
      <c r="AJ163" s="70">
        <v>6.86</v>
      </c>
      <c r="AK163" s="70">
        <v>1280.8</v>
      </c>
      <c r="AL163" s="70">
        <v>959.79</v>
      </c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242233.62</v>
      </c>
      <c r="K165" s="89"/>
      <c r="L165" s="89">
        <v>2866.89</v>
      </c>
      <c r="M165" s="89">
        <v>107809.42</v>
      </c>
      <c r="N165" s="89"/>
      <c r="O165" s="89">
        <v>5360.32</v>
      </c>
      <c r="P165" s="89">
        <v>2008.56</v>
      </c>
      <c r="Q165" s="89">
        <v>108380.87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9526.49</v>
      </c>
      <c r="AF165" s="89">
        <v>3114.04</v>
      </c>
      <c r="AG165" s="89">
        <v>2196.63</v>
      </c>
      <c r="AH165" s="89">
        <v>970.4</v>
      </c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707094.22999999986</v>
      </c>
      <c r="K166" s="83">
        <f>SUM(K167,K171)</f>
        <v>0</v>
      </c>
      <c r="L166" s="83">
        <f t="shared" ref="L166:BW166" si="116">SUM(L167,L171)</f>
        <v>2474.3700000000003</v>
      </c>
      <c r="M166" s="83">
        <f t="shared" si="116"/>
        <v>78665.97</v>
      </c>
      <c r="N166" s="83">
        <f t="shared" si="116"/>
        <v>0</v>
      </c>
      <c r="O166" s="83">
        <f t="shared" si="116"/>
        <v>2066.42</v>
      </c>
      <c r="P166" s="83">
        <f t="shared" si="116"/>
        <v>4151.1499999999996</v>
      </c>
      <c r="Q166" s="83">
        <f t="shared" si="116"/>
        <v>86284.34</v>
      </c>
      <c r="R166" s="83">
        <f t="shared" si="116"/>
        <v>0</v>
      </c>
      <c r="S166" s="83">
        <f t="shared" si="116"/>
        <v>0</v>
      </c>
      <c r="T166" s="83">
        <f t="shared" si="116"/>
        <v>130400.70999999999</v>
      </c>
      <c r="U166" s="83">
        <f t="shared" si="116"/>
        <v>343290.27</v>
      </c>
      <c r="V166" s="83">
        <f t="shared" si="116"/>
        <v>0</v>
      </c>
      <c r="W166" s="83">
        <f t="shared" si="116"/>
        <v>4266.1099999999997</v>
      </c>
      <c r="X166" s="83">
        <f t="shared" si="116"/>
        <v>346.2</v>
      </c>
      <c r="Y166" s="83">
        <f t="shared" si="116"/>
        <v>0</v>
      </c>
      <c r="Z166" s="83">
        <f t="shared" si="116"/>
        <v>7577.0599999999995</v>
      </c>
      <c r="AA166" s="83">
        <f t="shared" si="116"/>
        <v>13386.83</v>
      </c>
      <c r="AB166" s="83">
        <f t="shared" si="116"/>
        <v>0</v>
      </c>
      <c r="AC166" s="83">
        <f t="shared" si="116"/>
        <v>3054</v>
      </c>
      <c r="AD166" s="83">
        <f t="shared" si="116"/>
        <v>13618.39</v>
      </c>
      <c r="AE166" s="83">
        <f t="shared" si="116"/>
        <v>11190.27</v>
      </c>
      <c r="AF166" s="83">
        <f t="shared" si="116"/>
        <v>3376.46</v>
      </c>
      <c r="AG166" s="83">
        <f t="shared" si="116"/>
        <v>1560.22</v>
      </c>
      <c r="AH166" s="83">
        <f t="shared" si="116"/>
        <v>474.7</v>
      </c>
      <c r="AI166" s="83">
        <f t="shared" si="116"/>
        <v>0</v>
      </c>
      <c r="AJ166" s="83">
        <f t="shared" si="116"/>
        <v>0</v>
      </c>
      <c r="AK166" s="83">
        <f t="shared" si="116"/>
        <v>455.38</v>
      </c>
      <c r="AL166" s="83">
        <f t="shared" si="116"/>
        <v>455.38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 t="shared" si="117"/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670967.07000000007</v>
      </c>
      <c r="K167" s="83">
        <f>SUM(K168:K170)</f>
        <v>0</v>
      </c>
      <c r="L167" s="83">
        <f t="shared" ref="L167:BW167" si="118">SUM(L168:L170)</f>
        <v>2382.5700000000002</v>
      </c>
      <c r="M167" s="83">
        <f t="shared" si="118"/>
        <v>64623.89</v>
      </c>
      <c r="N167" s="83">
        <f t="shared" si="118"/>
        <v>0</v>
      </c>
      <c r="O167" s="83">
        <f t="shared" si="118"/>
        <v>0</v>
      </c>
      <c r="P167" s="83">
        <f t="shared" si="118"/>
        <v>4087.87</v>
      </c>
      <c r="Q167" s="83">
        <f t="shared" si="118"/>
        <v>69826.7</v>
      </c>
      <c r="R167" s="83">
        <f t="shared" si="118"/>
        <v>0</v>
      </c>
      <c r="S167" s="83">
        <f t="shared" si="118"/>
        <v>0</v>
      </c>
      <c r="T167" s="83">
        <f t="shared" si="118"/>
        <v>130400.70999999999</v>
      </c>
      <c r="U167" s="83">
        <f t="shared" si="118"/>
        <v>343290.27</v>
      </c>
      <c r="V167" s="83">
        <f t="shared" si="118"/>
        <v>0</v>
      </c>
      <c r="W167" s="83">
        <f t="shared" si="118"/>
        <v>4266.1099999999997</v>
      </c>
      <c r="X167" s="83">
        <f t="shared" si="118"/>
        <v>346.2</v>
      </c>
      <c r="Y167" s="83">
        <f t="shared" si="118"/>
        <v>0</v>
      </c>
      <c r="Z167" s="83">
        <f t="shared" si="118"/>
        <v>7577.0599999999995</v>
      </c>
      <c r="AA167" s="83">
        <f t="shared" si="118"/>
        <v>13386.83</v>
      </c>
      <c r="AB167" s="83">
        <f t="shared" si="118"/>
        <v>0</v>
      </c>
      <c r="AC167" s="83">
        <f t="shared" si="118"/>
        <v>3054</v>
      </c>
      <c r="AD167" s="83">
        <f t="shared" si="118"/>
        <v>13618.39</v>
      </c>
      <c r="AE167" s="83">
        <f t="shared" si="118"/>
        <v>9139.51</v>
      </c>
      <c r="AF167" s="83">
        <f t="shared" si="118"/>
        <v>2731.67</v>
      </c>
      <c r="AG167" s="83">
        <f t="shared" si="118"/>
        <v>1064.78</v>
      </c>
      <c r="AH167" s="83">
        <f t="shared" si="118"/>
        <v>259.75</v>
      </c>
      <c r="AI167" s="83">
        <f t="shared" si="118"/>
        <v>0</v>
      </c>
      <c r="AJ167" s="83">
        <f t="shared" si="118"/>
        <v>0</v>
      </c>
      <c r="AK167" s="83">
        <f t="shared" si="118"/>
        <v>455.38</v>
      </c>
      <c r="AL167" s="83">
        <f t="shared" si="118"/>
        <v>455.38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 t="shared" si="119"/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30367.780000000006</v>
      </c>
      <c r="K168" s="70"/>
      <c r="L168" s="70"/>
      <c r="M168" s="70"/>
      <c r="N168" s="70"/>
      <c r="O168" s="70"/>
      <c r="P168" s="70"/>
      <c r="Q168" s="70"/>
      <c r="R168" s="70"/>
      <c r="S168" s="70"/>
      <c r="T168" s="70">
        <v>6051.54</v>
      </c>
      <c r="U168" s="70">
        <v>16235.84</v>
      </c>
      <c r="V168" s="70"/>
      <c r="W168" s="70"/>
      <c r="X168" s="70"/>
      <c r="Y168" s="70"/>
      <c r="Z168" s="70">
        <v>868.77</v>
      </c>
      <c r="AA168" s="70"/>
      <c r="AB168" s="70"/>
      <c r="AC168" s="70">
        <v>1539.68</v>
      </c>
      <c r="AD168" s="70">
        <v>5393.79</v>
      </c>
      <c r="AE168" s="70"/>
      <c r="AF168" s="70"/>
      <c r="AG168" s="70"/>
      <c r="AH168" s="70"/>
      <c r="AI168" s="70"/>
      <c r="AJ168" s="70"/>
      <c r="AK168" s="70">
        <v>139.08000000000001</v>
      </c>
      <c r="AL168" s="70">
        <v>139.08000000000001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640599.29</v>
      </c>
      <c r="K169" s="70"/>
      <c r="L169" s="70">
        <v>2382.5700000000002</v>
      </c>
      <c r="M169" s="70">
        <v>64623.89</v>
      </c>
      <c r="N169" s="70"/>
      <c r="O169" s="70"/>
      <c r="P169" s="70">
        <v>4087.87</v>
      </c>
      <c r="Q169" s="70">
        <v>69826.7</v>
      </c>
      <c r="R169" s="70"/>
      <c r="S169" s="70"/>
      <c r="T169" s="70">
        <v>124349.17</v>
      </c>
      <c r="U169" s="70">
        <v>327054.43</v>
      </c>
      <c r="V169" s="70"/>
      <c r="W169" s="70">
        <v>4266.1099999999997</v>
      </c>
      <c r="X169" s="70">
        <v>346.2</v>
      </c>
      <c r="Y169" s="70"/>
      <c r="Z169" s="70">
        <v>6708.29</v>
      </c>
      <c r="AA169" s="70">
        <v>13386.83</v>
      </c>
      <c r="AB169" s="70"/>
      <c r="AC169" s="70">
        <v>1514.32</v>
      </c>
      <c r="AD169" s="70">
        <v>8224.6</v>
      </c>
      <c r="AE169" s="70">
        <v>9139.51</v>
      </c>
      <c r="AF169" s="70">
        <v>2731.67</v>
      </c>
      <c r="AG169" s="70">
        <v>1064.78</v>
      </c>
      <c r="AH169" s="70">
        <v>259.75</v>
      </c>
      <c r="AI169" s="70"/>
      <c r="AJ169" s="70"/>
      <c r="AK169" s="70">
        <v>316.3</v>
      </c>
      <c r="AL169" s="70">
        <v>316.3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36127.160000000003</v>
      </c>
      <c r="K171" s="83">
        <f>SUM(K172:K173)</f>
        <v>0</v>
      </c>
      <c r="L171" s="83">
        <f t="shared" ref="L171:BW171" si="120">SUM(L172:L173)</f>
        <v>91.8</v>
      </c>
      <c r="M171" s="83">
        <f t="shared" si="120"/>
        <v>14042.08</v>
      </c>
      <c r="N171" s="83">
        <f t="shared" si="120"/>
        <v>0</v>
      </c>
      <c r="O171" s="83">
        <f t="shared" si="120"/>
        <v>2066.42</v>
      </c>
      <c r="P171" s="83">
        <f t="shared" si="120"/>
        <v>63.28</v>
      </c>
      <c r="Q171" s="83">
        <f t="shared" si="120"/>
        <v>16457.64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2050.7600000000002</v>
      </c>
      <c r="AF171" s="83">
        <f t="shared" si="120"/>
        <v>644.79</v>
      </c>
      <c r="AG171" s="83">
        <f t="shared" si="120"/>
        <v>495.44</v>
      </c>
      <c r="AH171" s="83">
        <f t="shared" si="120"/>
        <v>214.95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 t="shared" si="121"/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36127.160000000003</v>
      </c>
      <c r="K173" s="70"/>
      <c r="L173" s="70">
        <v>91.8</v>
      </c>
      <c r="M173" s="70">
        <v>14042.08</v>
      </c>
      <c r="N173" s="70"/>
      <c r="O173" s="70">
        <v>2066.42</v>
      </c>
      <c r="P173" s="70">
        <v>63.28</v>
      </c>
      <c r="Q173" s="70">
        <v>16457.64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2050.7600000000002</v>
      </c>
      <c r="AF173" s="70">
        <v>644.79</v>
      </c>
      <c r="AG173" s="70">
        <v>495.44</v>
      </c>
      <c r="AH173" s="70">
        <v>214.95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1434543.8399999999</v>
      </c>
      <c r="K175" s="60">
        <f>SUM(K176,K183)</f>
        <v>0</v>
      </c>
      <c r="L175" s="60">
        <f t="shared" ref="L175:BW175" si="122">SUM(L176,L183)</f>
        <v>9064.23</v>
      </c>
      <c r="M175" s="60">
        <f t="shared" si="122"/>
        <v>239273.63999999998</v>
      </c>
      <c r="N175" s="60">
        <f t="shared" si="122"/>
        <v>0</v>
      </c>
      <c r="O175" s="60">
        <f t="shared" si="122"/>
        <v>871</v>
      </c>
      <c r="P175" s="60">
        <f t="shared" si="122"/>
        <v>19677.580000000002</v>
      </c>
      <c r="Q175" s="60">
        <f t="shared" si="122"/>
        <v>320855.03999999998</v>
      </c>
      <c r="R175" s="60">
        <f t="shared" si="122"/>
        <v>0</v>
      </c>
      <c r="S175" s="60">
        <f t="shared" si="122"/>
        <v>0</v>
      </c>
      <c r="T175" s="60">
        <f t="shared" si="122"/>
        <v>69396.2</v>
      </c>
      <c r="U175" s="60">
        <f t="shared" si="122"/>
        <v>183020.85</v>
      </c>
      <c r="V175" s="60">
        <f t="shared" si="122"/>
        <v>0</v>
      </c>
      <c r="W175" s="60">
        <f t="shared" si="122"/>
        <v>5384.85</v>
      </c>
      <c r="X175" s="60">
        <f t="shared" si="122"/>
        <v>31068.440000000002</v>
      </c>
      <c r="Y175" s="60">
        <f t="shared" si="122"/>
        <v>0</v>
      </c>
      <c r="Z175" s="60">
        <f t="shared" si="122"/>
        <v>13747.18</v>
      </c>
      <c r="AA175" s="60">
        <f t="shared" si="122"/>
        <v>78038.299999999988</v>
      </c>
      <c r="AB175" s="60">
        <f t="shared" si="122"/>
        <v>0</v>
      </c>
      <c r="AC175" s="60">
        <f t="shared" si="122"/>
        <v>58839.97</v>
      </c>
      <c r="AD175" s="60">
        <f t="shared" si="122"/>
        <v>287253.69999999995</v>
      </c>
      <c r="AE175" s="60">
        <f t="shared" si="122"/>
        <v>63002.34</v>
      </c>
      <c r="AF175" s="60">
        <f t="shared" si="122"/>
        <v>19320.420000000002</v>
      </c>
      <c r="AG175" s="60">
        <f t="shared" si="122"/>
        <v>13248</v>
      </c>
      <c r="AH175" s="60">
        <f t="shared" si="122"/>
        <v>7859.98</v>
      </c>
      <c r="AI175" s="60">
        <f t="shared" si="122"/>
        <v>14622.12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0</v>
      </c>
      <c r="AN175" s="60">
        <f t="shared" si="122"/>
        <v>0</v>
      </c>
      <c r="AO175" s="60">
        <f t="shared" si="122"/>
        <v>0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 t="shared" si="123"/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556161.5</v>
      </c>
      <c r="K176" s="60">
        <f>SUM(K177:K182)</f>
        <v>0</v>
      </c>
      <c r="L176" s="60">
        <f t="shared" ref="L176:CG176" si="124">SUM(L177:L182)</f>
        <v>1277.8900000000001</v>
      </c>
      <c r="M176" s="60">
        <f t="shared" si="124"/>
        <v>68320.19</v>
      </c>
      <c r="N176" s="60">
        <f t="shared" si="124"/>
        <v>0</v>
      </c>
      <c r="O176" s="60">
        <f t="shared" si="124"/>
        <v>0</v>
      </c>
      <c r="P176" s="60">
        <f t="shared" si="124"/>
        <v>2314.1000000000004</v>
      </c>
      <c r="Q176" s="60">
        <f t="shared" si="124"/>
        <v>83812.7</v>
      </c>
      <c r="R176" s="60">
        <f t="shared" si="124"/>
        <v>0</v>
      </c>
      <c r="S176" s="60">
        <f t="shared" si="124"/>
        <v>0</v>
      </c>
      <c r="T176" s="60">
        <f t="shared" si="124"/>
        <v>0</v>
      </c>
      <c r="U176" s="60">
        <f t="shared" si="124"/>
        <v>0</v>
      </c>
      <c r="V176" s="60">
        <f t="shared" si="124"/>
        <v>0</v>
      </c>
      <c r="W176" s="60">
        <f t="shared" si="124"/>
        <v>323.47000000000003</v>
      </c>
      <c r="X176" s="60">
        <f t="shared" si="124"/>
        <v>14024.9</v>
      </c>
      <c r="Y176" s="60">
        <f t="shared" si="124"/>
        <v>0</v>
      </c>
      <c r="Z176" s="60">
        <f t="shared" si="124"/>
        <v>2188.39</v>
      </c>
      <c r="AA176" s="60">
        <f t="shared" si="124"/>
        <v>27638.87</v>
      </c>
      <c r="AB176" s="60">
        <f t="shared" si="124"/>
        <v>0</v>
      </c>
      <c r="AC176" s="60">
        <f t="shared" si="124"/>
        <v>46804.1</v>
      </c>
      <c r="AD176" s="60">
        <f t="shared" si="124"/>
        <v>246186.16999999998</v>
      </c>
      <c r="AE176" s="60">
        <f t="shared" si="124"/>
        <v>28965.09</v>
      </c>
      <c r="AF176" s="60">
        <f t="shared" si="124"/>
        <v>8976.7000000000007</v>
      </c>
      <c r="AG176" s="60">
        <f t="shared" si="124"/>
        <v>9353.74</v>
      </c>
      <c r="AH176" s="60">
        <f t="shared" si="124"/>
        <v>7036.4699999999993</v>
      </c>
      <c r="AI176" s="60">
        <f t="shared" si="124"/>
        <v>8938.7200000000012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0</v>
      </c>
      <c r="AN176" s="60">
        <f t="shared" si="124"/>
        <v>0</v>
      </c>
      <c r="AO176" s="60">
        <f t="shared" si="124"/>
        <v>0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>SUM(CB177:CB182)</f>
        <v>0</v>
      </c>
      <c r="CC176" s="60">
        <f>SUM(CC177:CC182)</f>
        <v>0</v>
      </c>
      <c r="CD176" s="60">
        <f>SUM(CD177:CD182)</f>
        <v>0</v>
      </c>
      <c r="CE176" s="60">
        <f>SUM(CE177:CE182)</f>
        <v>0</v>
      </c>
      <c r="CF176" s="60">
        <f>SUM(CF177:CF182)</f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16482.120000000003</v>
      </c>
      <c r="K177" s="70"/>
      <c r="L177" s="70"/>
      <c r="M177" s="70">
        <v>544.24</v>
      </c>
      <c r="N177" s="70"/>
      <c r="O177" s="70"/>
      <c r="P177" s="70">
        <v>1255.93</v>
      </c>
      <c r="Q177" s="70"/>
      <c r="R177" s="70"/>
      <c r="S177" s="70"/>
      <c r="T177" s="70"/>
      <c r="U177" s="70"/>
      <c r="V177" s="70"/>
      <c r="W177" s="70"/>
      <c r="X177" s="70">
        <v>4588.6000000000004</v>
      </c>
      <c r="Y177" s="70"/>
      <c r="Z177" s="70"/>
      <c r="AA177" s="70"/>
      <c r="AB177" s="70"/>
      <c r="AC177" s="70"/>
      <c r="AD177" s="70"/>
      <c r="AE177" s="70">
        <v>6351.63</v>
      </c>
      <c r="AF177" s="70">
        <v>945.52</v>
      </c>
      <c r="AG177" s="70">
        <v>1068</v>
      </c>
      <c r="AH177" s="70">
        <v>1696.72</v>
      </c>
      <c r="AI177" s="70">
        <v>31.48</v>
      </c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424391.48</v>
      </c>
      <c r="K178" s="70"/>
      <c r="L178" s="70">
        <v>1277.8900000000001</v>
      </c>
      <c r="M178" s="70">
        <v>51367.71</v>
      </c>
      <c r="N178" s="70"/>
      <c r="O178" s="70"/>
      <c r="P178" s="70">
        <v>1058.17</v>
      </c>
      <c r="Q178" s="70">
        <v>42058.67</v>
      </c>
      <c r="R178" s="70"/>
      <c r="S178" s="70"/>
      <c r="T178" s="70"/>
      <c r="U178" s="70"/>
      <c r="V178" s="70"/>
      <c r="W178" s="70">
        <v>323.47000000000003</v>
      </c>
      <c r="X178" s="70"/>
      <c r="Y178" s="70"/>
      <c r="Z178" s="70">
        <v>2188.39</v>
      </c>
      <c r="AA178" s="70">
        <v>27638.87</v>
      </c>
      <c r="AB178" s="70"/>
      <c r="AC178" s="70">
        <v>44607</v>
      </c>
      <c r="AD178" s="70">
        <v>238593.8</v>
      </c>
      <c r="AE178" s="70">
        <v>6514.46</v>
      </c>
      <c r="AF178" s="70">
        <v>1682.89</v>
      </c>
      <c r="AG178" s="70">
        <v>1546.1</v>
      </c>
      <c r="AH178" s="70">
        <v>2426.9</v>
      </c>
      <c r="AI178" s="70">
        <v>3107.16</v>
      </c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100984.63</v>
      </c>
      <c r="K179" s="70"/>
      <c r="L179" s="70"/>
      <c r="M179" s="70">
        <v>16408.240000000002</v>
      </c>
      <c r="N179" s="70"/>
      <c r="O179" s="70"/>
      <c r="P179" s="70"/>
      <c r="Q179" s="70">
        <v>41754.03</v>
      </c>
      <c r="R179" s="70"/>
      <c r="S179" s="70"/>
      <c r="T179" s="70"/>
      <c r="U179" s="70"/>
      <c r="V179" s="70"/>
      <c r="W179" s="70"/>
      <c r="X179" s="70">
        <v>9436.2999999999993</v>
      </c>
      <c r="Y179" s="70"/>
      <c r="Z179" s="70"/>
      <c r="AA179" s="70"/>
      <c r="AB179" s="70"/>
      <c r="AC179" s="70"/>
      <c r="AD179" s="70"/>
      <c r="AE179" s="70">
        <v>16099</v>
      </c>
      <c r="AF179" s="70">
        <v>6348.29</v>
      </c>
      <c r="AG179" s="70">
        <v>6739.64</v>
      </c>
      <c r="AH179" s="70">
        <v>2912.85</v>
      </c>
      <c r="AI179" s="70">
        <v>1286.28</v>
      </c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14303.27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>
        <v>2197.1</v>
      </c>
      <c r="AD180" s="70">
        <v>7592.37</v>
      </c>
      <c r="AE180" s="70"/>
      <c r="AF180" s="70"/>
      <c r="AG180" s="70"/>
      <c r="AH180" s="70"/>
      <c r="AI180" s="70">
        <v>4513.8</v>
      </c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878382.34000000008</v>
      </c>
      <c r="K183" s="60">
        <f>SUM(K184:K187)</f>
        <v>0</v>
      </c>
      <c r="L183" s="60">
        <f t="shared" ref="L183:CG183" si="125">SUM(L184:L187)</f>
        <v>7786.34</v>
      </c>
      <c r="M183" s="60">
        <f t="shared" si="125"/>
        <v>170953.44999999998</v>
      </c>
      <c r="N183" s="60">
        <f t="shared" si="125"/>
        <v>0</v>
      </c>
      <c r="O183" s="60">
        <f t="shared" si="125"/>
        <v>871</v>
      </c>
      <c r="P183" s="60">
        <f t="shared" si="125"/>
        <v>17363.48</v>
      </c>
      <c r="Q183" s="60">
        <f t="shared" si="125"/>
        <v>237042.34</v>
      </c>
      <c r="R183" s="60">
        <f t="shared" si="125"/>
        <v>0</v>
      </c>
      <c r="S183" s="60">
        <f t="shared" si="125"/>
        <v>0</v>
      </c>
      <c r="T183" s="60">
        <f t="shared" si="125"/>
        <v>69396.2</v>
      </c>
      <c r="U183" s="60">
        <f t="shared" si="125"/>
        <v>183020.85</v>
      </c>
      <c r="V183" s="60">
        <f t="shared" si="125"/>
        <v>0</v>
      </c>
      <c r="W183" s="60">
        <f t="shared" si="125"/>
        <v>5061.38</v>
      </c>
      <c r="X183" s="60">
        <f t="shared" si="125"/>
        <v>17043.54</v>
      </c>
      <c r="Y183" s="60">
        <f t="shared" si="125"/>
        <v>0</v>
      </c>
      <c r="Z183" s="60">
        <f t="shared" si="125"/>
        <v>11558.79</v>
      </c>
      <c r="AA183" s="60">
        <f t="shared" si="125"/>
        <v>50399.429999999993</v>
      </c>
      <c r="AB183" s="60">
        <f t="shared" si="125"/>
        <v>0</v>
      </c>
      <c r="AC183" s="60">
        <f t="shared" si="125"/>
        <v>12035.869999999999</v>
      </c>
      <c r="AD183" s="60">
        <f t="shared" si="125"/>
        <v>41067.53</v>
      </c>
      <c r="AE183" s="60">
        <f t="shared" si="125"/>
        <v>34037.25</v>
      </c>
      <c r="AF183" s="60">
        <f t="shared" si="125"/>
        <v>10343.720000000001</v>
      </c>
      <c r="AG183" s="60">
        <f t="shared" si="125"/>
        <v>3894.2599999999998</v>
      </c>
      <c r="AH183" s="60">
        <f t="shared" si="125"/>
        <v>823.51</v>
      </c>
      <c r="AI183" s="60">
        <f t="shared" si="125"/>
        <v>5683.4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0</v>
      </c>
      <c r="AN183" s="60">
        <f t="shared" si="125"/>
        <v>0</v>
      </c>
      <c r="AO183" s="60">
        <f t="shared" si="125"/>
        <v>0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>SUM(CB184:CB187)</f>
        <v>0</v>
      </c>
      <c r="CC183" s="60">
        <f>SUM(CC184:CC187)</f>
        <v>0</v>
      </c>
      <c r="CD183" s="60">
        <f>SUM(CD184:CD187)</f>
        <v>0</v>
      </c>
      <c r="CE183" s="60">
        <f>SUM(CE184:CE187)</f>
        <v>0</v>
      </c>
      <c r="CF183" s="60">
        <f>SUM(CF184:CF187)</f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828228.30000000016</v>
      </c>
      <c r="K184" s="70"/>
      <c r="L184" s="70">
        <v>7536.18</v>
      </c>
      <c r="M184" s="70">
        <v>165869.35999999999</v>
      </c>
      <c r="N184" s="70"/>
      <c r="O184" s="70"/>
      <c r="P184" s="70">
        <v>17363.48</v>
      </c>
      <c r="Q184" s="70">
        <v>230078.68</v>
      </c>
      <c r="R184" s="70"/>
      <c r="S184" s="70"/>
      <c r="T184" s="70">
        <v>69396.2</v>
      </c>
      <c r="U184" s="70">
        <v>183020.85</v>
      </c>
      <c r="V184" s="70"/>
      <c r="W184" s="70">
        <v>5061.38</v>
      </c>
      <c r="X184" s="70">
        <v>17043.54</v>
      </c>
      <c r="Y184" s="70"/>
      <c r="Z184" s="70">
        <v>11558.79</v>
      </c>
      <c r="AA184" s="70">
        <v>49924.09</v>
      </c>
      <c r="AB184" s="70"/>
      <c r="AC184" s="70">
        <v>2894.49</v>
      </c>
      <c r="AD184" s="70">
        <v>15162.03</v>
      </c>
      <c r="AE184" s="70">
        <v>33154.75</v>
      </c>
      <c r="AF184" s="70">
        <v>10067.790000000001</v>
      </c>
      <c r="AG184" s="70">
        <v>3687.31</v>
      </c>
      <c r="AH184" s="70">
        <v>725.98</v>
      </c>
      <c r="AI184" s="70">
        <v>5683.4</v>
      </c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50154.039999999994</v>
      </c>
      <c r="K185" s="70"/>
      <c r="L185" s="70">
        <v>250.16</v>
      </c>
      <c r="M185" s="70">
        <v>5084.09</v>
      </c>
      <c r="N185" s="70"/>
      <c r="O185" s="70">
        <v>871</v>
      </c>
      <c r="P185" s="70"/>
      <c r="Q185" s="70">
        <v>6963.66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>
        <v>475.34</v>
      </c>
      <c r="AB185" s="70"/>
      <c r="AC185" s="70">
        <v>9141.3799999999992</v>
      </c>
      <c r="AD185" s="70">
        <v>25905.5</v>
      </c>
      <c r="AE185" s="70">
        <v>882.5</v>
      </c>
      <c r="AF185" s="70">
        <v>275.93</v>
      </c>
      <c r="AG185" s="70">
        <v>206.95</v>
      </c>
      <c r="AH185" s="70">
        <v>97.53</v>
      </c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228794.52000000002</v>
      </c>
      <c r="K189" s="60">
        <f>SUM(K190,K191)</f>
        <v>0</v>
      </c>
      <c r="L189" s="60">
        <f t="shared" ref="L189:BW189" si="126">SUM(L190,L191)</f>
        <v>389.25</v>
      </c>
      <c r="M189" s="60">
        <f t="shared" si="126"/>
        <v>10649.95</v>
      </c>
      <c r="N189" s="60">
        <f t="shared" si="126"/>
        <v>0</v>
      </c>
      <c r="O189" s="60">
        <f t="shared" si="126"/>
        <v>276.64999999999998</v>
      </c>
      <c r="P189" s="60">
        <f t="shared" si="126"/>
        <v>641.24</v>
      </c>
      <c r="Q189" s="60">
        <f t="shared" si="126"/>
        <v>12734.04</v>
      </c>
      <c r="R189" s="60">
        <f t="shared" si="126"/>
        <v>0</v>
      </c>
      <c r="S189" s="60">
        <f t="shared" si="126"/>
        <v>15895.58</v>
      </c>
      <c r="T189" s="60">
        <f t="shared" si="126"/>
        <v>35655.4</v>
      </c>
      <c r="U189" s="60">
        <f t="shared" si="126"/>
        <v>146130.67000000001</v>
      </c>
      <c r="V189" s="60">
        <f t="shared" si="126"/>
        <v>0</v>
      </c>
      <c r="W189" s="60">
        <f t="shared" si="126"/>
        <v>78.13</v>
      </c>
      <c r="X189" s="60">
        <f t="shared" si="126"/>
        <v>187.08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1684.0100000000002</v>
      </c>
      <c r="AF189" s="60">
        <f t="shared" si="126"/>
        <v>483.05</v>
      </c>
      <c r="AG189" s="60">
        <f t="shared" si="126"/>
        <v>195.7</v>
      </c>
      <c r="AH189" s="60">
        <f t="shared" si="126"/>
        <v>33.260000000000005</v>
      </c>
      <c r="AI189" s="60">
        <f t="shared" si="126"/>
        <v>0</v>
      </c>
      <c r="AJ189" s="60">
        <f t="shared" si="126"/>
        <v>136.43</v>
      </c>
      <c r="AK189" s="60">
        <f t="shared" si="126"/>
        <v>2940.59</v>
      </c>
      <c r="AL189" s="60">
        <f t="shared" si="126"/>
        <v>683.49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 t="shared" si="127"/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91625.04</v>
      </c>
      <c r="K190" s="70"/>
      <c r="L190" s="70">
        <v>271.70999999999998</v>
      </c>
      <c r="M190" s="70">
        <v>6461.26</v>
      </c>
      <c r="N190" s="70"/>
      <c r="O190" s="70">
        <v>276.64999999999998</v>
      </c>
      <c r="P190" s="70">
        <v>376.3</v>
      </c>
      <c r="Q190" s="70">
        <v>7405.89</v>
      </c>
      <c r="R190" s="70"/>
      <c r="S190" s="70">
        <v>15895.58</v>
      </c>
      <c r="T190" s="70"/>
      <c r="U190" s="70">
        <v>55820.1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953.69</v>
      </c>
      <c r="AF190" s="70">
        <v>269.55</v>
      </c>
      <c r="AG190" s="70">
        <v>116</v>
      </c>
      <c r="AH190" s="70">
        <v>17.8</v>
      </c>
      <c r="AI190" s="70"/>
      <c r="AJ190" s="70">
        <v>136.43</v>
      </c>
      <c r="AK190" s="70">
        <v>2940.59</v>
      </c>
      <c r="AL190" s="70">
        <v>683.49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137169.48000000001</v>
      </c>
      <c r="K191" s="72">
        <f>SUM(K192:K195)</f>
        <v>0</v>
      </c>
      <c r="L191" s="72">
        <f t="shared" ref="L191:CG191" si="128">SUM(L192:L195)</f>
        <v>117.54</v>
      </c>
      <c r="M191" s="72">
        <f t="shared" si="128"/>
        <v>4188.6899999999996</v>
      </c>
      <c r="N191" s="72">
        <f t="shared" si="128"/>
        <v>0</v>
      </c>
      <c r="O191" s="72">
        <f t="shared" si="128"/>
        <v>0</v>
      </c>
      <c r="P191" s="72">
        <f t="shared" si="128"/>
        <v>264.94</v>
      </c>
      <c r="Q191" s="72">
        <f t="shared" si="128"/>
        <v>5328.15</v>
      </c>
      <c r="R191" s="72">
        <f t="shared" si="128"/>
        <v>0</v>
      </c>
      <c r="S191" s="72">
        <f t="shared" si="128"/>
        <v>0</v>
      </c>
      <c r="T191" s="72">
        <f t="shared" si="128"/>
        <v>35655.4</v>
      </c>
      <c r="U191" s="72">
        <f t="shared" si="128"/>
        <v>90310.57</v>
      </c>
      <c r="V191" s="72">
        <f t="shared" si="128"/>
        <v>0</v>
      </c>
      <c r="W191" s="72">
        <f t="shared" si="128"/>
        <v>78.13</v>
      </c>
      <c r="X191" s="72">
        <f t="shared" si="128"/>
        <v>187.08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730.32</v>
      </c>
      <c r="AF191" s="72">
        <f t="shared" si="128"/>
        <v>213.5</v>
      </c>
      <c r="AG191" s="72">
        <f t="shared" si="128"/>
        <v>79.7</v>
      </c>
      <c r="AH191" s="72">
        <f t="shared" si="128"/>
        <v>15.46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>SUM(CB192:CB195)</f>
        <v>0</v>
      </c>
      <c r="CC191" s="72">
        <f>SUM(CC192:CC195)</f>
        <v>0</v>
      </c>
      <c r="CD191" s="72">
        <f>SUM(CD192:CD195)</f>
        <v>0</v>
      </c>
      <c r="CE191" s="72">
        <f>SUM(CE192:CE195)</f>
        <v>0</v>
      </c>
      <c r="CF191" s="72">
        <f>SUM(CF192:CF195)</f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137169.48000000001</v>
      </c>
      <c r="K194" s="70"/>
      <c r="L194" s="70">
        <v>117.54</v>
      </c>
      <c r="M194" s="70">
        <v>4188.6899999999996</v>
      </c>
      <c r="N194" s="70"/>
      <c r="O194" s="70"/>
      <c r="P194" s="70">
        <v>264.94</v>
      </c>
      <c r="Q194" s="70">
        <v>5328.15</v>
      </c>
      <c r="R194" s="70"/>
      <c r="S194" s="70"/>
      <c r="T194" s="70">
        <v>35655.4</v>
      </c>
      <c r="U194" s="70">
        <v>90310.57</v>
      </c>
      <c r="V194" s="70"/>
      <c r="W194" s="70">
        <v>78.13</v>
      </c>
      <c r="X194" s="70">
        <v>187.08</v>
      </c>
      <c r="Y194" s="70"/>
      <c r="Z194" s="70"/>
      <c r="AA194" s="70"/>
      <c r="AB194" s="70"/>
      <c r="AC194" s="70"/>
      <c r="AD194" s="70"/>
      <c r="AE194" s="70">
        <v>730.32</v>
      </c>
      <c r="AF194" s="70">
        <v>213.5</v>
      </c>
      <c r="AG194" s="70">
        <v>79.7</v>
      </c>
      <c r="AH194" s="70">
        <v>15.46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443742.23000000004</v>
      </c>
      <c r="K197" s="60">
        <f>SUM(K203,K198)</f>
        <v>0</v>
      </c>
      <c r="L197" s="60">
        <f t="shared" ref="L197:BW197" si="129">SUM(L203,L198)</f>
        <v>5057.21</v>
      </c>
      <c r="M197" s="60">
        <f t="shared" si="129"/>
        <v>193971.14</v>
      </c>
      <c r="N197" s="60">
        <f t="shared" si="129"/>
        <v>0</v>
      </c>
      <c r="O197" s="60">
        <f t="shared" si="129"/>
        <v>1315.41</v>
      </c>
      <c r="P197" s="60">
        <f t="shared" si="129"/>
        <v>997.59</v>
      </c>
      <c r="Q197" s="60">
        <f t="shared" si="129"/>
        <v>207429.57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5514.1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0</v>
      </c>
      <c r="AC197" s="60">
        <f t="shared" si="129"/>
        <v>0</v>
      </c>
      <c r="AD197" s="60">
        <f t="shared" si="129"/>
        <v>0</v>
      </c>
      <c r="AE197" s="60">
        <f t="shared" si="129"/>
        <v>17759.48</v>
      </c>
      <c r="AF197" s="60">
        <f t="shared" si="129"/>
        <v>5610.65</v>
      </c>
      <c r="AG197" s="60">
        <f t="shared" si="129"/>
        <v>4563.2999999999993</v>
      </c>
      <c r="AH197" s="60">
        <f t="shared" si="129"/>
        <v>1523.78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 t="shared" si="130"/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216070.94000000003</v>
      </c>
      <c r="K198" s="83">
        <f>SUM(K199:K202)</f>
        <v>0</v>
      </c>
      <c r="L198" s="83">
        <f t="shared" ref="L198:BW198" si="131">SUM(L199:L202)</f>
        <v>1963.25</v>
      </c>
      <c r="M198" s="83">
        <f t="shared" si="131"/>
        <v>100319.8</v>
      </c>
      <c r="N198" s="83">
        <f t="shared" si="131"/>
        <v>0</v>
      </c>
      <c r="O198" s="83">
        <f t="shared" si="131"/>
        <v>0</v>
      </c>
      <c r="P198" s="83">
        <f t="shared" si="131"/>
        <v>321.14</v>
      </c>
      <c r="Q198" s="83">
        <f t="shared" si="131"/>
        <v>102515.91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0</v>
      </c>
      <c r="AC198" s="83">
        <f t="shared" si="131"/>
        <v>0</v>
      </c>
      <c r="AD198" s="83">
        <f t="shared" si="131"/>
        <v>0</v>
      </c>
      <c r="AE198" s="83">
        <f t="shared" si="131"/>
        <v>6595.21</v>
      </c>
      <c r="AF198" s="83">
        <f t="shared" si="131"/>
        <v>2068.23</v>
      </c>
      <c r="AG198" s="83">
        <f t="shared" si="131"/>
        <v>1660.6399999999999</v>
      </c>
      <c r="AH198" s="83">
        <f t="shared" si="131"/>
        <v>626.76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 t="shared" si="132"/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0</v>
      </c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38494.799999999996</v>
      </c>
      <c r="K200" s="70"/>
      <c r="L200" s="70">
        <v>670.96</v>
      </c>
      <c r="M200" s="70">
        <v>15812.36</v>
      </c>
      <c r="N200" s="70"/>
      <c r="O200" s="70"/>
      <c r="P200" s="70">
        <v>267.95999999999998</v>
      </c>
      <c r="Q200" s="70">
        <v>18210.71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2139.85</v>
      </c>
      <c r="AF200" s="70">
        <v>663.03</v>
      </c>
      <c r="AG200" s="70">
        <v>568.41</v>
      </c>
      <c r="AH200" s="70">
        <v>161.52000000000001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10377.01</v>
      </c>
      <c r="K201" s="70"/>
      <c r="L201" s="70">
        <v>188.17</v>
      </c>
      <c r="M201" s="70">
        <v>4217.22</v>
      </c>
      <c r="N201" s="70"/>
      <c r="O201" s="70"/>
      <c r="P201" s="70"/>
      <c r="Q201" s="70">
        <v>4928.93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614.27</v>
      </c>
      <c r="AF201" s="70">
        <v>193.93</v>
      </c>
      <c r="AG201" s="70">
        <v>159.53</v>
      </c>
      <c r="AH201" s="70">
        <v>74.959999999999994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167199.12999999998</v>
      </c>
      <c r="K202" s="70"/>
      <c r="L202" s="70">
        <v>1104.1199999999999</v>
      </c>
      <c r="M202" s="70">
        <v>80290.22</v>
      </c>
      <c r="N202" s="70"/>
      <c r="O202" s="70"/>
      <c r="P202" s="70">
        <v>53.18</v>
      </c>
      <c r="Q202" s="70">
        <v>79376.27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>
        <v>3841.09</v>
      </c>
      <c r="AF202" s="70">
        <v>1211.27</v>
      </c>
      <c r="AG202" s="70">
        <v>932.7</v>
      </c>
      <c r="AH202" s="70">
        <v>390.28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227671.29</v>
      </c>
      <c r="K203" s="83">
        <f>SUM(K204:K207)</f>
        <v>0</v>
      </c>
      <c r="L203" s="83">
        <f t="shared" ref="L203:BW203" si="134">SUM(L204:L207)</f>
        <v>3093.96</v>
      </c>
      <c r="M203" s="83">
        <f t="shared" si="134"/>
        <v>93651.34</v>
      </c>
      <c r="N203" s="83">
        <f t="shared" si="134"/>
        <v>0</v>
      </c>
      <c r="O203" s="83">
        <f t="shared" si="134"/>
        <v>1315.41</v>
      </c>
      <c r="P203" s="83">
        <f t="shared" si="134"/>
        <v>676.45</v>
      </c>
      <c r="Q203" s="83">
        <f t="shared" si="134"/>
        <v>104913.65999999999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5514.1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11164.27</v>
      </c>
      <c r="AF203" s="83">
        <f t="shared" si="134"/>
        <v>3542.42</v>
      </c>
      <c r="AG203" s="83">
        <f t="shared" si="134"/>
        <v>2902.66</v>
      </c>
      <c r="AH203" s="83">
        <f t="shared" si="134"/>
        <v>897.02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 t="shared" si="135"/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0</v>
      </c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47280.070000000007</v>
      </c>
      <c r="K205" s="70"/>
      <c r="L205" s="70">
        <v>797.18</v>
      </c>
      <c r="M205" s="70">
        <v>19071.29</v>
      </c>
      <c r="N205" s="70"/>
      <c r="O205" s="70"/>
      <c r="P205" s="70">
        <v>676.45</v>
      </c>
      <c r="Q205" s="70">
        <v>22178.79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2778.76</v>
      </c>
      <c r="AF205" s="70">
        <v>876.9</v>
      </c>
      <c r="AG205" s="70">
        <v>756.95</v>
      </c>
      <c r="AH205" s="70">
        <v>143.75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142169.32999999999</v>
      </c>
      <c r="K206" s="70"/>
      <c r="L206" s="70">
        <v>1806.43</v>
      </c>
      <c r="M206" s="70">
        <v>59631.79</v>
      </c>
      <c r="N206" s="70"/>
      <c r="O206" s="70">
        <v>977.2</v>
      </c>
      <c r="P206" s="70"/>
      <c r="Q206" s="70">
        <v>68699.7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6644.16</v>
      </c>
      <c r="AF206" s="70">
        <v>2104.4299999999998</v>
      </c>
      <c r="AG206" s="70">
        <v>1717.84</v>
      </c>
      <c r="AH206" s="70">
        <v>587.78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38221.889999999992</v>
      </c>
      <c r="K207" s="70"/>
      <c r="L207" s="70">
        <v>490.35</v>
      </c>
      <c r="M207" s="70">
        <v>14948.26</v>
      </c>
      <c r="N207" s="70"/>
      <c r="O207" s="70">
        <v>338.21</v>
      </c>
      <c r="P207" s="70"/>
      <c r="Q207" s="70">
        <v>14035.17</v>
      </c>
      <c r="R207" s="70"/>
      <c r="S207" s="70"/>
      <c r="T207" s="70"/>
      <c r="U207" s="70">
        <v>5514.1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1741.35</v>
      </c>
      <c r="AF207" s="70">
        <v>561.09</v>
      </c>
      <c r="AG207" s="70">
        <v>427.87</v>
      </c>
      <c r="AH207" s="70">
        <v>165.49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3542.3899999999994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1826.52</v>
      </c>
      <c r="N209" s="60">
        <f t="shared" si="137"/>
        <v>0</v>
      </c>
      <c r="O209" s="60">
        <f t="shared" si="137"/>
        <v>0</v>
      </c>
      <c r="P209" s="60">
        <f t="shared" si="137"/>
        <v>39.08</v>
      </c>
      <c r="Q209" s="60">
        <f t="shared" si="137"/>
        <v>1251.31</v>
      </c>
      <c r="R209" s="60">
        <f t="shared" si="137"/>
        <v>0</v>
      </c>
      <c r="S209" s="60">
        <f t="shared" si="137"/>
        <v>0</v>
      </c>
      <c r="T209" s="60">
        <f t="shared" si="137"/>
        <v>0</v>
      </c>
      <c r="U209" s="60">
        <f t="shared" si="137"/>
        <v>50.73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2.44</v>
      </c>
      <c r="Z209" s="60">
        <f t="shared" si="137"/>
        <v>24.86</v>
      </c>
      <c r="AA209" s="60">
        <f t="shared" si="137"/>
        <v>115.7</v>
      </c>
      <c r="AB209" s="60">
        <f t="shared" si="137"/>
        <v>0</v>
      </c>
      <c r="AC209" s="60">
        <f t="shared" si="137"/>
        <v>18.87</v>
      </c>
      <c r="AD209" s="60">
        <f t="shared" si="137"/>
        <v>75.490000000000009</v>
      </c>
      <c r="AE209" s="60">
        <f t="shared" si="137"/>
        <v>93.72</v>
      </c>
      <c r="AF209" s="60">
        <f t="shared" si="137"/>
        <v>25.91</v>
      </c>
      <c r="AG209" s="60">
        <f t="shared" si="137"/>
        <v>12.43</v>
      </c>
      <c r="AH209" s="60">
        <f t="shared" si="137"/>
        <v>1.87</v>
      </c>
      <c r="AI209" s="60">
        <f t="shared" si="137"/>
        <v>0</v>
      </c>
      <c r="AJ209" s="60">
        <f t="shared" si="137"/>
        <v>0.11</v>
      </c>
      <c r="AK209" s="60">
        <f t="shared" si="137"/>
        <v>1.1299999999999999</v>
      </c>
      <c r="AL209" s="60">
        <f t="shared" si="137"/>
        <v>2.2200000000000002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 t="shared" si="138"/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3542.3899999999994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1826.52</v>
      </c>
      <c r="N210" s="83">
        <f t="shared" si="140"/>
        <v>0</v>
      </c>
      <c r="O210" s="83">
        <f t="shared" si="140"/>
        <v>0</v>
      </c>
      <c r="P210" s="83">
        <f t="shared" si="140"/>
        <v>39.08</v>
      </c>
      <c r="Q210" s="83">
        <f t="shared" si="140"/>
        <v>1251.31</v>
      </c>
      <c r="R210" s="83">
        <f t="shared" si="140"/>
        <v>0</v>
      </c>
      <c r="S210" s="83">
        <f t="shared" si="140"/>
        <v>0</v>
      </c>
      <c r="T210" s="83">
        <f t="shared" si="140"/>
        <v>0</v>
      </c>
      <c r="U210" s="83">
        <f t="shared" si="140"/>
        <v>50.73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2.44</v>
      </c>
      <c r="Z210" s="83">
        <f t="shared" si="140"/>
        <v>24.86</v>
      </c>
      <c r="AA210" s="83">
        <f t="shared" si="140"/>
        <v>115.7</v>
      </c>
      <c r="AB210" s="83">
        <f t="shared" si="140"/>
        <v>0</v>
      </c>
      <c r="AC210" s="83">
        <f t="shared" si="140"/>
        <v>18.87</v>
      </c>
      <c r="AD210" s="83">
        <f t="shared" si="140"/>
        <v>75.490000000000009</v>
      </c>
      <c r="AE210" s="83">
        <f t="shared" si="140"/>
        <v>93.72</v>
      </c>
      <c r="AF210" s="83">
        <f t="shared" si="140"/>
        <v>25.91</v>
      </c>
      <c r="AG210" s="83">
        <f t="shared" si="140"/>
        <v>12.43</v>
      </c>
      <c r="AH210" s="83">
        <f t="shared" si="140"/>
        <v>1.87</v>
      </c>
      <c r="AI210" s="83">
        <f t="shared" si="140"/>
        <v>0</v>
      </c>
      <c r="AJ210" s="83">
        <f t="shared" si="140"/>
        <v>0.11</v>
      </c>
      <c r="AK210" s="83">
        <f t="shared" si="140"/>
        <v>1.1299999999999999</v>
      </c>
      <c r="AL210" s="83">
        <f t="shared" si="140"/>
        <v>2.2200000000000002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 t="shared" si="141"/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385.07000000000005</v>
      </c>
      <c r="K211" s="70"/>
      <c r="L211" s="70"/>
      <c r="M211" s="70"/>
      <c r="N211" s="70"/>
      <c r="O211" s="70"/>
      <c r="P211" s="70">
        <v>39.08</v>
      </c>
      <c r="Q211" s="70"/>
      <c r="R211" s="70"/>
      <c r="S211" s="70"/>
      <c r="T211" s="70"/>
      <c r="U211" s="70"/>
      <c r="V211" s="70"/>
      <c r="W211" s="70"/>
      <c r="X211" s="70"/>
      <c r="Y211" s="70"/>
      <c r="Z211" s="70">
        <v>23.88</v>
      </c>
      <c r="AA211" s="70">
        <v>102.48</v>
      </c>
      <c r="AB211" s="70"/>
      <c r="AC211" s="70">
        <v>17.14</v>
      </c>
      <c r="AD211" s="70">
        <v>68.56</v>
      </c>
      <c r="AE211" s="70">
        <v>93.72</v>
      </c>
      <c r="AF211" s="70">
        <v>25.91</v>
      </c>
      <c r="AG211" s="70">
        <v>12.43</v>
      </c>
      <c r="AH211" s="70">
        <v>1.87</v>
      </c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3157.3199999999997</v>
      </c>
      <c r="K212" s="70"/>
      <c r="L212" s="70"/>
      <c r="M212" s="70">
        <v>1826.52</v>
      </c>
      <c r="N212" s="70"/>
      <c r="O212" s="70"/>
      <c r="P212" s="70"/>
      <c r="Q212" s="70">
        <v>1251.31</v>
      </c>
      <c r="R212" s="70"/>
      <c r="S212" s="70"/>
      <c r="T212" s="70">
        <v>0</v>
      </c>
      <c r="U212" s="70">
        <v>50.73</v>
      </c>
      <c r="V212" s="70"/>
      <c r="W212" s="70"/>
      <c r="X212" s="70"/>
      <c r="Y212" s="70">
        <v>2.44</v>
      </c>
      <c r="Z212" s="70">
        <v>0.98</v>
      </c>
      <c r="AA212" s="70">
        <v>13.22</v>
      </c>
      <c r="AB212" s="70"/>
      <c r="AC212" s="70">
        <v>1.73</v>
      </c>
      <c r="AD212" s="70">
        <v>6.93</v>
      </c>
      <c r="AE212" s="70"/>
      <c r="AF212" s="70"/>
      <c r="AG212" s="70"/>
      <c r="AH212" s="70"/>
      <c r="AI212" s="70"/>
      <c r="AJ212" s="70">
        <v>0.11</v>
      </c>
      <c r="AK212" s="70">
        <v>1.1299999999999999</v>
      </c>
      <c r="AL212" s="70">
        <v>2.2200000000000002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0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</v>
      </c>
      <c r="AK213" s="83">
        <f t="shared" si="142"/>
        <v>0</v>
      </c>
      <c r="AL213" s="83">
        <f t="shared" si="142"/>
        <v>0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 t="shared" si="143"/>
        <v>0</v>
      </c>
      <c r="CH213" s="8"/>
      <c r="CI213" s="19"/>
      <c r="CJ213" s="20"/>
      <c r="CM213" s="51">
        <f t="shared" si="139"/>
        <v>0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0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0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138103.34000000005</v>
      </c>
      <c r="K217" s="60">
        <f>SUM(K218,K226)</f>
        <v>0</v>
      </c>
      <c r="L217" s="60">
        <f t="shared" ref="L217:BW217" si="144">SUM(L218,L226)</f>
        <v>580.05999999999995</v>
      </c>
      <c r="M217" s="60">
        <f t="shared" si="144"/>
        <v>16715.600000000002</v>
      </c>
      <c r="N217" s="60">
        <f t="shared" si="144"/>
        <v>0</v>
      </c>
      <c r="O217" s="60">
        <f t="shared" si="144"/>
        <v>442.45</v>
      </c>
      <c r="P217" s="60">
        <f t="shared" si="144"/>
        <v>1324.3999999999999</v>
      </c>
      <c r="Q217" s="60">
        <f t="shared" si="144"/>
        <v>20193.73</v>
      </c>
      <c r="R217" s="60">
        <f t="shared" si="144"/>
        <v>0</v>
      </c>
      <c r="S217" s="60">
        <f t="shared" si="144"/>
        <v>156.58000000000001</v>
      </c>
      <c r="T217" s="60">
        <f t="shared" si="144"/>
        <v>17299.18</v>
      </c>
      <c r="U217" s="60">
        <f t="shared" si="144"/>
        <v>43105.02</v>
      </c>
      <c r="V217" s="60">
        <f t="shared" si="144"/>
        <v>0</v>
      </c>
      <c r="W217" s="60">
        <f t="shared" si="144"/>
        <v>61.28</v>
      </c>
      <c r="X217" s="60">
        <f t="shared" si="144"/>
        <v>64.8</v>
      </c>
      <c r="Y217" s="60">
        <f t="shared" si="144"/>
        <v>322.99</v>
      </c>
      <c r="Z217" s="60">
        <f t="shared" si="144"/>
        <v>0</v>
      </c>
      <c r="AA217" s="60">
        <f t="shared" si="144"/>
        <v>301.57</v>
      </c>
      <c r="AB217" s="60">
        <f t="shared" si="144"/>
        <v>0</v>
      </c>
      <c r="AC217" s="60">
        <f t="shared" si="144"/>
        <v>5071.22</v>
      </c>
      <c r="AD217" s="60">
        <f t="shared" si="144"/>
        <v>28819.77</v>
      </c>
      <c r="AE217" s="60">
        <f t="shared" si="144"/>
        <v>2000.39</v>
      </c>
      <c r="AF217" s="60">
        <f t="shared" si="144"/>
        <v>550.21</v>
      </c>
      <c r="AG217" s="60">
        <f t="shared" si="144"/>
        <v>205.04</v>
      </c>
      <c r="AH217" s="60">
        <f t="shared" si="144"/>
        <v>73.400000000000006</v>
      </c>
      <c r="AI217" s="60">
        <f t="shared" si="144"/>
        <v>9.85</v>
      </c>
      <c r="AJ217" s="60">
        <f t="shared" si="144"/>
        <v>0</v>
      </c>
      <c r="AK217" s="60">
        <f t="shared" si="144"/>
        <v>483.38</v>
      </c>
      <c r="AL217" s="60">
        <f t="shared" si="144"/>
        <v>322.42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 t="shared" si="145"/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4590.82</v>
      </c>
      <c r="K218" s="60">
        <f>SUM(K219:K220)</f>
        <v>0</v>
      </c>
      <c r="L218" s="60">
        <f t="shared" ref="L218:BW218" si="146">SUM(L219:L220)</f>
        <v>31.51</v>
      </c>
      <c r="M218" s="60">
        <f t="shared" si="146"/>
        <v>1375.57</v>
      </c>
      <c r="N218" s="60">
        <f t="shared" si="146"/>
        <v>0</v>
      </c>
      <c r="O218" s="60">
        <f t="shared" si="146"/>
        <v>34.07</v>
      </c>
      <c r="P218" s="60">
        <f t="shared" si="146"/>
        <v>60.29</v>
      </c>
      <c r="Q218" s="60">
        <f t="shared" si="146"/>
        <v>1448.29</v>
      </c>
      <c r="R218" s="60">
        <f t="shared" si="146"/>
        <v>0</v>
      </c>
      <c r="S218" s="60">
        <f t="shared" si="146"/>
        <v>156.58000000000001</v>
      </c>
      <c r="T218" s="60">
        <f t="shared" si="146"/>
        <v>161.13</v>
      </c>
      <c r="U218" s="60">
        <f t="shared" si="146"/>
        <v>972.77</v>
      </c>
      <c r="V218" s="60">
        <f t="shared" si="146"/>
        <v>0</v>
      </c>
      <c r="W218" s="60">
        <f t="shared" si="146"/>
        <v>61.28</v>
      </c>
      <c r="X218" s="60">
        <f t="shared" si="146"/>
        <v>64.8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150.93</v>
      </c>
      <c r="AF218" s="60">
        <f t="shared" si="146"/>
        <v>43.63</v>
      </c>
      <c r="AG218" s="60">
        <f t="shared" si="146"/>
        <v>17.45</v>
      </c>
      <c r="AH218" s="60">
        <f t="shared" si="146"/>
        <v>2.67</v>
      </c>
      <c r="AI218" s="60">
        <f t="shared" si="146"/>
        <v>9.85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 t="shared" si="147"/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4590.82</v>
      </c>
      <c r="K220" s="83">
        <f>SUM(K221:K225)</f>
        <v>0</v>
      </c>
      <c r="L220" s="83">
        <f t="shared" ref="L220:BW220" si="148">SUM(L221:L225)</f>
        <v>31.51</v>
      </c>
      <c r="M220" s="83">
        <f t="shared" si="148"/>
        <v>1375.57</v>
      </c>
      <c r="N220" s="83">
        <f t="shared" si="148"/>
        <v>0</v>
      </c>
      <c r="O220" s="83">
        <f t="shared" si="148"/>
        <v>34.07</v>
      </c>
      <c r="P220" s="83">
        <f t="shared" si="148"/>
        <v>60.29</v>
      </c>
      <c r="Q220" s="83">
        <f t="shared" si="148"/>
        <v>1448.29</v>
      </c>
      <c r="R220" s="83">
        <f t="shared" si="148"/>
        <v>0</v>
      </c>
      <c r="S220" s="83">
        <f t="shared" si="148"/>
        <v>156.58000000000001</v>
      </c>
      <c r="T220" s="83">
        <f t="shared" si="148"/>
        <v>161.13</v>
      </c>
      <c r="U220" s="83">
        <f t="shared" si="148"/>
        <v>972.77</v>
      </c>
      <c r="V220" s="83">
        <f t="shared" si="148"/>
        <v>0</v>
      </c>
      <c r="W220" s="83">
        <f t="shared" si="148"/>
        <v>61.28</v>
      </c>
      <c r="X220" s="83">
        <f t="shared" si="148"/>
        <v>64.8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150.93</v>
      </c>
      <c r="AF220" s="83">
        <f t="shared" si="148"/>
        <v>43.63</v>
      </c>
      <c r="AG220" s="83">
        <f t="shared" si="148"/>
        <v>17.45</v>
      </c>
      <c r="AH220" s="83">
        <f t="shared" si="148"/>
        <v>2.67</v>
      </c>
      <c r="AI220" s="83">
        <f t="shared" si="148"/>
        <v>9.85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 t="shared" si="149"/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4625.3000000000011</v>
      </c>
      <c r="K222" s="70"/>
      <c r="L222" s="70">
        <v>31.51</v>
      </c>
      <c r="M222" s="70">
        <v>1375.57</v>
      </c>
      <c r="N222" s="70"/>
      <c r="O222" s="70">
        <v>34.07</v>
      </c>
      <c r="P222" s="70">
        <v>60.29</v>
      </c>
      <c r="Q222" s="70">
        <v>1482.77</v>
      </c>
      <c r="R222" s="70"/>
      <c r="S222" s="70">
        <v>156.58000000000001</v>
      </c>
      <c r="T222" s="70">
        <v>161.13</v>
      </c>
      <c r="U222" s="70">
        <v>972.77</v>
      </c>
      <c r="V222" s="70"/>
      <c r="W222" s="70">
        <v>61.28</v>
      </c>
      <c r="X222" s="70">
        <v>64.8</v>
      </c>
      <c r="Y222" s="70"/>
      <c r="Z222" s="70"/>
      <c r="AA222" s="70"/>
      <c r="AB222" s="70"/>
      <c r="AC222" s="70"/>
      <c r="AD222" s="70"/>
      <c r="AE222" s="70">
        <v>150.93</v>
      </c>
      <c r="AF222" s="70">
        <v>43.63</v>
      </c>
      <c r="AG222" s="70">
        <v>17.45</v>
      </c>
      <c r="AH222" s="70">
        <v>2.67</v>
      </c>
      <c r="AI222" s="70">
        <v>9.85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-34.479999999999997</v>
      </c>
      <c r="K223" s="70"/>
      <c r="L223" s="70"/>
      <c r="M223" s="70"/>
      <c r="N223" s="70"/>
      <c r="O223" s="70"/>
      <c r="P223" s="70"/>
      <c r="Q223" s="70">
        <v>-34.479999999999997</v>
      </c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133512.52000000002</v>
      </c>
      <c r="K226" s="83">
        <f>SUM(K227:K228)</f>
        <v>0</v>
      </c>
      <c r="L226" s="83">
        <f t="shared" ref="L226:BW226" si="150">SUM(L227:L228)</f>
        <v>548.54999999999995</v>
      </c>
      <c r="M226" s="83">
        <f t="shared" si="150"/>
        <v>15340.03</v>
      </c>
      <c r="N226" s="83">
        <f t="shared" si="150"/>
        <v>0</v>
      </c>
      <c r="O226" s="83">
        <f t="shared" si="150"/>
        <v>408.38</v>
      </c>
      <c r="P226" s="83">
        <f t="shared" si="150"/>
        <v>1264.1099999999999</v>
      </c>
      <c r="Q226" s="83">
        <f t="shared" si="150"/>
        <v>18745.439999999999</v>
      </c>
      <c r="R226" s="83">
        <f t="shared" si="150"/>
        <v>0</v>
      </c>
      <c r="S226" s="83">
        <f t="shared" si="150"/>
        <v>0</v>
      </c>
      <c r="T226" s="83">
        <f t="shared" si="150"/>
        <v>17138.05</v>
      </c>
      <c r="U226" s="83">
        <f t="shared" si="150"/>
        <v>42132.25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322.99</v>
      </c>
      <c r="Z226" s="83">
        <f t="shared" si="150"/>
        <v>0</v>
      </c>
      <c r="AA226" s="83">
        <f t="shared" si="150"/>
        <v>301.57</v>
      </c>
      <c r="AB226" s="83">
        <f t="shared" si="150"/>
        <v>0</v>
      </c>
      <c r="AC226" s="83">
        <f t="shared" si="150"/>
        <v>5071.22</v>
      </c>
      <c r="AD226" s="83">
        <f t="shared" si="150"/>
        <v>28819.77</v>
      </c>
      <c r="AE226" s="83">
        <f t="shared" si="150"/>
        <v>1849.46</v>
      </c>
      <c r="AF226" s="83">
        <f t="shared" si="150"/>
        <v>506.58</v>
      </c>
      <c r="AG226" s="83">
        <f t="shared" si="150"/>
        <v>187.59</v>
      </c>
      <c r="AH226" s="83">
        <f t="shared" si="150"/>
        <v>70.73</v>
      </c>
      <c r="AI226" s="83">
        <f t="shared" si="150"/>
        <v>0</v>
      </c>
      <c r="AJ226" s="83">
        <f t="shared" si="150"/>
        <v>0</v>
      </c>
      <c r="AK226" s="83">
        <f t="shared" si="150"/>
        <v>483.38</v>
      </c>
      <c r="AL226" s="83">
        <f t="shared" si="150"/>
        <v>322.42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 t="shared" si="151"/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133512.52000000002</v>
      </c>
      <c r="K227" s="89"/>
      <c r="L227" s="89">
        <v>548.54999999999995</v>
      </c>
      <c r="M227" s="89">
        <v>15340.03</v>
      </c>
      <c r="N227" s="89"/>
      <c r="O227" s="89">
        <v>408.38</v>
      </c>
      <c r="P227" s="89">
        <v>1264.1099999999999</v>
      </c>
      <c r="Q227" s="89">
        <v>18745.439999999999</v>
      </c>
      <c r="R227" s="89"/>
      <c r="S227" s="89"/>
      <c r="T227" s="89">
        <v>17138.05</v>
      </c>
      <c r="U227" s="89">
        <v>42132.25</v>
      </c>
      <c r="V227" s="89"/>
      <c r="W227" s="89"/>
      <c r="X227" s="89"/>
      <c r="Y227" s="89">
        <v>322.99</v>
      </c>
      <c r="Z227" s="89"/>
      <c r="AA227" s="89">
        <v>301.57</v>
      </c>
      <c r="AB227" s="89"/>
      <c r="AC227" s="89">
        <v>5071.22</v>
      </c>
      <c r="AD227" s="89">
        <v>28819.77</v>
      </c>
      <c r="AE227" s="89">
        <v>1849.46</v>
      </c>
      <c r="AF227" s="89">
        <v>506.58</v>
      </c>
      <c r="AG227" s="89">
        <v>187.59</v>
      </c>
      <c r="AH227" s="89">
        <v>70.73</v>
      </c>
      <c r="AI227" s="89"/>
      <c r="AJ227" s="89"/>
      <c r="AK227" s="89">
        <v>483.38</v>
      </c>
      <c r="AL227" s="89">
        <v>322.42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 t="shared" si="154"/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6306.96</v>
      </c>
      <c r="K234" s="60">
        <f>SUM(K235,K256)</f>
        <v>0</v>
      </c>
      <c r="L234" s="60">
        <f t="shared" ref="L234:BW234" si="155">SUM(L235,L256)</f>
        <v>99.820000000000007</v>
      </c>
      <c r="M234" s="60">
        <f t="shared" si="155"/>
        <v>2460.38</v>
      </c>
      <c r="N234" s="60">
        <f t="shared" si="155"/>
        <v>0</v>
      </c>
      <c r="O234" s="60">
        <f t="shared" si="155"/>
        <v>0</v>
      </c>
      <c r="P234" s="60">
        <f t="shared" si="155"/>
        <v>187.47</v>
      </c>
      <c r="Q234" s="60">
        <f t="shared" si="155"/>
        <v>2846.45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0.01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15.64</v>
      </c>
      <c r="AA234" s="60">
        <f t="shared" si="155"/>
        <v>147.96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362.01</v>
      </c>
      <c r="AF234" s="60">
        <f t="shared" si="155"/>
        <v>121.73</v>
      </c>
      <c r="AG234" s="60">
        <f t="shared" si="155"/>
        <v>49.910000000000004</v>
      </c>
      <c r="AH234" s="60">
        <f t="shared" si="155"/>
        <v>15.58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 t="shared" si="156"/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1798.8600000000001</v>
      </c>
      <c r="K235" s="60">
        <f>SUM(K236,K245)</f>
        <v>0</v>
      </c>
      <c r="L235" s="60">
        <f t="shared" ref="L235:BW235" si="158">SUM(L236,L245)</f>
        <v>25.34</v>
      </c>
      <c r="M235" s="60">
        <f t="shared" si="158"/>
        <v>747.41</v>
      </c>
      <c r="N235" s="60">
        <f t="shared" si="158"/>
        <v>0</v>
      </c>
      <c r="O235" s="60">
        <f t="shared" si="158"/>
        <v>0</v>
      </c>
      <c r="P235" s="60">
        <f t="shared" si="158"/>
        <v>63.34</v>
      </c>
      <c r="Q235" s="60">
        <f t="shared" si="158"/>
        <v>810.75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101.34</v>
      </c>
      <c r="AF235" s="60">
        <f t="shared" si="158"/>
        <v>34.840000000000003</v>
      </c>
      <c r="AG235" s="60">
        <f t="shared" si="158"/>
        <v>12.67</v>
      </c>
      <c r="AH235" s="60">
        <f t="shared" si="158"/>
        <v>3.17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 t="shared" si="159"/>
        <v>0</v>
      </c>
      <c r="CH235" s="58"/>
      <c r="CI235" s="10">
        <f>LEN(H235)</f>
        <v>0</v>
      </c>
      <c r="CJ235" s="11"/>
      <c r="CM235" s="51">
        <f t="shared" si="157"/>
        <v>1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1798.8600000000001</v>
      </c>
      <c r="K236" s="83">
        <f>SUM(K237:K244)</f>
        <v>0</v>
      </c>
      <c r="L236" s="83">
        <f t="shared" ref="L236:BW236" si="160">SUM(L237:L244)</f>
        <v>25.34</v>
      </c>
      <c r="M236" s="83">
        <f t="shared" si="160"/>
        <v>747.41</v>
      </c>
      <c r="N236" s="83">
        <f t="shared" si="160"/>
        <v>0</v>
      </c>
      <c r="O236" s="83">
        <f t="shared" si="160"/>
        <v>0</v>
      </c>
      <c r="P236" s="83">
        <f t="shared" si="160"/>
        <v>63.34</v>
      </c>
      <c r="Q236" s="83">
        <f t="shared" si="160"/>
        <v>810.75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101.34</v>
      </c>
      <c r="AF236" s="83">
        <f t="shared" si="160"/>
        <v>34.840000000000003</v>
      </c>
      <c r="AG236" s="83">
        <f t="shared" si="160"/>
        <v>12.67</v>
      </c>
      <c r="AH236" s="83">
        <f t="shared" si="160"/>
        <v>3.17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 t="shared" si="161"/>
        <v>0</v>
      </c>
      <c r="CH236" s="58"/>
      <c r="CI236" s="42">
        <f>LEN(H236)</f>
        <v>0</v>
      </c>
      <c r="CJ236" s="11"/>
      <c r="CM236" s="51">
        <f t="shared" si="157"/>
        <v>1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1798.8600000000001</v>
      </c>
      <c r="K237" s="89"/>
      <c r="L237" s="89">
        <v>25.34</v>
      </c>
      <c r="M237" s="89">
        <v>747.41</v>
      </c>
      <c r="N237" s="89"/>
      <c r="O237" s="89"/>
      <c r="P237" s="89">
        <v>63.34</v>
      </c>
      <c r="Q237" s="89">
        <v>810.75</v>
      </c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>
        <v>101.34</v>
      </c>
      <c r="AF237" s="89">
        <v>34.840000000000003</v>
      </c>
      <c r="AG237" s="89">
        <v>12.67</v>
      </c>
      <c r="AH237" s="89">
        <v>3.17</v>
      </c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1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 t="shared" si="163"/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4508.0999999999995</v>
      </c>
      <c r="K256" s="83">
        <f>SUM(K257,K268)</f>
        <v>0</v>
      </c>
      <c r="L256" s="83">
        <f t="shared" ref="L256:BW256" si="165">SUM(L257,L268)</f>
        <v>74.48</v>
      </c>
      <c r="M256" s="83">
        <f t="shared" si="165"/>
        <v>1712.97</v>
      </c>
      <c r="N256" s="83">
        <f t="shared" si="165"/>
        <v>0</v>
      </c>
      <c r="O256" s="83">
        <f t="shared" si="165"/>
        <v>0</v>
      </c>
      <c r="P256" s="83">
        <f t="shared" si="165"/>
        <v>124.13</v>
      </c>
      <c r="Q256" s="83">
        <f t="shared" si="165"/>
        <v>2035.7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0.01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15.64</v>
      </c>
      <c r="AA256" s="83">
        <f t="shared" si="165"/>
        <v>147.96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260.67</v>
      </c>
      <c r="AF256" s="83">
        <f t="shared" si="165"/>
        <v>86.89</v>
      </c>
      <c r="AG256" s="83">
        <f t="shared" si="165"/>
        <v>37.24</v>
      </c>
      <c r="AH256" s="83">
        <f t="shared" si="165"/>
        <v>12.41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 t="shared" si="166"/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4508.0999999999995</v>
      </c>
      <c r="K257" s="83">
        <f>SUM(K258:K267)</f>
        <v>0</v>
      </c>
      <c r="L257" s="83">
        <f t="shared" ref="L257:BW257" si="167">SUM(L258:L267)</f>
        <v>74.48</v>
      </c>
      <c r="M257" s="83">
        <f t="shared" si="167"/>
        <v>1712.97</v>
      </c>
      <c r="N257" s="83">
        <f t="shared" si="167"/>
        <v>0</v>
      </c>
      <c r="O257" s="83">
        <f t="shared" si="167"/>
        <v>0</v>
      </c>
      <c r="P257" s="83">
        <f t="shared" si="167"/>
        <v>124.13</v>
      </c>
      <c r="Q257" s="83">
        <f t="shared" si="167"/>
        <v>2035.7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0.01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15.64</v>
      </c>
      <c r="AA257" s="83">
        <f t="shared" si="167"/>
        <v>147.96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260.67</v>
      </c>
      <c r="AF257" s="83">
        <f t="shared" si="167"/>
        <v>86.89</v>
      </c>
      <c r="AG257" s="83">
        <f t="shared" si="167"/>
        <v>37.24</v>
      </c>
      <c r="AH257" s="83">
        <f t="shared" si="167"/>
        <v>12.41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 t="shared" si="168"/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4508.0999999999995</v>
      </c>
      <c r="K258" s="89"/>
      <c r="L258" s="89">
        <v>74.48</v>
      </c>
      <c r="M258" s="89">
        <v>1712.97</v>
      </c>
      <c r="N258" s="89"/>
      <c r="O258" s="89"/>
      <c r="P258" s="89">
        <v>124.13</v>
      </c>
      <c r="Q258" s="89">
        <v>2035.7</v>
      </c>
      <c r="R258" s="89"/>
      <c r="S258" s="89"/>
      <c r="T258" s="89">
        <v>0</v>
      </c>
      <c r="U258" s="89">
        <v>0.01</v>
      </c>
      <c r="V258" s="89"/>
      <c r="W258" s="89"/>
      <c r="X258" s="89"/>
      <c r="Y258" s="89"/>
      <c r="Z258" s="89">
        <v>15.64</v>
      </c>
      <c r="AA258" s="89">
        <v>147.96</v>
      </c>
      <c r="AB258" s="89"/>
      <c r="AC258" s="89"/>
      <c r="AD258" s="89"/>
      <c r="AE258" s="89">
        <v>260.67</v>
      </c>
      <c r="AF258" s="89">
        <v>86.89</v>
      </c>
      <c r="AG258" s="89">
        <v>37.24</v>
      </c>
      <c r="AH258" s="89">
        <v>12.41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>
        <v>0</v>
      </c>
      <c r="U263" s="89">
        <v>0</v>
      </c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 t="shared" si="171"/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>SUM(CB281,CB336)</f>
        <v>0</v>
      </c>
      <c r="CC280" s="60">
        <f>SUM(CC281,CC336)</f>
        <v>0</v>
      </c>
      <c r="CD280" s="60">
        <f>SUM(CD281,CD336)</f>
        <v>0</v>
      </c>
      <c r="CE280" s="60">
        <f>SUM(CE281,CE336)</f>
        <v>0</v>
      </c>
      <c r="CF280" s="60">
        <f>SUM(CF281,CF336)</f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>SUM(CB282,CB309)</f>
        <v>0</v>
      </c>
      <c r="CC281" s="60">
        <f>SUM(CC282,CC309)</f>
        <v>0</v>
      </c>
      <c r="CD281" s="60">
        <f>SUM(CD282,CD309)</f>
        <v>0</v>
      </c>
      <c r="CE281" s="60">
        <f>SUM(CE282,CE309)</f>
        <v>0</v>
      </c>
      <c r="CF281" s="60">
        <f>SUM(CF282,CF309)</f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A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>SUM(CB283:CB308)/2</f>
        <v>0</v>
      </c>
      <c r="CC282" s="83">
        <f>SUM(CC283:CC308)/2</f>
        <v>0</v>
      </c>
      <c r="CD282" s="83">
        <f>SUM(CD283:CD308)/2</f>
        <v>0</v>
      </c>
      <c r="CE282" s="83">
        <f>SUM(CE283:CE308)/2</f>
        <v>0</v>
      </c>
      <c r="CF282" s="83">
        <f>SUM(CF283:CF308)/2</f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>SUM(CB284:CB289)</f>
        <v>0</v>
      </c>
      <c r="CC283" s="83">
        <f>SUM(CC284:CC289)</f>
        <v>0</v>
      </c>
      <c r="CD283" s="83">
        <f>SUM(CD284:CD289)</f>
        <v>0</v>
      </c>
      <c r="CE283" s="83">
        <f>SUM(CE284:CE289)</f>
        <v>0</v>
      </c>
      <c r="CF283" s="83">
        <f>SUM(CF284:CF289)</f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>SUM(CB291:CB296)</f>
        <v>0</v>
      </c>
      <c r="CC290" s="83">
        <f>SUM(CC291:CC296)</f>
        <v>0</v>
      </c>
      <c r="CD290" s="83">
        <f>SUM(CD291:CD296)</f>
        <v>0</v>
      </c>
      <c r="CE290" s="83">
        <f>SUM(CE291:CE296)</f>
        <v>0</v>
      </c>
      <c r="CF290" s="83">
        <f>SUM(CF291:CF296)</f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>SUM(CB298:CB303)</f>
        <v>0</v>
      </c>
      <c r="CC297" s="83">
        <f>SUM(CC298:CC303)</f>
        <v>0</v>
      </c>
      <c r="CD297" s="83">
        <f>SUM(CD298:CD303)</f>
        <v>0</v>
      </c>
      <c r="CE297" s="83">
        <f>SUM(CE298:CE303)</f>
        <v>0</v>
      </c>
      <c r="CF297" s="83">
        <f>SUM(CF298:CF303)</f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>SUM(CB305:CB308)</f>
        <v>0</v>
      </c>
      <c r="CC304" s="83">
        <f>SUM(CC305:CC308)</f>
        <v>0</v>
      </c>
      <c r="CD304" s="83">
        <f>SUM(CD305:CD308)</f>
        <v>0</v>
      </c>
      <c r="CE304" s="83">
        <f>SUM(CE305:CE308)</f>
        <v>0</v>
      </c>
      <c r="CF304" s="83">
        <f>SUM(CF305:CF308)</f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A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>SUM(CB310:CB335)/2</f>
        <v>0</v>
      </c>
      <c r="CC309" s="115">
        <f>SUM(CC310:CC335)/2</f>
        <v>0</v>
      </c>
      <c r="CD309" s="115">
        <f>SUM(CD310:CD335)/2</f>
        <v>0</v>
      </c>
      <c r="CE309" s="115">
        <f>SUM(CE310:CE335)/2</f>
        <v>0</v>
      </c>
      <c r="CF309" s="115">
        <f>SUM(CF310:CF335)/2</f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>SUM(CB311:CB316)</f>
        <v>0</v>
      </c>
      <c r="CC310" s="83">
        <f>SUM(CC311:CC316)</f>
        <v>0</v>
      </c>
      <c r="CD310" s="83">
        <f>SUM(CD311:CD316)</f>
        <v>0</v>
      </c>
      <c r="CE310" s="83">
        <f>SUM(CE311:CE316)</f>
        <v>0</v>
      </c>
      <c r="CF310" s="83">
        <f>SUM(CF311:CF316)</f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>SUM(CB318:CB323)</f>
        <v>0</v>
      </c>
      <c r="CC317" s="83">
        <f>SUM(CC318:CC323)</f>
        <v>0</v>
      </c>
      <c r="CD317" s="83">
        <f>SUM(CD318:CD323)</f>
        <v>0</v>
      </c>
      <c r="CE317" s="83">
        <f>SUM(CE318:CE323)</f>
        <v>0</v>
      </c>
      <c r="CF317" s="83">
        <f>SUM(CF318:CF323)</f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>SUM(CB325:CB330)</f>
        <v>0</v>
      </c>
      <c r="CC324" s="83">
        <f>SUM(CC325:CC330)</f>
        <v>0</v>
      </c>
      <c r="CD324" s="83">
        <f>SUM(CD325:CD330)</f>
        <v>0</v>
      </c>
      <c r="CE324" s="83">
        <f>SUM(CE325:CE330)</f>
        <v>0</v>
      </c>
      <c r="CF324" s="83">
        <f>SUM(CF325:CF330)</f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>SUM(CB332:CB335)</f>
        <v>0</v>
      </c>
      <c r="CC331" s="83">
        <f>SUM(CC332:CC335)</f>
        <v>0</v>
      </c>
      <c r="CD331" s="83">
        <f>SUM(CD332:CD335)</f>
        <v>0</v>
      </c>
      <c r="CE331" s="83">
        <f>SUM(CE332:CE335)</f>
        <v>0</v>
      </c>
      <c r="CF331" s="83">
        <f>SUM(CF332:CF335)</f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>SUM(CB337,CB364)</f>
        <v>0</v>
      </c>
      <c r="CC336" s="60">
        <f>SUM(CC337,CC364)</f>
        <v>0</v>
      </c>
      <c r="CD336" s="60">
        <f>SUM(CD337,CD364)</f>
        <v>0</v>
      </c>
      <c r="CE336" s="60">
        <f>SUM(CE337,CE364)</f>
        <v>0</v>
      </c>
      <c r="CF336" s="60">
        <f>SUM(CF337,CF364)</f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>SUM(CB338:CB363)/2</f>
        <v>0</v>
      </c>
      <c r="CC337" s="83">
        <f>SUM(CC338:CC363)/2</f>
        <v>0</v>
      </c>
      <c r="CD337" s="83">
        <f>SUM(CD338:CD363)/2</f>
        <v>0</v>
      </c>
      <c r="CE337" s="83">
        <f>SUM(CE338:CE363)/2</f>
        <v>0</v>
      </c>
      <c r="CF337" s="83">
        <f>SUM(CF338:CF363)/2</f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5">SUM(L339:L344)</f>
        <v>0</v>
      </c>
      <c r="M338" s="83">
        <f t="shared" si="195"/>
        <v>0</v>
      </c>
      <c r="N338" s="83">
        <f t="shared" si="195"/>
        <v>0</v>
      </c>
      <c r="O338" s="83">
        <f t="shared" si="195"/>
        <v>0</v>
      </c>
      <c r="P338" s="83">
        <f t="shared" si="195"/>
        <v>0</v>
      </c>
      <c r="Q338" s="83">
        <f t="shared" si="195"/>
        <v>0</v>
      </c>
      <c r="R338" s="83">
        <f t="shared" si="195"/>
        <v>0</v>
      </c>
      <c r="S338" s="83">
        <f t="shared" si="195"/>
        <v>0</v>
      </c>
      <c r="T338" s="83">
        <f t="shared" si="195"/>
        <v>0</v>
      </c>
      <c r="U338" s="83">
        <f t="shared" si="195"/>
        <v>0</v>
      </c>
      <c r="V338" s="83">
        <f t="shared" si="195"/>
        <v>0</v>
      </c>
      <c r="W338" s="83">
        <f t="shared" si="195"/>
        <v>0</v>
      </c>
      <c r="X338" s="83">
        <f t="shared" si="195"/>
        <v>0</v>
      </c>
      <c r="Y338" s="83">
        <f t="shared" si="195"/>
        <v>0</v>
      </c>
      <c r="Z338" s="83">
        <f t="shared" si="195"/>
        <v>0</v>
      </c>
      <c r="AA338" s="83">
        <f t="shared" si="195"/>
        <v>0</v>
      </c>
      <c r="AB338" s="83">
        <f t="shared" si="195"/>
        <v>0</v>
      </c>
      <c r="AC338" s="83">
        <f t="shared" si="195"/>
        <v>0</v>
      </c>
      <c r="AD338" s="83">
        <f t="shared" si="195"/>
        <v>0</v>
      </c>
      <c r="AE338" s="83">
        <f t="shared" si="195"/>
        <v>0</v>
      </c>
      <c r="AF338" s="83">
        <f t="shared" si="195"/>
        <v>0</v>
      </c>
      <c r="AG338" s="83">
        <f t="shared" si="195"/>
        <v>0</v>
      </c>
      <c r="AH338" s="83">
        <f t="shared" si="195"/>
        <v>0</v>
      </c>
      <c r="AI338" s="83">
        <f t="shared" si="195"/>
        <v>0</v>
      </c>
      <c r="AJ338" s="83">
        <f t="shared" si="195"/>
        <v>0</v>
      </c>
      <c r="AK338" s="83">
        <f t="shared" si="195"/>
        <v>0</v>
      </c>
      <c r="AL338" s="83">
        <f t="shared" si="195"/>
        <v>0</v>
      </c>
      <c r="AM338" s="83">
        <f t="shared" si="195"/>
        <v>0</v>
      </c>
      <c r="AN338" s="83">
        <f t="shared" si="195"/>
        <v>0</v>
      </c>
      <c r="AO338" s="83">
        <f t="shared" si="195"/>
        <v>0</v>
      </c>
      <c r="AP338" s="83">
        <f t="shared" si="195"/>
        <v>0</v>
      </c>
      <c r="AQ338" s="83">
        <f t="shared" si="195"/>
        <v>0</v>
      </c>
      <c r="AR338" s="83">
        <f t="shared" si="195"/>
        <v>0</v>
      </c>
      <c r="AS338" s="83">
        <f t="shared" si="195"/>
        <v>0</v>
      </c>
      <c r="AT338" s="83">
        <f t="shared" si="195"/>
        <v>0</v>
      </c>
      <c r="AU338" s="83">
        <f t="shared" si="195"/>
        <v>0</v>
      </c>
      <c r="AV338" s="83">
        <f t="shared" si="195"/>
        <v>0</v>
      </c>
      <c r="AW338" s="83">
        <f t="shared" si="195"/>
        <v>0</v>
      </c>
      <c r="AX338" s="83">
        <f t="shared" si="195"/>
        <v>0</v>
      </c>
      <c r="AY338" s="83">
        <f t="shared" si="195"/>
        <v>0</v>
      </c>
      <c r="AZ338" s="83">
        <f t="shared" si="195"/>
        <v>0</v>
      </c>
      <c r="BA338" s="83">
        <f t="shared" si="195"/>
        <v>0</v>
      </c>
      <c r="BB338" s="83">
        <f t="shared" si="195"/>
        <v>0</v>
      </c>
      <c r="BC338" s="83">
        <f t="shared" si="195"/>
        <v>0</v>
      </c>
      <c r="BD338" s="83">
        <f t="shared" si="195"/>
        <v>0</v>
      </c>
      <c r="BE338" s="83">
        <f t="shared" si="195"/>
        <v>0</v>
      </c>
      <c r="BF338" s="83">
        <f t="shared" si="195"/>
        <v>0</v>
      </c>
      <c r="BG338" s="83">
        <f t="shared" si="195"/>
        <v>0</v>
      </c>
      <c r="BH338" s="83">
        <f t="shared" si="195"/>
        <v>0</v>
      </c>
      <c r="BI338" s="83">
        <f t="shared" si="195"/>
        <v>0</v>
      </c>
      <c r="BJ338" s="83">
        <f t="shared" si="195"/>
        <v>0</v>
      </c>
      <c r="BK338" s="83">
        <f t="shared" si="195"/>
        <v>0</v>
      </c>
      <c r="BL338" s="83">
        <f t="shared" si="195"/>
        <v>0</v>
      </c>
      <c r="BM338" s="83">
        <f t="shared" si="195"/>
        <v>0</v>
      </c>
      <c r="BN338" s="83">
        <f t="shared" si="195"/>
        <v>0</v>
      </c>
      <c r="BO338" s="83">
        <f t="shared" si="195"/>
        <v>0</v>
      </c>
      <c r="BP338" s="83">
        <f t="shared" si="195"/>
        <v>0</v>
      </c>
      <c r="BQ338" s="83">
        <f t="shared" si="195"/>
        <v>0</v>
      </c>
      <c r="BR338" s="83">
        <f t="shared" si="195"/>
        <v>0</v>
      </c>
      <c r="BS338" s="83">
        <f t="shared" si="195"/>
        <v>0</v>
      </c>
      <c r="BT338" s="83">
        <f t="shared" si="195"/>
        <v>0</v>
      </c>
      <c r="BU338" s="83">
        <f t="shared" si="195"/>
        <v>0</v>
      </c>
      <c r="BV338" s="83">
        <f t="shared" si="195"/>
        <v>0</v>
      </c>
      <c r="BW338" s="83">
        <f t="shared" si="195"/>
        <v>0</v>
      </c>
      <c r="BX338" s="83">
        <f t="shared" si="195"/>
        <v>0</v>
      </c>
      <c r="BY338" s="83">
        <f t="shared" si="195"/>
        <v>0</v>
      </c>
      <c r="BZ338" s="83">
        <f t="shared" si="195"/>
        <v>0</v>
      </c>
      <c r="CA338" s="83">
        <f t="shared" si="195"/>
        <v>0</v>
      </c>
      <c r="CB338" s="83">
        <f>SUM(CB339:CB344)</f>
        <v>0</v>
      </c>
      <c r="CC338" s="83">
        <f>SUM(CC339:CC344)</f>
        <v>0</v>
      </c>
      <c r="CD338" s="83">
        <f>SUM(CD339:CD344)</f>
        <v>0</v>
      </c>
      <c r="CE338" s="83">
        <f>SUM(CE339:CE344)</f>
        <v>0</v>
      </c>
      <c r="CF338" s="83">
        <f>SUM(CF339:CF344)</f>
        <v>0</v>
      </c>
      <c r="CG338" s="84">
        <f t="shared" si="195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6">SUM(L346:L351)</f>
        <v>0</v>
      </c>
      <c r="M345" s="83">
        <f t="shared" si="196"/>
        <v>0</v>
      </c>
      <c r="N345" s="83">
        <f t="shared" si="196"/>
        <v>0</v>
      </c>
      <c r="O345" s="83">
        <f t="shared" si="196"/>
        <v>0</v>
      </c>
      <c r="P345" s="83">
        <f t="shared" si="196"/>
        <v>0</v>
      </c>
      <c r="Q345" s="83">
        <f t="shared" si="196"/>
        <v>0</v>
      </c>
      <c r="R345" s="83">
        <f t="shared" si="196"/>
        <v>0</v>
      </c>
      <c r="S345" s="83">
        <f t="shared" si="196"/>
        <v>0</v>
      </c>
      <c r="T345" s="83">
        <f t="shared" si="196"/>
        <v>0</v>
      </c>
      <c r="U345" s="83">
        <f t="shared" si="196"/>
        <v>0</v>
      </c>
      <c r="V345" s="83">
        <f t="shared" si="196"/>
        <v>0</v>
      </c>
      <c r="W345" s="83">
        <f t="shared" si="196"/>
        <v>0</v>
      </c>
      <c r="X345" s="83">
        <f t="shared" si="196"/>
        <v>0</v>
      </c>
      <c r="Y345" s="83">
        <f t="shared" si="196"/>
        <v>0</v>
      </c>
      <c r="Z345" s="83">
        <f t="shared" si="196"/>
        <v>0</v>
      </c>
      <c r="AA345" s="83">
        <f t="shared" si="196"/>
        <v>0</v>
      </c>
      <c r="AB345" s="83">
        <f t="shared" si="196"/>
        <v>0</v>
      </c>
      <c r="AC345" s="83">
        <f t="shared" si="196"/>
        <v>0</v>
      </c>
      <c r="AD345" s="83">
        <f t="shared" si="196"/>
        <v>0</v>
      </c>
      <c r="AE345" s="83">
        <f t="shared" si="196"/>
        <v>0</v>
      </c>
      <c r="AF345" s="83">
        <f t="shared" si="196"/>
        <v>0</v>
      </c>
      <c r="AG345" s="83">
        <f t="shared" si="196"/>
        <v>0</v>
      </c>
      <c r="AH345" s="83">
        <f t="shared" si="196"/>
        <v>0</v>
      </c>
      <c r="AI345" s="83">
        <f t="shared" si="196"/>
        <v>0</v>
      </c>
      <c r="AJ345" s="83">
        <f t="shared" si="196"/>
        <v>0</v>
      </c>
      <c r="AK345" s="83">
        <f t="shared" si="196"/>
        <v>0</v>
      </c>
      <c r="AL345" s="83">
        <f t="shared" si="196"/>
        <v>0</v>
      </c>
      <c r="AM345" s="83">
        <f t="shared" si="196"/>
        <v>0</v>
      </c>
      <c r="AN345" s="83">
        <f t="shared" si="196"/>
        <v>0</v>
      </c>
      <c r="AO345" s="83">
        <f t="shared" si="196"/>
        <v>0</v>
      </c>
      <c r="AP345" s="83">
        <f t="shared" si="196"/>
        <v>0</v>
      </c>
      <c r="AQ345" s="83">
        <f t="shared" si="196"/>
        <v>0</v>
      </c>
      <c r="AR345" s="83">
        <f t="shared" si="196"/>
        <v>0</v>
      </c>
      <c r="AS345" s="83">
        <f t="shared" si="196"/>
        <v>0</v>
      </c>
      <c r="AT345" s="83">
        <f t="shared" si="196"/>
        <v>0</v>
      </c>
      <c r="AU345" s="83">
        <f t="shared" si="196"/>
        <v>0</v>
      </c>
      <c r="AV345" s="83">
        <f t="shared" si="196"/>
        <v>0</v>
      </c>
      <c r="AW345" s="83">
        <f t="shared" si="196"/>
        <v>0</v>
      </c>
      <c r="AX345" s="83">
        <f t="shared" si="196"/>
        <v>0</v>
      </c>
      <c r="AY345" s="83">
        <f t="shared" si="196"/>
        <v>0</v>
      </c>
      <c r="AZ345" s="83">
        <f t="shared" si="196"/>
        <v>0</v>
      </c>
      <c r="BA345" s="83">
        <f t="shared" si="196"/>
        <v>0</v>
      </c>
      <c r="BB345" s="83">
        <f t="shared" si="196"/>
        <v>0</v>
      </c>
      <c r="BC345" s="83">
        <f t="shared" si="196"/>
        <v>0</v>
      </c>
      <c r="BD345" s="83">
        <f t="shared" si="196"/>
        <v>0</v>
      </c>
      <c r="BE345" s="83">
        <f t="shared" si="196"/>
        <v>0</v>
      </c>
      <c r="BF345" s="83">
        <f t="shared" si="196"/>
        <v>0</v>
      </c>
      <c r="BG345" s="83">
        <f t="shared" si="196"/>
        <v>0</v>
      </c>
      <c r="BH345" s="83">
        <f t="shared" si="196"/>
        <v>0</v>
      </c>
      <c r="BI345" s="83">
        <f t="shared" si="196"/>
        <v>0</v>
      </c>
      <c r="BJ345" s="83">
        <f t="shared" si="196"/>
        <v>0</v>
      </c>
      <c r="BK345" s="83">
        <f t="shared" si="196"/>
        <v>0</v>
      </c>
      <c r="BL345" s="83">
        <f t="shared" si="196"/>
        <v>0</v>
      </c>
      <c r="BM345" s="83">
        <f t="shared" si="196"/>
        <v>0</v>
      </c>
      <c r="BN345" s="83">
        <f t="shared" si="196"/>
        <v>0</v>
      </c>
      <c r="BO345" s="83">
        <f t="shared" si="196"/>
        <v>0</v>
      </c>
      <c r="BP345" s="83">
        <f t="shared" si="196"/>
        <v>0</v>
      </c>
      <c r="BQ345" s="83">
        <f t="shared" si="196"/>
        <v>0</v>
      </c>
      <c r="BR345" s="83">
        <f t="shared" si="196"/>
        <v>0</v>
      </c>
      <c r="BS345" s="83">
        <f t="shared" si="196"/>
        <v>0</v>
      </c>
      <c r="BT345" s="83">
        <f t="shared" si="196"/>
        <v>0</v>
      </c>
      <c r="BU345" s="83">
        <f t="shared" si="196"/>
        <v>0</v>
      </c>
      <c r="BV345" s="83">
        <f t="shared" si="196"/>
        <v>0</v>
      </c>
      <c r="BW345" s="83">
        <f t="shared" si="196"/>
        <v>0</v>
      </c>
      <c r="BX345" s="83">
        <f t="shared" si="196"/>
        <v>0</v>
      </c>
      <c r="BY345" s="83">
        <f t="shared" si="196"/>
        <v>0</v>
      </c>
      <c r="BZ345" s="83">
        <f t="shared" si="196"/>
        <v>0</v>
      </c>
      <c r="CA345" s="83">
        <f t="shared" si="196"/>
        <v>0</v>
      </c>
      <c r="CB345" s="83">
        <f>SUM(CB346:CB351)</f>
        <v>0</v>
      </c>
      <c r="CC345" s="83">
        <f>SUM(CC346:CC351)</f>
        <v>0</v>
      </c>
      <c r="CD345" s="83">
        <f>SUM(CD346:CD351)</f>
        <v>0</v>
      </c>
      <c r="CE345" s="83">
        <f>SUM(CE346:CE351)</f>
        <v>0</v>
      </c>
      <c r="CF345" s="83">
        <f>SUM(CF346:CF351)</f>
        <v>0</v>
      </c>
      <c r="CG345" s="84">
        <f t="shared" si="196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7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8">SUM(L353:L358)</f>
        <v>0</v>
      </c>
      <c r="M352" s="83">
        <f t="shared" si="198"/>
        <v>0</v>
      </c>
      <c r="N352" s="83">
        <f t="shared" si="198"/>
        <v>0</v>
      </c>
      <c r="O352" s="83">
        <f t="shared" si="198"/>
        <v>0</v>
      </c>
      <c r="P352" s="83">
        <f t="shared" si="198"/>
        <v>0</v>
      </c>
      <c r="Q352" s="83">
        <f t="shared" si="198"/>
        <v>0</v>
      </c>
      <c r="R352" s="83">
        <f t="shared" si="198"/>
        <v>0</v>
      </c>
      <c r="S352" s="83">
        <f t="shared" si="198"/>
        <v>0</v>
      </c>
      <c r="T352" s="83">
        <f t="shared" si="198"/>
        <v>0</v>
      </c>
      <c r="U352" s="83">
        <f t="shared" si="198"/>
        <v>0</v>
      </c>
      <c r="V352" s="83">
        <f t="shared" si="198"/>
        <v>0</v>
      </c>
      <c r="W352" s="83">
        <f t="shared" si="198"/>
        <v>0</v>
      </c>
      <c r="X352" s="83">
        <f t="shared" si="198"/>
        <v>0</v>
      </c>
      <c r="Y352" s="83">
        <f t="shared" si="198"/>
        <v>0</v>
      </c>
      <c r="Z352" s="83">
        <f t="shared" si="198"/>
        <v>0</v>
      </c>
      <c r="AA352" s="83">
        <f t="shared" si="198"/>
        <v>0</v>
      </c>
      <c r="AB352" s="83">
        <f t="shared" si="198"/>
        <v>0</v>
      </c>
      <c r="AC352" s="83">
        <f t="shared" si="198"/>
        <v>0</v>
      </c>
      <c r="AD352" s="83">
        <f t="shared" si="198"/>
        <v>0</v>
      </c>
      <c r="AE352" s="83">
        <f t="shared" si="198"/>
        <v>0</v>
      </c>
      <c r="AF352" s="83">
        <f t="shared" si="198"/>
        <v>0</v>
      </c>
      <c r="AG352" s="83">
        <f t="shared" si="198"/>
        <v>0</v>
      </c>
      <c r="AH352" s="83">
        <f t="shared" si="198"/>
        <v>0</v>
      </c>
      <c r="AI352" s="83">
        <f t="shared" si="198"/>
        <v>0</v>
      </c>
      <c r="AJ352" s="83">
        <f t="shared" si="198"/>
        <v>0</v>
      </c>
      <c r="AK352" s="83">
        <f t="shared" si="198"/>
        <v>0</v>
      </c>
      <c r="AL352" s="83">
        <f t="shared" si="198"/>
        <v>0</v>
      </c>
      <c r="AM352" s="83">
        <f t="shared" si="198"/>
        <v>0</v>
      </c>
      <c r="AN352" s="83">
        <f t="shared" si="198"/>
        <v>0</v>
      </c>
      <c r="AO352" s="83">
        <f t="shared" si="198"/>
        <v>0</v>
      </c>
      <c r="AP352" s="83">
        <f t="shared" si="198"/>
        <v>0</v>
      </c>
      <c r="AQ352" s="83">
        <f t="shared" si="198"/>
        <v>0</v>
      </c>
      <c r="AR352" s="83">
        <f t="shared" si="198"/>
        <v>0</v>
      </c>
      <c r="AS352" s="83">
        <f t="shared" si="198"/>
        <v>0</v>
      </c>
      <c r="AT352" s="83">
        <f t="shared" si="198"/>
        <v>0</v>
      </c>
      <c r="AU352" s="83">
        <f t="shared" si="198"/>
        <v>0</v>
      </c>
      <c r="AV352" s="83">
        <f t="shared" si="198"/>
        <v>0</v>
      </c>
      <c r="AW352" s="83">
        <f t="shared" si="198"/>
        <v>0</v>
      </c>
      <c r="AX352" s="83">
        <f t="shared" si="198"/>
        <v>0</v>
      </c>
      <c r="AY352" s="83">
        <f t="shared" si="198"/>
        <v>0</v>
      </c>
      <c r="AZ352" s="83">
        <f t="shared" si="198"/>
        <v>0</v>
      </c>
      <c r="BA352" s="83">
        <f t="shared" si="198"/>
        <v>0</v>
      </c>
      <c r="BB352" s="83">
        <f t="shared" si="198"/>
        <v>0</v>
      </c>
      <c r="BC352" s="83">
        <f t="shared" si="198"/>
        <v>0</v>
      </c>
      <c r="BD352" s="83">
        <f t="shared" si="198"/>
        <v>0</v>
      </c>
      <c r="BE352" s="83">
        <f t="shared" si="198"/>
        <v>0</v>
      </c>
      <c r="BF352" s="83">
        <f t="shared" si="198"/>
        <v>0</v>
      </c>
      <c r="BG352" s="83">
        <f t="shared" si="198"/>
        <v>0</v>
      </c>
      <c r="BH352" s="83">
        <f t="shared" si="198"/>
        <v>0</v>
      </c>
      <c r="BI352" s="83">
        <f t="shared" si="198"/>
        <v>0</v>
      </c>
      <c r="BJ352" s="83">
        <f t="shared" si="198"/>
        <v>0</v>
      </c>
      <c r="BK352" s="83">
        <f t="shared" si="198"/>
        <v>0</v>
      </c>
      <c r="BL352" s="83">
        <f t="shared" si="198"/>
        <v>0</v>
      </c>
      <c r="BM352" s="83">
        <f t="shared" si="198"/>
        <v>0</v>
      </c>
      <c r="BN352" s="83">
        <f t="shared" si="198"/>
        <v>0</v>
      </c>
      <c r="BO352" s="83">
        <f t="shared" si="198"/>
        <v>0</v>
      </c>
      <c r="BP352" s="83">
        <f t="shared" si="198"/>
        <v>0</v>
      </c>
      <c r="BQ352" s="83">
        <f t="shared" si="198"/>
        <v>0</v>
      </c>
      <c r="BR352" s="83">
        <f t="shared" si="198"/>
        <v>0</v>
      </c>
      <c r="BS352" s="83">
        <f t="shared" si="198"/>
        <v>0</v>
      </c>
      <c r="BT352" s="83">
        <f t="shared" si="198"/>
        <v>0</v>
      </c>
      <c r="BU352" s="83">
        <f t="shared" si="198"/>
        <v>0</v>
      </c>
      <c r="BV352" s="83">
        <f t="shared" si="198"/>
        <v>0</v>
      </c>
      <c r="BW352" s="83">
        <f t="shared" si="198"/>
        <v>0</v>
      </c>
      <c r="BX352" s="83">
        <f t="shared" si="198"/>
        <v>0</v>
      </c>
      <c r="BY352" s="83">
        <f t="shared" si="198"/>
        <v>0</v>
      </c>
      <c r="BZ352" s="83">
        <f t="shared" si="198"/>
        <v>0</v>
      </c>
      <c r="CA352" s="83">
        <f t="shared" si="198"/>
        <v>0</v>
      </c>
      <c r="CB352" s="83">
        <f>SUM(CB353:CB358)</f>
        <v>0</v>
      </c>
      <c r="CC352" s="83">
        <f>SUM(CC353:CC358)</f>
        <v>0</v>
      </c>
      <c r="CD352" s="83">
        <f>SUM(CD353:CD358)</f>
        <v>0</v>
      </c>
      <c r="CE352" s="83">
        <f>SUM(CE353:CE358)</f>
        <v>0</v>
      </c>
      <c r="CF352" s="83">
        <f>SUM(CF353:CF358)</f>
        <v>0</v>
      </c>
      <c r="CG352" s="84">
        <f t="shared" si="198"/>
        <v>0</v>
      </c>
      <c r="CH352" s="58"/>
      <c r="CI352" s="10"/>
      <c r="CJ352" s="11"/>
      <c r="CM352" s="51">
        <f t="shared" si="197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7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7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7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7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7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7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199">SUM(L360:L363)</f>
        <v>0</v>
      </c>
      <c r="M359" s="83">
        <f t="shared" si="199"/>
        <v>0</v>
      </c>
      <c r="N359" s="83">
        <f t="shared" si="199"/>
        <v>0</v>
      </c>
      <c r="O359" s="83">
        <f t="shared" si="199"/>
        <v>0</v>
      </c>
      <c r="P359" s="83">
        <f t="shared" si="199"/>
        <v>0</v>
      </c>
      <c r="Q359" s="83">
        <f t="shared" si="199"/>
        <v>0</v>
      </c>
      <c r="R359" s="83">
        <f t="shared" si="199"/>
        <v>0</v>
      </c>
      <c r="S359" s="83">
        <f t="shared" si="199"/>
        <v>0</v>
      </c>
      <c r="T359" s="83">
        <f t="shared" si="199"/>
        <v>0</v>
      </c>
      <c r="U359" s="83">
        <f t="shared" si="199"/>
        <v>0</v>
      </c>
      <c r="V359" s="83">
        <f t="shared" si="199"/>
        <v>0</v>
      </c>
      <c r="W359" s="83">
        <f t="shared" si="199"/>
        <v>0</v>
      </c>
      <c r="X359" s="83">
        <f t="shared" si="199"/>
        <v>0</v>
      </c>
      <c r="Y359" s="83">
        <f t="shared" si="199"/>
        <v>0</v>
      </c>
      <c r="Z359" s="83">
        <f t="shared" si="199"/>
        <v>0</v>
      </c>
      <c r="AA359" s="83">
        <f t="shared" si="199"/>
        <v>0</v>
      </c>
      <c r="AB359" s="83">
        <f t="shared" si="199"/>
        <v>0</v>
      </c>
      <c r="AC359" s="83">
        <f t="shared" si="199"/>
        <v>0</v>
      </c>
      <c r="AD359" s="83">
        <f t="shared" si="199"/>
        <v>0</v>
      </c>
      <c r="AE359" s="83">
        <f t="shared" si="199"/>
        <v>0</v>
      </c>
      <c r="AF359" s="83">
        <f t="shared" si="199"/>
        <v>0</v>
      </c>
      <c r="AG359" s="83">
        <f t="shared" si="199"/>
        <v>0</v>
      </c>
      <c r="AH359" s="83">
        <f t="shared" si="199"/>
        <v>0</v>
      </c>
      <c r="AI359" s="83">
        <f t="shared" si="199"/>
        <v>0</v>
      </c>
      <c r="AJ359" s="83">
        <f t="shared" si="199"/>
        <v>0</v>
      </c>
      <c r="AK359" s="83">
        <f t="shared" si="199"/>
        <v>0</v>
      </c>
      <c r="AL359" s="83">
        <f t="shared" si="199"/>
        <v>0</v>
      </c>
      <c r="AM359" s="83">
        <f t="shared" si="199"/>
        <v>0</v>
      </c>
      <c r="AN359" s="83">
        <f t="shared" si="199"/>
        <v>0</v>
      </c>
      <c r="AO359" s="83">
        <f t="shared" si="199"/>
        <v>0</v>
      </c>
      <c r="AP359" s="83">
        <f t="shared" si="199"/>
        <v>0</v>
      </c>
      <c r="AQ359" s="83">
        <f t="shared" si="199"/>
        <v>0</v>
      </c>
      <c r="AR359" s="83">
        <f t="shared" si="199"/>
        <v>0</v>
      </c>
      <c r="AS359" s="83">
        <f t="shared" si="199"/>
        <v>0</v>
      </c>
      <c r="AT359" s="83">
        <f t="shared" si="199"/>
        <v>0</v>
      </c>
      <c r="AU359" s="83">
        <f t="shared" si="199"/>
        <v>0</v>
      </c>
      <c r="AV359" s="83">
        <f t="shared" si="199"/>
        <v>0</v>
      </c>
      <c r="AW359" s="83">
        <f t="shared" si="199"/>
        <v>0</v>
      </c>
      <c r="AX359" s="83">
        <f t="shared" si="199"/>
        <v>0</v>
      </c>
      <c r="AY359" s="83">
        <f t="shared" si="199"/>
        <v>0</v>
      </c>
      <c r="AZ359" s="83">
        <f t="shared" si="199"/>
        <v>0</v>
      </c>
      <c r="BA359" s="83">
        <f t="shared" si="199"/>
        <v>0</v>
      </c>
      <c r="BB359" s="83">
        <f t="shared" si="199"/>
        <v>0</v>
      </c>
      <c r="BC359" s="83">
        <f t="shared" si="199"/>
        <v>0</v>
      </c>
      <c r="BD359" s="83">
        <f t="shared" si="199"/>
        <v>0</v>
      </c>
      <c r="BE359" s="83">
        <f t="shared" si="199"/>
        <v>0</v>
      </c>
      <c r="BF359" s="83">
        <f t="shared" si="199"/>
        <v>0</v>
      </c>
      <c r="BG359" s="83">
        <f t="shared" si="199"/>
        <v>0</v>
      </c>
      <c r="BH359" s="83">
        <f t="shared" si="199"/>
        <v>0</v>
      </c>
      <c r="BI359" s="83">
        <f t="shared" si="199"/>
        <v>0</v>
      </c>
      <c r="BJ359" s="83">
        <f t="shared" si="199"/>
        <v>0</v>
      </c>
      <c r="BK359" s="83">
        <f t="shared" si="199"/>
        <v>0</v>
      </c>
      <c r="BL359" s="83">
        <f t="shared" si="199"/>
        <v>0</v>
      </c>
      <c r="BM359" s="83">
        <f t="shared" si="199"/>
        <v>0</v>
      </c>
      <c r="BN359" s="83">
        <f t="shared" si="199"/>
        <v>0</v>
      </c>
      <c r="BO359" s="83">
        <f t="shared" si="199"/>
        <v>0</v>
      </c>
      <c r="BP359" s="83">
        <f t="shared" si="199"/>
        <v>0</v>
      </c>
      <c r="BQ359" s="83">
        <f t="shared" si="199"/>
        <v>0</v>
      </c>
      <c r="BR359" s="83">
        <f t="shared" si="199"/>
        <v>0</v>
      </c>
      <c r="BS359" s="83">
        <f t="shared" si="199"/>
        <v>0</v>
      </c>
      <c r="BT359" s="83">
        <f t="shared" si="199"/>
        <v>0</v>
      </c>
      <c r="BU359" s="83">
        <f t="shared" si="199"/>
        <v>0</v>
      </c>
      <c r="BV359" s="83">
        <f t="shared" si="199"/>
        <v>0</v>
      </c>
      <c r="BW359" s="83">
        <f t="shared" si="199"/>
        <v>0</v>
      </c>
      <c r="BX359" s="83">
        <f t="shared" si="199"/>
        <v>0</v>
      </c>
      <c r="BY359" s="83">
        <f t="shared" si="199"/>
        <v>0</v>
      </c>
      <c r="BZ359" s="83">
        <f t="shared" si="199"/>
        <v>0</v>
      </c>
      <c r="CA359" s="83">
        <f t="shared" si="199"/>
        <v>0</v>
      </c>
      <c r="CB359" s="83">
        <f>SUM(CB360:CB363)</f>
        <v>0</v>
      </c>
      <c r="CC359" s="83">
        <f>SUM(CC360:CC363)</f>
        <v>0</v>
      </c>
      <c r="CD359" s="83">
        <f>SUM(CD360:CD363)</f>
        <v>0</v>
      </c>
      <c r="CE359" s="83">
        <f>SUM(CE360:CE363)</f>
        <v>0</v>
      </c>
      <c r="CF359" s="83">
        <f>SUM(CF360:CF363)</f>
        <v>0</v>
      </c>
      <c r="CG359" s="84">
        <f t="shared" si="199"/>
        <v>0</v>
      </c>
      <c r="CH359" s="58"/>
      <c r="CI359" s="10"/>
      <c r="CJ359" s="11"/>
      <c r="CM359" s="51">
        <f t="shared" si="197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7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7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0">SUM(K364:CG364)</f>
        <v>0</v>
      </c>
      <c r="K364" s="115">
        <f>SUM(K365:K390)/2</f>
        <v>0</v>
      </c>
      <c r="L364" s="115">
        <f t="shared" ref="L364:CG364" si="201">SUM(L365:L390)/2</f>
        <v>0</v>
      </c>
      <c r="M364" s="115">
        <f t="shared" si="201"/>
        <v>0</v>
      </c>
      <c r="N364" s="115">
        <f t="shared" si="201"/>
        <v>0</v>
      </c>
      <c r="O364" s="115">
        <f t="shared" si="201"/>
        <v>0</v>
      </c>
      <c r="P364" s="115">
        <f t="shared" si="201"/>
        <v>0</v>
      </c>
      <c r="Q364" s="115">
        <f t="shared" si="201"/>
        <v>0</v>
      </c>
      <c r="R364" s="115">
        <f t="shared" si="201"/>
        <v>0</v>
      </c>
      <c r="S364" s="115">
        <f t="shared" si="201"/>
        <v>0</v>
      </c>
      <c r="T364" s="115">
        <f t="shared" si="201"/>
        <v>0</v>
      </c>
      <c r="U364" s="115">
        <f t="shared" si="201"/>
        <v>0</v>
      </c>
      <c r="V364" s="115">
        <f t="shared" si="201"/>
        <v>0</v>
      </c>
      <c r="W364" s="115">
        <f t="shared" si="201"/>
        <v>0</v>
      </c>
      <c r="X364" s="115">
        <f t="shared" si="201"/>
        <v>0</v>
      </c>
      <c r="Y364" s="115">
        <f t="shared" si="201"/>
        <v>0</v>
      </c>
      <c r="Z364" s="115">
        <f t="shared" si="201"/>
        <v>0</v>
      </c>
      <c r="AA364" s="115">
        <f t="shared" si="201"/>
        <v>0</v>
      </c>
      <c r="AB364" s="115">
        <f t="shared" si="201"/>
        <v>0</v>
      </c>
      <c r="AC364" s="115">
        <f t="shared" si="201"/>
        <v>0</v>
      </c>
      <c r="AD364" s="115">
        <f t="shared" si="201"/>
        <v>0</v>
      </c>
      <c r="AE364" s="115">
        <f t="shared" si="201"/>
        <v>0</v>
      </c>
      <c r="AF364" s="115">
        <f t="shared" si="201"/>
        <v>0</v>
      </c>
      <c r="AG364" s="115">
        <f t="shared" si="201"/>
        <v>0</v>
      </c>
      <c r="AH364" s="115">
        <f t="shared" si="201"/>
        <v>0</v>
      </c>
      <c r="AI364" s="115">
        <f t="shared" si="201"/>
        <v>0</v>
      </c>
      <c r="AJ364" s="115">
        <f t="shared" si="201"/>
        <v>0</v>
      </c>
      <c r="AK364" s="115">
        <f t="shared" si="201"/>
        <v>0</v>
      </c>
      <c r="AL364" s="115">
        <f t="shared" si="201"/>
        <v>0</v>
      </c>
      <c r="AM364" s="115">
        <f t="shared" si="201"/>
        <v>0</v>
      </c>
      <c r="AN364" s="115">
        <f t="shared" si="201"/>
        <v>0</v>
      </c>
      <c r="AO364" s="115">
        <f t="shared" si="201"/>
        <v>0</v>
      </c>
      <c r="AP364" s="115">
        <f t="shared" si="201"/>
        <v>0</v>
      </c>
      <c r="AQ364" s="115">
        <f t="shared" si="201"/>
        <v>0</v>
      </c>
      <c r="AR364" s="115">
        <f t="shared" si="201"/>
        <v>0</v>
      </c>
      <c r="AS364" s="115">
        <f t="shared" si="201"/>
        <v>0</v>
      </c>
      <c r="AT364" s="115">
        <f t="shared" si="201"/>
        <v>0</v>
      </c>
      <c r="AU364" s="115">
        <f t="shared" si="201"/>
        <v>0</v>
      </c>
      <c r="AV364" s="115">
        <f t="shared" si="201"/>
        <v>0</v>
      </c>
      <c r="AW364" s="115">
        <f t="shared" si="201"/>
        <v>0</v>
      </c>
      <c r="AX364" s="115">
        <f t="shared" si="201"/>
        <v>0</v>
      </c>
      <c r="AY364" s="115">
        <f t="shared" si="201"/>
        <v>0</v>
      </c>
      <c r="AZ364" s="115">
        <f t="shared" si="201"/>
        <v>0</v>
      </c>
      <c r="BA364" s="115">
        <f t="shared" si="201"/>
        <v>0</v>
      </c>
      <c r="BB364" s="115">
        <f t="shared" si="201"/>
        <v>0</v>
      </c>
      <c r="BC364" s="115">
        <f t="shared" ref="BC364:CA364" si="202">SUM(BC365:BC390)/2</f>
        <v>0</v>
      </c>
      <c r="BD364" s="115">
        <f t="shared" si="202"/>
        <v>0</v>
      </c>
      <c r="BE364" s="115">
        <f t="shared" si="202"/>
        <v>0</v>
      </c>
      <c r="BF364" s="115">
        <f t="shared" si="202"/>
        <v>0</v>
      </c>
      <c r="BG364" s="115">
        <f t="shared" si="202"/>
        <v>0</v>
      </c>
      <c r="BH364" s="115">
        <f t="shared" si="202"/>
        <v>0</v>
      </c>
      <c r="BI364" s="115">
        <f t="shared" si="202"/>
        <v>0</v>
      </c>
      <c r="BJ364" s="115">
        <f t="shared" si="202"/>
        <v>0</v>
      </c>
      <c r="BK364" s="115">
        <f t="shared" si="202"/>
        <v>0</v>
      </c>
      <c r="BL364" s="115">
        <f t="shared" si="202"/>
        <v>0</v>
      </c>
      <c r="BM364" s="115">
        <f t="shared" si="202"/>
        <v>0</v>
      </c>
      <c r="BN364" s="115">
        <f t="shared" si="202"/>
        <v>0</v>
      </c>
      <c r="BO364" s="115">
        <f t="shared" si="202"/>
        <v>0</v>
      </c>
      <c r="BP364" s="115">
        <f t="shared" si="202"/>
        <v>0</v>
      </c>
      <c r="BQ364" s="115">
        <f t="shared" si="202"/>
        <v>0</v>
      </c>
      <c r="BR364" s="115">
        <f t="shared" si="202"/>
        <v>0</v>
      </c>
      <c r="BS364" s="115">
        <f t="shared" si="202"/>
        <v>0</v>
      </c>
      <c r="BT364" s="115">
        <f t="shared" si="202"/>
        <v>0</v>
      </c>
      <c r="BU364" s="115">
        <f t="shared" si="202"/>
        <v>0</v>
      </c>
      <c r="BV364" s="115">
        <f t="shared" si="202"/>
        <v>0</v>
      </c>
      <c r="BW364" s="115">
        <f t="shared" si="202"/>
        <v>0</v>
      </c>
      <c r="BX364" s="115">
        <f t="shared" si="202"/>
        <v>0</v>
      </c>
      <c r="BY364" s="115">
        <f t="shared" si="202"/>
        <v>0</v>
      </c>
      <c r="BZ364" s="115">
        <f t="shared" si="202"/>
        <v>0</v>
      </c>
      <c r="CA364" s="115">
        <f t="shared" si="202"/>
        <v>0</v>
      </c>
      <c r="CB364" s="115">
        <f>SUM(CB365:CB390)/2</f>
        <v>0</v>
      </c>
      <c r="CC364" s="115">
        <f>SUM(CC365:CC390)/2</f>
        <v>0</v>
      </c>
      <c r="CD364" s="115">
        <f>SUM(CD365:CD390)/2</f>
        <v>0</v>
      </c>
      <c r="CE364" s="115">
        <f>SUM(CE365:CE390)/2</f>
        <v>0</v>
      </c>
      <c r="CF364" s="115">
        <f>SUM(CF365:CF390)/2</f>
        <v>0</v>
      </c>
      <c r="CG364" s="115">
        <f t="shared" si="201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0"/>
        <v>0</v>
      </c>
      <c r="K365" s="83">
        <f>SUM(K366:K371)</f>
        <v>0</v>
      </c>
      <c r="L365" s="83">
        <f t="shared" ref="L365:CG365" si="203">SUM(L366:L371)</f>
        <v>0</v>
      </c>
      <c r="M365" s="83">
        <f t="shared" si="203"/>
        <v>0</v>
      </c>
      <c r="N365" s="83">
        <f t="shared" si="203"/>
        <v>0</v>
      </c>
      <c r="O365" s="83">
        <f t="shared" si="203"/>
        <v>0</v>
      </c>
      <c r="P365" s="83">
        <f t="shared" si="203"/>
        <v>0</v>
      </c>
      <c r="Q365" s="83">
        <f t="shared" si="203"/>
        <v>0</v>
      </c>
      <c r="R365" s="83">
        <f t="shared" si="203"/>
        <v>0</v>
      </c>
      <c r="S365" s="83">
        <f t="shared" si="203"/>
        <v>0</v>
      </c>
      <c r="T365" s="83">
        <f t="shared" si="203"/>
        <v>0</v>
      </c>
      <c r="U365" s="83">
        <f t="shared" si="203"/>
        <v>0</v>
      </c>
      <c r="V365" s="83">
        <f t="shared" si="203"/>
        <v>0</v>
      </c>
      <c r="W365" s="83">
        <f t="shared" si="203"/>
        <v>0</v>
      </c>
      <c r="X365" s="83">
        <f t="shared" si="203"/>
        <v>0</v>
      </c>
      <c r="Y365" s="83">
        <f t="shared" si="203"/>
        <v>0</v>
      </c>
      <c r="Z365" s="83">
        <f t="shared" si="203"/>
        <v>0</v>
      </c>
      <c r="AA365" s="83">
        <f t="shared" si="203"/>
        <v>0</v>
      </c>
      <c r="AB365" s="83">
        <f t="shared" si="203"/>
        <v>0</v>
      </c>
      <c r="AC365" s="83">
        <f t="shared" si="203"/>
        <v>0</v>
      </c>
      <c r="AD365" s="83">
        <f t="shared" si="203"/>
        <v>0</v>
      </c>
      <c r="AE365" s="83">
        <f t="shared" si="203"/>
        <v>0</v>
      </c>
      <c r="AF365" s="83">
        <f t="shared" si="203"/>
        <v>0</v>
      </c>
      <c r="AG365" s="83">
        <f t="shared" si="203"/>
        <v>0</v>
      </c>
      <c r="AH365" s="83">
        <f t="shared" si="203"/>
        <v>0</v>
      </c>
      <c r="AI365" s="83">
        <f t="shared" si="203"/>
        <v>0</v>
      </c>
      <c r="AJ365" s="83">
        <f t="shared" si="203"/>
        <v>0</v>
      </c>
      <c r="AK365" s="83">
        <f t="shared" si="203"/>
        <v>0</v>
      </c>
      <c r="AL365" s="83">
        <f t="shared" si="203"/>
        <v>0</v>
      </c>
      <c r="AM365" s="83">
        <f t="shared" si="203"/>
        <v>0</v>
      </c>
      <c r="AN365" s="83">
        <f t="shared" si="203"/>
        <v>0</v>
      </c>
      <c r="AO365" s="83">
        <f t="shared" si="203"/>
        <v>0</v>
      </c>
      <c r="AP365" s="83">
        <f t="shared" si="203"/>
        <v>0</v>
      </c>
      <c r="AQ365" s="83">
        <f t="shared" si="203"/>
        <v>0</v>
      </c>
      <c r="AR365" s="83">
        <f t="shared" si="203"/>
        <v>0</v>
      </c>
      <c r="AS365" s="83">
        <f t="shared" si="203"/>
        <v>0</v>
      </c>
      <c r="AT365" s="83">
        <f t="shared" si="203"/>
        <v>0</v>
      </c>
      <c r="AU365" s="83">
        <f t="shared" si="203"/>
        <v>0</v>
      </c>
      <c r="AV365" s="83">
        <f t="shared" si="203"/>
        <v>0</v>
      </c>
      <c r="AW365" s="83">
        <f t="shared" si="203"/>
        <v>0</v>
      </c>
      <c r="AX365" s="83">
        <f t="shared" si="203"/>
        <v>0</v>
      </c>
      <c r="AY365" s="83">
        <f t="shared" si="203"/>
        <v>0</v>
      </c>
      <c r="AZ365" s="83">
        <f t="shared" si="203"/>
        <v>0</v>
      </c>
      <c r="BA365" s="83">
        <f t="shared" si="203"/>
        <v>0</v>
      </c>
      <c r="BB365" s="83">
        <f t="shared" si="203"/>
        <v>0</v>
      </c>
      <c r="BC365" s="83">
        <f t="shared" si="203"/>
        <v>0</v>
      </c>
      <c r="BD365" s="83">
        <f t="shared" si="203"/>
        <v>0</v>
      </c>
      <c r="BE365" s="83">
        <f t="shared" si="203"/>
        <v>0</v>
      </c>
      <c r="BF365" s="83">
        <f t="shared" si="203"/>
        <v>0</v>
      </c>
      <c r="BG365" s="83">
        <f t="shared" si="203"/>
        <v>0</v>
      </c>
      <c r="BH365" s="83">
        <f t="shared" si="203"/>
        <v>0</v>
      </c>
      <c r="BI365" s="83">
        <f t="shared" si="203"/>
        <v>0</v>
      </c>
      <c r="BJ365" s="83">
        <f t="shared" si="203"/>
        <v>0</v>
      </c>
      <c r="BK365" s="83">
        <f t="shared" si="203"/>
        <v>0</v>
      </c>
      <c r="BL365" s="83">
        <f t="shared" si="203"/>
        <v>0</v>
      </c>
      <c r="BM365" s="83">
        <f t="shared" si="203"/>
        <v>0</v>
      </c>
      <c r="BN365" s="83">
        <f t="shared" si="203"/>
        <v>0</v>
      </c>
      <c r="BO365" s="83">
        <f t="shared" si="203"/>
        <v>0</v>
      </c>
      <c r="BP365" s="83">
        <f t="shared" si="203"/>
        <v>0</v>
      </c>
      <c r="BQ365" s="83">
        <f t="shared" si="203"/>
        <v>0</v>
      </c>
      <c r="BR365" s="83">
        <f t="shared" si="203"/>
        <v>0</v>
      </c>
      <c r="BS365" s="83">
        <f t="shared" si="203"/>
        <v>0</v>
      </c>
      <c r="BT365" s="83">
        <f t="shared" si="203"/>
        <v>0</v>
      </c>
      <c r="BU365" s="83">
        <f t="shared" si="203"/>
        <v>0</v>
      </c>
      <c r="BV365" s="83">
        <f t="shared" si="203"/>
        <v>0</v>
      </c>
      <c r="BW365" s="83">
        <f t="shared" si="203"/>
        <v>0</v>
      </c>
      <c r="BX365" s="83">
        <f t="shared" si="203"/>
        <v>0</v>
      </c>
      <c r="BY365" s="83">
        <f t="shared" si="203"/>
        <v>0</v>
      </c>
      <c r="BZ365" s="83">
        <f t="shared" si="203"/>
        <v>0</v>
      </c>
      <c r="CA365" s="83">
        <f t="shared" si="203"/>
        <v>0</v>
      </c>
      <c r="CB365" s="83">
        <f>SUM(CB366:CB371)</f>
        <v>0</v>
      </c>
      <c r="CC365" s="83">
        <f>SUM(CC366:CC371)</f>
        <v>0</v>
      </c>
      <c r="CD365" s="83">
        <f>SUM(CD366:CD371)</f>
        <v>0</v>
      </c>
      <c r="CE365" s="83">
        <f>SUM(CE366:CE371)</f>
        <v>0</v>
      </c>
      <c r="CF365" s="83">
        <f>SUM(CF366:CF371)</f>
        <v>0</v>
      </c>
      <c r="CG365" s="84">
        <f t="shared" si="203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0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0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0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0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0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0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0"/>
        <v>0</v>
      </c>
      <c r="K372" s="83">
        <f>SUM(K373:K378)</f>
        <v>0</v>
      </c>
      <c r="L372" s="83">
        <f t="shared" ref="L372:CG372" si="204">SUM(L373:L378)</f>
        <v>0</v>
      </c>
      <c r="M372" s="83">
        <f t="shared" si="204"/>
        <v>0</v>
      </c>
      <c r="N372" s="83">
        <f t="shared" si="204"/>
        <v>0</v>
      </c>
      <c r="O372" s="83">
        <f t="shared" si="204"/>
        <v>0</v>
      </c>
      <c r="P372" s="83">
        <f t="shared" si="204"/>
        <v>0</v>
      </c>
      <c r="Q372" s="83">
        <f t="shared" si="204"/>
        <v>0</v>
      </c>
      <c r="R372" s="83">
        <f t="shared" si="204"/>
        <v>0</v>
      </c>
      <c r="S372" s="83">
        <f t="shared" si="204"/>
        <v>0</v>
      </c>
      <c r="T372" s="83">
        <f t="shared" si="204"/>
        <v>0</v>
      </c>
      <c r="U372" s="83">
        <f t="shared" si="204"/>
        <v>0</v>
      </c>
      <c r="V372" s="83">
        <f t="shared" si="204"/>
        <v>0</v>
      </c>
      <c r="W372" s="83">
        <f t="shared" si="204"/>
        <v>0</v>
      </c>
      <c r="X372" s="83">
        <f t="shared" si="204"/>
        <v>0</v>
      </c>
      <c r="Y372" s="83">
        <f t="shared" si="204"/>
        <v>0</v>
      </c>
      <c r="Z372" s="83">
        <f t="shared" si="204"/>
        <v>0</v>
      </c>
      <c r="AA372" s="83">
        <f t="shared" si="204"/>
        <v>0</v>
      </c>
      <c r="AB372" s="83">
        <f t="shared" si="204"/>
        <v>0</v>
      </c>
      <c r="AC372" s="83">
        <f t="shared" si="204"/>
        <v>0</v>
      </c>
      <c r="AD372" s="83">
        <f t="shared" si="204"/>
        <v>0</v>
      </c>
      <c r="AE372" s="83">
        <f t="shared" si="204"/>
        <v>0</v>
      </c>
      <c r="AF372" s="83">
        <f t="shared" si="204"/>
        <v>0</v>
      </c>
      <c r="AG372" s="83">
        <f t="shared" si="204"/>
        <v>0</v>
      </c>
      <c r="AH372" s="83">
        <f t="shared" si="204"/>
        <v>0</v>
      </c>
      <c r="AI372" s="83">
        <f t="shared" si="204"/>
        <v>0</v>
      </c>
      <c r="AJ372" s="83">
        <f t="shared" si="204"/>
        <v>0</v>
      </c>
      <c r="AK372" s="83">
        <f t="shared" si="204"/>
        <v>0</v>
      </c>
      <c r="AL372" s="83">
        <f t="shared" si="204"/>
        <v>0</v>
      </c>
      <c r="AM372" s="83">
        <f t="shared" si="204"/>
        <v>0</v>
      </c>
      <c r="AN372" s="83">
        <f t="shared" si="204"/>
        <v>0</v>
      </c>
      <c r="AO372" s="83">
        <f t="shared" si="204"/>
        <v>0</v>
      </c>
      <c r="AP372" s="83">
        <f t="shared" si="204"/>
        <v>0</v>
      </c>
      <c r="AQ372" s="83">
        <f t="shared" si="204"/>
        <v>0</v>
      </c>
      <c r="AR372" s="83">
        <f t="shared" si="204"/>
        <v>0</v>
      </c>
      <c r="AS372" s="83">
        <f t="shared" si="204"/>
        <v>0</v>
      </c>
      <c r="AT372" s="83">
        <f t="shared" si="204"/>
        <v>0</v>
      </c>
      <c r="AU372" s="83">
        <f t="shared" si="204"/>
        <v>0</v>
      </c>
      <c r="AV372" s="83">
        <f t="shared" si="204"/>
        <v>0</v>
      </c>
      <c r="AW372" s="83">
        <f t="shared" si="204"/>
        <v>0</v>
      </c>
      <c r="AX372" s="83">
        <f t="shared" si="204"/>
        <v>0</v>
      </c>
      <c r="AY372" s="83">
        <f t="shared" si="204"/>
        <v>0</v>
      </c>
      <c r="AZ372" s="83">
        <f t="shared" si="204"/>
        <v>0</v>
      </c>
      <c r="BA372" s="83">
        <f t="shared" si="204"/>
        <v>0</v>
      </c>
      <c r="BB372" s="83">
        <f t="shared" si="204"/>
        <v>0</v>
      </c>
      <c r="BC372" s="83">
        <f t="shared" si="204"/>
        <v>0</v>
      </c>
      <c r="BD372" s="83">
        <f t="shared" si="204"/>
        <v>0</v>
      </c>
      <c r="BE372" s="83">
        <f t="shared" si="204"/>
        <v>0</v>
      </c>
      <c r="BF372" s="83">
        <f t="shared" si="204"/>
        <v>0</v>
      </c>
      <c r="BG372" s="83">
        <f t="shared" si="204"/>
        <v>0</v>
      </c>
      <c r="BH372" s="83">
        <f t="shared" si="204"/>
        <v>0</v>
      </c>
      <c r="BI372" s="83">
        <f t="shared" si="204"/>
        <v>0</v>
      </c>
      <c r="BJ372" s="83">
        <f t="shared" si="204"/>
        <v>0</v>
      </c>
      <c r="BK372" s="83">
        <f t="shared" si="204"/>
        <v>0</v>
      </c>
      <c r="BL372" s="83">
        <f t="shared" si="204"/>
        <v>0</v>
      </c>
      <c r="BM372" s="83">
        <f t="shared" si="204"/>
        <v>0</v>
      </c>
      <c r="BN372" s="83">
        <f t="shared" si="204"/>
        <v>0</v>
      </c>
      <c r="BO372" s="83">
        <f t="shared" si="204"/>
        <v>0</v>
      </c>
      <c r="BP372" s="83">
        <f t="shared" si="204"/>
        <v>0</v>
      </c>
      <c r="BQ372" s="83">
        <f t="shared" si="204"/>
        <v>0</v>
      </c>
      <c r="BR372" s="83">
        <f t="shared" si="204"/>
        <v>0</v>
      </c>
      <c r="BS372" s="83">
        <f t="shared" si="204"/>
        <v>0</v>
      </c>
      <c r="BT372" s="83">
        <f t="shared" si="204"/>
        <v>0</v>
      </c>
      <c r="BU372" s="83">
        <f t="shared" si="204"/>
        <v>0</v>
      </c>
      <c r="BV372" s="83">
        <f t="shared" si="204"/>
        <v>0</v>
      </c>
      <c r="BW372" s="83">
        <f t="shared" si="204"/>
        <v>0</v>
      </c>
      <c r="BX372" s="83">
        <f t="shared" si="204"/>
        <v>0</v>
      </c>
      <c r="BY372" s="83">
        <f t="shared" si="204"/>
        <v>0</v>
      </c>
      <c r="BZ372" s="83">
        <f t="shared" si="204"/>
        <v>0</v>
      </c>
      <c r="CA372" s="83">
        <f t="shared" si="204"/>
        <v>0</v>
      </c>
      <c r="CB372" s="83">
        <f>SUM(CB373:CB378)</f>
        <v>0</v>
      </c>
      <c r="CC372" s="83">
        <f>SUM(CC373:CC378)</f>
        <v>0</v>
      </c>
      <c r="CD372" s="83">
        <f>SUM(CD373:CD378)</f>
        <v>0</v>
      </c>
      <c r="CE372" s="83">
        <f>SUM(CE373:CE378)</f>
        <v>0</v>
      </c>
      <c r="CF372" s="83">
        <f>SUM(CF373:CF378)</f>
        <v>0</v>
      </c>
      <c r="CG372" s="84">
        <f t="shared" si="204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0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0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0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0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0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0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0"/>
        <v>0</v>
      </c>
      <c r="K379" s="83">
        <f>SUM(K380:K385)</f>
        <v>0</v>
      </c>
      <c r="L379" s="83">
        <f t="shared" ref="L379:CG379" si="205">SUM(L380:L385)</f>
        <v>0</v>
      </c>
      <c r="M379" s="83">
        <f t="shared" si="205"/>
        <v>0</v>
      </c>
      <c r="N379" s="83">
        <f t="shared" si="205"/>
        <v>0</v>
      </c>
      <c r="O379" s="83">
        <f t="shared" si="205"/>
        <v>0</v>
      </c>
      <c r="P379" s="83">
        <f t="shared" si="205"/>
        <v>0</v>
      </c>
      <c r="Q379" s="83">
        <f t="shared" si="205"/>
        <v>0</v>
      </c>
      <c r="R379" s="83">
        <f t="shared" si="205"/>
        <v>0</v>
      </c>
      <c r="S379" s="83">
        <f t="shared" si="205"/>
        <v>0</v>
      </c>
      <c r="T379" s="83">
        <f t="shared" si="205"/>
        <v>0</v>
      </c>
      <c r="U379" s="83">
        <f t="shared" si="205"/>
        <v>0</v>
      </c>
      <c r="V379" s="83">
        <f t="shared" si="205"/>
        <v>0</v>
      </c>
      <c r="W379" s="83">
        <f t="shared" si="205"/>
        <v>0</v>
      </c>
      <c r="X379" s="83">
        <f t="shared" si="205"/>
        <v>0</v>
      </c>
      <c r="Y379" s="83">
        <f t="shared" si="205"/>
        <v>0</v>
      </c>
      <c r="Z379" s="83">
        <f t="shared" si="205"/>
        <v>0</v>
      </c>
      <c r="AA379" s="83">
        <f t="shared" si="205"/>
        <v>0</v>
      </c>
      <c r="AB379" s="83">
        <f t="shared" si="205"/>
        <v>0</v>
      </c>
      <c r="AC379" s="83">
        <f t="shared" si="205"/>
        <v>0</v>
      </c>
      <c r="AD379" s="83">
        <f t="shared" si="205"/>
        <v>0</v>
      </c>
      <c r="AE379" s="83">
        <f t="shared" si="205"/>
        <v>0</v>
      </c>
      <c r="AF379" s="83">
        <f t="shared" si="205"/>
        <v>0</v>
      </c>
      <c r="AG379" s="83">
        <f t="shared" si="205"/>
        <v>0</v>
      </c>
      <c r="AH379" s="83">
        <f t="shared" si="205"/>
        <v>0</v>
      </c>
      <c r="AI379" s="83">
        <f t="shared" si="205"/>
        <v>0</v>
      </c>
      <c r="AJ379" s="83">
        <f t="shared" si="205"/>
        <v>0</v>
      </c>
      <c r="AK379" s="83">
        <f t="shared" si="205"/>
        <v>0</v>
      </c>
      <c r="AL379" s="83">
        <f t="shared" si="205"/>
        <v>0</v>
      </c>
      <c r="AM379" s="83">
        <f t="shared" si="205"/>
        <v>0</v>
      </c>
      <c r="AN379" s="83">
        <f t="shared" si="205"/>
        <v>0</v>
      </c>
      <c r="AO379" s="83">
        <f t="shared" si="205"/>
        <v>0</v>
      </c>
      <c r="AP379" s="83">
        <f t="shared" si="205"/>
        <v>0</v>
      </c>
      <c r="AQ379" s="83">
        <f t="shared" si="205"/>
        <v>0</v>
      </c>
      <c r="AR379" s="83">
        <f t="shared" si="205"/>
        <v>0</v>
      </c>
      <c r="AS379" s="83">
        <f t="shared" si="205"/>
        <v>0</v>
      </c>
      <c r="AT379" s="83">
        <f t="shared" si="205"/>
        <v>0</v>
      </c>
      <c r="AU379" s="83">
        <f t="shared" si="205"/>
        <v>0</v>
      </c>
      <c r="AV379" s="83">
        <f t="shared" si="205"/>
        <v>0</v>
      </c>
      <c r="AW379" s="83">
        <f t="shared" si="205"/>
        <v>0</v>
      </c>
      <c r="AX379" s="83">
        <f t="shared" si="205"/>
        <v>0</v>
      </c>
      <c r="AY379" s="83">
        <f t="shared" si="205"/>
        <v>0</v>
      </c>
      <c r="AZ379" s="83">
        <f t="shared" si="205"/>
        <v>0</v>
      </c>
      <c r="BA379" s="83">
        <f t="shared" si="205"/>
        <v>0</v>
      </c>
      <c r="BB379" s="83">
        <f t="shared" si="205"/>
        <v>0</v>
      </c>
      <c r="BC379" s="83">
        <f t="shared" si="205"/>
        <v>0</v>
      </c>
      <c r="BD379" s="83">
        <f t="shared" si="205"/>
        <v>0</v>
      </c>
      <c r="BE379" s="83">
        <f t="shared" si="205"/>
        <v>0</v>
      </c>
      <c r="BF379" s="83">
        <f t="shared" si="205"/>
        <v>0</v>
      </c>
      <c r="BG379" s="83">
        <f t="shared" si="205"/>
        <v>0</v>
      </c>
      <c r="BH379" s="83">
        <f t="shared" si="205"/>
        <v>0</v>
      </c>
      <c r="BI379" s="83">
        <f t="shared" si="205"/>
        <v>0</v>
      </c>
      <c r="BJ379" s="83">
        <f t="shared" si="205"/>
        <v>0</v>
      </c>
      <c r="BK379" s="83">
        <f t="shared" si="205"/>
        <v>0</v>
      </c>
      <c r="BL379" s="83">
        <f t="shared" si="205"/>
        <v>0</v>
      </c>
      <c r="BM379" s="83">
        <f t="shared" si="205"/>
        <v>0</v>
      </c>
      <c r="BN379" s="83">
        <f t="shared" si="205"/>
        <v>0</v>
      </c>
      <c r="BO379" s="83">
        <f t="shared" si="205"/>
        <v>0</v>
      </c>
      <c r="BP379" s="83">
        <f t="shared" si="205"/>
        <v>0</v>
      </c>
      <c r="BQ379" s="83">
        <f t="shared" si="205"/>
        <v>0</v>
      </c>
      <c r="BR379" s="83">
        <f t="shared" si="205"/>
        <v>0</v>
      </c>
      <c r="BS379" s="83">
        <f t="shared" si="205"/>
        <v>0</v>
      </c>
      <c r="BT379" s="83">
        <f t="shared" si="205"/>
        <v>0</v>
      </c>
      <c r="BU379" s="83">
        <f t="shared" si="205"/>
        <v>0</v>
      </c>
      <c r="BV379" s="83">
        <f t="shared" si="205"/>
        <v>0</v>
      </c>
      <c r="BW379" s="83">
        <f t="shared" si="205"/>
        <v>0</v>
      </c>
      <c r="BX379" s="83">
        <f t="shared" si="205"/>
        <v>0</v>
      </c>
      <c r="BY379" s="83">
        <f t="shared" si="205"/>
        <v>0</v>
      </c>
      <c r="BZ379" s="83">
        <f t="shared" si="205"/>
        <v>0</v>
      </c>
      <c r="CA379" s="83">
        <f t="shared" si="205"/>
        <v>0</v>
      </c>
      <c r="CB379" s="83">
        <f>SUM(CB380:CB385)</f>
        <v>0</v>
      </c>
      <c r="CC379" s="83">
        <f>SUM(CC380:CC385)</f>
        <v>0</v>
      </c>
      <c r="CD379" s="83">
        <f>SUM(CD380:CD385)</f>
        <v>0</v>
      </c>
      <c r="CE379" s="83">
        <f>SUM(CE380:CE385)</f>
        <v>0</v>
      </c>
      <c r="CF379" s="83">
        <f>SUM(CF380:CF385)</f>
        <v>0</v>
      </c>
      <c r="CG379" s="84">
        <f t="shared" si="205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0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0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0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0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0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0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0"/>
        <v>0</v>
      </c>
      <c r="K386" s="83">
        <f>SUM(K387:K390)</f>
        <v>0</v>
      </c>
      <c r="L386" s="83">
        <f t="shared" ref="L386:CG386" si="206">SUM(L387:L390)</f>
        <v>0</v>
      </c>
      <c r="M386" s="83">
        <f t="shared" si="206"/>
        <v>0</v>
      </c>
      <c r="N386" s="83">
        <f t="shared" si="206"/>
        <v>0</v>
      </c>
      <c r="O386" s="83">
        <f t="shared" si="206"/>
        <v>0</v>
      </c>
      <c r="P386" s="83">
        <f t="shared" si="206"/>
        <v>0</v>
      </c>
      <c r="Q386" s="83">
        <f t="shared" si="206"/>
        <v>0</v>
      </c>
      <c r="R386" s="83">
        <f t="shared" si="206"/>
        <v>0</v>
      </c>
      <c r="S386" s="83">
        <f t="shared" si="206"/>
        <v>0</v>
      </c>
      <c r="T386" s="83">
        <f t="shared" si="206"/>
        <v>0</v>
      </c>
      <c r="U386" s="83">
        <f t="shared" si="206"/>
        <v>0</v>
      </c>
      <c r="V386" s="83">
        <f t="shared" si="206"/>
        <v>0</v>
      </c>
      <c r="W386" s="83">
        <f t="shared" si="206"/>
        <v>0</v>
      </c>
      <c r="X386" s="83">
        <f t="shared" si="206"/>
        <v>0</v>
      </c>
      <c r="Y386" s="83">
        <f t="shared" si="206"/>
        <v>0</v>
      </c>
      <c r="Z386" s="83">
        <f t="shared" si="206"/>
        <v>0</v>
      </c>
      <c r="AA386" s="83">
        <f t="shared" si="206"/>
        <v>0</v>
      </c>
      <c r="AB386" s="83">
        <f t="shared" si="206"/>
        <v>0</v>
      </c>
      <c r="AC386" s="83">
        <f t="shared" si="206"/>
        <v>0</v>
      </c>
      <c r="AD386" s="83">
        <f t="shared" si="206"/>
        <v>0</v>
      </c>
      <c r="AE386" s="83">
        <f t="shared" si="206"/>
        <v>0</v>
      </c>
      <c r="AF386" s="83">
        <f t="shared" si="206"/>
        <v>0</v>
      </c>
      <c r="AG386" s="83">
        <f t="shared" si="206"/>
        <v>0</v>
      </c>
      <c r="AH386" s="83">
        <f t="shared" si="206"/>
        <v>0</v>
      </c>
      <c r="AI386" s="83">
        <f t="shared" si="206"/>
        <v>0</v>
      </c>
      <c r="AJ386" s="83">
        <f t="shared" si="206"/>
        <v>0</v>
      </c>
      <c r="AK386" s="83">
        <f t="shared" si="206"/>
        <v>0</v>
      </c>
      <c r="AL386" s="83">
        <f t="shared" si="206"/>
        <v>0</v>
      </c>
      <c r="AM386" s="83">
        <f t="shared" si="206"/>
        <v>0</v>
      </c>
      <c r="AN386" s="83">
        <f t="shared" si="206"/>
        <v>0</v>
      </c>
      <c r="AO386" s="83">
        <f t="shared" si="206"/>
        <v>0</v>
      </c>
      <c r="AP386" s="83">
        <f t="shared" si="206"/>
        <v>0</v>
      </c>
      <c r="AQ386" s="83">
        <f t="shared" si="206"/>
        <v>0</v>
      </c>
      <c r="AR386" s="83">
        <f t="shared" si="206"/>
        <v>0</v>
      </c>
      <c r="AS386" s="83">
        <f t="shared" si="206"/>
        <v>0</v>
      </c>
      <c r="AT386" s="83">
        <f t="shared" si="206"/>
        <v>0</v>
      </c>
      <c r="AU386" s="83">
        <f t="shared" si="206"/>
        <v>0</v>
      </c>
      <c r="AV386" s="83">
        <f t="shared" si="206"/>
        <v>0</v>
      </c>
      <c r="AW386" s="83">
        <f t="shared" si="206"/>
        <v>0</v>
      </c>
      <c r="AX386" s="83">
        <f t="shared" si="206"/>
        <v>0</v>
      </c>
      <c r="AY386" s="83">
        <f t="shared" si="206"/>
        <v>0</v>
      </c>
      <c r="AZ386" s="83">
        <f t="shared" si="206"/>
        <v>0</v>
      </c>
      <c r="BA386" s="83">
        <f t="shared" si="206"/>
        <v>0</v>
      </c>
      <c r="BB386" s="83">
        <f t="shared" si="206"/>
        <v>0</v>
      </c>
      <c r="BC386" s="83">
        <f t="shared" si="206"/>
        <v>0</v>
      </c>
      <c r="BD386" s="83">
        <f t="shared" si="206"/>
        <v>0</v>
      </c>
      <c r="BE386" s="83">
        <f t="shared" si="206"/>
        <v>0</v>
      </c>
      <c r="BF386" s="83">
        <f t="shared" si="206"/>
        <v>0</v>
      </c>
      <c r="BG386" s="83">
        <f t="shared" si="206"/>
        <v>0</v>
      </c>
      <c r="BH386" s="83">
        <f t="shared" si="206"/>
        <v>0</v>
      </c>
      <c r="BI386" s="83">
        <f t="shared" si="206"/>
        <v>0</v>
      </c>
      <c r="BJ386" s="83">
        <f t="shared" si="206"/>
        <v>0</v>
      </c>
      <c r="BK386" s="83">
        <f t="shared" si="206"/>
        <v>0</v>
      </c>
      <c r="BL386" s="83">
        <f t="shared" si="206"/>
        <v>0</v>
      </c>
      <c r="BM386" s="83">
        <f t="shared" si="206"/>
        <v>0</v>
      </c>
      <c r="BN386" s="83">
        <f t="shared" si="206"/>
        <v>0</v>
      </c>
      <c r="BO386" s="83">
        <f t="shared" si="206"/>
        <v>0</v>
      </c>
      <c r="BP386" s="83">
        <f t="shared" si="206"/>
        <v>0</v>
      </c>
      <c r="BQ386" s="83">
        <f t="shared" si="206"/>
        <v>0</v>
      </c>
      <c r="BR386" s="83">
        <f t="shared" si="206"/>
        <v>0</v>
      </c>
      <c r="BS386" s="83">
        <f t="shared" si="206"/>
        <v>0</v>
      </c>
      <c r="BT386" s="83">
        <f t="shared" si="206"/>
        <v>0</v>
      </c>
      <c r="BU386" s="83">
        <f t="shared" si="206"/>
        <v>0</v>
      </c>
      <c r="BV386" s="83">
        <f t="shared" si="206"/>
        <v>0</v>
      </c>
      <c r="BW386" s="83">
        <f t="shared" si="206"/>
        <v>0</v>
      </c>
      <c r="BX386" s="83">
        <f t="shared" si="206"/>
        <v>0</v>
      </c>
      <c r="BY386" s="83">
        <f t="shared" si="206"/>
        <v>0</v>
      </c>
      <c r="BZ386" s="83">
        <f t="shared" si="206"/>
        <v>0</v>
      </c>
      <c r="CA386" s="83">
        <f t="shared" si="206"/>
        <v>0</v>
      </c>
      <c r="CB386" s="83">
        <f>SUM(CB387:CB390)</f>
        <v>0</v>
      </c>
      <c r="CC386" s="83">
        <f>SUM(CC387:CC390)</f>
        <v>0</v>
      </c>
      <c r="CD386" s="83">
        <f>SUM(CD387:CD390)</f>
        <v>0</v>
      </c>
      <c r="CE386" s="83">
        <f>SUM(CE387:CE390)</f>
        <v>0</v>
      </c>
      <c r="CF386" s="83">
        <f>SUM(CF387:CF390)</f>
        <v>0</v>
      </c>
      <c r="CG386" s="84">
        <f t="shared" si="206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0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0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0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0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7">SUM(K392:CG392)</f>
        <v>190302.99000000005</v>
      </c>
      <c r="K392" s="60">
        <f>SUM(K393,K411)</f>
        <v>0</v>
      </c>
      <c r="L392" s="60">
        <f t="shared" ref="L392:BW392" si="208">SUM(L393,L411)</f>
        <v>862.45</v>
      </c>
      <c r="M392" s="60">
        <f t="shared" si="208"/>
        <v>40796.43</v>
      </c>
      <c r="N392" s="60">
        <f t="shared" si="208"/>
        <v>0</v>
      </c>
      <c r="O392" s="60">
        <f t="shared" si="208"/>
        <v>4538.08</v>
      </c>
      <c r="P392" s="60">
        <f t="shared" si="208"/>
        <v>262.45</v>
      </c>
      <c r="Q392" s="60">
        <f t="shared" si="208"/>
        <v>34011.21</v>
      </c>
      <c r="R392" s="60">
        <f t="shared" si="208"/>
        <v>0</v>
      </c>
      <c r="S392" s="60">
        <f t="shared" si="208"/>
        <v>3000.91</v>
      </c>
      <c r="T392" s="60">
        <f t="shared" si="208"/>
        <v>0</v>
      </c>
      <c r="U392" s="60">
        <f t="shared" si="208"/>
        <v>56639.29</v>
      </c>
      <c r="V392" s="60">
        <f t="shared" si="208"/>
        <v>341.91</v>
      </c>
      <c r="W392" s="60">
        <f t="shared" si="208"/>
        <v>0</v>
      </c>
      <c r="X392" s="60">
        <f t="shared" si="208"/>
        <v>291.54000000000002</v>
      </c>
      <c r="Y392" s="60">
        <f t="shared" si="208"/>
        <v>739.06</v>
      </c>
      <c r="Z392" s="60">
        <f t="shared" si="208"/>
        <v>0</v>
      </c>
      <c r="AA392" s="60">
        <f t="shared" si="208"/>
        <v>3924.26</v>
      </c>
      <c r="AB392" s="60">
        <f t="shared" si="208"/>
        <v>3076.17</v>
      </c>
      <c r="AC392" s="60">
        <f t="shared" si="208"/>
        <v>0</v>
      </c>
      <c r="AD392" s="60">
        <f t="shared" si="208"/>
        <v>36083.42</v>
      </c>
      <c r="AE392" s="60">
        <f t="shared" si="208"/>
        <v>3451</v>
      </c>
      <c r="AF392" s="60">
        <f t="shared" si="208"/>
        <v>1001.43</v>
      </c>
      <c r="AG392" s="60">
        <f t="shared" si="208"/>
        <v>954.37</v>
      </c>
      <c r="AH392" s="60">
        <f t="shared" si="208"/>
        <v>329.01</v>
      </c>
      <c r="AI392" s="60">
        <f t="shared" si="208"/>
        <v>0</v>
      </c>
      <c r="AJ392" s="60">
        <f t="shared" si="208"/>
        <v>0</v>
      </c>
      <c r="AK392" s="60">
        <f t="shared" si="208"/>
        <v>0</v>
      </c>
      <c r="AL392" s="60">
        <f t="shared" si="208"/>
        <v>0</v>
      </c>
      <c r="AM392" s="60">
        <f t="shared" si="208"/>
        <v>0</v>
      </c>
      <c r="AN392" s="60">
        <f t="shared" si="208"/>
        <v>0</v>
      </c>
      <c r="AO392" s="60">
        <f t="shared" si="208"/>
        <v>0</v>
      </c>
      <c r="AP392" s="60">
        <f t="shared" si="208"/>
        <v>0</v>
      </c>
      <c r="AQ392" s="60">
        <f t="shared" si="208"/>
        <v>0</v>
      </c>
      <c r="AR392" s="60">
        <f t="shared" si="208"/>
        <v>0</v>
      </c>
      <c r="AS392" s="60">
        <f t="shared" si="208"/>
        <v>0</v>
      </c>
      <c r="AT392" s="60">
        <f t="shared" si="208"/>
        <v>0</v>
      </c>
      <c r="AU392" s="60">
        <f t="shared" si="208"/>
        <v>0</v>
      </c>
      <c r="AV392" s="60">
        <f t="shared" si="208"/>
        <v>0</v>
      </c>
      <c r="AW392" s="60">
        <f t="shared" si="208"/>
        <v>0</v>
      </c>
      <c r="AX392" s="60">
        <f t="shared" si="208"/>
        <v>0</v>
      </c>
      <c r="AY392" s="60">
        <f t="shared" si="208"/>
        <v>0</v>
      </c>
      <c r="AZ392" s="60">
        <f t="shared" si="208"/>
        <v>0</v>
      </c>
      <c r="BA392" s="60">
        <f t="shared" si="208"/>
        <v>0</v>
      </c>
      <c r="BB392" s="60">
        <f t="shared" si="208"/>
        <v>0</v>
      </c>
      <c r="BC392" s="60">
        <f t="shared" si="208"/>
        <v>0</v>
      </c>
      <c r="BD392" s="60">
        <f t="shared" si="208"/>
        <v>0</v>
      </c>
      <c r="BE392" s="60">
        <f t="shared" si="208"/>
        <v>0</v>
      </c>
      <c r="BF392" s="60">
        <f t="shared" si="208"/>
        <v>0</v>
      </c>
      <c r="BG392" s="60">
        <f t="shared" si="208"/>
        <v>0</v>
      </c>
      <c r="BH392" s="60">
        <f t="shared" si="208"/>
        <v>0</v>
      </c>
      <c r="BI392" s="60">
        <f t="shared" si="208"/>
        <v>0</v>
      </c>
      <c r="BJ392" s="60">
        <f t="shared" si="208"/>
        <v>0</v>
      </c>
      <c r="BK392" s="60">
        <f t="shared" si="208"/>
        <v>0</v>
      </c>
      <c r="BL392" s="60">
        <f t="shared" si="208"/>
        <v>0</v>
      </c>
      <c r="BM392" s="60">
        <f t="shared" si="208"/>
        <v>0</v>
      </c>
      <c r="BN392" s="60">
        <f t="shared" si="208"/>
        <v>0</v>
      </c>
      <c r="BO392" s="60">
        <f t="shared" si="208"/>
        <v>0</v>
      </c>
      <c r="BP392" s="60">
        <f t="shared" si="208"/>
        <v>0</v>
      </c>
      <c r="BQ392" s="60">
        <f t="shared" si="208"/>
        <v>0</v>
      </c>
      <c r="BR392" s="60">
        <f t="shared" si="208"/>
        <v>0</v>
      </c>
      <c r="BS392" s="60">
        <f t="shared" si="208"/>
        <v>0</v>
      </c>
      <c r="BT392" s="60">
        <f t="shared" si="208"/>
        <v>0</v>
      </c>
      <c r="BU392" s="60">
        <f t="shared" si="208"/>
        <v>0</v>
      </c>
      <c r="BV392" s="60">
        <f t="shared" si="208"/>
        <v>0</v>
      </c>
      <c r="BW392" s="60">
        <f t="shared" si="208"/>
        <v>0</v>
      </c>
      <c r="BX392" s="60">
        <f t="shared" ref="BX392:CV392" si="209">SUM(BX393,BX411)</f>
        <v>0</v>
      </c>
      <c r="BY392" s="60">
        <f t="shared" si="209"/>
        <v>0</v>
      </c>
      <c r="BZ392" s="60">
        <f t="shared" si="209"/>
        <v>0</v>
      </c>
      <c r="CA392" s="60">
        <f t="shared" si="209"/>
        <v>0</v>
      </c>
      <c r="CB392" s="60">
        <f t="shared" si="209"/>
        <v>0</v>
      </c>
      <c r="CC392" s="60">
        <f t="shared" si="209"/>
        <v>0</v>
      </c>
      <c r="CD392" s="60">
        <f t="shared" si="209"/>
        <v>0</v>
      </c>
      <c r="CE392" s="60">
        <f t="shared" si="209"/>
        <v>0</v>
      </c>
      <c r="CF392" s="60">
        <f t="shared" si="209"/>
        <v>0</v>
      </c>
      <c r="CG392" s="61">
        <f t="shared" si="209"/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7"/>
        <v>190302.99000000005</v>
      </c>
      <c r="K393" s="116">
        <f>SUM(K394:K396,K400,,K405:K406,K409:K410)</f>
        <v>0</v>
      </c>
      <c r="L393" s="116">
        <f t="shared" ref="L393:BW393" si="210">SUM(L394:L396,L400,,L405:L406,L409:L410)</f>
        <v>862.45</v>
      </c>
      <c r="M393" s="116">
        <f t="shared" si="210"/>
        <v>40796.43</v>
      </c>
      <c r="N393" s="116">
        <f t="shared" si="210"/>
        <v>0</v>
      </c>
      <c r="O393" s="116">
        <f t="shared" si="210"/>
        <v>4538.08</v>
      </c>
      <c r="P393" s="116">
        <f t="shared" si="210"/>
        <v>262.45</v>
      </c>
      <c r="Q393" s="116">
        <f t="shared" si="210"/>
        <v>34011.21</v>
      </c>
      <c r="R393" s="116">
        <f t="shared" si="210"/>
        <v>0</v>
      </c>
      <c r="S393" s="116">
        <f t="shared" si="210"/>
        <v>3000.91</v>
      </c>
      <c r="T393" s="116">
        <f t="shared" si="210"/>
        <v>0</v>
      </c>
      <c r="U393" s="116">
        <f t="shared" si="210"/>
        <v>56639.29</v>
      </c>
      <c r="V393" s="116">
        <f t="shared" si="210"/>
        <v>341.91</v>
      </c>
      <c r="W393" s="116">
        <f t="shared" si="210"/>
        <v>0</v>
      </c>
      <c r="X393" s="116">
        <f t="shared" si="210"/>
        <v>291.54000000000002</v>
      </c>
      <c r="Y393" s="116">
        <f t="shared" si="210"/>
        <v>739.06</v>
      </c>
      <c r="Z393" s="116">
        <f t="shared" si="210"/>
        <v>0</v>
      </c>
      <c r="AA393" s="116">
        <f t="shared" si="210"/>
        <v>3924.26</v>
      </c>
      <c r="AB393" s="116">
        <f t="shared" si="210"/>
        <v>3076.17</v>
      </c>
      <c r="AC393" s="116">
        <f t="shared" si="210"/>
        <v>0</v>
      </c>
      <c r="AD393" s="116">
        <f t="shared" si="210"/>
        <v>36083.42</v>
      </c>
      <c r="AE393" s="116">
        <f t="shared" si="210"/>
        <v>3451</v>
      </c>
      <c r="AF393" s="116">
        <f t="shared" si="210"/>
        <v>1001.43</v>
      </c>
      <c r="AG393" s="116">
        <f t="shared" si="210"/>
        <v>954.37</v>
      </c>
      <c r="AH393" s="116">
        <f t="shared" si="210"/>
        <v>329.01</v>
      </c>
      <c r="AI393" s="116">
        <f t="shared" si="210"/>
        <v>0</v>
      </c>
      <c r="AJ393" s="116">
        <f t="shared" si="210"/>
        <v>0</v>
      </c>
      <c r="AK393" s="116">
        <f t="shared" si="210"/>
        <v>0</v>
      </c>
      <c r="AL393" s="116">
        <f t="shared" si="210"/>
        <v>0</v>
      </c>
      <c r="AM393" s="116">
        <f t="shared" si="210"/>
        <v>0</v>
      </c>
      <c r="AN393" s="116">
        <f t="shared" si="210"/>
        <v>0</v>
      </c>
      <c r="AO393" s="116">
        <f t="shared" si="210"/>
        <v>0</v>
      </c>
      <c r="AP393" s="116">
        <f t="shared" si="210"/>
        <v>0</v>
      </c>
      <c r="AQ393" s="116">
        <f t="shared" si="210"/>
        <v>0</v>
      </c>
      <c r="AR393" s="116">
        <f t="shared" si="210"/>
        <v>0</v>
      </c>
      <c r="AS393" s="116">
        <f t="shared" si="210"/>
        <v>0</v>
      </c>
      <c r="AT393" s="116">
        <f t="shared" si="210"/>
        <v>0</v>
      </c>
      <c r="AU393" s="116">
        <f t="shared" si="210"/>
        <v>0</v>
      </c>
      <c r="AV393" s="116">
        <f t="shared" si="210"/>
        <v>0</v>
      </c>
      <c r="AW393" s="116">
        <f t="shared" si="210"/>
        <v>0</v>
      </c>
      <c r="AX393" s="116">
        <f t="shared" si="210"/>
        <v>0</v>
      </c>
      <c r="AY393" s="116">
        <f t="shared" si="210"/>
        <v>0</v>
      </c>
      <c r="AZ393" s="116">
        <f t="shared" si="210"/>
        <v>0</v>
      </c>
      <c r="BA393" s="116">
        <f t="shared" si="210"/>
        <v>0</v>
      </c>
      <c r="BB393" s="116">
        <f t="shared" si="210"/>
        <v>0</v>
      </c>
      <c r="BC393" s="116">
        <f t="shared" si="210"/>
        <v>0</v>
      </c>
      <c r="BD393" s="116">
        <f t="shared" si="210"/>
        <v>0</v>
      </c>
      <c r="BE393" s="116">
        <f t="shared" si="210"/>
        <v>0</v>
      </c>
      <c r="BF393" s="116">
        <f t="shared" si="210"/>
        <v>0</v>
      </c>
      <c r="BG393" s="116">
        <f t="shared" si="210"/>
        <v>0</v>
      </c>
      <c r="BH393" s="116">
        <f t="shared" si="210"/>
        <v>0</v>
      </c>
      <c r="BI393" s="116">
        <f t="shared" si="210"/>
        <v>0</v>
      </c>
      <c r="BJ393" s="116">
        <f t="shared" si="210"/>
        <v>0</v>
      </c>
      <c r="BK393" s="116">
        <f t="shared" si="210"/>
        <v>0</v>
      </c>
      <c r="BL393" s="116">
        <f t="shared" si="210"/>
        <v>0</v>
      </c>
      <c r="BM393" s="116">
        <f t="shared" si="210"/>
        <v>0</v>
      </c>
      <c r="BN393" s="116">
        <f t="shared" si="210"/>
        <v>0</v>
      </c>
      <c r="BO393" s="116">
        <f t="shared" si="210"/>
        <v>0</v>
      </c>
      <c r="BP393" s="116">
        <f t="shared" si="210"/>
        <v>0</v>
      </c>
      <c r="BQ393" s="116">
        <f t="shared" si="210"/>
        <v>0</v>
      </c>
      <c r="BR393" s="116">
        <f t="shared" si="210"/>
        <v>0</v>
      </c>
      <c r="BS393" s="116">
        <f t="shared" si="210"/>
        <v>0</v>
      </c>
      <c r="BT393" s="116">
        <f t="shared" si="210"/>
        <v>0</v>
      </c>
      <c r="BU393" s="116">
        <f t="shared" si="210"/>
        <v>0</v>
      </c>
      <c r="BV393" s="116">
        <f t="shared" si="210"/>
        <v>0</v>
      </c>
      <c r="BW393" s="116">
        <f t="shared" si="210"/>
        <v>0</v>
      </c>
      <c r="BX393" s="116">
        <f t="shared" ref="BX393:CV393" si="211">SUM(BX394:BX396,BX400,,BX405:BX406,BX409:BX410)</f>
        <v>0</v>
      </c>
      <c r="BY393" s="116">
        <f t="shared" si="211"/>
        <v>0</v>
      </c>
      <c r="BZ393" s="116">
        <f t="shared" si="211"/>
        <v>0</v>
      </c>
      <c r="CA393" s="116">
        <f t="shared" si="211"/>
        <v>0</v>
      </c>
      <c r="CB393" s="116">
        <f t="shared" si="211"/>
        <v>0</v>
      </c>
      <c r="CC393" s="116">
        <f t="shared" si="211"/>
        <v>0</v>
      </c>
      <c r="CD393" s="116">
        <f t="shared" si="211"/>
        <v>0</v>
      </c>
      <c r="CE393" s="116">
        <f t="shared" si="211"/>
        <v>0</v>
      </c>
      <c r="CF393" s="116">
        <f t="shared" si="211"/>
        <v>0</v>
      </c>
      <c r="CG393" s="117">
        <f t="shared" si="211"/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7"/>
        <v>131906.82999999999</v>
      </c>
      <c r="K394" s="70"/>
      <c r="L394" s="70"/>
      <c r="M394" s="70">
        <v>18573.689999999999</v>
      </c>
      <c r="N394" s="70"/>
      <c r="O394" s="70">
        <v>1172.71</v>
      </c>
      <c r="P394" s="70"/>
      <c r="Q394" s="70">
        <v>8063.87</v>
      </c>
      <c r="R394" s="70"/>
      <c r="S394" s="70">
        <v>3000.91</v>
      </c>
      <c r="T394" s="70"/>
      <c r="U394" s="70">
        <v>56639.29</v>
      </c>
      <c r="V394" s="70">
        <v>341.91</v>
      </c>
      <c r="W394" s="70"/>
      <c r="X394" s="70">
        <v>291.54000000000002</v>
      </c>
      <c r="Y394" s="70">
        <v>739.06</v>
      </c>
      <c r="Z394" s="70"/>
      <c r="AA394" s="70">
        <v>3924.26</v>
      </c>
      <c r="AB394" s="70">
        <v>3076.17</v>
      </c>
      <c r="AC394" s="70"/>
      <c r="AD394" s="70">
        <v>36083.42</v>
      </c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2">IF(J394&gt;0,1,0)</f>
        <v>1</v>
      </c>
    </row>
    <row r="395" spans="1:91" ht="14.1" customHeight="1" x14ac:dyDescent="0.3">
      <c r="A395" s="52">
        <f t="shared" ref="A395:A458" si="213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7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2"/>
        <v>0</v>
      </c>
    </row>
    <row r="396" spans="1:91" s="51" customFormat="1" ht="14.1" customHeight="1" x14ac:dyDescent="0.3">
      <c r="A396" s="52">
        <f t="shared" si="213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7"/>
        <v>0</v>
      </c>
      <c r="K396" s="72">
        <f>SUM(K397:K399)</f>
        <v>0</v>
      </c>
      <c r="L396" s="72">
        <f t="shared" ref="L396:BW396" si="214">SUM(L397:L399)</f>
        <v>0</v>
      </c>
      <c r="M396" s="72">
        <f t="shared" si="214"/>
        <v>0</v>
      </c>
      <c r="N396" s="72">
        <f t="shared" si="214"/>
        <v>0</v>
      </c>
      <c r="O396" s="72">
        <f t="shared" si="214"/>
        <v>0</v>
      </c>
      <c r="P396" s="72">
        <f t="shared" si="214"/>
        <v>0</v>
      </c>
      <c r="Q396" s="72">
        <f t="shared" si="214"/>
        <v>0</v>
      </c>
      <c r="R396" s="72">
        <f t="shared" si="214"/>
        <v>0</v>
      </c>
      <c r="S396" s="72">
        <f t="shared" si="214"/>
        <v>0</v>
      </c>
      <c r="T396" s="72">
        <f t="shared" si="214"/>
        <v>0</v>
      </c>
      <c r="U396" s="72">
        <f t="shared" si="214"/>
        <v>0</v>
      </c>
      <c r="V396" s="72">
        <f t="shared" si="214"/>
        <v>0</v>
      </c>
      <c r="W396" s="72">
        <f t="shared" si="214"/>
        <v>0</v>
      </c>
      <c r="X396" s="72">
        <f t="shared" si="214"/>
        <v>0</v>
      </c>
      <c r="Y396" s="72">
        <f t="shared" si="214"/>
        <v>0</v>
      </c>
      <c r="Z396" s="72">
        <f t="shared" si="214"/>
        <v>0</v>
      </c>
      <c r="AA396" s="72">
        <f t="shared" si="214"/>
        <v>0</v>
      </c>
      <c r="AB396" s="72">
        <f t="shared" si="214"/>
        <v>0</v>
      </c>
      <c r="AC396" s="72">
        <f t="shared" si="214"/>
        <v>0</v>
      </c>
      <c r="AD396" s="72">
        <f t="shared" si="214"/>
        <v>0</v>
      </c>
      <c r="AE396" s="72">
        <f t="shared" si="214"/>
        <v>0</v>
      </c>
      <c r="AF396" s="72">
        <f t="shared" si="214"/>
        <v>0</v>
      </c>
      <c r="AG396" s="72">
        <f t="shared" si="214"/>
        <v>0</v>
      </c>
      <c r="AH396" s="72">
        <f t="shared" si="214"/>
        <v>0</v>
      </c>
      <c r="AI396" s="72">
        <f t="shared" si="214"/>
        <v>0</v>
      </c>
      <c r="AJ396" s="72">
        <f t="shared" si="214"/>
        <v>0</v>
      </c>
      <c r="AK396" s="72">
        <f t="shared" si="214"/>
        <v>0</v>
      </c>
      <c r="AL396" s="72">
        <f t="shared" si="214"/>
        <v>0</v>
      </c>
      <c r="AM396" s="72">
        <f t="shared" si="214"/>
        <v>0</v>
      </c>
      <c r="AN396" s="72">
        <f t="shared" si="214"/>
        <v>0</v>
      </c>
      <c r="AO396" s="72">
        <f t="shared" si="214"/>
        <v>0</v>
      </c>
      <c r="AP396" s="72">
        <f t="shared" si="214"/>
        <v>0</v>
      </c>
      <c r="AQ396" s="72">
        <f t="shared" si="214"/>
        <v>0</v>
      </c>
      <c r="AR396" s="72">
        <f t="shared" si="214"/>
        <v>0</v>
      </c>
      <c r="AS396" s="72">
        <f t="shared" si="214"/>
        <v>0</v>
      </c>
      <c r="AT396" s="72">
        <f t="shared" si="214"/>
        <v>0</v>
      </c>
      <c r="AU396" s="72">
        <f t="shared" si="214"/>
        <v>0</v>
      </c>
      <c r="AV396" s="72">
        <f t="shared" si="214"/>
        <v>0</v>
      </c>
      <c r="AW396" s="72">
        <f t="shared" si="214"/>
        <v>0</v>
      </c>
      <c r="AX396" s="72">
        <f t="shared" si="214"/>
        <v>0</v>
      </c>
      <c r="AY396" s="72">
        <f t="shared" si="214"/>
        <v>0</v>
      </c>
      <c r="AZ396" s="72">
        <f t="shared" si="214"/>
        <v>0</v>
      </c>
      <c r="BA396" s="72">
        <f t="shared" si="214"/>
        <v>0</v>
      </c>
      <c r="BB396" s="72">
        <f t="shared" si="214"/>
        <v>0</v>
      </c>
      <c r="BC396" s="72">
        <f t="shared" si="214"/>
        <v>0</v>
      </c>
      <c r="BD396" s="72">
        <f t="shared" si="214"/>
        <v>0</v>
      </c>
      <c r="BE396" s="72">
        <f t="shared" si="214"/>
        <v>0</v>
      </c>
      <c r="BF396" s="72">
        <f t="shared" si="214"/>
        <v>0</v>
      </c>
      <c r="BG396" s="72">
        <f t="shared" si="214"/>
        <v>0</v>
      </c>
      <c r="BH396" s="72">
        <f t="shared" si="214"/>
        <v>0</v>
      </c>
      <c r="BI396" s="72">
        <f t="shared" si="214"/>
        <v>0</v>
      </c>
      <c r="BJ396" s="72">
        <f t="shared" si="214"/>
        <v>0</v>
      </c>
      <c r="BK396" s="72">
        <f t="shared" si="214"/>
        <v>0</v>
      </c>
      <c r="BL396" s="72">
        <f t="shared" si="214"/>
        <v>0</v>
      </c>
      <c r="BM396" s="72">
        <f t="shared" si="214"/>
        <v>0</v>
      </c>
      <c r="BN396" s="72">
        <f t="shared" si="214"/>
        <v>0</v>
      </c>
      <c r="BO396" s="72">
        <f t="shared" si="214"/>
        <v>0</v>
      </c>
      <c r="BP396" s="72">
        <f t="shared" si="214"/>
        <v>0</v>
      </c>
      <c r="BQ396" s="72">
        <f t="shared" si="214"/>
        <v>0</v>
      </c>
      <c r="BR396" s="72">
        <f t="shared" si="214"/>
        <v>0</v>
      </c>
      <c r="BS396" s="72">
        <f t="shared" si="214"/>
        <v>0</v>
      </c>
      <c r="BT396" s="72">
        <f t="shared" si="214"/>
        <v>0</v>
      </c>
      <c r="BU396" s="72">
        <f t="shared" si="214"/>
        <v>0</v>
      </c>
      <c r="BV396" s="72">
        <f t="shared" si="214"/>
        <v>0</v>
      </c>
      <c r="BW396" s="72">
        <f t="shared" si="214"/>
        <v>0</v>
      </c>
      <c r="BX396" s="72">
        <f t="shared" ref="BX396:CV396" si="215">SUM(BX397:BX399)</f>
        <v>0</v>
      </c>
      <c r="BY396" s="72">
        <f t="shared" si="215"/>
        <v>0</v>
      </c>
      <c r="BZ396" s="72">
        <f t="shared" si="215"/>
        <v>0</v>
      </c>
      <c r="CA396" s="72">
        <f t="shared" si="215"/>
        <v>0</v>
      </c>
      <c r="CB396" s="72">
        <f t="shared" si="215"/>
        <v>0</v>
      </c>
      <c r="CC396" s="72">
        <f t="shared" si="215"/>
        <v>0</v>
      </c>
      <c r="CD396" s="72">
        <f t="shared" si="215"/>
        <v>0</v>
      </c>
      <c r="CE396" s="72">
        <f t="shared" si="215"/>
        <v>0</v>
      </c>
      <c r="CF396" s="72">
        <f t="shared" si="215"/>
        <v>0</v>
      </c>
      <c r="CG396" s="73">
        <f t="shared" si="215"/>
        <v>0</v>
      </c>
      <c r="CH396" s="58"/>
      <c r="CI396" s="10"/>
      <c r="CJ396" s="11"/>
      <c r="CM396" s="51">
        <f t="shared" si="212"/>
        <v>0</v>
      </c>
    </row>
    <row r="397" spans="1:91" ht="14.1" customHeight="1" x14ac:dyDescent="0.3">
      <c r="A397" s="52">
        <f t="shared" si="213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7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2"/>
        <v>0</v>
      </c>
    </row>
    <row r="398" spans="1:91" ht="14.1" customHeight="1" x14ac:dyDescent="0.3">
      <c r="A398" s="52">
        <f t="shared" si="213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7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2"/>
        <v>0</v>
      </c>
    </row>
    <row r="399" spans="1:91" ht="14.1" customHeight="1" x14ac:dyDescent="0.3">
      <c r="A399" s="52">
        <f t="shared" si="213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7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2"/>
        <v>0</v>
      </c>
    </row>
    <row r="400" spans="1:91" ht="14.1" customHeight="1" x14ac:dyDescent="0.3">
      <c r="A400" s="52">
        <f t="shared" si="213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7"/>
        <v>0</v>
      </c>
      <c r="K400" s="72">
        <f>SUM(K401:K404)</f>
        <v>0</v>
      </c>
      <c r="L400" s="72">
        <f t="shared" ref="L400:BW400" si="216">SUM(L401:L404)</f>
        <v>0</v>
      </c>
      <c r="M400" s="72">
        <f t="shared" si="216"/>
        <v>0</v>
      </c>
      <c r="N400" s="72">
        <f t="shared" si="216"/>
        <v>0</v>
      </c>
      <c r="O400" s="72">
        <f t="shared" si="216"/>
        <v>0</v>
      </c>
      <c r="P400" s="72">
        <f t="shared" si="216"/>
        <v>0</v>
      </c>
      <c r="Q400" s="72">
        <f t="shared" si="216"/>
        <v>0</v>
      </c>
      <c r="R400" s="72">
        <f t="shared" si="216"/>
        <v>0</v>
      </c>
      <c r="S400" s="72">
        <f t="shared" si="216"/>
        <v>0</v>
      </c>
      <c r="T400" s="72">
        <f t="shared" si="216"/>
        <v>0</v>
      </c>
      <c r="U400" s="72">
        <f t="shared" si="216"/>
        <v>0</v>
      </c>
      <c r="V400" s="72">
        <f t="shared" si="216"/>
        <v>0</v>
      </c>
      <c r="W400" s="72">
        <f t="shared" si="216"/>
        <v>0</v>
      </c>
      <c r="X400" s="72">
        <f t="shared" si="216"/>
        <v>0</v>
      </c>
      <c r="Y400" s="72">
        <f t="shared" si="216"/>
        <v>0</v>
      </c>
      <c r="Z400" s="72">
        <f t="shared" si="216"/>
        <v>0</v>
      </c>
      <c r="AA400" s="72">
        <f t="shared" si="216"/>
        <v>0</v>
      </c>
      <c r="AB400" s="72">
        <f t="shared" si="216"/>
        <v>0</v>
      </c>
      <c r="AC400" s="72">
        <f t="shared" si="216"/>
        <v>0</v>
      </c>
      <c r="AD400" s="72">
        <f t="shared" si="216"/>
        <v>0</v>
      </c>
      <c r="AE400" s="72">
        <f t="shared" si="216"/>
        <v>0</v>
      </c>
      <c r="AF400" s="72">
        <f t="shared" si="216"/>
        <v>0</v>
      </c>
      <c r="AG400" s="72">
        <f t="shared" si="216"/>
        <v>0</v>
      </c>
      <c r="AH400" s="72">
        <f t="shared" si="216"/>
        <v>0</v>
      </c>
      <c r="AI400" s="72">
        <f t="shared" si="216"/>
        <v>0</v>
      </c>
      <c r="AJ400" s="72">
        <f t="shared" si="216"/>
        <v>0</v>
      </c>
      <c r="AK400" s="72">
        <f t="shared" si="216"/>
        <v>0</v>
      </c>
      <c r="AL400" s="72">
        <f t="shared" si="216"/>
        <v>0</v>
      </c>
      <c r="AM400" s="72">
        <f t="shared" si="216"/>
        <v>0</v>
      </c>
      <c r="AN400" s="72">
        <f t="shared" si="216"/>
        <v>0</v>
      </c>
      <c r="AO400" s="72">
        <f t="shared" si="216"/>
        <v>0</v>
      </c>
      <c r="AP400" s="72">
        <f t="shared" si="216"/>
        <v>0</v>
      </c>
      <c r="AQ400" s="72">
        <f t="shared" si="216"/>
        <v>0</v>
      </c>
      <c r="AR400" s="72">
        <f t="shared" si="216"/>
        <v>0</v>
      </c>
      <c r="AS400" s="72">
        <f t="shared" si="216"/>
        <v>0</v>
      </c>
      <c r="AT400" s="72">
        <f t="shared" si="216"/>
        <v>0</v>
      </c>
      <c r="AU400" s="72">
        <f t="shared" si="216"/>
        <v>0</v>
      </c>
      <c r="AV400" s="72">
        <f t="shared" si="216"/>
        <v>0</v>
      </c>
      <c r="AW400" s="72">
        <f t="shared" si="216"/>
        <v>0</v>
      </c>
      <c r="AX400" s="72">
        <f t="shared" si="216"/>
        <v>0</v>
      </c>
      <c r="AY400" s="72">
        <f t="shared" si="216"/>
        <v>0</v>
      </c>
      <c r="AZ400" s="72">
        <f t="shared" si="216"/>
        <v>0</v>
      </c>
      <c r="BA400" s="72">
        <f t="shared" si="216"/>
        <v>0</v>
      </c>
      <c r="BB400" s="72">
        <f t="shared" si="216"/>
        <v>0</v>
      </c>
      <c r="BC400" s="72">
        <f t="shared" si="216"/>
        <v>0</v>
      </c>
      <c r="BD400" s="72">
        <f t="shared" si="216"/>
        <v>0</v>
      </c>
      <c r="BE400" s="72">
        <f t="shared" si="216"/>
        <v>0</v>
      </c>
      <c r="BF400" s="72">
        <f t="shared" si="216"/>
        <v>0</v>
      </c>
      <c r="BG400" s="72">
        <f t="shared" si="216"/>
        <v>0</v>
      </c>
      <c r="BH400" s="72">
        <f t="shared" si="216"/>
        <v>0</v>
      </c>
      <c r="BI400" s="72">
        <f t="shared" si="216"/>
        <v>0</v>
      </c>
      <c r="BJ400" s="72">
        <f t="shared" si="216"/>
        <v>0</v>
      </c>
      <c r="BK400" s="72">
        <f t="shared" si="216"/>
        <v>0</v>
      </c>
      <c r="BL400" s="72">
        <f t="shared" si="216"/>
        <v>0</v>
      </c>
      <c r="BM400" s="72">
        <f t="shared" si="216"/>
        <v>0</v>
      </c>
      <c r="BN400" s="72">
        <f t="shared" si="216"/>
        <v>0</v>
      </c>
      <c r="BO400" s="72">
        <f t="shared" si="216"/>
        <v>0</v>
      </c>
      <c r="BP400" s="72">
        <f t="shared" si="216"/>
        <v>0</v>
      </c>
      <c r="BQ400" s="72">
        <f t="shared" si="216"/>
        <v>0</v>
      </c>
      <c r="BR400" s="72">
        <f t="shared" si="216"/>
        <v>0</v>
      </c>
      <c r="BS400" s="72">
        <f t="shared" si="216"/>
        <v>0</v>
      </c>
      <c r="BT400" s="72">
        <f t="shared" si="216"/>
        <v>0</v>
      </c>
      <c r="BU400" s="72">
        <f t="shared" si="216"/>
        <v>0</v>
      </c>
      <c r="BV400" s="72">
        <f t="shared" si="216"/>
        <v>0</v>
      </c>
      <c r="BW400" s="72">
        <f t="shared" si="216"/>
        <v>0</v>
      </c>
      <c r="BX400" s="72">
        <f t="shared" ref="BX400:CV400" si="217">SUM(BX401:BX404)</f>
        <v>0</v>
      </c>
      <c r="BY400" s="72">
        <f t="shared" si="217"/>
        <v>0</v>
      </c>
      <c r="BZ400" s="72">
        <f t="shared" si="217"/>
        <v>0</v>
      </c>
      <c r="CA400" s="72">
        <f t="shared" si="217"/>
        <v>0</v>
      </c>
      <c r="CB400" s="72">
        <f t="shared" si="217"/>
        <v>0</v>
      </c>
      <c r="CC400" s="72">
        <f t="shared" si="217"/>
        <v>0</v>
      </c>
      <c r="CD400" s="72">
        <f t="shared" si="217"/>
        <v>0</v>
      </c>
      <c r="CE400" s="72">
        <f t="shared" si="217"/>
        <v>0</v>
      </c>
      <c r="CF400" s="72">
        <f t="shared" si="217"/>
        <v>0</v>
      </c>
      <c r="CG400" s="73">
        <f t="shared" si="217"/>
        <v>0</v>
      </c>
      <c r="CH400" s="8"/>
      <c r="CI400" s="19"/>
      <c r="CJ400" s="20"/>
      <c r="CM400" s="51">
        <f t="shared" si="212"/>
        <v>0</v>
      </c>
    </row>
    <row r="401" spans="1:91" ht="14.1" customHeight="1" x14ac:dyDescent="0.3">
      <c r="A401" s="52">
        <f t="shared" si="213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7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2"/>
        <v>0</v>
      </c>
    </row>
    <row r="402" spans="1:91" s="51" customFormat="1" ht="14.1" customHeight="1" x14ac:dyDescent="0.3">
      <c r="A402" s="52">
        <f t="shared" si="213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7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3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7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8">IF(J403&gt;0,1,0)</f>
        <v>0</v>
      </c>
    </row>
    <row r="404" spans="1:91" s="51" customFormat="1" ht="14.1" customHeight="1" x14ac:dyDescent="0.3">
      <c r="A404" s="52">
        <f t="shared" si="213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7"/>
        <v>0</v>
      </c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8"/>
        <v>0</v>
      </c>
    </row>
    <row r="405" spans="1:91" ht="14.1" customHeight="1" x14ac:dyDescent="0.3">
      <c r="A405" s="52">
        <f t="shared" si="213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7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8"/>
        <v>0</v>
      </c>
    </row>
    <row r="406" spans="1:91" ht="14.1" customHeight="1" x14ac:dyDescent="0.3">
      <c r="A406" s="52">
        <f t="shared" si="213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7"/>
        <v>0</v>
      </c>
      <c r="K406" s="72">
        <f>SUM(K407:K408)</f>
        <v>0</v>
      </c>
      <c r="L406" s="72">
        <f t="shared" ref="L406:BW406" si="219">SUM(L407:L408)</f>
        <v>0</v>
      </c>
      <c r="M406" s="72">
        <f t="shared" si="219"/>
        <v>0</v>
      </c>
      <c r="N406" s="72">
        <f t="shared" si="219"/>
        <v>0</v>
      </c>
      <c r="O406" s="72">
        <f t="shared" si="219"/>
        <v>0</v>
      </c>
      <c r="P406" s="72">
        <f t="shared" si="219"/>
        <v>0</v>
      </c>
      <c r="Q406" s="72">
        <f t="shared" si="219"/>
        <v>0</v>
      </c>
      <c r="R406" s="72">
        <f t="shared" si="219"/>
        <v>0</v>
      </c>
      <c r="S406" s="72">
        <f t="shared" si="219"/>
        <v>0</v>
      </c>
      <c r="T406" s="72">
        <f t="shared" si="219"/>
        <v>0</v>
      </c>
      <c r="U406" s="72">
        <f t="shared" si="219"/>
        <v>0</v>
      </c>
      <c r="V406" s="72">
        <f t="shared" si="219"/>
        <v>0</v>
      </c>
      <c r="W406" s="72">
        <f t="shared" si="219"/>
        <v>0</v>
      </c>
      <c r="X406" s="72">
        <f t="shared" si="219"/>
        <v>0</v>
      </c>
      <c r="Y406" s="72">
        <f t="shared" si="219"/>
        <v>0</v>
      </c>
      <c r="Z406" s="72">
        <f t="shared" si="219"/>
        <v>0</v>
      </c>
      <c r="AA406" s="72">
        <f t="shared" si="219"/>
        <v>0</v>
      </c>
      <c r="AB406" s="72">
        <f t="shared" si="219"/>
        <v>0</v>
      </c>
      <c r="AC406" s="72">
        <f t="shared" si="219"/>
        <v>0</v>
      </c>
      <c r="AD406" s="72">
        <f t="shared" si="219"/>
        <v>0</v>
      </c>
      <c r="AE406" s="72">
        <f t="shared" si="219"/>
        <v>0</v>
      </c>
      <c r="AF406" s="72">
        <f t="shared" si="219"/>
        <v>0</v>
      </c>
      <c r="AG406" s="72">
        <f t="shared" si="219"/>
        <v>0</v>
      </c>
      <c r="AH406" s="72">
        <f t="shared" si="219"/>
        <v>0</v>
      </c>
      <c r="AI406" s="72">
        <f t="shared" si="219"/>
        <v>0</v>
      </c>
      <c r="AJ406" s="72">
        <f t="shared" si="219"/>
        <v>0</v>
      </c>
      <c r="AK406" s="72">
        <f t="shared" si="219"/>
        <v>0</v>
      </c>
      <c r="AL406" s="72">
        <f t="shared" si="219"/>
        <v>0</v>
      </c>
      <c r="AM406" s="72">
        <f t="shared" si="219"/>
        <v>0</v>
      </c>
      <c r="AN406" s="72">
        <f t="shared" si="219"/>
        <v>0</v>
      </c>
      <c r="AO406" s="72">
        <f t="shared" si="219"/>
        <v>0</v>
      </c>
      <c r="AP406" s="72">
        <f t="shared" si="219"/>
        <v>0</v>
      </c>
      <c r="AQ406" s="72">
        <f t="shared" si="219"/>
        <v>0</v>
      </c>
      <c r="AR406" s="72">
        <f t="shared" si="219"/>
        <v>0</v>
      </c>
      <c r="AS406" s="72">
        <f t="shared" si="219"/>
        <v>0</v>
      </c>
      <c r="AT406" s="72">
        <f t="shared" si="219"/>
        <v>0</v>
      </c>
      <c r="AU406" s="72">
        <f t="shared" si="219"/>
        <v>0</v>
      </c>
      <c r="AV406" s="72">
        <f t="shared" si="219"/>
        <v>0</v>
      </c>
      <c r="AW406" s="72">
        <f t="shared" si="219"/>
        <v>0</v>
      </c>
      <c r="AX406" s="72">
        <f t="shared" si="219"/>
        <v>0</v>
      </c>
      <c r="AY406" s="72">
        <f t="shared" si="219"/>
        <v>0</v>
      </c>
      <c r="AZ406" s="72">
        <f t="shared" si="219"/>
        <v>0</v>
      </c>
      <c r="BA406" s="72">
        <f t="shared" si="219"/>
        <v>0</v>
      </c>
      <c r="BB406" s="72">
        <f t="shared" si="219"/>
        <v>0</v>
      </c>
      <c r="BC406" s="72">
        <f t="shared" si="219"/>
        <v>0</v>
      </c>
      <c r="BD406" s="72">
        <f t="shared" si="219"/>
        <v>0</v>
      </c>
      <c r="BE406" s="72">
        <f t="shared" si="219"/>
        <v>0</v>
      </c>
      <c r="BF406" s="72">
        <f t="shared" si="219"/>
        <v>0</v>
      </c>
      <c r="BG406" s="72">
        <f t="shared" si="219"/>
        <v>0</v>
      </c>
      <c r="BH406" s="72">
        <f t="shared" si="219"/>
        <v>0</v>
      </c>
      <c r="BI406" s="72">
        <f t="shared" si="219"/>
        <v>0</v>
      </c>
      <c r="BJ406" s="72">
        <f t="shared" si="219"/>
        <v>0</v>
      </c>
      <c r="BK406" s="72">
        <f t="shared" si="219"/>
        <v>0</v>
      </c>
      <c r="BL406" s="72">
        <f t="shared" si="219"/>
        <v>0</v>
      </c>
      <c r="BM406" s="72">
        <f t="shared" si="219"/>
        <v>0</v>
      </c>
      <c r="BN406" s="72">
        <f t="shared" si="219"/>
        <v>0</v>
      </c>
      <c r="BO406" s="72">
        <f t="shared" si="219"/>
        <v>0</v>
      </c>
      <c r="BP406" s="72">
        <f t="shared" si="219"/>
        <v>0</v>
      </c>
      <c r="BQ406" s="72">
        <f t="shared" si="219"/>
        <v>0</v>
      </c>
      <c r="BR406" s="72">
        <f t="shared" si="219"/>
        <v>0</v>
      </c>
      <c r="BS406" s="72">
        <f t="shared" si="219"/>
        <v>0</v>
      </c>
      <c r="BT406" s="72">
        <f t="shared" si="219"/>
        <v>0</v>
      </c>
      <c r="BU406" s="72">
        <f t="shared" si="219"/>
        <v>0</v>
      </c>
      <c r="BV406" s="72">
        <f t="shared" si="219"/>
        <v>0</v>
      </c>
      <c r="BW406" s="72">
        <f t="shared" si="219"/>
        <v>0</v>
      </c>
      <c r="BX406" s="72">
        <f t="shared" ref="BX406:CV406" si="220">SUM(BX407:BX408)</f>
        <v>0</v>
      </c>
      <c r="BY406" s="72">
        <f t="shared" si="220"/>
        <v>0</v>
      </c>
      <c r="BZ406" s="72">
        <f t="shared" si="220"/>
        <v>0</v>
      </c>
      <c r="CA406" s="72">
        <f t="shared" si="220"/>
        <v>0</v>
      </c>
      <c r="CB406" s="72">
        <f t="shared" si="220"/>
        <v>0</v>
      </c>
      <c r="CC406" s="72">
        <f t="shared" si="220"/>
        <v>0</v>
      </c>
      <c r="CD406" s="72">
        <f t="shared" si="220"/>
        <v>0</v>
      </c>
      <c r="CE406" s="72">
        <f t="shared" si="220"/>
        <v>0</v>
      </c>
      <c r="CF406" s="72">
        <f t="shared" si="220"/>
        <v>0</v>
      </c>
      <c r="CG406" s="73">
        <f t="shared" si="220"/>
        <v>0</v>
      </c>
      <c r="CH406" s="8"/>
      <c r="CI406" s="19"/>
      <c r="CJ406" s="20"/>
      <c r="CM406" s="51">
        <f t="shared" si="218"/>
        <v>0</v>
      </c>
    </row>
    <row r="407" spans="1:91" ht="14.1" customHeight="1" x14ac:dyDescent="0.3">
      <c r="A407" s="52">
        <f t="shared" si="213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7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8"/>
        <v>0</v>
      </c>
    </row>
    <row r="408" spans="1:91" ht="14.1" customHeight="1" x14ac:dyDescent="0.3">
      <c r="A408" s="52">
        <f t="shared" si="213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7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8"/>
        <v>0</v>
      </c>
    </row>
    <row r="409" spans="1:91" ht="14.1" customHeight="1" x14ac:dyDescent="0.3">
      <c r="A409" s="52">
        <f t="shared" si="213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7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8"/>
        <v>0</v>
      </c>
    </row>
    <row r="410" spans="1:91" ht="14.1" customHeight="1" x14ac:dyDescent="0.3">
      <c r="A410" s="52">
        <f t="shared" si="213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7"/>
        <v>58396.160000000011</v>
      </c>
      <c r="K410" s="70"/>
      <c r="L410" s="70">
        <v>862.45</v>
      </c>
      <c r="M410" s="70">
        <v>22222.74</v>
      </c>
      <c r="N410" s="70"/>
      <c r="O410" s="70">
        <v>3365.37</v>
      </c>
      <c r="P410" s="70">
        <v>262.45</v>
      </c>
      <c r="Q410" s="70">
        <v>25947.34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3451</v>
      </c>
      <c r="AF410" s="70">
        <v>1001.43</v>
      </c>
      <c r="AG410" s="70">
        <v>954.37</v>
      </c>
      <c r="AH410" s="70">
        <v>329.01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8"/>
        <v>1</v>
      </c>
    </row>
    <row r="411" spans="1:91" ht="14.1" customHeight="1" x14ac:dyDescent="0.3">
      <c r="A411" s="52">
        <f t="shared" si="213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7"/>
        <v>0</v>
      </c>
      <c r="K411" s="83">
        <f>SUM(K412:K415)</f>
        <v>0</v>
      </c>
      <c r="L411" s="83">
        <f t="shared" ref="L411:BW411" si="221">SUM(L412:L415)</f>
        <v>0</v>
      </c>
      <c r="M411" s="83">
        <f t="shared" si="221"/>
        <v>0</v>
      </c>
      <c r="N411" s="83">
        <f t="shared" si="221"/>
        <v>0</v>
      </c>
      <c r="O411" s="83">
        <f t="shared" si="221"/>
        <v>0</v>
      </c>
      <c r="P411" s="83">
        <f t="shared" si="221"/>
        <v>0</v>
      </c>
      <c r="Q411" s="83">
        <f t="shared" si="221"/>
        <v>0</v>
      </c>
      <c r="R411" s="83">
        <f t="shared" si="221"/>
        <v>0</v>
      </c>
      <c r="S411" s="83">
        <f t="shared" si="221"/>
        <v>0</v>
      </c>
      <c r="T411" s="83">
        <f t="shared" si="221"/>
        <v>0</v>
      </c>
      <c r="U411" s="83">
        <f t="shared" si="221"/>
        <v>0</v>
      </c>
      <c r="V411" s="83">
        <f t="shared" si="221"/>
        <v>0</v>
      </c>
      <c r="W411" s="83">
        <f t="shared" si="221"/>
        <v>0</v>
      </c>
      <c r="X411" s="83">
        <f t="shared" si="221"/>
        <v>0</v>
      </c>
      <c r="Y411" s="83">
        <f t="shared" si="221"/>
        <v>0</v>
      </c>
      <c r="Z411" s="83">
        <f t="shared" si="221"/>
        <v>0</v>
      </c>
      <c r="AA411" s="83">
        <f t="shared" si="221"/>
        <v>0</v>
      </c>
      <c r="AB411" s="83">
        <f t="shared" si="221"/>
        <v>0</v>
      </c>
      <c r="AC411" s="83">
        <f t="shared" si="221"/>
        <v>0</v>
      </c>
      <c r="AD411" s="83">
        <f t="shared" si="221"/>
        <v>0</v>
      </c>
      <c r="AE411" s="83">
        <f t="shared" si="221"/>
        <v>0</v>
      </c>
      <c r="AF411" s="83">
        <f t="shared" si="221"/>
        <v>0</v>
      </c>
      <c r="AG411" s="83">
        <f t="shared" si="221"/>
        <v>0</v>
      </c>
      <c r="AH411" s="83">
        <f t="shared" si="221"/>
        <v>0</v>
      </c>
      <c r="AI411" s="83">
        <f t="shared" si="221"/>
        <v>0</v>
      </c>
      <c r="AJ411" s="83">
        <f t="shared" si="221"/>
        <v>0</v>
      </c>
      <c r="AK411" s="83">
        <f t="shared" si="221"/>
        <v>0</v>
      </c>
      <c r="AL411" s="83">
        <f t="shared" si="221"/>
        <v>0</v>
      </c>
      <c r="AM411" s="83">
        <f t="shared" si="221"/>
        <v>0</v>
      </c>
      <c r="AN411" s="83">
        <f t="shared" si="221"/>
        <v>0</v>
      </c>
      <c r="AO411" s="83">
        <f t="shared" si="221"/>
        <v>0</v>
      </c>
      <c r="AP411" s="83">
        <f t="shared" si="221"/>
        <v>0</v>
      </c>
      <c r="AQ411" s="83">
        <f t="shared" si="221"/>
        <v>0</v>
      </c>
      <c r="AR411" s="83">
        <f t="shared" si="221"/>
        <v>0</v>
      </c>
      <c r="AS411" s="83">
        <f t="shared" si="221"/>
        <v>0</v>
      </c>
      <c r="AT411" s="83">
        <f t="shared" si="221"/>
        <v>0</v>
      </c>
      <c r="AU411" s="83">
        <f t="shared" si="221"/>
        <v>0</v>
      </c>
      <c r="AV411" s="83">
        <f t="shared" si="221"/>
        <v>0</v>
      </c>
      <c r="AW411" s="83">
        <f t="shared" si="221"/>
        <v>0</v>
      </c>
      <c r="AX411" s="83">
        <f t="shared" si="221"/>
        <v>0</v>
      </c>
      <c r="AY411" s="83">
        <f t="shared" si="221"/>
        <v>0</v>
      </c>
      <c r="AZ411" s="83">
        <f t="shared" si="221"/>
        <v>0</v>
      </c>
      <c r="BA411" s="83">
        <f t="shared" si="221"/>
        <v>0</v>
      </c>
      <c r="BB411" s="83">
        <f t="shared" si="221"/>
        <v>0</v>
      </c>
      <c r="BC411" s="83">
        <f t="shared" si="221"/>
        <v>0</v>
      </c>
      <c r="BD411" s="83">
        <f t="shared" si="221"/>
        <v>0</v>
      </c>
      <c r="BE411" s="83">
        <f t="shared" si="221"/>
        <v>0</v>
      </c>
      <c r="BF411" s="83">
        <f t="shared" si="221"/>
        <v>0</v>
      </c>
      <c r="BG411" s="83">
        <f t="shared" si="221"/>
        <v>0</v>
      </c>
      <c r="BH411" s="83">
        <f t="shared" si="221"/>
        <v>0</v>
      </c>
      <c r="BI411" s="83">
        <f t="shared" si="221"/>
        <v>0</v>
      </c>
      <c r="BJ411" s="83">
        <f t="shared" si="221"/>
        <v>0</v>
      </c>
      <c r="BK411" s="83">
        <f t="shared" si="221"/>
        <v>0</v>
      </c>
      <c r="BL411" s="83">
        <f t="shared" si="221"/>
        <v>0</v>
      </c>
      <c r="BM411" s="83">
        <f t="shared" si="221"/>
        <v>0</v>
      </c>
      <c r="BN411" s="83">
        <f t="shared" si="221"/>
        <v>0</v>
      </c>
      <c r="BO411" s="83">
        <f t="shared" si="221"/>
        <v>0</v>
      </c>
      <c r="BP411" s="83">
        <f t="shared" si="221"/>
        <v>0</v>
      </c>
      <c r="BQ411" s="83">
        <f t="shared" si="221"/>
        <v>0</v>
      </c>
      <c r="BR411" s="83">
        <f t="shared" si="221"/>
        <v>0</v>
      </c>
      <c r="BS411" s="83">
        <f t="shared" si="221"/>
        <v>0</v>
      </c>
      <c r="BT411" s="83">
        <f t="shared" si="221"/>
        <v>0</v>
      </c>
      <c r="BU411" s="83">
        <f t="shared" si="221"/>
        <v>0</v>
      </c>
      <c r="BV411" s="83">
        <f t="shared" si="221"/>
        <v>0</v>
      </c>
      <c r="BW411" s="83">
        <f t="shared" si="221"/>
        <v>0</v>
      </c>
      <c r="BX411" s="83">
        <f t="shared" ref="BX411:CV411" si="222">SUM(BX412:BX415)</f>
        <v>0</v>
      </c>
      <c r="BY411" s="83">
        <f t="shared" si="222"/>
        <v>0</v>
      </c>
      <c r="BZ411" s="83">
        <f t="shared" si="222"/>
        <v>0</v>
      </c>
      <c r="CA411" s="83">
        <f t="shared" si="222"/>
        <v>0</v>
      </c>
      <c r="CB411" s="83">
        <f t="shared" si="222"/>
        <v>0</v>
      </c>
      <c r="CC411" s="83">
        <f t="shared" si="222"/>
        <v>0</v>
      </c>
      <c r="CD411" s="83">
        <f t="shared" si="222"/>
        <v>0</v>
      </c>
      <c r="CE411" s="83">
        <f t="shared" si="222"/>
        <v>0</v>
      </c>
      <c r="CF411" s="83">
        <f t="shared" si="222"/>
        <v>0</v>
      </c>
      <c r="CG411" s="84">
        <f t="shared" si="222"/>
        <v>0</v>
      </c>
      <c r="CH411" s="8"/>
      <c r="CI411" s="19"/>
      <c r="CJ411" s="20"/>
      <c r="CM411" s="51">
        <f t="shared" si="218"/>
        <v>0</v>
      </c>
    </row>
    <row r="412" spans="1:91" ht="14.1" customHeight="1" x14ac:dyDescent="0.3">
      <c r="A412" s="52">
        <f t="shared" si="213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7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8"/>
        <v>0</v>
      </c>
    </row>
    <row r="413" spans="1:91" ht="14.1" customHeight="1" x14ac:dyDescent="0.3">
      <c r="A413" s="52">
        <f t="shared" si="213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7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8"/>
        <v>0</v>
      </c>
    </row>
    <row r="414" spans="1:91" s="51" customFormat="1" ht="14.1" customHeight="1" x14ac:dyDescent="0.3">
      <c r="A414" s="52">
        <f t="shared" si="213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7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8"/>
        <v>0</v>
      </c>
    </row>
    <row r="415" spans="1:91" ht="14.1" customHeight="1" x14ac:dyDescent="0.3">
      <c r="A415" s="52">
        <f t="shared" si="213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7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8"/>
        <v>0</v>
      </c>
    </row>
    <row r="416" spans="1:91" ht="14.1" customHeight="1" x14ac:dyDescent="0.3">
      <c r="A416" s="52">
        <f t="shared" si="213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8"/>
        <v>0</v>
      </c>
    </row>
    <row r="417" spans="1:91" ht="14.1" customHeight="1" x14ac:dyDescent="0.3">
      <c r="A417" s="52">
        <f t="shared" si="213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7"/>
        <v>0</v>
      </c>
      <c r="K417" s="60">
        <f>SUM(K418,K449)</f>
        <v>0</v>
      </c>
      <c r="L417" s="60">
        <f t="shared" ref="L417:BW417" si="223">SUM(L418,L449)</f>
        <v>0</v>
      </c>
      <c r="M417" s="60">
        <f t="shared" si="223"/>
        <v>0</v>
      </c>
      <c r="N417" s="60">
        <f t="shared" si="223"/>
        <v>0</v>
      </c>
      <c r="O417" s="60">
        <f t="shared" si="223"/>
        <v>0</v>
      </c>
      <c r="P417" s="60">
        <f t="shared" si="223"/>
        <v>0</v>
      </c>
      <c r="Q417" s="60">
        <f t="shared" si="223"/>
        <v>0</v>
      </c>
      <c r="R417" s="60">
        <f t="shared" si="223"/>
        <v>0</v>
      </c>
      <c r="S417" s="60">
        <f t="shared" si="223"/>
        <v>0</v>
      </c>
      <c r="T417" s="60">
        <f t="shared" si="223"/>
        <v>0</v>
      </c>
      <c r="U417" s="60">
        <f t="shared" si="223"/>
        <v>0</v>
      </c>
      <c r="V417" s="60">
        <f t="shared" si="223"/>
        <v>0</v>
      </c>
      <c r="W417" s="60">
        <f t="shared" si="223"/>
        <v>0</v>
      </c>
      <c r="X417" s="60">
        <f t="shared" si="223"/>
        <v>0</v>
      </c>
      <c r="Y417" s="60">
        <f t="shared" si="223"/>
        <v>0</v>
      </c>
      <c r="Z417" s="60">
        <f t="shared" si="223"/>
        <v>0</v>
      </c>
      <c r="AA417" s="60">
        <f t="shared" si="223"/>
        <v>0</v>
      </c>
      <c r="AB417" s="60">
        <f t="shared" si="223"/>
        <v>0</v>
      </c>
      <c r="AC417" s="60">
        <f t="shared" si="223"/>
        <v>0</v>
      </c>
      <c r="AD417" s="60">
        <f t="shared" si="223"/>
        <v>0</v>
      </c>
      <c r="AE417" s="60">
        <f t="shared" si="223"/>
        <v>0</v>
      </c>
      <c r="AF417" s="60">
        <f t="shared" si="223"/>
        <v>0</v>
      </c>
      <c r="AG417" s="60">
        <f t="shared" si="223"/>
        <v>0</v>
      </c>
      <c r="AH417" s="60">
        <f t="shared" si="223"/>
        <v>0</v>
      </c>
      <c r="AI417" s="60">
        <f t="shared" si="223"/>
        <v>0</v>
      </c>
      <c r="AJ417" s="60">
        <f t="shared" si="223"/>
        <v>0</v>
      </c>
      <c r="AK417" s="60">
        <f t="shared" si="223"/>
        <v>0</v>
      </c>
      <c r="AL417" s="60">
        <f t="shared" si="223"/>
        <v>0</v>
      </c>
      <c r="AM417" s="60">
        <f t="shared" si="223"/>
        <v>0</v>
      </c>
      <c r="AN417" s="60">
        <f t="shared" si="223"/>
        <v>0</v>
      </c>
      <c r="AO417" s="60">
        <f t="shared" si="223"/>
        <v>0</v>
      </c>
      <c r="AP417" s="60">
        <f t="shared" si="223"/>
        <v>0</v>
      </c>
      <c r="AQ417" s="60">
        <f t="shared" si="223"/>
        <v>0</v>
      </c>
      <c r="AR417" s="60">
        <f t="shared" si="223"/>
        <v>0</v>
      </c>
      <c r="AS417" s="60">
        <f t="shared" si="223"/>
        <v>0</v>
      </c>
      <c r="AT417" s="60">
        <f t="shared" si="223"/>
        <v>0</v>
      </c>
      <c r="AU417" s="60">
        <f t="shared" si="223"/>
        <v>0</v>
      </c>
      <c r="AV417" s="60">
        <f t="shared" si="223"/>
        <v>0</v>
      </c>
      <c r="AW417" s="60">
        <f t="shared" si="223"/>
        <v>0</v>
      </c>
      <c r="AX417" s="60">
        <f t="shared" si="223"/>
        <v>0</v>
      </c>
      <c r="AY417" s="60">
        <f t="shared" si="223"/>
        <v>0</v>
      </c>
      <c r="AZ417" s="60">
        <f t="shared" si="223"/>
        <v>0</v>
      </c>
      <c r="BA417" s="60">
        <f t="shared" si="223"/>
        <v>0</v>
      </c>
      <c r="BB417" s="60">
        <f t="shared" si="223"/>
        <v>0</v>
      </c>
      <c r="BC417" s="60">
        <f t="shared" si="223"/>
        <v>0</v>
      </c>
      <c r="BD417" s="60">
        <f t="shared" si="223"/>
        <v>0</v>
      </c>
      <c r="BE417" s="60">
        <f t="shared" si="223"/>
        <v>0</v>
      </c>
      <c r="BF417" s="60">
        <f t="shared" si="223"/>
        <v>0</v>
      </c>
      <c r="BG417" s="60">
        <f t="shared" si="223"/>
        <v>0</v>
      </c>
      <c r="BH417" s="60">
        <f t="shared" si="223"/>
        <v>0</v>
      </c>
      <c r="BI417" s="60">
        <f t="shared" si="223"/>
        <v>0</v>
      </c>
      <c r="BJ417" s="60">
        <f t="shared" si="223"/>
        <v>0</v>
      </c>
      <c r="BK417" s="60">
        <f t="shared" si="223"/>
        <v>0</v>
      </c>
      <c r="BL417" s="60">
        <f t="shared" si="223"/>
        <v>0</v>
      </c>
      <c r="BM417" s="60">
        <f t="shared" si="223"/>
        <v>0</v>
      </c>
      <c r="BN417" s="60">
        <f t="shared" si="223"/>
        <v>0</v>
      </c>
      <c r="BO417" s="60">
        <f t="shared" si="223"/>
        <v>0</v>
      </c>
      <c r="BP417" s="60">
        <f t="shared" si="223"/>
        <v>0</v>
      </c>
      <c r="BQ417" s="60">
        <f t="shared" si="223"/>
        <v>0</v>
      </c>
      <c r="BR417" s="60">
        <f t="shared" si="223"/>
        <v>0</v>
      </c>
      <c r="BS417" s="60">
        <f t="shared" si="223"/>
        <v>0</v>
      </c>
      <c r="BT417" s="60">
        <f t="shared" si="223"/>
        <v>0</v>
      </c>
      <c r="BU417" s="60">
        <f t="shared" si="223"/>
        <v>0</v>
      </c>
      <c r="BV417" s="60">
        <f t="shared" si="223"/>
        <v>0</v>
      </c>
      <c r="BW417" s="60">
        <f t="shared" si="223"/>
        <v>0</v>
      </c>
      <c r="BX417" s="60">
        <f t="shared" ref="BX417:CV417" si="224">SUM(BX418,BX449)</f>
        <v>0</v>
      </c>
      <c r="BY417" s="60">
        <f t="shared" si="224"/>
        <v>0</v>
      </c>
      <c r="BZ417" s="60">
        <f t="shared" si="224"/>
        <v>0</v>
      </c>
      <c r="CA417" s="60">
        <f t="shared" si="224"/>
        <v>0</v>
      </c>
      <c r="CB417" s="60">
        <f t="shared" si="224"/>
        <v>0</v>
      </c>
      <c r="CC417" s="60">
        <f t="shared" si="224"/>
        <v>0</v>
      </c>
      <c r="CD417" s="60">
        <f t="shared" si="224"/>
        <v>0</v>
      </c>
      <c r="CE417" s="60">
        <f t="shared" si="224"/>
        <v>0</v>
      </c>
      <c r="CF417" s="60">
        <f t="shared" si="224"/>
        <v>0</v>
      </c>
      <c r="CG417" s="61">
        <f t="shared" si="224"/>
        <v>0</v>
      </c>
      <c r="CH417" s="8"/>
      <c r="CI417" s="19"/>
      <c r="CJ417" s="20"/>
      <c r="CM417" s="51">
        <f t="shared" si="218"/>
        <v>0</v>
      </c>
    </row>
    <row r="418" spans="1:91" ht="14.1" customHeight="1" x14ac:dyDescent="0.3">
      <c r="A418" s="52">
        <f t="shared" si="213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7"/>
        <v>0</v>
      </c>
      <c r="K418" s="60">
        <f>SUM(K419,K429,K439)</f>
        <v>0</v>
      </c>
      <c r="L418" s="60">
        <f t="shared" ref="L418:BW418" si="225">SUM(L419,L429,L439)</f>
        <v>0</v>
      </c>
      <c r="M418" s="60">
        <f t="shared" si="225"/>
        <v>0</v>
      </c>
      <c r="N418" s="60">
        <f t="shared" si="225"/>
        <v>0</v>
      </c>
      <c r="O418" s="60">
        <f t="shared" si="225"/>
        <v>0</v>
      </c>
      <c r="P418" s="60">
        <f t="shared" si="225"/>
        <v>0</v>
      </c>
      <c r="Q418" s="60">
        <f t="shared" si="225"/>
        <v>0</v>
      </c>
      <c r="R418" s="60">
        <f t="shared" si="225"/>
        <v>0</v>
      </c>
      <c r="S418" s="60">
        <f t="shared" si="225"/>
        <v>0</v>
      </c>
      <c r="T418" s="60">
        <f t="shared" si="225"/>
        <v>0</v>
      </c>
      <c r="U418" s="60">
        <f t="shared" si="225"/>
        <v>0</v>
      </c>
      <c r="V418" s="60">
        <f t="shared" si="225"/>
        <v>0</v>
      </c>
      <c r="W418" s="60">
        <f t="shared" si="225"/>
        <v>0</v>
      </c>
      <c r="X418" s="60">
        <f t="shared" si="225"/>
        <v>0</v>
      </c>
      <c r="Y418" s="60">
        <f t="shared" si="225"/>
        <v>0</v>
      </c>
      <c r="Z418" s="60">
        <f t="shared" si="225"/>
        <v>0</v>
      </c>
      <c r="AA418" s="60">
        <f t="shared" si="225"/>
        <v>0</v>
      </c>
      <c r="AB418" s="60">
        <f t="shared" si="225"/>
        <v>0</v>
      </c>
      <c r="AC418" s="60">
        <f t="shared" si="225"/>
        <v>0</v>
      </c>
      <c r="AD418" s="60">
        <f t="shared" si="225"/>
        <v>0</v>
      </c>
      <c r="AE418" s="60">
        <f t="shared" si="225"/>
        <v>0</v>
      </c>
      <c r="AF418" s="60">
        <f t="shared" si="225"/>
        <v>0</v>
      </c>
      <c r="AG418" s="60">
        <f t="shared" si="225"/>
        <v>0</v>
      </c>
      <c r="AH418" s="60">
        <f t="shared" si="225"/>
        <v>0</v>
      </c>
      <c r="AI418" s="60">
        <f t="shared" si="225"/>
        <v>0</v>
      </c>
      <c r="AJ418" s="60">
        <f t="shared" si="225"/>
        <v>0</v>
      </c>
      <c r="AK418" s="60">
        <f t="shared" si="225"/>
        <v>0</v>
      </c>
      <c r="AL418" s="60">
        <f t="shared" si="225"/>
        <v>0</v>
      </c>
      <c r="AM418" s="60">
        <f t="shared" si="225"/>
        <v>0</v>
      </c>
      <c r="AN418" s="60">
        <f t="shared" si="225"/>
        <v>0</v>
      </c>
      <c r="AO418" s="60">
        <f t="shared" si="225"/>
        <v>0</v>
      </c>
      <c r="AP418" s="60">
        <f t="shared" si="225"/>
        <v>0</v>
      </c>
      <c r="AQ418" s="60">
        <f t="shared" si="225"/>
        <v>0</v>
      </c>
      <c r="AR418" s="60">
        <f t="shared" si="225"/>
        <v>0</v>
      </c>
      <c r="AS418" s="60">
        <f t="shared" si="225"/>
        <v>0</v>
      </c>
      <c r="AT418" s="60">
        <f t="shared" si="225"/>
        <v>0</v>
      </c>
      <c r="AU418" s="60">
        <f t="shared" si="225"/>
        <v>0</v>
      </c>
      <c r="AV418" s="60">
        <f t="shared" si="225"/>
        <v>0</v>
      </c>
      <c r="AW418" s="60">
        <f t="shared" si="225"/>
        <v>0</v>
      </c>
      <c r="AX418" s="60">
        <f t="shared" si="225"/>
        <v>0</v>
      </c>
      <c r="AY418" s="60">
        <f t="shared" si="225"/>
        <v>0</v>
      </c>
      <c r="AZ418" s="60">
        <f t="shared" si="225"/>
        <v>0</v>
      </c>
      <c r="BA418" s="60">
        <f t="shared" si="225"/>
        <v>0</v>
      </c>
      <c r="BB418" s="60">
        <f t="shared" si="225"/>
        <v>0</v>
      </c>
      <c r="BC418" s="60">
        <f t="shared" si="225"/>
        <v>0</v>
      </c>
      <c r="BD418" s="60">
        <f t="shared" si="225"/>
        <v>0</v>
      </c>
      <c r="BE418" s="60">
        <f t="shared" si="225"/>
        <v>0</v>
      </c>
      <c r="BF418" s="60">
        <f t="shared" si="225"/>
        <v>0</v>
      </c>
      <c r="BG418" s="60">
        <f t="shared" si="225"/>
        <v>0</v>
      </c>
      <c r="BH418" s="60">
        <f t="shared" si="225"/>
        <v>0</v>
      </c>
      <c r="BI418" s="60">
        <f t="shared" si="225"/>
        <v>0</v>
      </c>
      <c r="BJ418" s="60">
        <f t="shared" si="225"/>
        <v>0</v>
      </c>
      <c r="BK418" s="60">
        <f t="shared" si="225"/>
        <v>0</v>
      </c>
      <c r="BL418" s="60">
        <f t="shared" si="225"/>
        <v>0</v>
      </c>
      <c r="BM418" s="60">
        <f t="shared" si="225"/>
        <v>0</v>
      </c>
      <c r="BN418" s="60">
        <f t="shared" si="225"/>
        <v>0</v>
      </c>
      <c r="BO418" s="60">
        <f t="shared" si="225"/>
        <v>0</v>
      </c>
      <c r="BP418" s="60">
        <f t="shared" si="225"/>
        <v>0</v>
      </c>
      <c r="BQ418" s="60">
        <f t="shared" si="225"/>
        <v>0</v>
      </c>
      <c r="BR418" s="60">
        <f t="shared" si="225"/>
        <v>0</v>
      </c>
      <c r="BS418" s="60">
        <f t="shared" si="225"/>
        <v>0</v>
      </c>
      <c r="BT418" s="60">
        <f t="shared" si="225"/>
        <v>0</v>
      </c>
      <c r="BU418" s="60">
        <f t="shared" si="225"/>
        <v>0</v>
      </c>
      <c r="BV418" s="60">
        <f t="shared" si="225"/>
        <v>0</v>
      </c>
      <c r="BW418" s="60">
        <f t="shared" si="225"/>
        <v>0</v>
      </c>
      <c r="BX418" s="60">
        <f t="shared" ref="BX418:CV418" si="226">SUM(BX419,BX429,BX439)</f>
        <v>0</v>
      </c>
      <c r="BY418" s="60">
        <f t="shared" si="226"/>
        <v>0</v>
      </c>
      <c r="BZ418" s="60">
        <f t="shared" si="226"/>
        <v>0</v>
      </c>
      <c r="CA418" s="60">
        <f t="shared" si="226"/>
        <v>0</v>
      </c>
      <c r="CB418" s="60">
        <f t="shared" si="226"/>
        <v>0</v>
      </c>
      <c r="CC418" s="60">
        <f t="shared" si="226"/>
        <v>0</v>
      </c>
      <c r="CD418" s="60">
        <f t="shared" si="226"/>
        <v>0</v>
      </c>
      <c r="CE418" s="60">
        <f t="shared" si="226"/>
        <v>0</v>
      </c>
      <c r="CF418" s="60">
        <f t="shared" si="226"/>
        <v>0</v>
      </c>
      <c r="CG418" s="61">
        <f t="shared" si="226"/>
        <v>0</v>
      </c>
      <c r="CH418" s="8"/>
      <c r="CI418" s="19"/>
      <c r="CJ418" s="20"/>
      <c r="CM418" s="51">
        <f t="shared" si="218"/>
        <v>0</v>
      </c>
    </row>
    <row r="419" spans="1:91" ht="14.1" customHeight="1" x14ac:dyDescent="0.3">
      <c r="A419" s="52">
        <f t="shared" si="213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7"/>
        <v>0</v>
      </c>
      <c r="K419" s="83">
        <f>SUM(K420:K428)</f>
        <v>0</v>
      </c>
      <c r="L419" s="83">
        <f t="shared" ref="L419:BW419" si="227">SUM(L420:L428)</f>
        <v>0</v>
      </c>
      <c r="M419" s="83">
        <f t="shared" si="227"/>
        <v>0</v>
      </c>
      <c r="N419" s="83">
        <f t="shared" si="227"/>
        <v>0</v>
      </c>
      <c r="O419" s="83">
        <f t="shared" si="227"/>
        <v>0</v>
      </c>
      <c r="P419" s="83">
        <f t="shared" si="227"/>
        <v>0</v>
      </c>
      <c r="Q419" s="83">
        <f t="shared" si="227"/>
        <v>0</v>
      </c>
      <c r="R419" s="83">
        <f t="shared" si="227"/>
        <v>0</v>
      </c>
      <c r="S419" s="83">
        <f t="shared" si="227"/>
        <v>0</v>
      </c>
      <c r="T419" s="83">
        <f t="shared" si="227"/>
        <v>0</v>
      </c>
      <c r="U419" s="83">
        <f t="shared" si="227"/>
        <v>0</v>
      </c>
      <c r="V419" s="83">
        <f t="shared" si="227"/>
        <v>0</v>
      </c>
      <c r="W419" s="83">
        <f t="shared" si="227"/>
        <v>0</v>
      </c>
      <c r="X419" s="83">
        <f t="shared" si="227"/>
        <v>0</v>
      </c>
      <c r="Y419" s="83">
        <f t="shared" si="227"/>
        <v>0</v>
      </c>
      <c r="Z419" s="83">
        <f t="shared" si="227"/>
        <v>0</v>
      </c>
      <c r="AA419" s="83">
        <f t="shared" si="227"/>
        <v>0</v>
      </c>
      <c r="AB419" s="83">
        <f t="shared" si="227"/>
        <v>0</v>
      </c>
      <c r="AC419" s="83">
        <f t="shared" si="227"/>
        <v>0</v>
      </c>
      <c r="AD419" s="83">
        <f t="shared" si="227"/>
        <v>0</v>
      </c>
      <c r="AE419" s="83">
        <f t="shared" si="227"/>
        <v>0</v>
      </c>
      <c r="AF419" s="83">
        <f t="shared" si="227"/>
        <v>0</v>
      </c>
      <c r="AG419" s="83">
        <f t="shared" si="227"/>
        <v>0</v>
      </c>
      <c r="AH419" s="83">
        <f t="shared" si="227"/>
        <v>0</v>
      </c>
      <c r="AI419" s="83">
        <f t="shared" si="227"/>
        <v>0</v>
      </c>
      <c r="AJ419" s="83">
        <f t="shared" si="227"/>
        <v>0</v>
      </c>
      <c r="AK419" s="83">
        <f t="shared" si="227"/>
        <v>0</v>
      </c>
      <c r="AL419" s="83">
        <f t="shared" si="227"/>
        <v>0</v>
      </c>
      <c r="AM419" s="83">
        <f t="shared" si="227"/>
        <v>0</v>
      </c>
      <c r="AN419" s="83">
        <f t="shared" si="227"/>
        <v>0</v>
      </c>
      <c r="AO419" s="83">
        <f t="shared" si="227"/>
        <v>0</v>
      </c>
      <c r="AP419" s="83">
        <f t="shared" si="227"/>
        <v>0</v>
      </c>
      <c r="AQ419" s="83">
        <f t="shared" si="227"/>
        <v>0</v>
      </c>
      <c r="AR419" s="83">
        <f t="shared" si="227"/>
        <v>0</v>
      </c>
      <c r="AS419" s="83">
        <f t="shared" si="227"/>
        <v>0</v>
      </c>
      <c r="AT419" s="83">
        <f t="shared" si="227"/>
        <v>0</v>
      </c>
      <c r="AU419" s="83">
        <f t="shared" si="227"/>
        <v>0</v>
      </c>
      <c r="AV419" s="83">
        <f t="shared" si="227"/>
        <v>0</v>
      </c>
      <c r="AW419" s="83">
        <f t="shared" si="227"/>
        <v>0</v>
      </c>
      <c r="AX419" s="83">
        <f t="shared" si="227"/>
        <v>0</v>
      </c>
      <c r="AY419" s="83">
        <f t="shared" si="227"/>
        <v>0</v>
      </c>
      <c r="AZ419" s="83">
        <f t="shared" si="227"/>
        <v>0</v>
      </c>
      <c r="BA419" s="83">
        <f t="shared" si="227"/>
        <v>0</v>
      </c>
      <c r="BB419" s="83">
        <f t="shared" si="227"/>
        <v>0</v>
      </c>
      <c r="BC419" s="83">
        <f t="shared" si="227"/>
        <v>0</v>
      </c>
      <c r="BD419" s="83">
        <f t="shared" si="227"/>
        <v>0</v>
      </c>
      <c r="BE419" s="83">
        <f t="shared" si="227"/>
        <v>0</v>
      </c>
      <c r="BF419" s="83">
        <f t="shared" si="227"/>
        <v>0</v>
      </c>
      <c r="BG419" s="83">
        <f t="shared" si="227"/>
        <v>0</v>
      </c>
      <c r="BH419" s="83">
        <f t="shared" si="227"/>
        <v>0</v>
      </c>
      <c r="BI419" s="83">
        <f t="shared" si="227"/>
        <v>0</v>
      </c>
      <c r="BJ419" s="83">
        <f t="shared" si="227"/>
        <v>0</v>
      </c>
      <c r="BK419" s="83">
        <f t="shared" si="227"/>
        <v>0</v>
      </c>
      <c r="BL419" s="83">
        <f t="shared" si="227"/>
        <v>0</v>
      </c>
      <c r="BM419" s="83">
        <f t="shared" si="227"/>
        <v>0</v>
      </c>
      <c r="BN419" s="83">
        <f t="shared" si="227"/>
        <v>0</v>
      </c>
      <c r="BO419" s="83">
        <f t="shared" si="227"/>
        <v>0</v>
      </c>
      <c r="BP419" s="83">
        <f t="shared" si="227"/>
        <v>0</v>
      </c>
      <c r="BQ419" s="83">
        <f t="shared" si="227"/>
        <v>0</v>
      </c>
      <c r="BR419" s="83">
        <f t="shared" si="227"/>
        <v>0</v>
      </c>
      <c r="BS419" s="83">
        <f t="shared" si="227"/>
        <v>0</v>
      </c>
      <c r="BT419" s="83">
        <f t="shared" si="227"/>
        <v>0</v>
      </c>
      <c r="BU419" s="83">
        <f t="shared" si="227"/>
        <v>0</v>
      </c>
      <c r="BV419" s="83">
        <f t="shared" si="227"/>
        <v>0</v>
      </c>
      <c r="BW419" s="83">
        <f t="shared" si="227"/>
        <v>0</v>
      </c>
      <c r="BX419" s="83">
        <f t="shared" ref="BX419:CV419" si="228">SUM(BX420:BX428)</f>
        <v>0</v>
      </c>
      <c r="BY419" s="83">
        <f t="shared" si="228"/>
        <v>0</v>
      </c>
      <c r="BZ419" s="83">
        <f t="shared" si="228"/>
        <v>0</v>
      </c>
      <c r="CA419" s="83">
        <f t="shared" si="228"/>
        <v>0</v>
      </c>
      <c r="CB419" s="83">
        <f t="shared" si="228"/>
        <v>0</v>
      </c>
      <c r="CC419" s="83">
        <f t="shared" si="228"/>
        <v>0</v>
      </c>
      <c r="CD419" s="83">
        <f t="shared" si="228"/>
        <v>0</v>
      </c>
      <c r="CE419" s="83">
        <f t="shared" si="228"/>
        <v>0</v>
      </c>
      <c r="CF419" s="83">
        <f t="shared" si="228"/>
        <v>0</v>
      </c>
      <c r="CG419" s="84">
        <f t="shared" si="228"/>
        <v>0</v>
      </c>
      <c r="CH419" s="8"/>
      <c r="CI419" s="19"/>
      <c r="CJ419" s="20"/>
      <c r="CM419" s="51">
        <f t="shared" si="218"/>
        <v>0</v>
      </c>
    </row>
    <row r="420" spans="1:91" ht="14.1" customHeight="1" x14ac:dyDescent="0.3">
      <c r="A420" s="52">
        <f t="shared" si="213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7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8"/>
        <v>0</v>
      </c>
    </row>
    <row r="421" spans="1:91" ht="14.1" customHeight="1" x14ac:dyDescent="0.3">
      <c r="A421" s="52">
        <f t="shared" si="213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7"/>
        <v>0</v>
      </c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8"/>
        <v>0</v>
      </c>
    </row>
    <row r="422" spans="1:91" ht="14.1" customHeight="1" x14ac:dyDescent="0.3">
      <c r="A422" s="52">
        <f t="shared" si="213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7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8"/>
        <v>0</v>
      </c>
    </row>
    <row r="423" spans="1:91" ht="14.1" customHeight="1" x14ac:dyDescent="0.3">
      <c r="A423" s="52">
        <f t="shared" si="213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7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8"/>
        <v>0</v>
      </c>
    </row>
    <row r="424" spans="1:91" s="51" customFormat="1" ht="14.1" customHeight="1" x14ac:dyDescent="0.3">
      <c r="A424" s="52">
        <f t="shared" si="213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7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8"/>
        <v>0</v>
      </c>
    </row>
    <row r="425" spans="1:91" ht="14.1" customHeight="1" x14ac:dyDescent="0.3">
      <c r="A425" s="52">
        <f t="shared" si="213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7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8"/>
        <v>0</v>
      </c>
    </row>
    <row r="426" spans="1:91" ht="14.1" customHeight="1" x14ac:dyDescent="0.3">
      <c r="A426" s="52">
        <f t="shared" si="213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7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8"/>
        <v>0</v>
      </c>
    </row>
    <row r="427" spans="1:91" ht="14.1" customHeight="1" x14ac:dyDescent="0.3">
      <c r="A427" s="52">
        <f t="shared" si="213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7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8"/>
        <v>0</v>
      </c>
    </row>
    <row r="428" spans="1:91" ht="14.1" customHeight="1" x14ac:dyDescent="0.3">
      <c r="A428" s="52">
        <f t="shared" si="213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7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8"/>
        <v>0</v>
      </c>
    </row>
    <row r="429" spans="1:91" ht="14.1" customHeight="1" x14ac:dyDescent="0.3">
      <c r="A429" s="52">
        <f t="shared" si="213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7"/>
        <v>0</v>
      </c>
      <c r="K429" s="83">
        <f>SUM(K430:K438)</f>
        <v>0</v>
      </c>
      <c r="L429" s="83">
        <f t="shared" ref="L429:BW429" si="229">SUM(L430:L438)</f>
        <v>0</v>
      </c>
      <c r="M429" s="83">
        <f t="shared" si="229"/>
        <v>0</v>
      </c>
      <c r="N429" s="83">
        <f t="shared" si="229"/>
        <v>0</v>
      </c>
      <c r="O429" s="83">
        <f t="shared" si="229"/>
        <v>0</v>
      </c>
      <c r="P429" s="83">
        <f t="shared" si="229"/>
        <v>0</v>
      </c>
      <c r="Q429" s="83">
        <f t="shared" si="229"/>
        <v>0</v>
      </c>
      <c r="R429" s="83">
        <f t="shared" si="229"/>
        <v>0</v>
      </c>
      <c r="S429" s="83">
        <f t="shared" si="229"/>
        <v>0</v>
      </c>
      <c r="T429" s="83">
        <f t="shared" si="229"/>
        <v>0</v>
      </c>
      <c r="U429" s="83">
        <f t="shared" si="229"/>
        <v>0</v>
      </c>
      <c r="V429" s="83">
        <f t="shared" si="229"/>
        <v>0</v>
      </c>
      <c r="W429" s="83">
        <f t="shared" si="229"/>
        <v>0</v>
      </c>
      <c r="X429" s="83">
        <f t="shared" si="229"/>
        <v>0</v>
      </c>
      <c r="Y429" s="83">
        <f t="shared" si="229"/>
        <v>0</v>
      </c>
      <c r="Z429" s="83">
        <f t="shared" si="229"/>
        <v>0</v>
      </c>
      <c r="AA429" s="83">
        <f t="shared" si="229"/>
        <v>0</v>
      </c>
      <c r="AB429" s="83">
        <f t="shared" si="229"/>
        <v>0</v>
      </c>
      <c r="AC429" s="83">
        <f t="shared" si="229"/>
        <v>0</v>
      </c>
      <c r="AD429" s="83">
        <f t="shared" si="229"/>
        <v>0</v>
      </c>
      <c r="AE429" s="83">
        <f t="shared" si="229"/>
        <v>0</v>
      </c>
      <c r="AF429" s="83">
        <f t="shared" si="229"/>
        <v>0</v>
      </c>
      <c r="AG429" s="83">
        <f t="shared" si="229"/>
        <v>0</v>
      </c>
      <c r="AH429" s="83">
        <f t="shared" si="229"/>
        <v>0</v>
      </c>
      <c r="AI429" s="83">
        <f t="shared" si="229"/>
        <v>0</v>
      </c>
      <c r="AJ429" s="83">
        <f t="shared" si="229"/>
        <v>0</v>
      </c>
      <c r="AK429" s="83">
        <f t="shared" si="229"/>
        <v>0</v>
      </c>
      <c r="AL429" s="83">
        <f t="shared" si="229"/>
        <v>0</v>
      </c>
      <c r="AM429" s="83">
        <f t="shared" si="229"/>
        <v>0</v>
      </c>
      <c r="AN429" s="83">
        <f t="shared" si="229"/>
        <v>0</v>
      </c>
      <c r="AO429" s="83">
        <f t="shared" si="229"/>
        <v>0</v>
      </c>
      <c r="AP429" s="83">
        <f t="shared" si="229"/>
        <v>0</v>
      </c>
      <c r="AQ429" s="83">
        <f t="shared" si="229"/>
        <v>0</v>
      </c>
      <c r="AR429" s="83">
        <f t="shared" si="229"/>
        <v>0</v>
      </c>
      <c r="AS429" s="83">
        <f t="shared" si="229"/>
        <v>0</v>
      </c>
      <c r="AT429" s="83">
        <f t="shared" si="229"/>
        <v>0</v>
      </c>
      <c r="AU429" s="83">
        <f t="shared" si="229"/>
        <v>0</v>
      </c>
      <c r="AV429" s="83">
        <f t="shared" si="229"/>
        <v>0</v>
      </c>
      <c r="AW429" s="83">
        <f t="shared" si="229"/>
        <v>0</v>
      </c>
      <c r="AX429" s="83">
        <f t="shared" si="229"/>
        <v>0</v>
      </c>
      <c r="AY429" s="83">
        <f t="shared" si="229"/>
        <v>0</v>
      </c>
      <c r="AZ429" s="83">
        <f t="shared" si="229"/>
        <v>0</v>
      </c>
      <c r="BA429" s="83">
        <f t="shared" si="229"/>
        <v>0</v>
      </c>
      <c r="BB429" s="83">
        <f t="shared" si="229"/>
        <v>0</v>
      </c>
      <c r="BC429" s="83">
        <f t="shared" si="229"/>
        <v>0</v>
      </c>
      <c r="BD429" s="83">
        <f t="shared" si="229"/>
        <v>0</v>
      </c>
      <c r="BE429" s="83">
        <f t="shared" si="229"/>
        <v>0</v>
      </c>
      <c r="BF429" s="83">
        <f t="shared" si="229"/>
        <v>0</v>
      </c>
      <c r="BG429" s="83">
        <f t="shared" si="229"/>
        <v>0</v>
      </c>
      <c r="BH429" s="83">
        <f t="shared" si="229"/>
        <v>0</v>
      </c>
      <c r="BI429" s="83">
        <f t="shared" si="229"/>
        <v>0</v>
      </c>
      <c r="BJ429" s="83">
        <f t="shared" si="229"/>
        <v>0</v>
      </c>
      <c r="BK429" s="83">
        <f t="shared" si="229"/>
        <v>0</v>
      </c>
      <c r="BL429" s="83">
        <f t="shared" si="229"/>
        <v>0</v>
      </c>
      <c r="BM429" s="83">
        <f t="shared" si="229"/>
        <v>0</v>
      </c>
      <c r="BN429" s="83">
        <f t="shared" si="229"/>
        <v>0</v>
      </c>
      <c r="BO429" s="83">
        <f t="shared" si="229"/>
        <v>0</v>
      </c>
      <c r="BP429" s="83">
        <f t="shared" si="229"/>
        <v>0</v>
      </c>
      <c r="BQ429" s="83">
        <f t="shared" si="229"/>
        <v>0</v>
      </c>
      <c r="BR429" s="83">
        <f t="shared" si="229"/>
        <v>0</v>
      </c>
      <c r="BS429" s="83">
        <f t="shared" si="229"/>
        <v>0</v>
      </c>
      <c r="BT429" s="83">
        <f t="shared" si="229"/>
        <v>0</v>
      </c>
      <c r="BU429" s="83">
        <f t="shared" si="229"/>
        <v>0</v>
      </c>
      <c r="BV429" s="83">
        <f t="shared" si="229"/>
        <v>0</v>
      </c>
      <c r="BW429" s="83">
        <f t="shared" si="229"/>
        <v>0</v>
      </c>
      <c r="BX429" s="83">
        <f t="shared" ref="BX429:CV429" si="230">SUM(BX430:BX438)</f>
        <v>0</v>
      </c>
      <c r="BY429" s="83">
        <f t="shared" si="230"/>
        <v>0</v>
      </c>
      <c r="BZ429" s="83">
        <f t="shared" si="230"/>
        <v>0</v>
      </c>
      <c r="CA429" s="83">
        <f t="shared" si="230"/>
        <v>0</v>
      </c>
      <c r="CB429" s="83">
        <f t="shared" si="230"/>
        <v>0</v>
      </c>
      <c r="CC429" s="83">
        <f t="shared" si="230"/>
        <v>0</v>
      </c>
      <c r="CD429" s="83">
        <f t="shared" si="230"/>
        <v>0</v>
      </c>
      <c r="CE429" s="83">
        <f t="shared" si="230"/>
        <v>0</v>
      </c>
      <c r="CF429" s="83">
        <f t="shared" si="230"/>
        <v>0</v>
      </c>
      <c r="CG429" s="84">
        <f t="shared" si="230"/>
        <v>0</v>
      </c>
      <c r="CH429" s="8"/>
      <c r="CI429" s="123"/>
      <c r="CJ429" s="20"/>
      <c r="CM429" s="51">
        <f t="shared" si="218"/>
        <v>0</v>
      </c>
    </row>
    <row r="430" spans="1:91" ht="14.1" customHeight="1" x14ac:dyDescent="0.3">
      <c r="A430" s="52">
        <f t="shared" si="213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7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8"/>
        <v>0</v>
      </c>
    </row>
    <row r="431" spans="1:91" ht="14.1" customHeight="1" x14ac:dyDescent="0.3">
      <c r="A431" s="52">
        <f t="shared" si="213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7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8"/>
        <v>0</v>
      </c>
    </row>
    <row r="432" spans="1:91" ht="14.1" customHeight="1" x14ac:dyDescent="0.3">
      <c r="A432" s="52">
        <f t="shared" si="213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7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8"/>
        <v>0</v>
      </c>
    </row>
    <row r="433" spans="1:91" ht="14.1" customHeight="1" x14ac:dyDescent="0.3">
      <c r="A433" s="52">
        <f t="shared" si="213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7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8"/>
        <v>0</v>
      </c>
    </row>
    <row r="434" spans="1:91" s="51" customFormat="1" ht="14.1" customHeight="1" x14ac:dyDescent="0.3">
      <c r="A434" s="52">
        <f t="shared" si="213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7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8"/>
        <v>0</v>
      </c>
    </row>
    <row r="435" spans="1:91" ht="14.1" customHeight="1" x14ac:dyDescent="0.3">
      <c r="A435" s="52">
        <f t="shared" si="213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7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8"/>
        <v>0</v>
      </c>
    </row>
    <row r="436" spans="1:91" ht="14.1" customHeight="1" x14ac:dyDescent="0.3">
      <c r="A436" s="52">
        <f t="shared" si="213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7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8"/>
        <v>0</v>
      </c>
    </row>
    <row r="437" spans="1:91" ht="14.1" customHeight="1" x14ac:dyDescent="0.3">
      <c r="A437" s="52">
        <f t="shared" si="213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7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8"/>
        <v>0</v>
      </c>
    </row>
    <row r="438" spans="1:91" ht="18" customHeight="1" x14ac:dyDescent="0.3">
      <c r="A438" s="52">
        <f t="shared" si="213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7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8"/>
        <v>0</v>
      </c>
    </row>
    <row r="439" spans="1:91" s="51" customFormat="1" ht="14.1" customHeight="1" x14ac:dyDescent="0.3">
      <c r="A439" s="52">
        <f t="shared" si="213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7"/>
        <v>0</v>
      </c>
      <c r="K439" s="83">
        <f>SUM(K440:K448)</f>
        <v>0</v>
      </c>
      <c r="L439" s="83">
        <f t="shared" ref="L439:BW439" si="231">SUM(L440:L448)</f>
        <v>0</v>
      </c>
      <c r="M439" s="83">
        <f t="shared" si="231"/>
        <v>0</v>
      </c>
      <c r="N439" s="83">
        <f t="shared" si="231"/>
        <v>0</v>
      </c>
      <c r="O439" s="83">
        <f t="shared" si="231"/>
        <v>0</v>
      </c>
      <c r="P439" s="83">
        <f t="shared" si="231"/>
        <v>0</v>
      </c>
      <c r="Q439" s="83">
        <f t="shared" si="231"/>
        <v>0</v>
      </c>
      <c r="R439" s="83">
        <f t="shared" si="231"/>
        <v>0</v>
      </c>
      <c r="S439" s="83">
        <f t="shared" si="231"/>
        <v>0</v>
      </c>
      <c r="T439" s="83">
        <f t="shared" si="231"/>
        <v>0</v>
      </c>
      <c r="U439" s="83">
        <f t="shared" si="231"/>
        <v>0</v>
      </c>
      <c r="V439" s="83">
        <f t="shared" si="231"/>
        <v>0</v>
      </c>
      <c r="W439" s="83">
        <f t="shared" si="231"/>
        <v>0</v>
      </c>
      <c r="X439" s="83">
        <f t="shared" si="231"/>
        <v>0</v>
      </c>
      <c r="Y439" s="83">
        <f t="shared" si="231"/>
        <v>0</v>
      </c>
      <c r="Z439" s="83">
        <f t="shared" si="231"/>
        <v>0</v>
      </c>
      <c r="AA439" s="83">
        <f t="shared" si="231"/>
        <v>0</v>
      </c>
      <c r="AB439" s="83">
        <f t="shared" si="231"/>
        <v>0</v>
      </c>
      <c r="AC439" s="83">
        <f t="shared" si="231"/>
        <v>0</v>
      </c>
      <c r="AD439" s="83">
        <f t="shared" si="231"/>
        <v>0</v>
      </c>
      <c r="AE439" s="83">
        <f t="shared" si="231"/>
        <v>0</v>
      </c>
      <c r="AF439" s="83">
        <f t="shared" si="231"/>
        <v>0</v>
      </c>
      <c r="AG439" s="83">
        <f t="shared" si="231"/>
        <v>0</v>
      </c>
      <c r="AH439" s="83">
        <f t="shared" si="231"/>
        <v>0</v>
      </c>
      <c r="AI439" s="83">
        <f t="shared" si="231"/>
        <v>0</v>
      </c>
      <c r="AJ439" s="83">
        <f t="shared" si="231"/>
        <v>0</v>
      </c>
      <c r="AK439" s="83">
        <f t="shared" si="231"/>
        <v>0</v>
      </c>
      <c r="AL439" s="83">
        <f t="shared" si="231"/>
        <v>0</v>
      </c>
      <c r="AM439" s="83">
        <f t="shared" si="231"/>
        <v>0</v>
      </c>
      <c r="AN439" s="83">
        <f t="shared" si="231"/>
        <v>0</v>
      </c>
      <c r="AO439" s="83">
        <f t="shared" si="231"/>
        <v>0</v>
      </c>
      <c r="AP439" s="83">
        <f t="shared" si="231"/>
        <v>0</v>
      </c>
      <c r="AQ439" s="83">
        <f t="shared" si="231"/>
        <v>0</v>
      </c>
      <c r="AR439" s="83">
        <f t="shared" si="231"/>
        <v>0</v>
      </c>
      <c r="AS439" s="83">
        <f t="shared" si="231"/>
        <v>0</v>
      </c>
      <c r="AT439" s="83">
        <f t="shared" si="231"/>
        <v>0</v>
      </c>
      <c r="AU439" s="83">
        <f t="shared" si="231"/>
        <v>0</v>
      </c>
      <c r="AV439" s="83">
        <f t="shared" si="231"/>
        <v>0</v>
      </c>
      <c r="AW439" s="83">
        <f t="shared" si="231"/>
        <v>0</v>
      </c>
      <c r="AX439" s="83">
        <f t="shared" si="231"/>
        <v>0</v>
      </c>
      <c r="AY439" s="83">
        <f t="shared" si="231"/>
        <v>0</v>
      </c>
      <c r="AZ439" s="83">
        <f t="shared" si="231"/>
        <v>0</v>
      </c>
      <c r="BA439" s="83">
        <f t="shared" si="231"/>
        <v>0</v>
      </c>
      <c r="BB439" s="83">
        <f t="shared" si="231"/>
        <v>0</v>
      </c>
      <c r="BC439" s="83">
        <f t="shared" si="231"/>
        <v>0</v>
      </c>
      <c r="BD439" s="83">
        <f t="shared" si="231"/>
        <v>0</v>
      </c>
      <c r="BE439" s="83">
        <f t="shared" si="231"/>
        <v>0</v>
      </c>
      <c r="BF439" s="83">
        <f t="shared" si="231"/>
        <v>0</v>
      </c>
      <c r="BG439" s="83">
        <f t="shared" si="231"/>
        <v>0</v>
      </c>
      <c r="BH439" s="83">
        <f t="shared" si="231"/>
        <v>0</v>
      </c>
      <c r="BI439" s="83">
        <f t="shared" si="231"/>
        <v>0</v>
      </c>
      <c r="BJ439" s="83">
        <f t="shared" si="231"/>
        <v>0</v>
      </c>
      <c r="BK439" s="83">
        <f t="shared" si="231"/>
        <v>0</v>
      </c>
      <c r="BL439" s="83">
        <f t="shared" si="231"/>
        <v>0</v>
      </c>
      <c r="BM439" s="83">
        <f t="shared" si="231"/>
        <v>0</v>
      </c>
      <c r="BN439" s="83">
        <f t="shared" si="231"/>
        <v>0</v>
      </c>
      <c r="BO439" s="83">
        <f t="shared" si="231"/>
        <v>0</v>
      </c>
      <c r="BP439" s="83">
        <f t="shared" si="231"/>
        <v>0</v>
      </c>
      <c r="BQ439" s="83">
        <f t="shared" si="231"/>
        <v>0</v>
      </c>
      <c r="BR439" s="83">
        <f t="shared" si="231"/>
        <v>0</v>
      </c>
      <c r="BS439" s="83">
        <f t="shared" si="231"/>
        <v>0</v>
      </c>
      <c r="BT439" s="83">
        <f t="shared" si="231"/>
        <v>0</v>
      </c>
      <c r="BU439" s="83">
        <f t="shared" si="231"/>
        <v>0</v>
      </c>
      <c r="BV439" s="83">
        <f t="shared" si="231"/>
        <v>0</v>
      </c>
      <c r="BW439" s="83">
        <f t="shared" si="231"/>
        <v>0</v>
      </c>
      <c r="BX439" s="83">
        <f t="shared" ref="BX439:CV439" si="232">SUM(BX440:BX448)</f>
        <v>0</v>
      </c>
      <c r="BY439" s="83">
        <f t="shared" si="232"/>
        <v>0</v>
      </c>
      <c r="BZ439" s="83">
        <f t="shared" si="232"/>
        <v>0</v>
      </c>
      <c r="CA439" s="83">
        <f t="shared" si="232"/>
        <v>0</v>
      </c>
      <c r="CB439" s="83">
        <f t="shared" si="232"/>
        <v>0</v>
      </c>
      <c r="CC439" s="83">
        <f t="shared" si="232"/>
        <v>0</v>
      </c>
      <c r="CD439" s="83">
        <f t="shared" si="232"/>
        <v>0</v>
      </c>
      <c r="CE439" s="83">
        <f t="shared" si="232"/>
        <v>0</v>
      </c>
      <c r="CF439" s="83">
        <f t="shared" si="232"/>
        <v>0</v>
      </c>
      <c r="CG439" s="84">
        <f t="shared" si="232"/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3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7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3">IF(J440&gt;0,1,0)</f>
        <v>0</v>
      </c>
    </row>
    <row r="441" spans="1:91" s="51" customFormat="1" ht="14.1" customHeight="1" x14ac:dyDescent="0.3">
      <c r="A441" s="52">
        <f t="shared" si="213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7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3"/>
        <v>0</v>
      </c>
    </row>
    <row r="442" spans="1:91" ht="14.1" customHeight="1" x14ac:dyDescent="0.3">
      <c r="A442" s="52">
        <f t="shared" si="213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7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3"/>
        <v>0</v>
      </c>
    </row>
    <row r="443" spans="1:91" ht="14.1" customHeight="1" x14ac:dyDescent="0.3">
      <c r="A443" s="52">
        <f t="shared" si="213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7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3"/>
        <v>0</v>
      </c>
    </row>
    <row r="444" spans="1:91" ht="14.1" customHeight="1" x14ac:dyDescent="0.3">
      <c r="A444" s="52">
        <f t="shared" si="213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7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3"/>
        <v>0</v>
      </c>
    </row>
    <row r="445" spans="1:91" ht="14.1" customHeight="1" x14ac:dyDescent="0.3">
      <c r="A445" s="52">
        <f t="shared" si="213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7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3"/>
        <v>0</v>
      </c>
    </row>
    <row r="446" spans="1:91" ht="14.1" customHeight="1" x14ac:dyDescent="0.3">
      <c r="A446" s="52">
        <f t="shared" si="213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7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3"/>
        <v>0</v>
      </c>
    </row>
    <row r="447" spans="1:91" ht="14.1" customHeight="1" x14ac:dyDescent="0.3">
      <c r="A447" s="52">
        <f t="shared" si="213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7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3"/>
        <v>0</v>
      </c>
    </row>
    <row r="448" spans="1:91" s="51" customFormat="1" ht="14.1" customHeight="1" x14ac:dyDescent="0.3">
      <c r="A448" s="52">
        <f t="shared" si="213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7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3"/>
        <v>0</v>
      </c>
    </row>
    <row r="449" spans="1:91" ht="14.1" customHeight="1" x14ac:dyDescent="0.3">
      <c r="A449" s="52">
        <f t="shared" si="213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7"/>
        <v>0</v>
      </c>
      <c r="K449" s="83">
        <f>SUM(K450:K452)</f>
        <v>0</v>
      </c>
      <c r="L449" s="83">
        <f t="shared" ref="L449:BW449" si="234">SUM(L450:L452)</f>
        <v>0</v>
      </c>
      <c r="M449" s="83">
        <f t="shared" si="234"/>
        <v>0</v>
      </c>
      <c r="N449" s="83">
        <f t="shared" si="234"/>
        <v>0</v>
      </c>
      <c r="O449" s="83">
        <f t="shared" si="234"/>
        <v>0</v>
      </c>
      <c r="P449" s="83">
        <f t="shared" si="234"/>
        <v>0</v>
      </c>
      <c r="Q449" s="83">
        <f t="shared" si="234"/>
        <v>0</v>
      </c>
      <c r="R449" s="83">
        <f t="shared" si="234"/>
        <v>0</v>
      </c>
      <c r="S449" s="83">
        <f t="shared" si="234"/>
        <v>0</v>
      </c>
      <c r="T449" s="83">
        <f t="shared" si="234"/>
        <v>0</v>
      </c>
      <c r="U449" s="83">
        <f t="shared" si="234"/>
        <v>0</v>
      </c>
      <c r="V449" s="83">
        <f t="shared" si="234"/>
        <v>0</v>
      </c>
      <c r="W449" s="83">
        <f t="shared" si="234"/>
        <v>0</v>
      </c>
      <c r="X449" s="83">
        <f t="shared" si="234"/>
        <v>0</v>
      </c>
      <c r="Y449" s="83">
        <f t="shared" si="234"/>
        <v>0</v>
      </c>
      <c r="Z449" s="83">
        <f t="shared" si="234"/>
        <v>0</v>
      </c>
      <c r="AA449" s="83">
        <f t="shared" si="234"/>
        <v>0</v>
      </c>
      <c r="AB449" s="83">
        <f t="shared" si="234"/>
        <v>0</v>
      </c>
      <c r="AC449" s="83">
        <f t="shared" si="234"/>
        <v>0</v>
      </c>
      <c r="AD449" s="83">
        <f t="shared" si="234"/>
        <v>0</v>
      </c>
      <c r="AE449" s="83">
        <f t="shared" si="234"/>
        <v>0</v>
      </c>
      <c r="AF449" s="83">
        <f t="shared" si="234"/>
        <v>0</v>
      </c>
      <c r="AG449" s="83">
        <f t="shared" si="234"/>
        <v>0</v>
      </c>
      <c r="AH449" s="83">
        <f t="shared" si="234"/>
        <v>0</v>
      </c>
      <c r="AI449" s="83">
        <f t="shared" si="234"/>
        <v>0</v>
      </c>
      <c r="AJ449" s="83">
        <f t="shared" si="234"/>
        <v>0</v>
      </c>
      <c r="AK449" s="83">
        <f t="shared" si="234"/>
        <v>0</v>
      </c>
      <c r="AL449" s="83">
        <f t="shared" si="234"/>
        <v>0</v>
      </c>
      <c r="AM449" s="83">
        <f t="shared" si="234"/>
        <v>0</v>
      </c>
      <c r="AN449" s="83">
        <f t="shared" si="234"/>
        <v>0</v>
      </c>
      <c r="AO449" s="83">
        <f t="shared" si="234"/>
        <v>0</v>
      </c>
      <c r="AP449" s="83">
        <f t="shared" si="234"/>
        <v>0</v>
      </c>
      <c r="AQ449" s="83">
        <f t="shared" si="234"/>
        <v>0</v>
      </c>
      <c r="AR449" s="83">
        <f t="shared" si="234"/>
        <v>0</v>
      </c>
      <c r="AS449" s="83">
        <f t="shared" si="234"/>
        <v>0</v>
      </c>
      <c r="AT449" s="83">
        <f t="shared" si="234"/>
        <v>0</v>
      </c>
      <c r="AU449" s="83">
        <f t="shared" si="234"/>
        <v>0</v>
      </c>
      <c r="AV449" s="83">
        <f t="shared" si="234"/>
        <v>0</v>
      </c>
      <c r="AW449" s="83">
        <f t="shared" si="234"/>
        <v>0</v>
      </c>
      <c r="AX449" s="83">
        <f t="shared" si="234"/>
        <v>0</v>
      </c>
      <c r="AY449" s="83">
        <f t="shared" si="234"/>
        <v>0</v>
      </c>
      <c r="AZ449" s="83">
        <f t="shared" si="234"/>
        <v>0</v>
      </c>
      <c r="BA449" s="83">
        <f t="shared" si="234"/>
        <v>0</v>
      </c>
      <c r="BB449" s="83">
        <f t="shared" si="234"/>
        <v>0</v>
      </c>
      <c r="BC449" s="83">
        <f t="shared" si="234"/>
        <v>0</v>
      </c>
      <c r="BD449" s="83">
        <f t="shared" si="234"/>
        <v>0</v>
      </c>
      <c r="BE449" s="83">
        <f t="shared" si="234"/>
        <v>0</v>
      </c>
      <c r="BF449" s="83">
        <f t="shared" si="234"/>
        <v>0</v>
      </c>
      <c r="BG449" s="83">
        <f t="shared" si="234"/>
        <v>0</v>
      </c>
      <c r="BH449" s="83">
        <f t="shared" si="234"/>
        <v>0</v>
      </c>
      <c r="BI449" s="83">
        <f t="shared" si="234"/>
        <v>0</v>
      </c>
      <c r="BJ449" s="83">
        <f t="shared" si="234"/>
        <v>0</v>
      </c>
      <c r="BK449" s="83">
        <f t="shared" si="234"/>
        <v>0</v>
      </c>
      <c r="BL449" s="83">
        <f t="shared" si="234"/>
        <v>0</v>
      </c>
      <c r="BM449" s="83">
        <f t="shared" si="234"/>
        <v>0</v>
      </c>
      <c r="BN449" s="83">
        <f t="shared" si="234"/>
        <v>0</v>
      </c>
      <c r="BO449" s="83">
        <f t="shared" si="234"/>
        <v>0</v>
      </c>
      <c r="BP449" s="83">
        <f t="shared" si="234"/>
        <v>0</v>
      </c>
      <c r="BQ449" s="83">
        <f t="shared" si="234"/>
        <v>0</v>
      </c>
      <c r="BR449" s="83">
        <f t="shared" si="234"/>
        <v>0</v>
      </c>
      <c r="BS449" s="83">
        <f t="shared" si="234"/>
        <v>0</v>
      </c>
      <c r="BT449" s="83">
        <f t="shared" si="234"/>
        <v>0</v>
      </c>
      <c r="BU449" s="83">
        <f t="shared" si="234"/>
        <v>0</v>
      </c>
      <c r="BV449" s="83">
        <f t="shared" si="234"/>
        <v>0</v>
      </c>
      <c r="BW449" s="83">
        <f t="shared" si="234"/>
        <v>0</v>
      </c>
      <c r="BX449" s="83">
        <f t="shared" ref="BX449:CV449" si="235">SUM(BX450:BX452)</f>
        <v>0</v>
      </c>
      <c r="BY449" s="83">
        <f t="shared" si="235"/>
        <v>0</v>
      </c>
      <c r="BZ449" s="83">
        <f t="shared" si="235"/>
        <v>0</v>
      </c>
      <c r="CA449" s="83">
        <f t="shared" si="235"/>
        <v>0</v>
      </c>
      <c r="CB449" s="83">
        <f t="shared" si="235"/>
        <v>0</v>
      </c>
      <c r="CC449" s="83">
        <f t="shared" si="235"/>
        <v>0</v>
      </c>
      <c r="CD449" s="83">
        <f t="shared" si="235"/>
        <v>0</v>
      </c>
      <c r="CE449" s="83">
        <f t="shared" si="235"/>
        <v>0</v>
      </c>
      <c r="CF449" s="83">
        <f t="shared" si="235"/>
        <v>0</v>
      </c>
      <c r="CG449" s="84">
        <f t="shared" si="235"/>
        <v>0</v>
      </c>
      <c r="CH449" s="8"/>
      <c r="CI449" s="123"/>
      <c r="CJ449" s="20"/>
      <c r="CM449" s="51">
        <f t="shared" si="233"/>
        <v>0</v>
      </c>
    </row>
    <row r="450" spans="1:91" ht="14.1" customHeight="1" x14ac:dyDescent="0.3">
      <c r="A450" s="52">
        <f t="shared" si="213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7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3"/>
        <v>0</v>
      </c>
    </row>
    <row r="451" spans="1:91" ht="14.1" customHeight="1" x14ac:dyDescent="0.3">
      <c r="A451" s="52">
        <f t="shared" si="213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7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3"/>
        <v>0</v>
      </c>
    </row>
    <row r="452" spans="1:91" ht="14.1" customHeight="1" x14ac:dyDescent="0.3">
      <c r="A452" s="52">
        <f t="shared" si="213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7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3"/>
        <v>0</v>
      </c>
    </row>
    <row r="453" spans="1:91" ht="14.1" customHeight="1" x14ac:dyDescent="0.3">
      <c r="A453" s="52">
        <f t="shared" si="213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3"/>
        <v>0</v>
      </c>
    </row>
    <row r="454" spans="1:91" ht="14.1" customHeight="1" x14ac:dyDescent="0.3">
      <c r="A454" s="52">
        <f t="shared" si="213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7"/>
        <v>0</v>
      </c>
      <c r="K454" s="60">
        <f>SUM(K455,K470)</f>
        <v>0</v>
      </c>
      <c r="L454" s="60">
        <f t="shared" ref="L454:BW454" si="236">SUM(L455,L470)</f>
        <v>0</v>
      </c>
      <c r="M454" s="60">
        <f t="shared" si="236"/>
        <v>0</v>
      </c>
      <c r="N454" s="60">
        <f t="shared" si="236"/>
        <v>0</v>
      </c>
      <c r="O454" s="60">
        <f t="shared" si="236"/>
        <v>0</v>
      </c>
      <c r="P454" s="60">
        <f t="shared" si="236"/>
        <v>0</v>
      </c>
      <c r="Q454" s="60">
        <f t="shared" si="236"/>
        <v>0</v>
      </c>
      <c r="R454" s="60">
        <f t="shared" si="236"/>
        <v>0</v>
      </c>
      <c r="S454" s="60">
        <f t="shared" si="236"/>
        <v>0</v>
      </c>
      <c r="T454" s="60">
        <f t="shared" si="236"/>
        <v>0</v>
      </c>
      <c r="U454" s="60">
        <f t="shared" si="236"/>
        <v>0</v>
      </c>
      <c r="V454" s="60">
        <f t="shared" si="236"/>
        <v>0</v>
      </c>
      <c r="W454" s="60">
        <f t="shared" si="236"/>
        <v>0</v>
      </c>
      <c r="X454" s="60">
        <f t="shared" si="236"/>
        <v>0</v>
      </c>
      <c r="Y454" s="60">
        <f t="shared" si="236"/>
        <v>0</v>
      </c>
      <c r="Z454" s="60">
        <f t="shared" si="236"/>
        <v>0</v>
      </c>
      <c r="AA454" s="60">
        <f t="shared" si="236"/>
        <v>0</v>
      </c>
      <c r="AB454" s="60">
        <f t="shared" si="236"/>
        <v>0</v>
      </c>
      <c r="AC454" s="60">
        <f t="shared" si="236"/>
        <v>0</v>
      </c>
      <c r="AD454" s="60">
        <f t="shared" si="236"/>
        <v>0</v>
      </c>
      <c r="AE454" s="60">
        <f t="shared" si="236"/>
        <v>0</v>
      </c>
      <c r="AF454" s="60">
        <f t="shared" si="236"/>
        <v>0</v>
      </c>
      <c r="AG454" s="60">
        <f t="shared" si="236"/>
        <v>0</v>
      </c>
      <c r="AH454" s="60">
        <f t="shared" si="236"/>
        <v>0</v>
      </c>
      <c r="AI454" s="60">
        <f t="shared" si="236"/>
        <v>0</v>
      </c>
      <c r="AJ454" s="60">
        <f t="shared" si="236"/>
        <v>0</v>
      </c>
      <c r="AK454" s="60">
        <f t="shared" si="236"/>
        <v>0</v>
      </c>
      <c r="AL454" s="60">
        <f t="shared" si="236"/>
        <v>0</v>
      </c>
      <c r="AM454" s="60">
        <f t="shared" si="236"/>
        <v>0</v>
      </c>
      <c r="AN454" s="60">
        <f t="shared" si="236"/>
        <v>0</v>
      </c>
      <c r="AO454" s="60">
        <f t="shared" si="236"/>
        <v>0</v>
      </c>
      <c r="AP454" s="60">
        <f t="shared" si="236"/>
        <v>0</v>
      </c>
      <c r="AQ454" s="60">
        <f t="shared" si="236"/>
        <v>0</v>
      </c>
      <c r="AR454" s="60">
        <f t="shared" si="236"/>
        <v>0</v>
      </c>
      <c r="AS454" s="60">
        <f t="shared" si="236"/>
        <v>0</v>
      </c>
      <c r="AT454" s="60">
        <f t="shared" si="236"/>
        <v>0</v>
      </c>
      <c r="AU454" s="60">
        <f t="shared" si="236"/>
        <v>0</v>
      </c>
      <c r="AV454" s="60">
        <f t="shared" si="236"/>
        <v>0</v>
      </c>
      <c r="AW454" s="60">
        <f t="shared" si="236"/>
        <v>0</v>
      </c>
      <c r="AX454" s="60">
        <f t="shared" si="236"/>
        <v>0</v>
      </c>
      <c r="AY454" s="60">
        <f t="shared" si="236"/>
        <v>0</v>
      </c>
      <c r="AZ454" s="60">
        <f t="shared" si="236"/>
        <v>0</v>
      </c>
      <c r="BA454" s="60">
        <f t="shared" si="236"/>
        <v>0</v>
      </c>
      <c r="BB454" s="60">
        <f t="shared" si="236"/>
        <v>0</v>
      </c>
      <c r="BC454" s="60">
        <f t="shared" si="236"/>
        <v>0</v>
      </c>
      <c r="BD454" s="60">
        <f t="shared" si="236"/>
        <v>0</v>
      </c>
      <c r="BE454" s="60">
        <f t="shared" si="236"/>
        <v>0</v>
      </c>
      <c r="BF454" s="60">
        <f t="shared" si="236"/>
        <v>0</v>
      </c>
      <c r="BG454" s="60">
        <f t="shared" si="236"/>
        <v>0</v>
      </c>
      <c r="BH454" s="60">
        <f t="shared" si="236"/>
        <v>0</v>
      </c>
      <c r="BI454" s="60">
        <f t="shared" si="236"/>
        <v>0</v>
      </c>
      <c r="BJ454" s="60">
        <f t="shared" si="236"/>
        <v>0</v>
      </c>
      <c r="BK454" s="60">
        <f t="shared" si="236"/>
        <v>0</v>
      </c>
      <c r="BL454" s="60">
        <f t="shared" si="236"/>
        <v>0</v>
      </c>
      <c r="BM454" s="60">
        <f t="shared" si="236"/>
        <v>0</v>
      </c>
      <c r="BN454" s="60">
        <f t="shared" si="236"/>
        <v>0</v>
      </c>
      <c r="BO454" s="60">
        <f t="shared" si="236"/>
        <v>0</v>
      </c>
      <c r="BP454" s="60">
        <f t="shared" si="236"/>
        <v>0</v>
      </c>
      <c r="BQ454" s="60">
        <f t="shared" si="236"/>
        <v>0</v>
      </c>
      <c r="BR454" s="60">
        <f t="shared" si="236"/>
        <v>0</v>
      </c>
      <c r="BS454" s="60">
        <f t="shared" si="236"/>
        <v>0</v>
      </c>
      <c r="BT454" s="60">
        <f t="shared" si="236"/>
        <v>0</v>
      </c>
      <c r="BU454" s="60">
        <f t="shared" si="236"/>
        <v>0</v>
      </c>
      <c r="BV454" s="60">
        <f t="shared" si="236"/>
        <v>0</v>
      </c>
      <c r="BW454" s="60">
        <f t="shared" si="236"/>
        <v>0</v>
      </c>
      <c r="BX454" s="60">
        <f t="shared" ref="BX454:CV454" si="237">SUM(BX455,BX470)</f>
        <v>0</v>
      </c>
      <c r="BY454" s="60">
        <f t="shared" si="237"/>
        <v>0</v>
      </c>
      <c r="BZ454" s="60">
        <f t="shared" si="237"/>
        <v>0</v>
      </c>
      <c r="CA454" s="60">
        <f t="shared" si="237"/>
        <v>0</v>
      </c>
      <c r="CB454" s="60">
        <f t="shared" si="237"/>
        <v>0</v>
      </c>
      <c r="CC454" s="60">
        <f t="shared" si="237"/>
        <v>0</v>
      </c>
      <c r="CD454" s="60">
        <f t="shared" si="237"/>
        <v>0</v>
      </c>
      <c r="CE454" s="60">
        <f t="shared" si="237"/>
        <v>0</v>
      </c>
      <c r="CF454" s="60">
        <f t="shared" si="237"/>
        <v>0</v>
      </c>
      <c r="CG454" s="61">
        <f t="shared" si="237"/>
        <v>0</v>
      </c>
      <c r="CH454" s="8"/>
      <c r="CI454" s="123"/>
      <c r="CJ454" s="20"/>
      <c r="CM454" s="51">
        <f t="shared" si="233"/>
        <v>0</v>
      </c>
    </row>
    <row r="455" spans="1:91" s="51" customFormat="1" ht="14.1" customHeight="1" x14ac:dyDescent="0.3">
      <c r="A455" s="52">
        <f t="shared" si="213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8">SUM(K455:CG455)</f>
        <v>0</v>
      </c>
      <c r="K455" s="60">
        <f>SUM(K456,K463)</f>
        <v>0</v>
      </c>
      <c r="L455" s="60">
        <f t="shared" ref="L455:BW455" si="239">SUM(L456,L463)</f>
        <v>0</v>
      </c>
      <c r="M455" s="60">
        <f t="shared" si="239"/>
        <v>0</v>
      </c>
      <c r="N455" s="60">
        <f t="shared" si="239"/>
        <v>0</v>
      </c>
      <c r="O455" s="60">
        <f t="shared" si="239"/>
        <v>0</v>
      </c>
      <c r="P455" s="60">
        <f t="shared" si="239"/>
        <v>0</v>
      </c>
      <c r="Q455" s="60">
        <f t="shared" si="239"/>
        <v>0</v>
      </c>
      <c r="R455" s="60">
        <f t="shared" si="239"/>
        <v>0</v>
      </c>
      <c r="S455" s="60">
        <f t="shared" si="239"/>
        <v>0</v>
      </c>
      <c r="T455" s="60">
        <f t="shared" si="239"/>
        <v>0</v>
      </c>
      <c r="U455" s="60">
        <f t="shared" si="239"/>
        <v>0</v>
      </c>
      <c r="V455" s="60">
        <f t="shared" si="239"/>
        <v>0</v>
      </c>
      <c r="W455" s="60">
        <f t="shared" si="239"/>
        <v>0</v>
      </c>
      <c r="X455" s="60">
        <f t="shared" si="239"/>
        <v>0</v>
      </c>
      <c r="Y455" s="60">
        <f t="shared" si="239"/>
        <v>0</v>
      </c>
      <c r="Z455" s="60">
        <f t="shared" si="239"/>
        <v>0</v>
      </c>
      <c r="AA455" s="60">
        <f t="shared" si="239"/>
        <v>0</v>
      </c>
      <c r="AB455" s="60">
        <f t="shared" si="239"/>
        <v>0</v>
      </c>
      <c r="AC455" s="60">
        <f t="shared" si="239"/>
        <v>0</v>
      </c>
      <c r="AD455" s="60">
        <f t="shared" si="239"/>
        <v>0</v>
      </c>
      <c r="AE455" s="60">
        <f t="shared" si="239"/>
        <v>0</v>
      </c>
      <c r="AF455" s="60">
        <f t="shared" si="239"/>
        <v>0</v>
      </c>
      <c r="AG455" s="60">
        <f t="shared" si="239"/>
        <v>0</v>
      </c>
      <c r="AH455" s="60">
        <f t="shared" si="239"/>
        <v>0</v>
      </c>
      <c r="AI455" s="60">
        <f t="shared" si="239"/>
        <v>0</v>
      </c>
      <c r="AJ455" s="60">
        <f t="shared" si="239"/>
        <v>0</v>
      </c>
      <c r="AK455" s="60">
        <f t="shared" si="239"/>
        <v>0</v>
      </c>
      <c r="AL455" s="60">
        <f t="shared" si="239"/>
        <v>0</v>
      </c>
      <c r="AM455" s="60">
        <f t="shared" si="239"/>
        <v>0</v>
      </c>
      <c r="AN455" s="60">
        <f t="shared" si="239"/>
        <v>0</v>
      </c>
      <c r="AO455" s="60">
        <f t="shared" si="239"/>
        <v>0</v>
      </c>
      <c r="AP455" s="60">
        <f t="shared" si="239"/>
        <v>0</v>
      </c>
      <c r="AQ455" s="60">
        <f t="shared" si="239"/>
        <v>0</v>
      </c>
      <c r="AR455" s="60">
        <f t="shared" si="239"/>
        <v>0</v>
      </c>
      <c r="AS455" s="60">
        <f t="shared" si="239"/>
        <v>0</v>
      </c>
      <c r="AT455" s="60">
        <f t="shared" si="239"/>
        <v>0</v>
      </c>
      <c r="AU455" s="60">
        <f t="shared" si="239"/>
        <v>0</v>
      </c>
      <c r="AV455" s="60">
        <f t="shared" si="239"/>
        <v>0</v>
      </c>
      <c r="AW455" s="60">
        <f t="shared" si="239"/>
        <v>0</v>
      </c>
      <c r="AX455" s="60">
        <f t="shared" si="239"/>
        <v>0</v>
      </c>
      <c r="AY455" s="60">
        <f t="shared" si="239"/>
        <v>0</v>
      </c>
      <c r="AZ455" s="60">
        <f t="shared" si="239"/>
        <v>0</v>
      </c>
      <c r="BA455" s="60">
        <f t="shared" si="239"/>
        <v>0</v>
      </c>
      <c r="BB455" s="60">
        <f t="shared" si="239"/>
        <v>0</v>
      </c>
      <c r="BC455" s="60">
        <f t="shared" si="239"/>
        <v>0</v>
      </c>
      <c r="BD455" s="60">
        <f t="shared" si="239"/>
        <v>0</v>
      </c>
      <c r="BE455" s="60">
        <f t="shared" si="239"/>
        <v>0</v>
      </c>
      <c r="BF455" s="60">
        <f t="shared" si="239"/>
        <v>0</v>
      </c>
      <c r="BG455" s="60">
        <f t="shared" si="239"/>
        <v>0</v>
      </c>
      <c r="BH455" s="60">
        <f t="shared" si="239"/>
        <v>0</v>
      </c>
      <c r="BI455" s="60">
        <f t="shared" si="239"/>
        <v>0</v>
      </c>
      <c r="BJ455" s="60">
        <f t="shared" si="239"/>
        <v>0</v>
      </c>
      <c r="BK455" s="60">
        <f t="shared" si="239"/>
        <v>0</v>
      </c>
      <c r="BL455" s="60">
        <f t="shared" si="239"/>
        <v>0</v>
      </c>
      <c r="BM455" s="60">
        <f t="shared" si="239"/>
        <v>0</v>
      </c>
      <c r="BN455" s="60">
        <f t="shared" si="239"/>
        <v>0</v>
      </c>
      <c r="BO455" s="60">
        <f t="shared" si="239"/>
        <v>0</v>
      </c>
      <c r="BP455" s="60">
        <f t="shared" si="239"/>
        <v>0</v>
      </c>
      <c r="BQ455" s="60">
        <f t="shared" si="239"/>
        <v>0</v>
      </c>
      <c r="BR455" s="60">
        <f t="shared" si="239"/>
        <v>0</v>
      </c>
      <c r="BS455" s="60">
        <f t="shared" si="239"/>
        <v>0</v>
      </c>
      <c r="BT455" s="60">
        <f t="shared" si="239"/>
        <v>0</v>
      </c>
      <c r="BU455" s="60">
        <f t="shared" si="239"/>
        <v>0</v>
      </c>
      <c r="BV455" s="60">
        <f t="shared" si="239"/>
        <v>0</v>
      </c>
      <c r="BW455" s="60">
        <f t="shared" si="239"/>
        <v>0</v>
      </c>
      <c r="BX455" s="60">
        <f t="shared" ref="BX455:CV455" si="240">SUM(BX456,BX463)</f>
        <v>0</v>
      </c>
      <c r="BY455" s="60">
        <f t="shared" si="240"/>
        <v>0</v>
      </c>
      <c r="BZ455" s="60">
        <f t="shared" si="240"/>
        <v>0</v>
      </c>
      <c r="CA455" s="60">
        <f t="shared" si="240"/>
        <v>0</v>
      </c>
      <c r="CB455" s="60">
        <f t="shared" si="240"/>
        <v>0</v>
      </c>
      <c r="CC455" s="60">
        <f t="shared" si="240"/>
        <v>0</v>
      </c>
      <c r="CD455" s="60">
        <f t="shared" si="240"/>
        <v>0</v>
      </c>
      <c r="CE455" s="60">
        <f t="shared" si="240"/>
        <v>0</v>
      </c>
      <c r="CF455" s="60">
        <f t="shared" si="240"/>
        <v>0</v>
      </c>
      <c r="CG455" s="61">
        <f t="shared" si="240"/>
        <v>0</v>
      </c>
      <c r="CH455" s="58"/>
      <c r="CI455" s="122"/>
      <c r="CJ455" s="11"/>
      <c r="CM455" s="51">
        <f t="shared" si="233"/>
        <v>0</v>
      </c>
    </row>
    <row r="456" spans="1:91" s="51" customFormat="1" ht="14.1" customHeight="1" x14ac:dyDescent="0.3">
      <c r="A456" s="52">
        <f t="shared" si="213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8"/>
        <v>0</v>
      </c>
      <c r="K456" s="83">
        <f>SUM(K457,K460)</f>
        <v>0</v>
      </c>
      <c r="L456" s="83">
        <f t="shared" ref="L456:BW456" si="241">SUM(L457,L460)</f>
        <v>0</v>
      </c>
      <c r="M456" s="83">
        <f t="shared" si="241"/>
        <v>0</v>
      </c>
      <c r="N456" s="83">
        <f t="shared" si="241"/>
        <v>0</v>
      </c>
      <c r="O456" s="83">
        <f t="shared" si="241"/>
        <v>0</v>
      </c>
      <c r="P456" s="83">
        <f t="shared" si="241"/>
        <v>0</v>
      </c>
      <c r="Q456" s="83">
        <f t="shared" si="241"/>
        <v>0</v>
      </c>
      <c r="R456" s="83">
        <f t="shared" si="241"/>
        <v>0</v>
      </c>
      <c r="S456" s="83">
        <f t="shared" si="241"/>
        <v>0</v>
      </c>
      <c r="T456" s="83">
        <f t="shared" si="241"/>
        <v>0</v>
      </c>
      <c r="U456" s="83">
        <f t="shared" si="241"/>
        <v>0</v>
      </c>
      <c r="V456" s="83">
        <f t="shared" si="241"/>
        <v>0</v>
      </c>
      <c r="W456" s="83">
        <f t="shared" si="241"/>
        <v>0</v>
      </c>
      <c r="X456" s="83">
        <f t="shared" si="241"/>
        <v>0</v>
      </c>
      <c r="Y456" s="83">
        <f t="shared" si="241"/>
        <v>0</v>
      </c>
      <c r="Z456" s="83">
        <f t="shared" si="241"/>
        <v>0</v>
      </c>
      <c r="AA456" s="83">
        <f t="shared" si="241"/>
        <v>0</v>
      </c>
      <c r="AB456" s="83">
        <f t="shared" si="241"/>
        <v>0</v>
      </c>
      <c r="AC456" s="83">
        <f t="shared" si="241"/>
        <v>0</v>
      </c>
      <c r="AD456" s="83">
        <f t="shared" si="241"/>
        <v>0</v>
      </c>
      <c r="AE456" s="83">
        <f t="shared" si="241"/>
        <v>0</v>
      </c>
      <c r="AF456" s="83">
        <f t="shared" si="241"/>
        <v>0</v>
      </c>
      <c r="AG456" s="83">
        <f t="shared" si="241"/>
        <v>0</v>
      </c>
      <c r="AH456" s="83">
        <f t="shared" si="241"/>
        <v>0</v>
      </c>
      <c r="AI456" s="83">
        <f t="shared" si="241"/>
        <v>0</v>
      </c>
      <c r="AJ456" s="83">
        <f t="shared" si="241"/>
        <v>0</v>
      </c>
      <c r="AK456" s="83">
        <f t="shared" si="241"/>
        <v>0</v>
      </c>
      <c r="AL456" s="83">
        <f t="shared" si="241"/>
        <v>0</v>
      </c>
      <c r="AM456" s="83">
        <f t="shared" si="241"/>
        <v>0</v>
      </c>
      <c r="AN456" s="83">
        <f t="shared" si="241"/>
        <v>0</v>
      </c>
      <c r="AO456" s="83">
        <f t="shared" si="241"/>
        <v>0</v>
      </c>
      <c r="AP456" s="83">
        <f t="shared" si="241"/>
        <v>0</v>
      </c>
      <c r="AQ456" s="83">
        <f t="shared" si="241"/>
        <v>0</v>
      </c>
      <c r="AR456" s="83">
        <f t="shared" si="241"/>
        <v>0</v>
      </c>
      <c r="AS456" s="83">
        <f t="shared" si="241"/>
        <v>0</v>
      </c>
      <c r="AT456" s="83">
        <f t="shared" si="241"/>
        <v>0</v>
      </c>
      <c r="AU456" s="83">
        <f t="shared" si="241"/>
        <v>0</v>
      </c>
      <c r="AV456" s="83">
        <f t="shared" si="241"/>
        <v>0</v>
      </c>
      <c r="AW456" s="83">
        <f t="shared" si="241"/>
        <v>0</v>
      </c>
      <c r="AX456" s="83">
        <f t="shared" si="241"/>
        <v>0</v>
      </c>
      <c r="AY456" s="83">
        <f t="shared" si="241"/>
        <v>0</v>
      </c>
      <c r="AZ456" s="83">
        <f t="shared" si="241"/>
        <v>0</v>
      </c>
      <c r="BA456" s="83">
        <f t="shared" si="241"/>
        <v>0</v>
      </c>
      <c r="BB456" s="83">
        <f t="shared" si="241"/>
        <v>0</v>
      </c>
      <c r="BC456" s="83">
        <f t="shared" si="241"/>
        <v>0</v>
      </c>
      <c r="BD456" s="83">
        <f t="shared" si="241"/>
        <v>0</v>
      </c>
      <c r="BE456" s="83">
        <f t="shared" si="241"/>
        <v>0</v>
      </c>
      <c r="BF456" s="83">
        <f t="shared" si="241"/>
        <v>0</v>
      </c>
      <c r="BG456" s="83">
        <f t="shared" si="241"/>
        <v>0</v>
      </c>
      <c r="BH456" s="83">
        <f t="shared" si="241"/>
        <v>0</v>
      </c>
      <c r="BI456" s="83">
        <f t="shared" si="241"/>
        <v>0</v>
      </c>
      <c r="BJ456" s="83">
        <f t="shared" si="241"/>
        <v>0</v>
      </c>
      <c r="BK456" s="83">
        <f t="shared" si="241"/>
        <v>0</v>
      </c>
      <c r="BL456" s="83">
        <f t="shared" si="241"/>
        <v>0</v>
      </c>
      <c r="BM456" s="83">
        <f t="shared" si="241"/>
        <v>0</v>
      </c>
      <c r="BN456" s="83">
        <f t="shared" si="241"/>
        <v>0</v>
      </c>
      <c r="BO456" s="83">
        <f t="shared" si="241"/>
        <v>0</v>
      </c>
      <c r="BP456" s="83">
        <f t="shared" si="241"/>
        <v>0</v>
      </c>
      <c r="BQ456" s="83">
        <f t="shared" si="241"/>
        <v>0</v>
      </c>
      <c r="BR456" s="83">
        <f t="shared" si="241"/>
        <v>0</v>
      </c>
      <c r="BS456" s="83">
        <f t="shared" si="241"/>
        <v>0</v>
      </c>
      <c r="BT456" s="83">
        <f t="shared" si="241"/>
        <v>0</v>
      </c>
      <c r="BU456" s="83">
        <f t="shared" si="241"/>
        <v>0</v>
      </c>
      <c r="BV456" s="83">
        <f t="shared" si="241"/>
        <v>0</v>
      </c>
      <c r="BW456" s="83">
        <f t="shared" si="241"/>
        <v>0</v>
      </c>
      <c r="BX456" s="83">
        <f t="shared" ref="BX456:CV456" si="242">SUM(BX457,BX460)</f>
        <v>0</v>
      </c>
      <c r="BY456" s="83">
        <f t="shared" si="242"/>
        <v>0</v>
      </c>
      <c r="BZ456" s="83">
        <f t="shared" si="242"/>
        <v>0</v>
      </c>
      <c r="CA456" s="83">
        <f t="shared" si="242"/>
        <v>0</v>
      </c>
      <c r="CB456" s="83">
        <f t="shared" si="242"/>
        <v>0</v>
      </c>
      <c r="CC456" s="83">
        <f t="shared" si="242"/>
        <v>0</v>
      </c>
      <c r="CD456" s="83">
        <f t="shared" si="242"/>
        <v>0</v>
      </c>
      <c r="CE456" s="83">
        <f t="shared" si="242"/>
        <v>0</v>
      </c>
      <c r="CF456" s="83">
        <f t="shared" si="242"/>
        <v>0</v>
      </c>
      <c r="CG456" s="84">
        <f t="shared" si="242"/>
        <v>0</v>
      </c>
      <c r="CH456" s="58"/>
      <c r="CI456" s="122"/>
      <c r="CJ456" s="11"/>
      <c r="CM456" s="51">
        <f t="shared" si="233"/>
        <v>0</v>
      </c>
    </row>
    <row r="457" spans="1:91" ht="14.1" customHeight="1" x14ac:dyDescent="0.3">
      <c r="A457" s="52">
        <f t="shared" si="213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8"/>
        <v>0</v>
      </c>
      <c r="K457" s="72">
        <f>SUM(K458:K459)</f>
        <v>0</v>
      </c>
      <c r="L457" s="72">
        <f t="shared" ref="L457:BW457" si="243">SUM(L458:L459)</f>
        <v>0</v>
      </c>
      <c r="M457" s="72">
        <f t="shared" si="243"/>
        <v>0</v>
      </c>
      <c r="N457" s="72">
        <f t="shared" si="243"/>
        <v>0</v>
      </c>
      <c r="O457" s="72">
        <f t="shared" si="243"/>
        <v>0</v>
      </c>
      <c r="P457" s="72">
        <f t="shared" si="243"/>
        <v>0</v>
      </c>
      <c r="Q457" s="72">
        <f t="shared" si="243"/>
        <v>0</v>
      </c>
      <c r="R457" s="72">
        <f t="shared" si="243"/>
        <v>0</v>
      </c>
      <c r="S457" s="72">
        <f t="shared" si="243"/>
        <v>0</v>
      </c>
      <c r="T457" s="72">
        <f t="shared" si="243"/>
        <v>0</v>
      </c>
      <c r="U457" s="72">
        <f t="shared" si="243"/>
        <v>0</v>
      </c>
      <c r="V457" s="72">
        <f t="shared" si="243"/>
        <v>0</v>
      </c>
      <c r="W457" s="72">
        <f t="shared" si="243"/>
        <v>0</v>
      </c>
      <c r="X457" s="72">
        <f t="shared" si="243"/>
        <v>0</v>
      </c>
      <c r="Y457" s="72">
        <f t="shared" si="243"/>
        <v>0</v>
      </c>
      <c r="Z457" s="72">
        <f t="shared" si="243"/>
        <v>0</v>
      </c>
      <c r="AA457" s="72">
        <f t="shared" si="243"/>
        <v>0</v>
      </c>
      <c r="AB457" s="72">
        <f t="shared" si="243"/>
        <v>0</v>
      </c>
      <c r="AC457" s="72">
        <f t="shared" si="243"/>
        <v>0</v>
      </c>
      <c r="AD457" s="72">
        <f t="shared" si="243"/>
        <v>0</v>
      </c>
      <c r="AE457" s="72">
        <f t="shared" si="243"/>
        <v>0</v>
      </c>
      <c r="AF457" s="72">
        <f t="shared" si="243"/>
        <v>0</v>
      </c>
      <c r="AG457" s="72">
        <f t="shared" si="243"/>
        <v>0</v>
      </c>
      <c r="AH457" s="72">
        <f t="shared" si="243"/>
        <v>0</v>
      </c>
      <c r="AI457" s="72">
        <f t="shared" si="243"/>
        <v>0</v>
      </c>
      <c r="AJ457" s="72">
        <f t="shared" si="243"/>
        <v>0</v>
      </c>
      <c r="AK457" s="72">
        <f t="shared" si="243"/>
        <v>0</v>
      </c>
      <c r="AL457" s="72">
        <f t="shared" si="243"/>
        <v>0</v>
      </c>
      <c r="AM457" s="72">
        <f t="shared" si="243"/>
        <v>0</v>
      </c>
      <c r="AN457" s="72">
        <f t="shared" si="243"/>
        <v>0</v>
      </c>
      <c r="AO457" s="72">
        <f t="shared" si="243"/>
        <v>0</v>
      </c>
      <c r="AP457" s="72">
        <f t="shared" si="243"/>
        <v>0</v>
      </c>
      <c r="AQ457" s="72">
        <f t="shared" si="243"/>
        <v>0</v>
      </c>
      <c r="AR457" s="72">
        <f t="shared" si="243"/>
        <v>0</v>
      </c>
      <c r="AS457" s="72">
        <f t="shared" si="243"/>
        <v>0</v>
      </c>
      <c r="AT457" s="72">
        <f t="shared" si="243"/>
        <v>0</v>
      </c>
      <c r="AU457" s="72">
        <f t="shared" si="243"/>
        <v>0</v>
      </c>
      <c r="AV457" s="72">
        <f t="shared" si="243"/>
        <v>0</v>
      </c>
      <c r="AW457" s="72">
        <f t="shared" si="243"/>
        <v>0</v>
      </c>
      <c r="AX457" s="72">
        <f t="shared" si="243"/>
        <v>0</v>
      </c>
      <c r="AY457" s="72">
        <f t="shared" si="243"/>
        <v>0</v>
      </c>
      <c r="AZ457" s="72">
        <f t="shared" si="243"/>
        <v>0</v>
      </c>
      <c r="BA457" s="72">
        <f t="shared" si="243"/>
        <v>0</v>
      </c>
      <c r="BB457" s="72">
        <f t="shared" si="243"/>
        <v>0</v>
      </c>
      <c r="BC457" s="72">
        <f t="shared" si="243"/>
        <v>0</v>
      </c>
      <c r="BD457" s="72">
        <f t="shared" si="243"/>
        <v>0</v>
      </c>
      <c r="BE457" s="72">
        <f t="shared" si="243"/>
        <v>0</v>
      </c>
      <c r="BF457" s="72">
        <f t="shared" si="243"/>
        <v>0</v>
      </c>
      <c r="BG457" s="72">
        <f t="shared" si="243"/>
        <v>0</v>
      </c>
      <c r="BH457" s="72">
        <f t="shared" si="243"/>
        <v>0</v>
      </c>
      <c r="BI457" s="72">
        <f t="shared" si="243"/>
        <v>0</v>
      </c>
      <c r="BJ457" s="72">
        <f t="shared" si="243"/>
        <v>0</v>
      </c>
      <c r="BK457" s="72">
        <f t="shared" si="243"/>
        <v>0</v>
      </c>
      <c r="BL457" s="72">
        <f t="shared" si="243"/>
        <v>0</v>
      </c>
      <c r="BM457" s="72">
        <f t="shared" si="243"/>
        <v>0</v>
      </c>
      <c r="BN457" s="72">
        <f t="shared" si="243"/>
        <v>0</v>
      </c>
      <c r="BO457" s="72">
        <f t="shared" si="243"/>
        <v>0</v>
      </c>
      <c r="BP457" s="72">
        <f t="shared" si="243"/>
        <v>0</v>
      </c>
      <c r="BQ457" s="72">
        <f t="shared" si="243"/>
        <v>0</v>
      </c>
      <c r="BR457" s="72">
        <f t="shared" si="243"/>
        <v>0</v>
      </c>
      <c r="BS457" s="72">
        <f t="shared" si="243"/>
        <v>0</v>
      </c>
      <c r="BT457" s="72">
        <f t="shared" si="243"/>
        <v>0</v>
      </c>
      <c r="BU457" s="72">
        <f t="shared" si="243"/>
        <v>0</v>
      </c>
      <c r="BV457" s="72">
        <f t="shared" si="243"/>
        <v>0</v>
      </c>
      <c r="BW457" s="72">
        <f t="shared" si="243"/>
        <v>0</v>
      </c>
      <c r="BX457" s="72">
        <f t="shared" ref="BX457:CV457" si="244">SUM(BX458:BX459)</f>
        <v>0</v>
      </c>
      <c r="BY457" s="72">
        <f t="shared" si="244"/>
        <v>0</v>
      </c>
      <c r="BZ457" s="72">
        <f t="shared" si="244"/>
        <v>0</v>
      </c>
      <c r="CA457" s="72">
        <f t="shared" si="244"/>
        <v>0</v>
      </c>
      <c r="CB457" s="72">
        <f t="shared" si="244"/>
        <v>0</v>
      </c>
      <c r="CC457" s="72">
        <f t="shared" si="244"/>
        <v>0</v>
      </c>
      <c r="CD457" s="72">
        <f t="shared" si="244"/>
        <v>0</v>
      </c>
      <c r="CE457" s="72">
        <f t="shared" si="244"/>
        <v>0</v>
      </c>
      <c r="CF457" s="72">
        <f t="shared" si="244"/>
        <v>0</v>
      </c>
      <c r="CG457" s="73">
        <f t="shared" si="244"/>
        <v>0</v>
      </c>
      <c r="CH457" s="8"/>
      <c r="CI457" s="123"/>
      <c r="CJ457" s="20"/>
      <c r="CM457" s="51">
        <f t="shared" si="233"/>
        <v>0</v>
      </c>
    </row>
    <row r="458" spans="1:91" ht="14.1" customHeight="1" x14ac:dyDescent="0.3">
      <c r="A458" s="52">
        <f t="shared" si="213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8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3"/>
        <v>0</v>
      </c>
    </row>
    <row r="459" spans="1:91" ht="14.1" customHeight="1" x14ac:dyDescent="0.3">
      <c r="A459" s="52">
        <f t="shared" ref="A459:A495" si="245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8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3"/>
        <v>0</v>
      </c>
    </row>
    <row r="460" spans="1:91" ht="14.1" customHeight="1" x14ac:dyDescent="0.3">
      <c r="A460" s="52">
        <f t="shared" si="245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8"/>
        <v>0</v>
      </c>
      <c r="K460" s="72">
        <f>SUM(K461:K462)</f>
        <v>0</v>
      </c>
      <c r="L460" s="72">
        <f t="shared" ref="L460:BW460" si="246">SUM(L461:L462)</f>
        <v>0</v>
      </c>
      <c r="M460" s="72">
        <f t="shared" si="246"/>
        <v>0</v>
      </c>
      <c r="N460" s="72">
        <f t="shared" si="246"/>
        <v>0</v>
      </c>
      <c r="O460" s="72">
        <f t="shared" si="246"/>
        <v>0</v>
      </c>
      <c r="P460" s="72">
        <f t="shared" si="246"/>
        <v>0</v>
      </c>
      <c r="Q460" s="72">
        <f t="shared" si="246"/>
        <v>0</v>
      </c>
      <c r="R460" s="72">
        <f t="shared" si="246"/>
        <v>0</v>
      </c>
      <c r="S460" s="72">
        <f t="shared" si="246"/>
        <v>0</v>
      </c>
      <c r="T460" s="72">
        <f t="shared" si="246"/>
        <v>0</v>
      </c>
      <c r="U460" s="72">
        <f t="shared" si="246"/>
        <v>0</v>
      </c>
      <c r="V460" s="72">
        <f t="shared" si="246"/>
        <v>0</v>
      </c>
      <c r="W460" s="72">
        <f t="shared" si="246"/>
        <v>0</v>
      </c>
      <c r="X460" s="72">
        <f t="shared" si="246"/>
        <v>0</v>
      </c>
      <c r="Y460" s="72">
        <f t="shared" si="246"/>
        <v>0</v>
      </c>
      <c r="Z460" s="72">
        <f t="shared" si="246"/>
        <v>0</v>
      </c>
      <c r="AA460" s="72">
        <f t="shared" si="246"/>
        <v>0</v>
      </c>
      <c r="AB460" s="72">
        <f t="shared" si="246"/>
        <v>0</v>
      </c>
      <c r="AC460" s="72">
        <f t="shared" si="246"/>
        <v>0</v>
      </c>
      <c r="AD460" s="72">
        <f t="shared" si="246"/>
        <v>0</v>
      </c>
      <c r="AE460" s="72">
        <f t="shared" si="246"/>
        <v>0</v>
      </c>
      <c r="AF460" s="72">
        <f t="shared" si="246"/>
        <v>0</v>
      </c>
      <c r="AG460" s="72">
        <f t="shared" si="246"/>
        <v>0</v>
      </c>
      <c r="AH460" s="72">
        <f t="shared" si="246"/>
        <v>0</v>
      </c>
      <c r="AI460" s="72">
        <f t="shared" si="246"/>
        <v>0</v>
      </c>
      <c r="AJ460" s="72">
        <f t="shared" si="246"/>
        <v>0</v>
      </c>
      <c r="AK460" s="72">
        <f t="shared" si="246"/>
        <v>0</v>
      </c>
      <c r="AL460" s="72">
        <f t="shared" si="246"/>
        <v>0</v>
      </c>
      <c r="AM460" s="72">
        <f t="shared" si="246"/>
        <v>0</v>
      </c>
      <c r="AN460" s="72">
        <f t="shared" si="246"/>
        <v>0</v>
      </c>
      <c r="AO460" s="72">
        <f t="shared" si="246"/>
        <v>0</v>
      </c>
      <c r="AP460" s="72">
        <f t="shared" si="246"/>
        <v>0</v>
      </c>
      <c r="AQ460" s="72">
        <f t="shared" si="246"/>
        <v>0</v>
      </c>
      <c r="AR460" s="72">
        <f t="shared" si="246"/>
        <v>0</v>
      </c>
      <c r="AS460" s="72">
        <f t="shared" si="246"/>
        <v>0</v>
      </c>
      <c r="AT460" s="72">
        <f t="shared" si="246"/>
        <v>0</v>
      </c>
      <c r="AU460" s="72">
        <f t="shared" si="246"/>
        <v>0</v>
      </c>
      <c r="AV460" s="72">
        <f t="shared" si="246"/>
        <v>0</v>
      </c>
      <c r="AW460" s="72">
        <f t="shared" si="246"/>
        <v>0</v>
      </c>
      <c r="AX460" s="72">
        <f t="shared" si="246"/>
        <v>0</v>
      </c>
      <c r="AY460" s="72">
        <f t="shared" si="246"/>
        <v>0</v>
      </c>
      <c r="AZ460" s="72">
        <f t="shared" si="246"/>
        <v>0</v>
      </c>
      <c r="BA460" s="72">
        <f t="shared" si="246"/>
        <v>0</v>
      </c>
      <c r="BB460" s="72">
        <f t="shared" si="246"/>
        <v>0</v>
      </c>
      <c r="BC460" s="72">
        <f t="shared" si="246"/>
        <v>0</v>
      </c>
      <c r="BD460" s="72">
        <f t="shared" si="246"/>
        <v>0</v>
      </c>
      <c r="BE460" s="72">
        <f t="shared" si="246"/>
        <v>0</v>
      </c>
      <c r="BF460" s="72">
        <f t="shared" si="246"/>
        <v>0</v>
      </c>
      <c r="BG460" s="72">
        <f t="shared" si="246"/>
        <v>0</v>
      </c>
      <c r="BH460" s="72">
        <f t="shared" si="246"/>
        <v>0</v>
      </c>
      <c r="BI460" s="72">
        <f t="shared" si="246"/>
        <v>0</v>
      </c>
      <c r="BJ460" s="72">
        <f t="shared" si="246"/>
        <v>0</v>
      </c>
      <c r="BK460" s="72">
        <f t="shared" si="246"/>
        <v>0</v>
      </c>
      <c r="BL460" s="72">
        <f t="shared" si="246"/>
        <v>0</v>
      </c>
      <c r="BM460" s="72">
        <f t="shared" si="246"/>
        <v>0</v>
      </c>
      <c r="BN460" s="72">
        <f t="shared" si="246"/>
        <v>0</v>
      </c>
      <c r="BO460" s="72">
        <f t="shared" si="246"/>
        <v>0</v>
      </c>
      <c r="BP460" s="72">
        <f t="shared" si="246"/>
        <v>0</v>
      </c>
      <c r="BQ460" s="72">
        <f t="shared" si="246"/>
        <v>0</v>
      </c>
      <c r="BR460" s="72">
        <f t="shared" si="246"/>
        <v>0</v>
      </c>
      <c r="BS460" s="72">
        <f t="shared" si="246"/>
        <v>0</v>
      </c>
      <c r="BT460" s="72">
        <f t="shared" si="246"/>
        <v>0</v>
      </c>
      <c r="BU460" s="72">
        <f t="shared" si="246"/>
        <v>0</v>
      </c>
      <c r="BV460" s="72">
        <f t="shared" si="246"/>
        <v>0</v>
      </c>
      <c r="BW460" s="72">
        <f t="shared" si="246"/>
        <v>0</v>
      </c>
      <c r="BX460" s="72">
        <f t="shared" ref="BX460:CV460" si="247">SUM(BX461:BX462)</f>
        <v>0</v>
      </c>
      <c r="BY460" s="72">
        <f t="shared" si="247"/>
        <v>0</v>
      </c>
      <c r="BZ460" s="72">
        <f t="shared" si="247"/>
        <v>0</v>
      </c>
      <c r="CA460" s="72">
        <f t="shared" si="247"/>
        <v>0</v>
      </c>
      <c r="CB460" s="72">
        <f t="shared" si="247"/>
        <v>0</v>
      </c>
      <c r="CC460" s="72">
        <f t="shared" si="247"/>
        <v>0</v>
      </c>
      <c r="CD460" s="72">
        <f t="shared" si="247"/>
        <v>0</v>
      </c>
      <c r="CE460" s="72">
        <f t="shared" si="247"/>
        <v>0</v>
      </c>
      <c r="CF460" s="72">
        <f t="shared" si="247"/>
        <v>0</v>
      </c>
      <c r="CG460" s="73">
        <f t="shared" si="247"/>
        <v>0</v>
      </c>
      <c r="CH460" s="8"/>
      <c r="CI460" s="123"/>
      <c r="CJ460" s="20"/>
      <c r="CM460" s="51">
        <f t="shared" si="233"/>
        <v>0</v>
      </c>
    </row>
    <row r="461" spans="1:91" ht="14.1" customHeight="1" x14ac:dyDescent="0.3">
      <c r="A461" s="52">
        <f t="shared" si="245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8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3"/>
        <v>0</v>
      </c>
    </row>
    <row r="462" spans="1:91" ht="14.1" customHeight="1" x14ac:dyDescent="0.3">
      <c r="A462" s="52">
        <f t="shared" si="245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8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3"/>
        <v>0</v>
      </c>
    </row>
    <row r="463" spans="1:91" s="51" customFormat="1" ht="14.1" customHeight="1" x14ac:dyDescent="0.3">
      <c r="A463" s="52">
        <f t="shared" si="245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8"/>
        <v>0</v>
      </c>
      <c r="K463" s="83">
        <f>SUM(K464,K467)</f>
        <v>0</v>
      </c>
      <c r="L463" s="83">
        <f t="shared" ref="L463:BW463" si="248">SUM(L464,L467)</f>
        <v>0</v>
      </c>
      <c r="M463" s="83">
        <f t="shared" si="248"/>
        <v>0</v>
      </c>
      <c r="N463" s="83">
        <f t="shared" si="248"/>
        <v>0</v>
      </c>
      <c r="O463" s="83">
        <f t="shared" si="248"/>
        <v>0</v>
      </c>
      <c r="P463" s="83">
        <f t="shared" si="248"/>
        <v>0</v>
      </c>
      <c r="Q463" s="83">
        <f t="shared" si="248"/>
        <v>0</v>
      </c>
      <c r="R463" s="83">
        <f t="shared" si="248"/>
        <v>0</v>
      </c>
      <c r="S463" s="83">
        <f t="shared" si="248"/>
        <v>0</v>
      </c>
      <c r="T463" s="83">
        <f t="shared" si="248"/>
        <v>0</v>
      </c>
      <c r="U463" s="83">
        <f t="shared" si="248"/>
        <v>0</v>
      </c>
      <c r="V463" s="83">
        <f t="shared" si="248"/>
        <v>0</v>
      </c>
      <c r="W463" s="83">
        <f t="shared" si="248"/>
        <v>0</v>
      </c>
      <c r="X463" s="83">
        <f t="shared" si="248"/>
        <v>0</v>
      </c>
      <c r="Y463" s="83">
        <f t="shared" si="248"/>
        <v>0</v>
      </c>
      <c r="Z463" s="83">
        <f t="shared" si="248"/>
        <v>0</v>
      </c>
      <c r="AA463" s="83">
        <f t="shared" si="248"/>
        <v>0</v>
      </c>
      <c r="AB463" s="83">
        <f t="shared" si="248"/>
        <v>0</v>
      </c>
      <c r="AC463" s="83">
        <f t="shared" si="248"/>
        <v>0</v>
      </c>
      <c r="AD463" s="83">
        <f t="shared" si="248"/>
        <v>0</v>
      </c>
      <c r="AE463" s="83">
        <f t="shared" si="248"/>
        <v>0</v>
      </c>
      <c r="AF463" s="83">
        <f t="shared" si="248"/>
        <v>0</v>
      </c>
      <c r="AG463" s="83">
        <f t="shared" si="248"/>
        <v>0</v>
      </c>
      <c r="AH463" s="83">
        <f t="shared" si="248"/>
        <v>0</v>
      </c>
      <c r="AI463" s="83">
        <f t="shared" si="248"/>
        <v>0</v>
      </c>
      <c r="AJ463" s="83">
        <f t="shared" si="248"/>
        <v>0</v>
      </c>
      <c r="AK463" s="83">
        <f t="shared" si="248"/>
        <v>0</v>
      </c>
      <c r="AL463" s="83">
        <f t="shared" si="248"/>
        <v>0</v>
      </c>
      <c r="AM463" s="83">
        <f t="shared" si="248"/>
        <v>0</v>
      </c>
      <c r="AN463" s="83">
        <f t="shared" si="248"/>
        <v>0</v>
      </c>
      <c r="AO463" s="83">
        <f t="shared" si="248"/>
        <v>0</v>
      </c>
      <c r="AP463" s="83">
        <f t="shared" si="248"/>
        <v>0</v>
      </c>
      <c r="AQ463" s="83">
        <f t="shared" si="248"/>
        <v>0</v>
      </c>
      <c r="AR463" s="83">
        <f t="shared" si="248"/>
        <v>0</v>
      </c>
      <c r="AS463" s="83">
        <f t="shared" si="248"/>
        <v>0</v>
      </c>
      <c r="AT463" s="83">
        <f t="shared" si="248"/>
        <v>0</v>
      </c>
      <c r="AU463" s="83">
        <f t="shared" si="248"/>
        <v>0</v>
      </c>
      <c r="AV463" s="83">
        <f t="shared" si="248"/>
        <v>0</v>
      </c>
      <c r="AW463" s="83">
        <f t="shared" si="248"/>
        <v>0</v>
      </c>
      <c r="AX463" s="83">
        <f t="shared" si="248"/>
        <v>0</v>
      </c>
      <c r="AY463" s="83">
        <f t="shared" si="248"/>
        <v>0</v>
      </c>
      <c r="AZ463" s="83">
        <f t="shared" si="248"/>
        <v>0</v>
      </c>
      <c r="BA463" s="83">
        <f t="shared" si="248"/>
        <v>0</v>
      </c>
      <c r="BB463" s="83">
        <f t="shared" si="248"/>
        <v>0</v>
      </c>
      <c r="BC463" s="83">
        <f t="shared" si="248"/>
        <v>0</v>
      </c>
      <c r="BD463" s="83">
        <f t="shared" si="248"/>
        <v>0</v>
      </c>
      <c r="BE463" s="83">
        <f t="shared" si="248"/>
        <v>0</v>
      </c>
      <c r="BF463" s="83">
        <f t="shared" si="248"/>
        <v>0</v>
      </c>
      <c r="BG463" s="83">
        <f t="shared" si="248"/>
        <v>0</v>
      </c>
      <c r="BH463" s="83">
        <f t="shared" si="248"/>
        <v>0</v>
      </c>
      <c r="BI463" s="83">
        <f t="shared" si="248"/>
        <v>0</v>
      </c>
      <c r="BJ463" s="83">
        <f t="shared" si="248"/>
        <v>0</v>
      </c>
      <c r="BK463" s="83">
        <f t="shared" si="248"/>
        <v>0</v>
      </c>
      <c r="BL463" s="83">
        <f t="shared" si="248"/>
        <v>0</v>
      </c>
      <c r="BM463" s="83">
        <f t="shared" si="248"/>
        <v>0</v>
      </c>
      <c r="BN463" s="83">
        <f t="shared" si="248"/>
        <v>0</v>
      </c>
      <c r="BO463" s="83">
        <f t="shared" si="248"/>
        <v>0</v>
      </c>
      <c r="BP463" s="83">
        <f t="shared" si="248"/>
        <v>0</v>
      </c>
      <c r="BQ463" s="83">
        <f t="shared" si="248"/>
        <v>0</v>
      </c>
      <c r="BR463" s="83">
        <f t="shared" si="248"/>
        <v>0</v>
      </c>
      <c r="BS463" s="83">
        <f t="shared" si="248"/>
        <v>0</v>
      </c>
      <c r="BT463" s="83">
        <f t="shared" si="248"/>
        <v>0</v>
      </c>
      <c r="BU463" s="83">
        <f t="shared" si="248"/>
        <v>0</v>
      </c>
      <c r="BV463" s="83">
        <f t="shared" si="248"/>
        <v>0</v>
      </c>
      <c r="BW463" s="83">
        <f t="shared" si="248"/>
        <v>0</v>
      </c>
      <c r="BX463" s="83">
        <f t="shared" ref="BX463:CV463" si="249">SUM(BX464,BX467)</f>
        <v>0</v>
      </c>
      <c r="BY463" s="83">
        <f t="shared" si="249"/>
        <v>0</v>
      </c>
      <c r="BZ463" s="83">
        <f t="shared" si="249"/>
        <v>0</v>
      </c>
      <c r="CA463" s="83">
        <f t="shared" si="249"/>
        <v>0</v>
      </c>
      <c r="CB463" s="83">
        <f t="shared" si="249"/>
        <v>0</v>
      </c>
      <c r="CC463" s="83">
        <f t="shared" si="249"/>
        <v>0</v>
      </c>
      <c r="CD463" s="83">
        <f t="shared" si="249"/>
        <v>0</v>
      </c>
      <c r="CE463" s="83">
        <f t="shared" si="249"/>
        <v>0</v>
      </c>
      <c r="CF463" s="83">
        <f t="shared" si="249"/>
        <v>0</v>
      </c>
      <c r="CG463" s="84">
        <f t="shared" si="249"/>
        <v>0</v>
      </c>
      <c r="CH463" s="58"/>
      <c r="CI463" s="122"/>
      <c r="CJ463" s="11"/>
      <c r="CM463" s="51">
        <f t="shared" si="233"/>
        <v>0</v>
      </c>
    </row>
    <row r="464" spans="1:91" ht="14.1" customHeight="1" x14ac:dyDescent="0.3">
      <c r="A464" s="52">
        <f t="shared" si="245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8"/>
        <v>0</v>
      </c>
      <c r="K464" s="72">
        <f>SUM(K465:K466)</f>
        <v>0</v>
      </c>
      <c r="L464" s="72">
        <f t="shared" ref="L464:BW464" si="250">SUM(L465:L466)</f>
        <v>0</v>
      </c>
      <c r="M464" s="72">
        <f t="shared" si="250"/>
        <v>0</v>
      </c>
      <c r="N464" s="72">
        <f t="shared" si="250"/>
        <v>0</v>
      </c>
      <c r="O464" s="72">
        <f t="shared" si="250"/>
        <v>0</v>
      </c>
      <c r="P464" s="72">
        <f t="shared" si="250"/>
        <v>0</v>
      </c>
      <c r="Q464" s="72">
        <f t="shared" si="250"/>
        <v>0</v>
      </c>
      <c r="R464" s="72">
        <f t="shared" si="250"/>
        <v>0</v>
      </c>
      <c r="S464" s="72">
        <f t="shared" si="250"/>
        <v>0</v>
      </c>
      <c r="T464" s="72">
        <f t="shared" si="250"/>
        <v>0</v>
      </c>
      <c r="U464" s="72">
        <f t="shared" si="250"/>
        <v>0</v>
      </c>
      <c r="V464" s="72">
        <f t="shared" si="250"/>
        <v>0</v>
      </c>
      <c r="W464" s="72">
        <f t="shared" si="250"/>
        <v>0</v>
      </c>
      <c r="X464" s="72">
        <f t="shared" si="250"/>
        <v>0</v>
      </c>
      <c r="Y464" s="72">
        <f t="shared" si="250"/>
        <v>0</v>
      </c>
      <c r="Z464" s="72">
        <f t="shared" si="250"/>
        <v>0</v>
      </c>
      <c r="AA464" s="72">
        <f t="shared" si="250"/>
        <v>0</v>
      </c>
      <c r="AB464" s="72">
        <f t="shared" si="250"/>
        <v>0</v>
      </c>
      <c r="AC464" s="72">
        <f t="shared" si="250"/>
        <v>0</v>
      </c>
      <c r="AD464" s="72">
        <f t="shared" si="250"/>
        <v>0</v>
      </c>
      <c r="AE464" s="72">
        <f t="shared" si="250"/>
        <v>0</v>
      </c>
      <c r="AF464" s="72">
        <f t="shared" si="250"/>
        <v>0</v>
      </c>
      <c r="AG464" s="72">
        <f t="shared" si="250"/>
        <v>0</v>
      </c>
      <c r="AH464" s="72">
        <f t="shared" si="250"/>
        <v>0</v>
      </c>
      <c r="AI464" s="72">
        <f t="shared" si="250"/>
        <v>0</v>
      </c>
      <c r="AJ464" s="72">
        <f t="shared" si="250"/>
        <v>0</v>
      </c>
      <c r="AK464" s="72">
        <f t="shared" si="250"/>
        <v>0</v>
      </c>
      <c r="AL464" s="72">
        <f t="shared" si="250"/>
        <v>0</v>
      </c>
      <c r="AM464" s="72">
        <f t="shared" si="250"/>
        <v>0</v>
      </c>
      <c r="AN464" s="72">
        <f t="shared" si="250"/>
        <v>0</v>
      </c>
      <c r="AO464" s="72">
        <f t="shared" si="250"/>
        <v>0</v>
      </c>
      <c r="AP464" s="72">
        <f t="shared" si="250"/>
        <v>0</v>
      </c>
      <c r="AQ464" s="72">
        <f t="shared" si="250"/>
        <v>0</v>
      </c>
      <c r="AR464" s="72">
        <f t="shared" si="250"/>
        <v>0</v>
      </c>
      <c r="AS464" s="72">
        <f t="shared" si="250"/>
        <v>0</v>
      </c>
      <c r="AT464" s="72">
        <f t="shared" si="250"/>
        <v>0</v>
      </c>
      <c r="AU464" s="72">
        <f t="shared" si="250"/>
        <v>0</v>
      </c>
      <c r="AV464" s="72">
        <f t="shared" si="250"/>
        <v>0</v>
      </c>
      <c r="AW464" s="72">
        <f t="shared" si="250"/>
        <v>0</v>
      </c>
      <c r="AX464" s="72">
        <f t="shared" si="250"/>
        <v>0</v>
      </c>
      <c r="AY464" s="72">
        <f t="shared" si="250"/>
        <v>0</v>
      </c>
      <c r="AZ464" s="72">
        <f t="shared" si="250"/>
        <v>0</v>
      </c>
      <c r="BA464" s="72">
        <f t="shared" si="250"/>
        <v>0</v>
      </c>
      <c r="BB464" s="72">
        <f t="shared" si="250"/>
        <v>0</v>
      </c>
      <c r="BC464" s="72">
        <f t="shared" si="250"/>
        <v>0</v>
      </c>
      <c r="BD464" s="72">
        <f t="shared" si="250"/>
        <v>0</v>
      </c>
      <c r="BE464" s="72">
        <f t="shared" si="250"/>
        <v>0</v>
      </c>
      <c r="BF464" s="72">
        <f t="shared" si="250"/>
        <v>0</v>
      </c>
      <c r="BG464" s="72">
        <f t="shared" si="250"/>
        <v>0</v>
      </c>
      <c r="BH464" s="72">
        <f t="shared" si="250"/>
        <v>0</v>
      </c>
      <c r="BI464" s="72">
        <f t="shared" si="250"/>
        <v>0</v>
      </c>
      <c r="BJ464" s="72">
        <f t="shared" si="250"/>
        <v>0</v>
      </c>
      <c r="BK464" s="72">
        <f t="shared" si="250"/>
        <v>0</v>
      </c>
      <c r="BL464" s="72">
        <f t="shared" si="250"/>
        <v>0</v>
      </c>
      <c r="BM464" s="72">
        <f t="shared" si="250"/>
        <v>0</v>
      </c>
      <c r="BN464" s="72">
        <f t="shared" si="250"/>
        <v>0</v>
      </c>
      <c r="BO464" s="72">
        <f t="shared" si="250"/>
        <v>0</v>
      </c>
      <c r="BP464" s="72">
        <f t="shared" si="250"/>
        <v>0</v>
      </c>
      <c r="BQ464" s="72">
        <f t="shared" si="250"/>
        <v>0</v>
      </c>
      <c r="BR464" s="72">
        <f t="shared" si="250"/>
        <v>0</v>
      </c>
      <c r="BS464" s="72">
        <f t="shared" si="250"/>
        <v>0</v>
      </c>
      <c r="BT464" s="72">
        <f t="shared" si="250"/>
        <v>0</v>
      </c>
      <c r="BU464" s="72">
        <f t="shared" si="250"/>
        <v>0</v>
      </c>
      <c r="BV464" s="72">
        <f t="shared" si="250"/>
        <v>0</v>
      </c>
      <c r="BW464" s="72">
        <f t="shared" si="250"/>
        <v>0</v>
      </c>
      <c r="BX464" s="72">
        <f t="shared" ref="BX464:CV464" si="251">SUM(BX465:BX466)</f>
        <v>0</v>
      </c>
      <c r="BY464" s="72">
        <f t="shared" si="251"/>
        <v>0</v>
      </c>
      <c r="BZ464" s="72">
        <f t="shared" si="251"/>
        <v>0</v>
      </c>
      <c r="CA464" s="72">
        <f t="shared" si="251"/>
        <v>0</v>
      </c>
      <c r="CB464" s="72">
        <f t="shared" si="251"/>
        <v>0</v>
      </c>
      <c r="CC464" s="72">
        <f t="shared" si="251"/>
        <v>0</v>
      </c>
      <c r="CD464" s="72">
        <f t="shared" si="251"/>
        <v>0</v>
      </c>
      <c r="CE464" s="72">
        <f t="shared" si="251"/>
        <v>0</v>
      </c>
      <c r="CF464" s="72">
        <f t="shared" si="251"/>
        <v>0</v>
      </c>
      <c r="CG464" s="73">
        <f t="shared" si="251"/>
        <v>0</v>
      </c>
      <c r="CH464" s="8"/>
      <c r="CI464" s="123"/>
      <c r="CJ464" s="20"/>
      <c r="CM464" s="51">
        <f t="shared" si="233"/>
        <v>0</v>
      </c>
    </row>
    <row r="465" spans="1:91" ht="14.1" customHeight="1" x14ac:dyDescent="0.3">
      <c r="A465" s="52">
        <f t="shared" si="245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8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3"/>
        <v>0</v>
      </c>
    </row>
    <row r="466" spans="1:91" ht="14.1" customHeight="1" x14ac:dyDescent="0.3">
      <c r="A466" s="52">
        <f t="shared" si="245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8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3"/>
        <v>0</v>
      </c>
    </row>
    <row r="467" spans="1:91" ht="14.1" customHeight="1" x14ac:dyDescent="0.3">
      <c r="A467" s="52">
        <f t="shared" si="245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8"/>
        <v>0</v>
      </c>
      <c r="K467" s="72">
        <f>SUM(K468:K469)</f>
        <v>0</v>
      </c>
      <c r="L467" s="72">
        <f t="shared" ref="L467:BW467" si="252">SUM(L468:L469)</f>
        <v>0</v>
      </c>
      <c r="M467" s="72">
        <f t="shared" si="252"/>
        <v>0</v>
      </c>
      <c r="N467" s="72">
        <f t="shared" si="252"/>
        <v>0</v>
      </c>
      <c r="O467" s="72">
        <f t="shared" si="252"/>
        <v>0</v>
      </c>
      <c r="P467" s="72">
        <f t="shared" si="252"/>
        <v>0</v>
      </c>
      <c r="Q467" s="72">
        <f t="shared" si="252"/>
        <v>0</v>
      </c>
      <c r="R467" s="72">
        <f t="shared" si="252"/>
        <v>0</v>
      </c>
      <c r="S467" s="72">
        <f t="shared" si="252"/>
        <v>0</v>
      </c>
      <c r="T467" s="72">
        <f t="shared" si="252"/>
        <v>0</v>
      </c>
      <c r="U467" s="72">
        <f t="shared" si="252"/>
        <v>0</v>
      </c>
      <c r="V467" s="72">
        <f t="shared" si="252"/>
        <v>0</v>
      </c>
      <c r="W467" s="72">
        <f t="shared" si="252"/>
        <v>0</v>
      </c>
      <c r="X467" s="72">
        <f t="shared" si="252"/>
        <v>0</v>
      </c>
      <c r="Y467" s="72">
        <f t="shared" si="252"/>
        <v>0</v>
      </c>
      <c r="Z467" s="72">
        <f t="shared" si="252"/>
        <v>0</v>
      </c>
      <c r="AA467" s="72">
        <f t="shared" si="252"/>
        <v>0</v>
      </c>
      <c r="AB467" s="72">
        <f t="shared" si="252"/>
        <v>0</v>
      </c>
      <c r="AC467" s="72">
        <f t="shared" si="252"/>
        <v>0</v>
      </c>
      <c r="AD467" s="72">
        <f t="shared" si="252"/>
        <v>0</v>
      </c>
      <c r="AE467" s="72">
        <f t="shared" si="252"/>
        <v>0</v>
      </c>
      <c r="AF467" s="72">
        <f t="shared" si="252"/>
        <v>0</v>
      </c>
      <c r="AG467" s="72">
        <f t="shared" si="252"/>
        <v>0</v>
      </c>
      <c r="AH467" s="72">
        <f t="shared" si="252"/>
        <v>0</v>
      </c>
      <c r="AI467" s="72">
        <f t="shared" si="252"/>
        <v>0</v>
      </c>
      <c r="AJ467" s="72">
        <f t="shared" si="252"/>
        <v>0</v>
      </c>
      <c r="AK467" s="72">
        <f t="shared" si="252"/>
        <v>0</v>
      </c>
      <c r="AL467" s="72">
        <f t="shared" si="252"/>
        <v>0</v>
      </c>
      <c r="AM467" s="72">
        <f t="shared" si="252"/>
        <v>0</v>
      </c>
      <c r="AN467" s="72">
        <f t="shared" si="252"/>
        <v>0</v>
      </c>
      <c r="AO467" s="72">
        <f t="shared" si="252"/>
        <v>0</v>
      </c>
      <c r="AP467" s="72">
        <f t="shared" si="252"/>
        <v>0</v>
      </c>
      <c r="AQ467" s="72">
        <f t="shared" si="252"/>
        <v>0</v>
      </c>
      <c r="AR467" s="72">
        <f t="shared" si="252"/>
        <v>0</v>
      </c>
      <c r="AS467" s="72">
        <f t="shared" si="252"/>
        <v>0</v>
      </c>
      <c r="AT467" s="72">
        <f t="shared" si="252"/>
        <v>0</v>
      </c>
      <c r="AU467" s="72">
        <f t="shared" si="252"/>
        <v>0</v>
      </c>
      <c r="AV467" s="72">
        <f t="shared" si="252"/>
        <v>0</v>
      </c>
      <c r="AW467" s="72">
        <f t="shared" si="252"/>
        <v>0</v>
      </c>
      <c r="AX467" s="72">
        <f t="shared" si="252"/>
        <v>0</v>
      </c>
      <c r="AY467" s="72">
        <f t="shared" si="252"/>
        <v>0</v>
      </c>
      <c r="AZ467" s="72">
        <f t="shared" si="252"/>
        <v>0</v>
      </c>
      <c r="BA467" s="72">
        <f t="shared" si="252"/>
        <v>0</v>
      </c>
      <c r="BB467" s="72">
        <f t="shared" si="252"/>
        <v>0</v>
      </c>
      <c r="BC467" s="72">
        <f t="shared" si="252"/>
        <v>0</v>
      </c>
      <c r="BD467" s="72">
        <f t="shared" si="252"/>
        <v>0</v>
      </c>
      <c r="BE467" s="72">
        <f t="shared" si="252"/>
        <v>0</v>
      </c>
      <c r="BF467" s="72">
        <f t="shared" si="252"/>
        <v>0</v>
      </c>
      <c r="BG467" s="72">
        <f t="shared" si="252"/>
        <v>0</v>
      </c>
      <c r="BH467" s="72">
        <f t="shared" si="252"/>
        <v>0</v>
      </c>
      <c r="BI467" s="72">
        <f t="shared" si="252"/>
        <v>0</v>
      </c>
      <c r="BJ467" s="72">
        <f t="shared" si="252"/>
        <v>0</v>
      </c>
      <c r="BK467" s="72">
        <f t="shared" si="252"/>
        <v>0</v>
      </c>
      <c r="BL467" s="72">
        <f t="shared" si="252"/>
        <v>0</v>
      </c>
      <c r="BM467" s="72">
        <f t="shared" si="252"/>
        <v>0</v>
      </c>
      <c r="BN467" s="72">
        <f t="shared" si="252"/>
        <v>0</v>
      </c>
      <c r="BO467" s="72">
        <f t="shared" si="252"/>
        <v>0</v>
      </c>
      <c r="BP467" s="72">
        <f t="shared" si="252"/>
        <v>0</v>
      </c>
      <c r="BQ467" s="72">
        <f t="shared" si="252"/>
        <v>0</v>
      </c>
      <c r="BR467" s="72">
        <f t="shared" si="252"/>
        <v>0</v>
      </c>
      <c r="BS467" s="72">
        <f t="shared" si="252"/>
        <v>0</v>
      </c>
      <c r="BT467" s="72">
        <f t="shared" si="252"/>
        <v>0</v>
      </c>
      <c r="BU467" s="72">
        <f t="shared" si="252"/>
        <v>0</v>
      </c>
      <c r="BV467" s="72">
        <f t="shared" si="252"/>
        <v>0</v>
      </c>
      <c r="BW467" s="72">
        <f t="shared" si="252"/>
        <v>0</v>
      </c>
      <c r="BX467" s="72">
        <f t="shared" ref="BX467:CV467" si="253">SUM(BX468:BX469)</f>
        <v>0</v>
      </c>
      <c r="BY467" s="72">
        <f t="shared" si="253"/>
        <v>0</v>
      </c>
      <c r="BZ467" s="72">
        <f t="shared" si="253"/>
        <v>0</v>
      </c>
      <c r="CA467" s="72">
        <f t="shared" si="253"/>
        <v>0</v>
      </c>
      <c r="CB467" s="72">
        <f t="shared" si="253"/>
        <v>0</v>
      </c>
      <c r="CC467" s="72">
        <f t="shared" si="253"/>
        <v>0</v>
      </c>
      <c r="CD467" s="72">
        <f t="shared" si="253"/>
        <v>0</v>
      </c>
      <c r="CE467" s="72">
        <f t="shared" si="253"/>
        <v>0</v>
      </c>
      <c r="CF467" s="72">
        <f t="shared" si="253"/>
        <v>0</v>
      </c>
      <c r="CG467" s="73">
        <f t="shared" si="253"/>
        <v>0</v>
      </c>
      <c r="CH467" s="8"/>
      <c r="CI467" s="123"/>
      <c r="CJ467" s="20"/>
      <c r="CM467" s="51">
        <f t="shared" si="233"/>
        <v>0</v>
      </c>
    </row>
    <row r="468" spans="1:91" ht="14.1" customHeight="1" x14ac:dyDescent="0.3">
      <c r="A468" s="52">
        <f t="shared" si="245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8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3"/>
        <v>0</v>
      </c>
    </row>
    <row r="469" spans="1:91" ht="14.1" customHeight="1" x14ac:dyDescent="0.3">
      <c r="A469" s="52">
        <f t="shared" si="245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8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3"/>
        <v>0</v>
      </c>
    </row>
    <row r="470" spans="1:91" ht="15" customHeight="1" x14ac:dyDescent="0.3">
      <c r="A470" s="52">
        <f t="shared" si="245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8"/>
        <v>0</v>
      </c>
      <c r="K470" s="83">
        <f>SUM(K471,K478)</f>
        <v>0</v>
      </c>
      <c r="L470" s="83">
        <f t="shared" ref="L470:BW470" si="254">SUM(L471,L478)</f>
        <v>0</v>
      </c>
      <c r="M470" s="83">
        <f t="shared" si="254"/>
        <v>0</v>
      </c>
      <c r="N470" s="83">
        <f t="shared" si="254"/>
        <v>0</v>
      </c>
      <c r="O470" s="83">
        <f t="shared" si="254"/>
        <v>0</v>
      </c>
      <c r="P470" s="83">
        <f t="shared" si="254"/>
        <v>0</v>
      </c>
      <c r="Q470" s="83">
        <f t="shared" si="254"/>
        <v>0</v>
      </c>
      <c r="R470" s="83">
        <f t="shared" si="254"/>
        <v>0</v>
      </c>
      <c r="S470" s="83">
        <f t="shared" si="254"/>
        <v>0</v>
      </c>
      <c r="T470" s="83">
        <f t="shared" si="254"/>
        <v>0</v>
      </c>
      <c r="U470" s="83">
        <f t="shared" si="254"/>
        <v>0</v>
      </c>
      <c r="V470" s="83">
        <f t="shared" si="254"/>
        <v>0</v>
      </c>
      <c r="W470" s="83">
        <f t="shared" si="254"/>
        <v>0</v>
      </c>
      <c r="X470" s="83">
        <f t="shared" si="254"/>
        <v>0</v>
      </c>
      <c r="Y470" s="83">
        <f t="shared" si="254"/>
        <v>0</v>
      </c>
      <c r="Z470" s="83">
        <f t="shared" si="254"/>
        <v>0</v>
      </c>
      <c r="AA470" s="83">
        <f t="shared" si="254"/>
        <v>0</v>
      </c>
      <c r="AB470" s="83">
        <f t="shared" si="254"/>
        <v>0</v>
      </c>
      <c r="AC470" s="83">
        <f t="shared" si="254"/>
        <v>0</v>
      </c>
      <c r="AD470" s="83">
        <f t="shared" si="254"/>
        <v>0</v>
      </c>
      <c r="AE470" s="83">
        <f t="shared" si="254"/>
        <v>0</v>
      </c>
      <c r="AF470" s="83">
        <f t="shared" si="254"/>
        <v>0</v>
      </c>
      <c r="AG470" s="83">
        <f t="shared" si="254"/>
        <v>0</v>
      </c>
      <c r="AH470" s="83">
        <f t="shared" si="254"/>
        <v>0</v>
      </c>
      <c r="AI470" s="83">
        <f t="shared" si="254"/>
        <v>0</v>
      </c>
      <c r="AJ470" s="83">
        <f t="shared" si="254"/>
        <v>0</v>
      </c>
      <c r="AK470" s="83">
        <f t="shared" si="254"/>
        <v>0</v>
      </c>
      <c r="AL470" s="83">
        <f t="shared" si="254"/>
        <v>0</v>
      </c>
      <c r="AM470" s="83">
        <f t="shared" si="254"/>
        <v>0</v>
      </c>
      <c r="AN470" s="83">
        <f t="shared" si="254"/>
        <v>0</v>
      </c>
      <c r="AO470" s="83">
        <f t="shared" si="254"/>
        <v>0</v>
      </c>
      <c r="AP470" s="83">
        <f t="shared" si="254"/>
        <v>0</v>
      </c>
      <c r="AQ470" s="83">
        <f t="shared" si="254"/>
        <v>0</v>
      </c>
      <c r="AR470" s="83">
        <f t="shared" si="254"/>
        <v>0</v>
      </c>
      <c r="AS470" s="83">
        <f t="shared" si="254"/>
        <v>0</v>
      </c>
      <c r="AT470" s="83">
        <f t="shared" si="254"/>
        <v>0</v>
      </c>
      <c r="AU470" s="83">
        <f t="shared" si="254"/>
        <v>0</v>
      </c>
      <c r="AV470" s="83">
        <f t="shared" si="254"/>
        <v>0</v>
      </c>
      <c r="AW470" s="83">
        <f t="shared" si="254"/>
        <v>0</v>
      </c>
      <c r="AX470" s="83">
        <f t="shared" si="254"/>
        <v>0</v>
      </c>
      <c r="AY470" s="83">
        <f t="shared" si="254"/>
        <v>0</v>
      </c>
      <c r="AZ470" s="83">
        <f t="shared" si="254"/>
        <v>0</v>
      </c>
      <c r="BA470" s="83">
        <f t="shared" si="254"/>
        <v>0</v>
      </c>
      <c r="BB470" s="83">
        <f t="shared" si="254"/>
        <v>0</v>
      </c>
      <c r="BC470" s="83">
        <f t="shared" si="254"/>
        <v>0</v>
      </c>
      <c r="BD470" s="83">
        <f t="shared" si="254"/>
        <v>0</v>
      </c>
      <c r="BE470" s="83">
        <f t="shared" si="254"/>
        <v>0</v>
      </c>
      <c r="BF470" s="83">
        <f t="shared" si="254"/>
        <v>0</v>
      </c>
      <c r="BG470" s="83">
        <f t="shared" si="254"/>
        <v>0</v>
      </c>
      <c r="BH470" s="83">
        <f t="shared" si="254"/>
        <v>0</v>
      </c>
      <c r="BI470" s="83">
        <f t="shared" si="254"/>
        <v>0</v>
      </c>
      <c r="BJ470" s="83">
        <f t="shared" si="254"/>
        <v>0</v>
      </c>
      <c r="BK470" s="83">
        <f t="shared" si="254"/>
        <v>0</v>
      </c>
      <c r="BL470" s="83">
        <f t="shared" si="254"/>
        <v>0</v>
      </c>
      <c r="BM470" s="83">
        <f t="shared" si="254"/>
        <v>0</v>
      </c>
      <c r="BN470" s="83">
        <f t="shared" si="254"/>
        <v>0</v>
      </c>
      <c r="BO470" s="83">
        <f t="shared" si="254"/>
        <v>0</v>
      </c>
      <c r="BP470" s="83">
        <f t="shared" si="254"/>
        <v>0</v>
      </c>
      <c r="BQ470" s="83">
        <f t="shared" si="254"/>
        <v>0</v>
      </c>
      <c r="BR470" s="83">
        <f t="shared" si="254"/>
        <v>0</v>
      </c>
      <c r="BS470" s="83">
        <f t="shared" si="254"/>
        <v>0</v>
      </c>
      <c r="BT470" s="83">
        <f t="shared" si="254"/>
        <v>0</v>
      </c>
      <c r="BU470" s="83">
        <f t="shared" si="254"/>
        <v>0</v>
      </c>
      <c r="BV470" s="83">
        <f t="shared" si="254"/>
        <v>0</v>
      </c>
      <c r="BW470" s="83">
        <f t="shared" si="254"/>
        <v>0</v>
      </c>
      <c r="BX470" s="83">
        <f t="shared" ref="BX470:CV470" si="255">SUM(BX471,BX478)</f>
        <v>0</v>
      </c>
      <c r="BY470" s="83">
        <f t="shared" si="255"/>
        <v>0</v>
      </c>
      <c r="BZ470" s="83">
        <f t="shared" si="255"/>
        <v>0</v>
      </c>
      <c r="CA470" s="83">
        <f t="shared" si="255"/>
        <v>0</v>
      </c>
      <c r="CB470" s="83">
        <f t="shared" si="255"/>
        <v>0</v>
      </c>
      <c r="CC470" s="83">
        <f t="shared" si="255"/>
        <v>0</v>
      </c>
      <c r="CD470" s="83">
        <f t="shared" si="255"/>
        <v>0</v>
      </c>
      <c r="CE470" s="83">
        <f t="shared" si="255"/>
        <v>0</v>
      </c>
      <c r="CF470" s="83">
        <f t="shared" si="255"/>
        <v>0</v>
      </c>
      <c r="CG470" s="84">
        <f t="shared" si="255"/>
        <v>0</v>
      </c>
      <c r="CH470" s="8"/>
      <c r="CI470" s="123"/>
      <c r="CJ470" s="20"/>
      <c r="CM470" s="51">
        <f t="shared" si="233"/>
        <v>0</v>
      </c>
    </row>
    <row r="471" spans="1:91" s="51" customFormat="1" ht="14.1" customHeight="1" x14ac:dyDescent="0.3">
      <c r="A471" s="52">
        <f t="shared" si="245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8"/>
        <v>0</v>
      </c>
      <c r="K471" s="83">
        <f>SUM(K472,K475)</f>
        <v>0</v>
      </c>
      <c r="L471" s="83">
        <f t="shared" ref="L471:BW471" si="256">SUM(L472,L475)</f>
        <v>0</v>
      </c>
      <c r="M471" s="83">
        <f t="shared" si="256"/>
        <v>0</v>
      </c>
      <c r="N471" s="83">
        <f t="shared" si="256"/>
        <v>0</v>
      </c>
      <c r="O471" s="83">
        <f t="shared" si="256"/>
        <v>0</v>
      </c>
      <c r="P471" s="83">
        <f t="shared" si="256"/>
        <v>0</v>
      </c>
      <c r="Q471" s="83">
        <f t="shared" si="256"/>
        <v>0</v>
      </c>
      <c r="R471" s="83">
        <f t="shared" si="256"/>
        <v>0</v>
      </c>
      <c r="S471" s="83">
        <f t="shared" si="256"/>
        <v>0</v>
      </c>
      <c r="T471" s="83">
        <f t="shared" si="256"/>
        <v>0</v>
      </c>
      <c r="U471" s="83">
        <f t="shared" si="256"/>
        <v>0</v>
      </c>
      <c r="V471" s="83">
        <f t="shared" si="256"/>
        <v>0</v>
      </c>
      <c r="W471" s="83">
        <f t="shared" si="256"/>
        <v>0</v>
      </c>
      <c r="X471" s="83">
        <f t="shared" si="256"/>
        <v>0</v>
      </c>
      <c r="Y471" s="83">
        <f t="shared" si="256"/>
        <v>0</v>
      </c>
      <c r="Z471" s="83">
        <f t="shared" si="256"/>
        <v>0</v>
      </c>
      <c r="AA471" s="83">
        <f t="shared" si="256"/>
        <v>0</v>
      </c>
      <c r="AB471" s="83">
        <f t="shared" si="256"/>
        <v>0</v>
      </c>
      <c r="AC471" s="83">
        <f t="shared" si="256"/>
        <v>0</v>
      </c>
      <c r="AD471" s="83">
        <f t="shared" si="256"/>
        <v>0</v>
      </c>
      <c r="AE471" s="83">
        <f t="shared" si="256"/>
        <v>0</v>
      </c>
      <c r="AF471" s="83">
        <f t="shared" si="256"/>
        <v>0</v>
      </c>
      <c r="AG471" s="83">
        <f t="shared" si="256"/>
        <v>0</v>
      </c>
      <c r="AH471" s="83">
        <f t="shared" si="256"/>
        <v>0</v>
      </c>
      <c r="AI471" s="83">
        <f t="shared" si="256"/>
        <v>0</v>
      </c>
      <c r="AJ471" s="83">
        <f t="shared" si="256"/>
        <v>0</v>
      </c>
      <c r="AK471" s="83">
        <f t="shared" si="256"/>
        <v>0</v>
      </c>
      <c r="AL471" s="83">
        <f t="shared" si="256"/>
        <v>0</v>
      </c>
      <c r="AM471" s="83">
        <f t="shared" si="256"/>
        <v>0</v>
      </c>
      <c r="AN471" s="83">
        <f t="shared" si="256"/>
        <v>0</v>
      </c>
      <c r="AO471" s="83">
        <f t="shared" si="256"/>
        <v>0</v>
      </c>
      <c r="AP471" s="83">
        <f t="shared" si="256"/>
        <v>0</v>
      </c>
      <c r="AQ471" s="83">
        <f t="shared" si="256"/>
        <v>0</v>
      </c>
      <c r="AR471" s="83">
        <f t="shared" si="256"/>
        <v>0</v>
      </c>
      <c r="AS471" s="83">
        <f t="shared" si="256"/>
        <v>0</v>
      </c>
      <c r="AT471" s="83">
        <f t="shared" si="256"/>
        <v>0</v>
      </c>
      <c r="AU471" s="83">
        <f t="shared" si="256"/>
        <v>0</v>
      </c>
      <c r="AV471" s="83">
        <f t="shared" si="256"/>
        <v>0</v>
      </c>
      <c r="AW471" s="83">
        <f t="shared" si="256"/>
        <v>0</v>
      </c>
      <c r="AX471" s="83">
        <f t="shared" si="256"/>
        <v>0</v>
      </c>
      <c r="AY471" s="83">
        <f t="shared" si="256"/>
        <v>0</v>
      </c>
      <c r="AZ471" s="83">
        <f t="shared" si="256"/>
        <v>0</v>
      </c>
      <c r="BA471" s="83">
        <f t="shared" si="256"/>
        <v>0</v>
      </c>
      <c r="BB471" s="83">
        <f t="shared" si="256"/>
        <v>0</v>
      </c>
      <c r="BC471" s="83">
        <f t="shared" si="256"/>
        <v>0</v>
      </c>
      <c r="BD471" s="83">
        <f t="shared" si="256"/>
        <v>0</v>
      </c>
      <c r="BE471" s="83">
        <f t="shared" si="256"/>
        <v>0</v>
      </c>
      <c r="BF471" s="83">
        <f t="shared" si="256"/>
        <v>0</v>
      </c>
      <c r="BG471" s="83">
        <f t="shared" si="256"/>
        <v>0</v>
      </c>
      <c r="BH471" s="83">
        <f t="shared" si="256"/>
        <v>0</v>
      </c>
      <c r="BI471" s="83">
        <f t="shared" si="256"/>
        <v>0</v>
      </c>
      <c r="BJ471" s="83">
        <f t="shared" si="256"/>
        <v>0</v>
      </c>
      <c r="BK471" s="83">
        <f t="shared" si="256"/>
        <v>0</v>
      </c>
      <c r="BL471" s="83">
        <f t="shared" si="256"/>
        <v>0</v>
      </c>
      <c r="BM471" s="83">
        <f t="shared" si="256"/>
        <v>0</v>
      </c>
      <c r="BN471" s="83">
        <f t="shared" si="256"/>
        <v>0</v>
      </c>
      <c r="BO471" s="83">
        <f t="shared" si="256"/>
        <v>0</v>
      </c>
      <c r="BP471" s="83">
        <f t="shared" si="256"/>
        <v>0</v>
      </c>
      <c r="BQ471" s="83">
        <f t="shared" si="256"/>
        <v>0</v>
      </c>
      <c r="BR471" s="83">
        <f t="shared" si="256"/>
        <v>0</v>
      </c>
      <c r="BS471" s="83">
        <f t="shared" si="256"/>
        <v>0</v>
      </c>
      <c r="BT471" s="83">
        <f t="shared" si="256"/>
        <v>0</v>
      </c>
      <c r="BU471" s="83">
        <f t="shared" si="256"/>
        <v>0</v>
      </c>
      <c r="BV471" s="83">
        <f t="shared" si="256"/>
        <v>0</v>
      </c>
      <c r="BW471" s="83">
        <f t="shared" si="256"/>
        <v>0</v>
      </c>
      <c r="BX471" s="83">
        <f t="shared" ref="BX471:CV471" si="257">SUM(BX472,BX475)</f>
        <v>0</v>
      </c>
      <c r="BY471" s="83">
        <f t="shared" si="257"/>
        <v>0</v>
      </c>
      <c r="BZ471" s="83">
        <f t="shared" si="257"/>
        <v>0</v>
      </c>
      <c r="CA471" s="83">
        <f t="shared" si="257"/>
        <v>0</v>
      </c>
      <c r="CB471" s="83">
        <f t="shared" si="257"/>
        <v>0</v>
      </c>
      <c r="CC471" s="83">
        <f t="shared" si="257"/>
        <v>0</v>
      </c>
      <c r="CD471" s="83">
        <f t="shared" si="257"/>
        <v>0</v>
      </c>
      <c r="CE471" s="83">
        <f t="shared" si="257"/>
        <v>0</v>
      </c>
      <c r="CF471" s="83">
        <f t="shared" si="257"/>
        <v>0</v>
      </c>
      <c r="CG471" s="84">
        <f t="shared" si="257"/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5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8"/>
        <v>0</v>
      </c>
      <c r="K472" s="72">
        <f>SUM(K473:K474)</f>
        <v>0</v>
      </c>
      <c r="L472" s="72">
        <f t="shared" ref="L472:BW472" si="258">SUM(L473:L474)</f>
        <v>0</v>
      </c>
      <c r="M472" s="72">
        <f t="shared" si="258"/>
        <v>0</v>
      </c>
      <c r="N472" s="72">
        <f t="shared" si="258"/>
        <v>0</v>
      </c>
      <c r="O472" s="72">
        <f t="shared" si="258"/>
        <v>0</v>
      </c>
      <c r="P472" s="72">
        <f t="shared" si="258"/>
        <v>0</v>
      </c>
      <c r="Q472" s="72">
        <f t="shared" si="258"/>
        <v>0</v>
      </c>
      <c r="R472" s="72">
        <f t="shared" si="258"/>
        <v>0</v>
      </c>
      <c r="S472" s="72">
        <f t="shared" si="258"/>
        <v>0</v>
      </c>
      <c r="T472" s="72">
        <f t="shared" si="258"/>
        <v>0</v>
      </c>
      <c r="U472" s="72">
        <f t="shared" si="258"/>
        <v>0</v>
      </c>
      <c r="V472" s="72">
        <f t="shared" si="258"/>
        <v>0</v>
      </c>
      <c r="W472" s="72">
        <f t="shared" si="258"/>
        <v>0</v>
      </c>
      <c r="X472" s="72">
        <f t="shared" si="258"/>
        <v>0</v>
      </c>
      <c r="Y472" s="72">
        <f t="shared" si="258"/>
        <v>0</v>
      </c>
      <c r="Z472" s="72">
        <f t="shared" si="258"/>
        <v>0</v>
      </c>
      <c r="AA472" s="72">
        <f t="shared" si="258"/>
        <v>0</v>
      </c>
      <c r="AB472" s="72">
        <f t="shared" si="258"/>
        <v>0</v>
      </c>
      <c r="AC472" s="72">
        <f t="shared" si="258"/>
        <v>0</v>
      </c>
      <c r="AD472" s="72">
        <f t="shared" si="258"/>
        <v>0</v>
      </c>
      <c r="AE472" s="72">
        <f t="shared" si="258"/>
        <v>0</v>
      </c>
      <c r="AF472" s="72">
        <f t="shared" si="258"/>
        <v>0</v>
      </c>
      <c r="AG472" s="72">
        <f t="shared" si="258"/>
        <v>0</v>
      </c>
      <c r="AH472" s="72">
        <f t="shared" si="258"/>
        <v>0</v>
      </c>
      <c r="AI472" s="72">
        <f t="shared" si="258"/>
        <v>0</v>
      </c>
      <c r="AJ472" s="72">
        <f t="shared" si="258"/>
        <v>0</v>
      </c>
      <c r="AK472" s="72">
        <f t="shared" si="258"/>
        <v>0</v>
      </c>
      <c r="AL472" s="72">
        <f t="shared" si="258"/>
        <v>0</v>
      </c>
      <c r="AM472" s="72">
        <f t="shared" si="258"/>
        <v>0</v>
      </c>
      <c r="AN472" s="72">
        <f t="shared" si="258"/>
        <v>0</v>
      </c>
      <c r="AO472" s="72">
        <f t="shared" si="258"/>
        <v>0</v>
      </c>
      <c r="AP472" s="72">
        <f t="shared" si="258"/>
        <v>0</v>
      </c>
      <c r="AQ472" s="72">
        <f t="shared" si="258"/>
        <v>0</v>
      </c>
      <c r="AR472" s="72">
        <f t="shared" si="258"/>
        <v>0</v>
      </c>
      <c r="AS472" s="72">
        <f t="shared" si="258"/>
        <v>0</v>
      </c>
      <c r="AT472" s="72">
        <f t="shared" si="258"/>
        <v>0</v>
      </c>
      <c r="AU472" s="72">
        <f t="shared" si="258"/>
        <v>0</v>
      </c>
      <c r="AV472" s="72">
        <f t="shared" si="258"/>
        <v>0</v>
      </c>
      <c r="AW472" s="72">
        <f t="shared" si="258"/>
        <v>0</v>
      </c>
      <c r="AX472" s="72">
        <f t="shared" si="258"/>
        <v>0</v>
      </c>
      <c r="AY472" s="72">
        <f t="shared" si="258"/>
        <v>0</v>
      </c>
      <c r="AZ472" s="72">
        <f t="shared" si="258"/>
        <v>0</v>
      </c>
      <c r="BA472" s="72">
        <f t="shared" si="258"/>
        <v>0</v>
      </c>
      <c r="BB472" s="72">
        <f t="shared" si="258"/>
        <v>0</v>
      </c>
      <c r="BC472" s="72">
        <f t="shared" si="258"/>
        <v>0</v>
      </c>
      <c r="BD472" s="72">
        <f t="shared" si="258"/>
        <v>0</v>
      </c>
      <c r="BE472" s="72">
        <f t="shared" si="258"/>
        <v>0</v>
      </c>
      <c r="BF472" s="72">
        <f t="shared" si="258"/>
        <v>0</v>
      </c>
      <c r="BG472" s="72">
        <f t="shared" si="258"/>
        <v>0</v>
      </c>
      <c r="BH472" s="72">
        <f t="shared" si="258"/>
        <v>0</v>
      </c>
      <c r="BI472" s="72">
        <f t="shared" si="258"/>
        <v>0</v>
      </c>
      <c r="BJ472" s="72">
        <f t="shared" si="258"/>
        <v>0</v>
      </c>
      <c r="BK472" s="72">
        <f t="shared" si="258"/>
        <v>0</v>
      </c>
      <c r="BL472" s="72">
        <f t="shared" si="258"/>
        <v>0</v>
      </c>
      <c r="BM472" s="72">
        <f t="shared" si="258"/>
        <v>0</v>
      </c>
      <c r="BN472" s="72">
        <f t="shared" si="258"/>
        <v>0</v>
      </c>
      <c r="BO472" s="72">
        <f t="shared" si="258"/>
        <v>0</v>
      </c>
      <c r="BP472" s="72">
        <f t="shared" si="258"/>
        <v>0</v>
      </c>
      <c r="BQ472" s="72">
        <f t="shared" si="258"/>
        <v>0</v>
      </c>
      <c r="BR472" s="72">
        <f t="shared" si="258"/>
        <v>0</v>
      </c>
      <c r="BS472" s="72">
        <f t="shared" si="258"/>
        <v>0</v>
      </c>
      <c r="BT472" s="72">
        <f t="shared" si="258"/>
        <v>0</v>
      </c>
      <c r="BU472" s="72">
        <f t="shared" si="258"/>
        <v>0</v>
      </c>
      <c r="BV472" s="72">
        <f t="shared" si="258"/>
        <v>0</v>
      </c>
      <c r="BW472" s="72">
        <f t="shared" si="258"/>
        <v>0</v>
      </c>
      <c r="BX472" s="72">
        <f t="shared" ref="BX472:CV472" si="259">SUM(BX473:BX474)</f>
        <v>0</v>
      </c>
      <c r="BY472" s="72">
        <f t="shared" si="259"/>
        <v>0</v>
      </c>
      <c r="BZ472" s="72">
        <f t="shared" si="259"/>
        <v>0</v>
      </c>
      <c r="CA472" s="72">
        <f t="shared" si="259"/>
        <v>0</v>
      </c>
      <c r="CB472" s="72">
        <f t="shared" si="259"/>
        <v>0</v>
      </c>
      <c r="CC472" s="72">
        <f t="shared" si="259"/>
        <v>0</v>
      </c>
      <c r="CD472" s="72">
        <f t="shared" si="259"/>
        <v>0</v>
      </c>
      <c r="CE472" s="72">
        <f t="shared" si="259"/>
        <v>0</v>
      </c>
      <c r="CF472" s="72">
        <f t="shared" si="259"/>
        <v>0</v>
      </c>
      <c r="CG472" s="73">
        <f t="shared" si="259"/>
        <v>0</v>
      </c>
      <c r="CH472" s="8"/>
      <c r="CI472" s="123"/>
      <c r="CJ472" s="20"/>
      <c r="CM472" s="51">
        <f t="shared" ref="CM472:CM477" si="260">IF(J472&gt;0,1,0)</f>
        <v>0</v>
      </c>
    </row>
    <row r="473" spans="1:91" ht="14.1" customHeight="1" x14ac:dyDescent="0.3">
      <c r="A473" s="52">
        <f t="shared" si="245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8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0"/>
        <v>0</v>
      </c>
    </row>
    <row r="474" spans="1:91" ht="14.1" customHeight="1" x14ac:dyDescent="0.3">
      <c r="A474" s="52">
        <f t="shared" si="245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8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0"/>
        <v>0</v>
      </c>
    </row>
    <row r="475" spans="1:91" ht="14.1" customHeight="1" x14ac:dyDescent="0.3">
      <c r="A475" s="52">
        <f t="shared" si="245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8"/>
        <v>0</v>
      </c>
      <c r="K475" s="72">
        <f>SUM(K476:K477)</f>
        <v>0</v>
      </c>
      <c r="L475" s="72">
        <f t="shared" ref="L475:BW475" si="261">SUM(L476:L477)</f>
        <v>0</v>
      </c>
      <c r="M475" s="72">
        <f t="shared" si="261"/>
        <v>0</v>
      </c>
      <c r="N475" s="72">
        <f t="shared" si="261"/>
        <v>0</v>
      </c>
      <c r="O475" s="72">
        <f t="shared" si="261"/>
        <v>0</v>
      </c>
      <c r="P475" s="72">
        <f t="shared" si="261"/>
        <v>0</v>
      </c>
      <c r="Q475" s="72">
        <f t="shared" si="261"/>
        <v>0</v>
      </c>
      <c r="R475" s="72">
        <f t="shared" si="261"/>
        <v>0</v>
      </c>
      <c r="S475" s="72">
        <f t="shared" si="261"/>
        <v>0</v>
      </c>
      <c r="T475" s="72">
        <f t="shared" si="261"/>
        <v>0</v>
      </c>
      <c r="U475" s="72">
        <f t="shared" si="261"/>
        <v>0</v>
      </c>
      <c r="V475" s="72">
        <f t="shared" si="261"/>
        <v>0</v>
      </c>
      <c r="W475" s="72">
        <f t="shared" si="261"/>
        <v>0</v>
      </c>
      <c r="X475" s="72">
        <f t="shared" si="261"/>
        <v>0</v>
      </c>
      <c r="Y475" s="72">
        <f t="shared" si="261"/>
        <v>0</v>
      </c>
      <c r="Z475" s="72">
        <f t="shared" si="261"/>
        <v>0</v>
      </c>
      <c r="AA475" s="72">
        <f t="shared" si="261"/>
        <v>0</v>
      </c>
      <c r="AB475" s="72">
        <f t="shared" si="261"/>
        <v>0</v>
      </c>
      <c r="AC475" s="72">
        <f t="shared" si="261"/>
        <v>0</v>
      </c>
      <c r="AD475" s="72">
        <f t="shared" si="261"/>
        <v>0</v>
      </c>
      <c r="AE475" s="72">
        <f t="shared" si="261"/>
        <v>0</v>
      </c>
      <c r="AF475" s="72">
        <f t="shared" si="261"/>
        <v>0</v>
      </c>
      <c r="AG475" s="72">
        <f t="shared" si="261"/>
        <v>0</v>
      </c>
      <c r="AH475" s="72">
        <f t="shared" si="261"/>
        <v>0</v>
      </c>
      <c r="AI475" s="72">
        <f t="shared" si="261"/>
        <v>0</v>
      </c>
      <c r="AJ475" s="72">
        <f t="shared" si="261"/>
        <v>0</v>
      </c>
      <c r="AK475" s="72">
        <f t="shared" si="261"/>
        <v>0</v>
      </c>
      <c r="AL475" s="72">
        <f t="shared" si="261"/>
        <v>0</v>
      </c>
      <c r="AM475" s="72">
        <f t="shared" si="261"/>
        <v>0</v>
      </c>
      <c r="AN475" s="72">
        <f t="shared" si="261"/>
        <v>0</v>
      </c>
      <c r="AO475" s="72">
        <f t="shared" si="261"/>
        <v>0</v>
      </c>
      <c r="AP475" s="72">
        <f t="shared" si="261"/>
        <v>0</v>
      </c>
      <c r="AQ475" s="72">
        <f t="shared" si="261"/>
        <v>0</v>
      </c>
      <c r="AR475" s="72">
        <f t="shared" si="261"/>
        <v>0</v>
      </c>
      <c r="AS475" s="72">
        <f t="shared" si="261"/>
        <v>0</v>
      </c>
      <c r="AT475" s="72">
        <f t="shared" si="261"/>
        <v>0</v>
      </c>
      <c r="AU475" s="72">
        <f t="shared" si="261"/>
        <v>0</v>
      </c>
      <c r="AV475" s="72">
        <f t="shared" si="261"/>
        <v>0</v>
      </c>
      <c r="AW475" s="72">
        <f t="shared" si="261"/>
        <v>0</v>
      </c>
      <c r="AX475" s="72">
        <f t="shared" si="261"/>
        <v>0</v>
      </c>
      <c r="AY475" s="72">
        <f t="shared" si="261"/>
        <v>0</v>
      </c>
      <c r="AZ475" s="72">
        <f t="shared" si="261"/>
        <v>0</v>
      </c>
      <c r="BA475" s="72">
        <f t="shared" si="261"/>
        <v>0</v>
      </c>
      <c r="BB475" s="72">
        <f t="shared" si="261"/>
        <v>0</v>
      </c>
      <c r="BC475" s="72">
        <f t="shared" si="261"/>
        <v>0</v>
      </c>
      <c r="BD475" s="72">
        <f t="shared" si="261"/>
        <v>0</v>
      </c>
      <c r="BE475" s="72">
        <f t="shared" si="261"/>
        <v>0</v>
      </c>
      <c r="BF475" s="72">
        <f t="shared" si="261"/>
        <v>0</v>
      </c>
      <c r="BG475" s="72">
        <f t="shared" si="261"/>
        <v>0</v>
      </c>
      <c r="BH475" s="72">
        <f t="shared" si="261"/>
        <v>0</v>
      </c>
      <c r="BI475" s="72">
        <f t="shared" si="261"/>
        <v>0</v>
      </c>
      <c r="BJ475" s="72">
        <f t="shared" si="261"/>
        <v>0</v>
      </c>
      <c r="BK475" s="72">
        <f t="shared" si="261"/>
        <v>0</v>
      </c>
      <c r="BL475" s="72">
        <f t="shared" si="261"/>
        <v>0</v>
      </c>
      <c r="BM475" s="72">
        <f t="shared" si="261"/>
        <v>0</v>
      </c>
      <c r="BN475" s="72">
        <f t="shared" si="261"/>
        <v>0</v>
      </c>
      <c r="BO475" s="72">
        <f t="shared" si="261"/>
        <v>0</v>
      </c>
      <c r="BP475" s="72">
        <f t="shared" si="261"/>
        <v>0</v>
      </c>
      <c r="BQ475" s="72">
        <f t="shared" si="261"/>
        <v>0</v>
      </c>
      <c r="BR475" s="72">
        <f t="shared" si="261"/>
        <v>0</v>
      </c>
      <c r="BS475" s="72">
        <f t="shared" si="261"/>
        <v>0</v>
      </c>
      <c r="BT475" s="72">
        <f t="shared" si="261"/>
        <v>0</v>
      </c>
      <c r="BU475" s="72">
        <f t="shared" si="261"/>
        <v>0</v>
      </c>
      <c r="BV475" s="72">
        <f t="shared" si="261"/>
        <v>0</v>
      </c>
      <c r="BW475" s="72">
        <f t="shared" si="261"/>
        <v>0</v>
      </c>
      <c r="BX475" s="72">
        <f t="shared" ref="BX475:CV475" si="262">SUM(BX476:BX477)</f>
        <v>0</v>
      </c>
      <c r="BY475" s="72">
        <f t="shared" si="262"/>
        <v>0</v>
      </c>
      <c r="BZ475" s="72">
        <f t="shared" si="262"/>
        <v>0</v>
      </c>
      <c r="CA475" s="72">
        <f t="shared" si="262"/>
        <v>0</v>
      </c>
      <c r="CB475" s="72">
        <f t="shared" si="262"/>
        <v>0</v>
      </c>
      <c r="CC475" s="72">
        <f t="shared" si="262"/>
        <v>0</v>
      </c>
      <c r="CD475" s="72">
        <f t="shared" si="262"/>
        <v>0</v>
      </c>
      <c r="CE475" s="72">
        <f t="shared" si="262"/>
        <v>0</v>
      </c>
      <c r="CF475" s="72">
        <f t="shared" si="262"/>
        <v>0</v>
      </c>
      <c r="CG475" s="73">
        <f t="shared" si="262"/>
        <v>0</v>
      </c>
      <c r="CH475" s="8"/>
      <c r="CI475" s="123"/>
      <c r="CJ475" s="20"/>
      <c r="CM475" s="51">
        <f t="shared" si="260"/>
        <v>0</v>
      </c>
    </row>
    <row r="476" spans="1:91" ht="14.1" customHeight="1" x14ac:dyDescent="0.3">
      <c r="A476" s="52">
        <f t="shared" si="245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8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0"/>
        <v>0</v>
      </c>
    </row>
    <row r="477" spans="1:91" ht="14.1" customHeight="1" x14ac:dyDescent="0.3">
      <c r="A477" s="52">
        <f t="shared" si="245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8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0"/>
        <v>0</v>
      </c>
    </row>
    <row r="478" spans="1:91" ht="12.75" customHeight="1" x14ac:dyDescent="0.3">
      <c r="A478" s="52">
        <f t="shared" si="245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8"/>
        <v>0</v>
      </c>
      <c r="K478" s="83">
        <f>SUM(K479,K482)</f>
        <v>0</v>
      </c>
      <c r="L478" s="83">
        <f t="shared" ref="L478:BW478" si="263">SUM(L479,L482)</f>
        <v>0</v>
      </c>
      <c r="M478" s="83">
        <f t="shared" si="263"/>
        <v>0</v>
      </c>
      <c r="N478" s="83">
        <f t="shared" si="263"/>
        <v>0</v>
      </c>
      <c r="O478" s="83">
        <f t="shared" si="263"/>
        <v>0</v>
      </c>
      <c r="P478" s="83">
        <f t="shared" si="263"/>
        <v>0</v>
      </c>
      <c r="Q478" s="83">
        <f t="shared" si="263"/>
        <v>0</v>
      </c>
      <c r="R478" s="83">
        <f t="shared" si="263"/>
        <v>0</v>
      </c>
      <c r="S478" s="83">
        <f t="shared" si="263"/>
        <v>0</v>
      </c>
      <c r="T478" s="83">
        <f t="shared" si="263"/>
        <v>0</v>
      </c>
      <c r="U478" s="83">
        <f t="shared" si="263"/>
        <v>0</v>
      </c>
      <c r="V478" s="83">
        <f t="shared" si="263"/>
        <v>0</v>
      </c>
      <c r="W478" s="83">
        <f t="shared" si="263"/>
        <v>0</v>
      </c>
      <c r="X478" s="83">
        <f t="shared" si="263"/>
        <v>0</v>
      </c>
      <c r="Y478" s="83">
        <f t="shared" si="263"/>
        <v>0</v>
      </c>
      <c r="Z478" s="83">
        <f t="shared" si="263"/>
        <v>0</v>
      </c>
      <c r="AA478" s="83">
        <f t="shared" si="263"/>
        <v>0</v>
      </c>
      <c r="AB478" s="83">
        <f t="shared" si="263"/>
        <v>0</v>
      </c>
      <c r="AC478" s="83">
        <f t="shared" si="263"/>
        <v>0</v>
      </c>
      <c r="AD478" s="83">
        <f t="shared" si="263"/>
        <v>0</v>
      </c>
      <c r="AE478" s="83">
        <f t="shared" si="263"/>
        <v>0</v>
      </c>
      <c r="AF478" s="83">
        <f t="shared" si="263"/>
        <v>0</v>
      </c>
      <c r="AG478" s="83">
        <f t="shared" si="263"/>
        <v>0</v>
      </c>
      <c r="AH478" s="83">
        <f t="shared" si="263"/>
        <v>0</v>
      </c>
      <c r="AI478" s="83">
        <f t="shared" si="263"/>
        <v>0</v>
      </c>
      <c r="AJ478" s="83">
        <f t="shared" si="263"/>
        <v>0</v>
      </c>
      <c r="AK478" s="83">
        <f t="shared" si="263"/>
        <v>0</v>
      </c>
      <c r="AL478" s="83">
        <f t="shared" si="263"/>
        <v>0</v>
      </c>
      <c r="AM478" s="83">
        <f t="shared" si="263"/>
        <v>0</v>
      </c>
      <c r="AN478" s="83">
        <f t="shared" si="263"/>
        <v>0</v>
      </c>
      <c r="AO478" s="83">
        <f t="shared" si="263"/>
        <v>0</v>
      </c>
      <c r="AP478" s="83">
        <f t="shared" si="263"/>
        <v>0</v>
      </c>
      <c r="AQ478" s="83">
        <f t="shared" si="263"/>
        <v>0</v>
      </c>
      <c r="AR478" s="83">
        <f t="shared" si="263"/>
        <v>0</v>
      </c>
      <c r="AS478" s="83">
        <f t="shared" si="263"/>
        <v>0</v>
      </c>
      <c r="AT478" s="83">
        <f t="shared" si="263"/>
        <v>0</v>
      </c>
      <c r="AU478" s="83">
        <f t="shared" si="263"/>
        <v>0</v>
      </c>
      <c r="AV478" s="83">
        <f t="shared" si="263"/>
        <v>0</v>
      </c>
      <c r="AW478" s="83">
        <f t="shared" si="263"/>
        <v>0</v>
      </c>
      <c r="AX478" s="83">
        <f t="shared" si="263"/>
        <v>0</v>
      </c>
      <c r="AY478" s="83">
        <f t="shared" si="263"/>
        <v>0</v>
      </c>
      <c r="AZ478" s="83">
        <f t="shared" si="263"/>
        <v>0</v>
      </c>
      <c r="BA478" s="83">
        <f t="shared" si="263"/>
        <v>0</v>
      </c>
      <c r="BB478" s="83">
        <f t="shared" si="263"/>
        <v>0</v>
      </c>
      <c r="BC478" s="83">
        <f t="shared" si="263"/>
        <v>0</v>
      </c>
      <c r="BD478" s="83">
        <f t="shared" si="263"/>
        <v>0</v>
      </c>
      <c r="BE478" s="83">
        <f t="shared" si="263"/>
        <v>0</v>
      </c>
      <c r="BF478" s="83">
        <f t="shared" si="263"/>
        <v>0</v>
      </c>
      <c r="BG478" s="83">
        <f t="shared" si="263"/>
        <v>0</v>
      </c>
      <c r="BH478" s="83">
        <f t="shared" si="263"/>
        <v>0</v>
      </c>
      <c r="BI478" s="83">
        <f t="shared" si="263"/>
        <v>0</v>
      </c>
      <c r="BJ478" s="83">
        <f t="shared" si="263"/>
        <v>0</v>
      </c>
      <c r="BK478" s="83">
        <f t="shared" si="263"/>
        <v>0</v>
      </c>
      <c r="BL478" s="83">
        <f t="shared" si="263"/>
        <v>0</v>
      </c>
      <c r="BM478" s="83">
        <f t="shared" si="263"/>
        <v>0</v>
      </c>
      <c r="BN478" s="83">
        <f t="shared" si="263"/>
        <v>0</v>
      </c>
      <c r="BO478" s="83">
        <f t="shared" si="263"/>
        <v>0</v>
      </c>
      <c r="BP478" s="83">
        <f t="shared" si="263"/>
        <v>0</v>
      </c>
      <c r="BQ478" s="83">
        <f t="shared" si="263"/>
        <v>0</v>
      </c>
      <c r="BR478" s="83">
        <f t="shared" si="263"/>
        <v>0</v>
      </c>
      <c r="BS478" s="83">
        <f t="shared" si="263"/>
        <v>0</v>
      </c>
      <c r="BT478" s="83">
        <f t="shared" si="263"/>
        <v>0</v>
      </c>
      <c r="BU478" s="83">
        <f t="shared" si="263"/>
        <v>0</v>
      </c>
      <c r="BV478" s="83">
        <f t="shared" si="263"/>
        <v>0</v>
      </c>
      <c r="BW478" s="83">
        <f t="shared" si="263"/>
        <v>0</v>
      </c>
      <c r="BX478" s="83">
        <f t="shared" ref="BX478:CV478" si="264">SUM(BX479,BX482)</f>
        <v>0</v>
      </c>
      <c r="BY478" s="83">
        <f t="shared" si="264"/>
        <v>0</v>
      </c>
      <c r="BZ478" s="83">
        <f t="shared" si="264"/>
        <v>0</v>
      </c>
      <c r="CA478" s="83">
        <f t="shared" si="264"/>
        <v>0</v>
      </c>
      <c r="CB478" s="83">
        <f t="shared" si="264"/>
        <v>0</v>
      </c>
      <c r="CC478" s="83">
        <f t="shared" si="264"/>
        <v>0</v>
      </c>
      <c r="CD478" s="83">
        <f t="shared" si="264"/>
        <v>0</v>
      </c>
      <c r="CE478" s="83">
        <f t="shared" si="264"/>
        <v>0</v>
      </c>
      <c r="CF478" s="83">
        <f t="shared" si="264"/>
        <v>0</v>
      </c>
      <c r="CG478" s="84">
        <f t="shared" si="264"/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5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8"/>
        <v>0</v>
      </c>
      <c r="K479" s="72">
        <f>SUM(K480:K481)</f>
        <v>0</v>
      </c>
      <c r="L479" s="72">
        <f t="shared" ref="L479:BW479" si="265">SUM(L480:L481)</f>
        <v>0</v>
      </c>
      <c r="M479" s="72">
        <f t="shared" si="265"/>
        <v>0</v>
      </c>
      <c r="N479" s="72">
        <f t="shared" si="265"/>
        <v>0</v>
      </c>
      <c r="O479" s="72">
        <f t="shared" si="265"/>
        <v>0</v>
      </c>
      <c r="P479" s="72">
        <f t="shared" si="265"/>
        <v>0</v>
      </c>
      <c r="Q479" s="72">
        <f t="shared" si="265"/>
        <v>0</v>
      </c>
      <c r="R479" s="72">
        <f t="shared" si="265"/>
        <v>0</v>
      </c>
      <c r="S479" s="72">
        <f t="shared" si="265"/>
        <v>0</v>
      </c>
      <c r="T479" s="72">
        <f t="shared" si="265"/>
        <v>0</v>
      </c>
      <c r="U479" s="72">
        <f t="shared" si="265"/>
        <v>0</v>
      </c>
      <c r="V479" s="72">
        <f t="shared" si="265"/>
        <v>0</v>
      </c>
      <c r="W479" s="72">
        <f t="shared" si="265"/>
        <v>0</v>
      </c>
      <c r="X479" s="72">
        <f t="shared" si="265"/>
        <v>0</v>
      </c>
      <c r="Y479" s="72">
        <f t="shared" si="265"/>
        <v>0</v>
      </c>
      <c r="Z479" s="72">
        <f t="shared" si="265"/>
        <v>0</v>
      </c>
      <c r="AA479" s="72">
        <f t="shared" si="265"/>
        <v>0</v>
      </c>
      <c r="AB479" s="72">
        <f t="shared" si="265"/>
        <v>0</v>
      </c>
      <c r="AC479" s="72">
        <f t="shared" si="265"/>
        <v>0</v>
      </c>
      <c r="AD479" s="72">
        <f t="shared" si="265"/>
        <v>0</v>
      </c>
      <c r="AE479" s="72">
        <f t="shared" si="265"/>
        <v>0</v>
      </c>
      <c r="AF479" s="72">
        <f t="shared" si="265"/>
        <v>0</v>
      </c>
      <c r="AG479" s="72">
        <f t="shared" si="265"/>
        <v>0</v>
      </c>
      <c r="AH479" s="72">
        <f t="shared" si="265"/>
        <v>0</v>
      </c>
      <c r="AI479" s="72">
        <f t="shared" si="265"/>
        <v>0</v>
      </c>
      <c r="AJ479" s="72">
        <f t="shared" si="265"/>
        <v>0</v>
      </c>
      <c r="AK479" s="72">
        <f t="shared" si="265"/>
        <v>0</v>
      </c>
      <c r="AL479" s="72">
        <f t="shared" si="265"/>
        <v>0</v>
      </c>
      <c r="AM479" s="72">
        <f t="shared" si="265"/>
        <v>0</v>
      </c>
      <c r="AN479" s="72">
        <f t="shared" si="265"/>
        <v>0</v>
      </c>
      <c r="AO479" s="72">
        <f t="shared" si="265"/>
        <v>0</v>
      </c>
      <c r="AP479" s="72">
        <f t="shared" si="265"/>
        <v>0</v>
      </c>
      <c r="AQ479" s="72">
        <f t="shared" si="265"/>
        <v>0</v>
      </c>
      <c r="AR479" s="72">
        <f t="shared" si="265"/>
        <v>0</v>
      </c>
      <c r="AS479" s="72">
        <f t="shared" si="265"/>
        <v>0</v>
      </c>
      <c r="AT479" s="72">
        <f t="shared" si="265"/>
        <v>0</v>
      </c>
      <c r="AU479" s="72">
        <f t="shared" si="265"/>
        <v>0</v>
      </c>
      <c r="AV479" s="72">
        <f t="shared" si="265"/>
        <v>0</v>
      </c>
      <c r="AW479" s="72">
        <f t="shared" si="265"/>
        <v>0</v>
      </c>
      <c r="AX479" s="72">
        <f t="shared" si="265"/>
        <v>0</v>
      </c>
      <c r="AY479" s="72">
        <f t="shared" si="265"/>
        <v>0</v>
      </c>
      <c r="AZ479" s="72">
        <f t="shared" si="265"/>
        <v>0</v>
      </c>
      <c r="BA479" s="72">
        <f t="shared" si="265"/>
        <v>0</v>
      </c>
      <c r="BB479" s="72">
        <f t="shared" si="265"/>
        <v>0</v>
      </c>
      <c r="BC479" s="72">
        <f t="shared" si="265"/>
        <v>0</v>
      </c>
      <c r="BD479" s="72">
        <f t="shared" si="265"/>
        <v>0</v>
      </c>
      <c r="BE479" s="72">
        <f t="shared" si="265"/>
        <v>0</v>
      </c>
      <c r="BF479" s="72">
        <f t="shared" si="265"/>
        <v>0</v>
      </c>
      <c r="BG479" s="72">
        <f t="shared" si="265"/>
        <v>0</v>
      </c>
      <c r="BH479" s="72">
        <f t="shared" si="265"/>
        <v>0</v>
      </c>
      <c r="BI479" s="72">
        <f t="shared" si="265"/>
        <v>0</v>
      </c>
      <c r="BJ479" s="72">
        <f t="shared" si="265"/>
        <v>0</v>
      </c>
      <c r="BK479" s="72">
        <f t="shared" si="265"/>
        <v>0</v>
      </c>
      <c r="BL479" s="72">
        <f t="shared" si="265"/>
        <v>0</v>
      </c>
      <c r="BM479" s="72">
        <f t="shared" si="265"/>
        <v>0</v>
      </c>
      <c r="BN479" s="72">
        <f t="shared" si="265"/>
        <v>0</v>
      </c>
      <c r="BO479" s="72">
        <f t="shared" si="265"/>
        <v>0</v>
      </c>
      <c r="BP479" s="72">
        <f t="shared" si="265"/>
        <v>0</v>
      </c>
      <c r="BQ479" s="72">
        <f t="shared" si="265"/>
        <v>0</v>
      </c>
      <c r="BR479" s="72">
        <f t="shared" si="265"/>
        <v>0</v>
      </c>
      <c r="BS479" s="72">
        <f t="shared" si="265"/>
        <v>0</v>
      </c>
      <c r="BT479" s="72">
        <f t="shared" si="265"/>
        <v>0</v>
      </c>
      <c r="BU479" s="72">
        <f t="shared" si="265"/>
        <v>0</v>
      </c>
      <c r="BV479" s="72">
        <f t="shared" si="265"/>
        <v>0</v>
      </c>
      <c r="BW479" s="72">
        <f t="shared" si="265"/>
        <v>0</v>
      </c>
      <c r="BX479" s="72">
        <f t="shared" ref="BX479:CV479" si="266">SUM(BX480:BX481)</f>
        <v>0</v>
      </c>
      <c r="BY479" s="72">
        <f t="shared" si="266"/>
        <v>0</v>
      </c>
      <c r="BZ479" s="72">
        <f t="shared" si="266"/>
        <v>0</v>
      </c>
      <c r="CA479" s="72">
        <f t="shared" si="266"/>
        <v>0</v>
      </c>
      <c r="CB479" s="72">
        <f t="shared" si="266"/>
        <v>0</v>
      </c>
      <c r="CC479" s="72">
        <f t="shared" si="266"/>
        <v>0</v>
      </c>
      <c r="CD479" s="72">
        <f t="shared" si="266"/>
        <v>0</v>
      </c>
      <c r="CE479" s="72">
        <f t="shared" si="266"/>
        <v>0</v>
      </c>
      <c r="CF479" s="72">
        <f t="shared" si="266"/>
        <v>0</v>
      </c>
      <c r="CG479" s="73">
        <f t="shared" si="266"/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5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8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5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8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5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8"/>
        <v>0</v>
      </c>
      <c r="K482" s="72">
        <f>SUM(K483:K484)</f>
        <v>0</v>
      </c>
      <c r="L482" s="72">
        <f t="shared" ref="L482:BW482" si="267">SUM(L483:L484)</f>
        <v>0</v>
      </c>
      <c r="M482" s="72">
        <f t="shared" si="267"/>
        <v>0</v>
      </c>
      <c r="N482" s="72">
        <f t="shared" si="267"/>
        <v>0</v>
      </c>
      <c r="O482" s="72">
        <f t="shared" si="267"/>
        <v>0</v>
      </c>
      <c r="P482" s="72">
        <f t="shared" si="267"/>
        <v>0</v>
      </c>
      <c r="Q482" s="72">
        <f t="shared" si="267"/>
        <v>0</v>
      </c>
      <c r="R482" s="72">
        <f t="shared" si="267"/>
        <v>0</v>
      </c>
      <c r="S482" s="72">
        <f t="shared" si="267"/>
        <v>0</v>
      </c>
      <c r="T482" s="72">
        <f t="shared" si="267"/>
        <v>0</v>
      </c>
      <c r="U482" s="72">
        <f t="shared" si="267"/>
        <v>0</v>
      </c>
      <c r="V482" s="72">
        <f t="shared" si="267"/>
        <v>0</v>
      </c>
      <c r="W482" s="72">
        <f t="shared" si="267"/>
        <v>0</v>
      </c>
      <c r="X482" s="72">
        <f t="shared" si="267"/>
        <v>0</v>
      </c>
      <c r="Y482" s="72">
        <f t="shared" si="267"/>
        <v>0</v>
      </c>
      <c r="Z482" s="72">
        <f t="shared" si="267"/>
        <v>0</v>
      </c>
      <c r="AA482" s="72">
        <f t="shared" si="267"/>
        <v>0</v>
      </c>
      <c r="AB482" s="72">
        <f t="shared" si="267"/>
        <v>0</v>
      </c>
      <c r="AC482" s="72">
        <f t="shared" si="267"/>
        <v>0</v>
      </c>
      <c r="AD482" s="72">
        <f t="shared" si="267"/>
        <v>0</v>
      </c>
      <c r="AE482" s="72">
        <f t="shared" si="267"/>
        <v>0</v>
      </c>
      <c r="AF482" s="72">
        <f t="shared" si="267"/>
        <v>0</v>
      </c>
      <c r="AG482" s="72">
        <f t="shared" si="267"/>
        <v>0</v>
      </c>
      <c r="AH482" s="72">
        <f t="shared" si="267"/>
        <v>0</v>
      </c>
      <c r="AI482" s="72">
        <f t="shared" si="267"/>
        <v>0</v>
      </c>
      <c r="AJ482" s="72">
        <f t="shared" si="267"/>
        <v>0</v>
      </c>
      <c r="AK482" s="72">
        <f t="shared" si="267"/>
        <v>0</v>
      </c>
      <c r="AL482" s="72">
        <f t="shared" si="267"/>
        <v>0</v>
      </c>
      <c r="AM482" s="72">
        <f t="shared" si="267"/>
        <v>0</v>
      </c>
      <c r="AN482" s="72">
        <f t="shared" si="267"/>
        <v>0</v>
      </c>
      <c r="AO482" s="72">
        <f t="shared" si="267"/>
        <v>0</v>
      </c>
      <c r="AP482" s="72">
        <f t="shared" si="267"/>
        <v>0</v>
      </c>
      <c r="AQ482" s="72">
        <f t="shared" si="267"/>
        <v>0</v>
      </c>
      <c r="AR482" s="72">
        <f t="shared" si="267"/>
        <v>0</v>
      </c>
      <c r="AS482" s="72">
        <f t="shared" si="267"/>
        <v>0</v>
      </c>
      <c r="AT482" s="72">
        <f t="shared" si="267"/>
        <v>0</v>
      </c>
      <c r="AU482" s="72">
        <f t="shared" si="267"/>
        <v>0</v>
      </c>
      <c r="AV482" s="72">
        <f t="shared" si="267"/>
        <v>0</v>
      </c>
      <c r="AW482" s="72">
        <f t="shared" si="267"/>
        <v>0</v>
      </c>
      <c r="AX482" s="72">
        <f t="shared" si="267"/>
        <v>0</v>
      </c>
      <c r="AY482" s="72">
        <f t="shared" si="267"/>
        <v>0</v>
      </c>
      <c r="AZ482" s="72">
        <f t="shared" si="267"/>
        <v>0</v>
      </c>
      <c r="BA482" s="72">
        <f t="shared" si="267"/>
        <v>0</v>
      </c>
      <c r="BB482" s="72">
        <f t="shared" si="267"/>
        <v>0</v>
      </c>
      <c r="BC482" s="72">
        <f t="shared" si="267"/>
        <v>0</v>
      </c>
      <c r="BD482" s="72">
        <f t="shared" si="267"/>
        <v>0</v>
      </c>
      <c r="BE482" s="72">
        <f t="shared" si="267"/>
        <v>0</v>
      </c>
      <c r="BF482" s="72">
        <f t="shared" si="267"/>
        <v>0</v>
      </c>
      <c r="BG482" s="72">
        <f t="shared" si="267"/>
        <v>0</v>
      </c>
      <c r="BH482" s="72">
        <f t="shared" si="267"/>
        <v>0</v>
      </c>
      <c r="BI482" s="72">
        <f t="shared" si="267"/>
        <v>0</v>
      </c>
      <c r="BJ482" s="72">
        <f t="shared" si="267"/>
        <v>0</v>
      </c>
      <c r="BK482" s="72">
        <f t="shared" si="267"/>
        <v>0</v>
      </c>
      <c r="BL482" s="72">
        <f t="shared" si="267"/>
        <v>0</v>
      </c>
      <c r="BM482" s="72">
        <f t="shared" si="267"/>
        <v>0</v>
      </c>
      <c r="BN482" s="72">
        <f t="shared" si="267"/>
        <v>0</v>
      </c>
      <c r="BO482" s="72">
        <f t="shared" si="267"/>
        <v>0</v>
      </c>
      <c r="BP482" s="72">
        <f t="shared" si="267"/>
        <v>0</v>
      </c>
      <c r="BQ482" s="72">
        <f t="shared" si="267"/>
        <v>0</v>
      </c>
      <c r="BR482" s="72">
        <f t="shared" si="267"/>
        <v>0</v>
      </c>
      <c r="BS482" s="72">
        <f t="shared" si="267"/>
        <v>0</v>
      </c>
      <c r="BT482" s="72">
        <f t="shared" si="267"/>
        <v>0</v>
      </c>
      <c r="BU482" s="72">
        <f t="shared" si="267"/>
        <v>0</v>
      </c>
      <c r="BV482" s="72">
        <f t="shared" si="267"/>
        <v>0</v>
      </c>
      <c r="BW482" s="72">
        <f t="shared" si="267"/>
        <v>0</v>
      </c>
      <c r="BX482" s="72">
        <f t="shared" ref="BX482:CV482" si="268">SUM(BX483:BX484)</f>
        <v>0</v>
      </c>
      <c r="BY482" s="72">
        <f t="shared" si="268"/>
        <v>0</v>
      </c>
      <c r="BZ482" s="72">
        <f t="shared" si="268"/>
        <v>0</v>
      </c>
      <c r="CA482" s="72">
        <f t="shared" si="268"/>
        <v>0</v>
      </c>
      <c r="CB482" s="72">
        <f t="shared" si="268"/>
        <v>0</v>
      </c>
      <c r="CC482" s="72">
        <f t="shared" si="268"/>
        <v>0</v>
      </c>
      <c r="CD482" s="72">
        <f t="shared" si="268"/>
        <v>0</v>
      </c>
      <c r="CE482" s="72">
        <f t="shared" si="268"/>
        <v>0</v>
      </c>
      <c r="CF482" s="72">
        <f t="shared" si="268"/>
        <v>0</v>
      </c>
      <c r="CG482" s="73">
        <f t="shared" si="268"/>
        <v>0</v>
      </c>
      <c r="CH482" s="8"/>
      <c r="CI482" s="19"/>
      <c r="CJ482" s="20"/>
    </row>
    <row r="483" spans="1:91" ht="14.1" customHeight="1" x14ac:dyDescent="0.3">
      <c r="A483" s="52">
        <f t="shared" si="245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8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5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8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5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5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8"/>
        <v>148300</v>
      </c>
      <c r="K486" s="60">
        <f>SUM(K487,K490)</f>
        <v>0</v>
      </c>
      <c r="L486" s="60">
        <f t="shared" ref="L486:BW486" si="269">SUM(L487,L490)</f>
        <v>0</v>
      </c>
      <c r="M486" s="60">
        <f t="shared" si="269"/>
        <v>74150</v>
      </c>
      <c r="N486" s="60">
        <f t="shared" si="269"/>
        <v>0</v>
      </c>
      <c r="O486" s="60">
        <f t="shared" si="269"/>
        <v>0</v>
      </c>
      <c r="P486" s="60">
        <f t="shared" si="269"/>
        <v>0</v>
      </c>
      <c r="Q486" s="60">
        <f t="shared" si="269"/>
        <v>74150</v>
      </c>
      <c r="R486" s="60">
        <f t="shared" si="269"/>
        <v>0</v>
      </c>
      <c r="S486" s="60">
        <f t="shared" si="269"/>
        <v>0</v>
      </c>
      <c r="T486" s="60">
        <f t="shared" si="269"/>
        <v>0</v>
      </c>
      <c r="U486" s="60">
        <f t="shared" si="269"/>
        <v>0</v>
      </c>
      <c r="V486" s="60">
        <f t="shared" si="269"/>
        <v>0</v>
      </c>
      <c r="W486" s="60">
        <f t="shared" si="269"/>
        <v>0</v>
      </c>
      <c r="X486" s="60">
        <f t="shared" si="269"/>
        <v>0</v>
      </c>
      <c r="Y486" s="60">
        <f t="shared" si="269"/>
        <v>0</v>
      </c>
      <c r="Z486" s="60">
        <f t="shared" si="269"/>
        <v>0</v>
      </c>
      <c r="AA486" s="60">
        <f t="shared" si="269"/>
        <v>0</v>
      </c>
      <c r="AB486" s="60">
        <f t="shared" si="269"/>
        <v>0</v>
      </c>
      <c r="AC486" s="60">
        <f t="shared" si="269"/>
        <v>0</v>
      </c>
      <c r="AD486" s="60">
        <f t="shared" si="269"/>
        <v>0</v>
      </c>
      <c r="AE486" s="60">
        <f t="shared" si="269"/>
        <v>0</v>
      </c>
      <c r="AF486" s="60">
        <f t="shared" si="269"/>
        <v>0</v>
      </c>
      <c r="AG486" s="60">
        <f t="shared" si="269"/>
        <v>0</v>
      </c>
      <c r="AH486" s="60">
        <f t="shared" si="269"/>
        <v>0</v>
      </c>
      <c r="AI486" s="60">
        <f t="shared" si="269"/>
        <v>0</v>
      </c>
      <c r="AJ486" s="60">
        <f t="shared" si="269"/>
        <v>0</v>
      </c>
      <c r="AK486" s="60">
        <f t="shared" si="269"/>
        <v>0</v>
      </c>
      <c r="AL486" s="60">
        <f t="shared" si="269"/>
        <v>0</v>
      </c>
      <c r="AM486" s="60">
        <f t="shared" si="269"/>
        <v>0</v>
      </c>
      <c r="AN486" s="60">
        <f t="shared" si="269"/>
        <v>0</v>
      </c>
      <c r="AO486" s="60">
        <f t="shared" si="269"/>
        <v>0</v>
      </c>
      <c r="AP486" s="60">
        <f t="shared" si="269"/>
        <v>0</v>
      </c>
      <c r="AQ486" s="60">
        <f t="shared" si="269"/>
        <v>0</v>
      </c>
      <c r="AR486" s="60">
        <f t="shared" si="269"/>
        <v>0</v>
      </c>
      <c r="AS486" s="60">
        <f t="shared" si="269"/>
        <v>0</v>
      </c>
      <c r="AT486" s="60">
        <f t="shared" si="269"/>
        <v>0</v>
      </c>
      <c r="AU486" s="60">
        <f t="shared" si="269"/>
        <v>0</v>
      </c>
      <c r="AV486" s="60">
        <f t="shared" si="269"/>
        <v>0</v>
      </c>
      <c r="AW486" s="60">
        <f t="shared" si="269"/>
        <v>0</v>
      </c>
      <c r="AX486" s="60">
        <f t="shared" si="269"/>
        <v>0</v>
      </c>
      <c r="AY486" s="60">
        <f t="shared" si="269"/>
        <v>0</v>
      </c>
      <c r="AZ486" s="60">
        <f t="shared" si="269"/>
        <v>0</v>
      </c>
      <c r="BA486" s="60">
        <f t="shared" si="269"/>
        <v>0</v>
      </c>
      <c r="BB486" s="60">
        <f t="shared" si="269"/>
        <v>0</v>
      </c>
      <c r="BC486" s="60">
        <f t="shared" si="269"/>
        <v>0</v>
      </c>
      <c r="BD486" s="60">
        <f t="shared" si="269"/>
        <v>0</v>
      </c>
      <c r="BE486" s="60">
        <f t="shared" si="269"/>
        <v>0</v>
      </c>
      <c r="BF486" s="60">
        <f t="shared" si="269"/>
        <v>0</v>
      </c>
      <c r="BG486" s="60">
        <f t="shared" si="269"/>
        <v>0</v>
      </c>
      <c r="BH486" s="60">
        <f t="shared" si="269"/>
        <v>0</v>
      </c>
      <c r="BI486" s="60">
        <f t="shared" si="269"/>
        <v>0</v>
      </c>
      <c r="BJ486" s="60">
        <f t="shared" si="269"/>
        <v>0</v>
      </c>
      <c r="BK486" s="60">
        <f t="shared" si="269"/>
        <v>0</v>
      </c>
      <c r="BL486" s="60">
        <f t="shared" si="269"/>
        <v>0</v>
      </c>
      <c r="BM486" s="60">
        <f t="shared" si="269"/>
        <v>0</v>
      </c>
      <c r="BN486" s="60">
        <f t="shared" si="269"/>
        <v>0</v>
      </c>
      <c r="BO486" s="60">
        <f t="shared" si="269"/>
        <v>0</v>
      </c>
      <c r="BP486" s="60">
        <f t="shared" si="269"/>
        <v>0</v>
      </c>
      <c r="BQ486" s="60">
        <f t="shared" si="269"/>
        <v>0</v>
      </c>
      <c r="BR486" s="60">
        <f t="shared" si="269"/>
        <v>0</v>
      </c>
      <c r="BS486" s="60">
        <f t="shared" si="269"/>
        <v>0</v>
      </c>
      <c r="BT486" s="60">
        <f t="shared" si="269"/>
        <v>0</v>
      </c>
      <c r="BU486" s="60">
        <f t="shared" si="269"/>
        <v>0</v>
      </c>
      <c r="BV486" s="60">
        <f t="shared" si="269"/>
        <v>0</v>
      </c>
      <c r="BW486" s="60">
        <f t="shared" si="269"/>
        <v>0</v>
      </c>
      <c r="BX486" s="60">
        <f t="shared" ref="BX486:CV486" si="270">SUM(BX487,BX490)</f>
        <v>0</v>
      </c>
      <c r="BY486" s="60">
        <f t="shared" si="270"/>
        <v>0</v>
      </c>
      <c r="BZ486" s="60">
        <f t="shared" si="270"/>
        <v>0</v>
      </c>
      <c r="CA486" s="60">
        <f t="shared" si="270"/>
        <v>0</v>
      </c>
      <c r="CB486" s="60">
        <f t="shared" si="270"/>
        <v>0</v>
      </c>
      <c r="CC486" s="60">
        <f t="shared" si="270"/>
        <v>0</v>
      </c>
      <c r="CD486" s="60">
        <f t="shared" si="270"/>
        <v>0</v>
      </c>
      <c r="CE486" s="60">
        <f t="shared" si="270"/>
        <v>0</v>
      </c>
      <c r="CF486" s="60">
        <f t="shared" si="270"/>
        <v>0</v>
      </c>
      <c r="CG486" s="61">
        <f t="shared" si="270"/>
        <v>0</v>
      </c>
      <c r="CH486" s="8"/>
      <c r="CI486" s="19"/>
      <c r="CJ486" s="20"/>
    </row>
    <row r="487" spans="1:91" ht="14.1" customHeight="1" x14ac:dyDescent="0.3">
      <c r="A487" s="52">
        <f t="shared" si="245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8"/>
        <v>148300</v>
      </c>
      <c r="K487" s="72">
        <f>SUM(K488:K489)</f>
        <v>0</v>
      </c>
      <c r="L487" s="72">
        <f t="shared" ref="L487:BW487" si="271">SUM(L488:L489)</f>
        <v>0</v>
      </c>
      <c r="M487" s="72">
        <f t="shared" si="271"/>
        <v>74150</v>
      </c>
      <c r="N487" s="72">
        <f t="shared" si="271"/>
        <v>0</v>
      </c>
      <c r="O487" s="72">
        <f t="shared" si="271"/>
        <v>0</v>
      </c>
      <c r="P487" s="72">
        <f t="shared" si="271"/>
        <v>0</v>
      </c>
      <c r="Q487" s="72">
        <f t="shared" si="271"/>
        <v>74150</v>
      </c>
      <c r="R487" s="72">
        <f t="shared" si="271"/>
        <v>0</v>
      </c>
      <c r="S487" s="72">
        <f t="shared" si="271"/>
        <v>0</v>
      </c>
      <c r="T487" s="72">
        <f t="shared" si="271"/>
        <v>0</v>
      </c>
      <c r="U487" s="72">
        <f t="shared" si="271"/>
        <v>0</v>
      </c>
      <c r="V487" s="72">
        <f t="shared" si="271"/>
        <v>0</v>
      </c>
      <c r="W487" s="72">
        <f t="shared" si="271"/>
        <v>0</v>
      </c>
      <c r="X487" s="72">
        <f t="shared" si="271"/>
        <v>0</v>
      </c>
      <c r="Y487" s="72">
        <f t="shared" si="271"/>
        <v>0</v>
      </c>
      <c r="Z487" s="72">
        <f t="shared" si="271"/>
        <v>0</v>
      </c>
      <c r="AA487" s="72">
        <f t="shared" si="271"/>
        <v>0</v>
      </c>
      <c r="AB487" s="72">
        <f t="shared" si="271"/>
        <v>0</v>
      </c>
      <c r="AC487" s="72">
        <f t="shared" si="271"/>
        <v>0</v>
      </c>
      <c r="AD487" s="72">
        <f t="shared" si="271"/>
        <v>0</v>
      </c>
      <c r="AE487" s="72">
        <f t="shared" si="271"/>
        <v>0</v>
      </c>
      <c r="AF487" s="72">
        <f t="shared" si="271"/>
        <v>0</v>
      </c>
      <c r="AG487" s="72">
        <f t="shared" si="271"/>
        <v>0</v>
      </c>
      <c r="AH487" s="72">
        <f t="shared" si="271"/>
        <v>0</v>
      </c>
      <c r="AI487" s="72">
        <f t="shared" si="271"/>
        <v>0</v>
      </c>
      <c r="AJ487" s="72">
        <f t="shared" si="271"/>
        <v>0</v>
      </c>
      <c r="AK487" s="72">
        <f t="shared" si="271"/>
        <v>0</v>
      </c>
      <c r="AL487" s="72">
        <f t="shared" si="271"/>
        <v>0</v>
      </c>
      <c r="AM487" s="72">
        <f t="shared" si="271"/>
        <v>0</v>
      </c>
      <c r="AN487" s="72">
        <f t="shared" si="271"/>
        <v>0</v>
      </c>
      <c r="AO487" s="72">
        <f t="shared" si="271"/>
        <v>0</v>
      </c>
      <c r="AP487" s="72">
        <f t="shared" si="271"/>
        <v>0</v>
      </c>
      <c r="AQ487" s="72">
        <f t="shared" si="271"/>
        <v>0</v>
      </c>
      <c r="AR487" s="72">
        <f t="shared" si="271"/>
        <v>0</v>
      </c>
      <c r="AS487" s="72">
        <f t="shared" si="271"/>
        <v>0</v>
      </c>
      <c r="AT487" s="72">
        <f t="shared" si="271"/>
        <v>0</v>
      </c>
      <c r="AU487" s="72">
        <f t="shared" si="271"/>
        <v>0</v>
      </c>
      <c r="AV487" s="72">
        <f t="shared" si="271"/>
        <v>0</v>
      </c>
      <c r="AW487" s="72">
        <f t="shared" si="271"/>
        <v>0</v>
      </c>
      <c r="AX487" s="72">
        <f t="shared" si="271"/>
        <v>0</v>
      </c>
      <c r="AY487" s="72">
        <f t="shared" si="271"/>
        <v>0</v>
      </c>
      <c r="AZ487" s="72">
        <f t="shared" si="271"/>
        <v>0</v>
      </c>
      <c r="BA487" s="72">
        <f t="shared" si="271"/>
        <v>0</v>
      </c>
      <c r="BB487" s="72">
        <f t="shared" si="271"/>
        <v>0</v>
      </c>
      <c r="BC487" s="72">
        <f t="shared" si="271"/>
        <v>0</v>
      </c>
      <c r="BD487" s="72">
        <f t="shared" si="271"/>
        <v>0</v>
      </c>
      <c r="BE487" s="72">
        <f t="shared" si="271"/>
        <v>0</v>
      </c>
      <c r="BF487" s="72">
        <f t="shared" si="271"/>
        <v>0</v>
      </c>
      <c r="BG487" s="72">
        <f t="shared" si="271"/>
        <v>0</v>
      </c>
      <c r="BH487" s="72">
        <f t="shared" si="271"/>
        <v>0</v>
      </c>
      <c r="BI487" s="72">
        <f t="shared" si="271"/>
        <v>0</v>
      </c>
      <c r="BJ487" s="72">
        <f t="shared" si="271"/>
        <v>0</v>
      </c>
      <c r="BK487" s="72">
        <f t="shared" si="271"/>
        <v>0</v>
      </c>
      <c r="BL487" s="72">
        <f t="shared" si="271"/>
        <v>0</v>
      </c>
      <c r="BM487" s="72">
        <f t="shared" si="271"/>
        <v>0</v>
      </c>
      <c r="BN487" s="72">
        <f t="shared" si="271"/>
        <v>0</v>
      </c>
      <c r="BO487" s="72">
        <f t="shared" si="271"/>
        <v>0</v>
      </c>
      <c r="BP487" s="72">
        <f t="shared" si="271"/>
        <v>0</v>
      </c>
      <c r="BQ487" s="72">
        <f t="shared" si="271"/>
        <v>0</v>
      </c>
      <c r="BR487" s="72">
        <f t="shared" si="271"/>
        <v>0</v>
      </c>
      <c r="BS487" s="72">
        <f t="shared" si="271"/>
        <v>0</v>
      </c>
      <c r="BT487" s="72">
        <f t="shared" si="271"/>
        <v>0</v>
      </c>
      <c r="BU487" s="72">
        <f t="shared" si="271"/>
        <v>0</v>
      </c>
      <c r="BV487" s="72">
        <f t="shared" si="271"/>
        <v>0</v>
      </c>
      <c r="BW487" s="72">
        <f t="shared" si="271"/>
        <v>0</v>
      </c>
      <c r="BX487" s="72">
        <f t="shared" ref="BX487:CV487" si="272">SUM(BX488:BX489)</f>
        <v>0</v>
      </c>
      <c r="BY487" s="72">
        <f t="shared" si="272"/>
        <v>0</v>
      </c>
      <c r="BZ487" s="72">
        <f t="shared" si="272"/>
        <v>0</v>
      </c>
      <c r="CA487" s="72">
        <f t="shared" si="272"/>
        <v>0</v>
      </c>
      <c r="CB487" s="72">
        <f t="shared" si="272"/>
        <v>0</v>
      </c>
      <c r="CC487" s="72">
        <f t="shared" si="272"/>
        <v>0</v>
      </c>
      <c r="CD487" s="72">
        <f t="shared" si="272"/>
        <v>0</v>
      </c>
      <c r="CE487" s="72">
        <f t="shared" si="272"/>
        <v>0</v>
      </c>
      <c r="CF487" s="72">
        <f t="shared" si="272"/>
        <v>0</v>
      </c>
      <c r="CG487" s="73">
        <f t="shared" si="272"/>
        <v>0</v>
      </c>
      <c r="CH487" s="8"/>
      <c r="CI487" s="19"/>
      <c r="CJ487" s="20"/>
    </row>
    <row r="488" spans="1:91" ht="14.1" customHeight="1" x14ac:dyDescent="0.3">
      <c r="A488" s="52">
        <f t="shared" si="245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8"/>
        <v>148300</v>
      </c>
      <c r="K488" s="70"/>
      <c r="L488" s="70"/>
      <c r="M488" s="70">
        <v>74150</v>
      </c>
      <c r="N488" s="70"/>
      <c r="O488" s="70"/>
      <c r="P488" s="70"/>
      <c r="Q488" s="70">
        <v>74150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5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8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5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8"/>
        <v>0</v>
      </c>
      <c r="K490" s="72">
        <f>SUM(K491:K492)</f>
        <v>0</v>
      </c>
      <c r="L490" s="72">
        <f t="shared" ref="L490:BW490" si="273">SUM(L491:L492)</f>
        <v>0</v>
      </c>
      <c r="M490" s="72">
        <f t="shared" si="273"/>
        <v>0</v>
      </c>
      <c r="N490" s="72">
        <f t="shared" si="273"/>
        <v>0</v>
      </c>
      <c r="O490" s="72">
        <f t="shared" si="273"/>
        <v>0</v>
      </c>
      <c r="P490" s="72">
        <f t="shared" si="273"/>
        <v>0</v>
      </c>
      <c r="Q490" s="72">
        <f t="shared" si="273"/>
        <v>0</v>
      </c>
      <c r="R490" s="72">
        <f t="shared" si="273"/>
        <v>0</v>
      </c>
      <c r="S490" s="72">
        <f t="shared" si="273"/>
        <v>0</v>
      </c>
      <c r="T490" s="72">
        <f t="shared" si="273"/>
        <v>0</v>
      </c>
      <c r="U490" s="72">
        <f t="shared" si="273"/>
        <v>0</v>
      </c>
      <c r="V490" s="72">
        <f t="shared" si="273"/>
        <v>0</v>
      </c>
      <c r="W490" s="72">
        <f t="shared" si="273"/>
        <v>0</v>
      </c>
      <c r="X490" s="72">
        <f t="shared" si="273"/>
        <v>0</v>
      </c>
      <c r="Y490" s="72">
        <f t="shared" si="273"/>
        <v>0</v>
      </c>
      <c r="Z490" s="72">
        <f t="shared" si="273"/>
        <v>0</v>
      </c>
      <c r="AA490" s="72">
        <f t="shared" si="273"/>
        <v>0</v>
      </c>
      <c r="AB490" s="72">
        <f t="shared" si="273"/>
        <v>0</v>
      </c>
      <c r="AC490" s="72">
        <f t="shared" si="273"/>
        <v>0</v>
      </c>
      <c r="AD490" s="72">
        <f t="shared" si="273"/>
        <v>0</v>
      </c>
      <c r="AE490" s="72">
        <f t="shared" si="273"/>
        <v>0</v>
      </c>
      <c r="AF490" s="72">
        <f t="shared" si="273"/>
        <v>0</v>
      </c>
      <c r="AG490" s="72">
        <f t="shared" si="273"/>
        <v>0</v>
      </c>
      <c r="AH490" s="72">
        <f t="shared" si="273"/>
        <v>0</v>
      </c>
      <c r="AI490" s="72">
        <f t="shared" si="273"/>
        <v>0</v>
      </c>
      <c r="AJ490" s="72">
        <f t="shared" si="273"/>
        <v>0</v>
      </c>
      <c r="AK490" s="72">
        <f t="shared" si="273"/>
        <v>0</v>
      </c>
      <c r="AL490" s="72">
        <f t="shared" si="273"/>
        <v>0</v>
      </c>
      <c r="AM490" s="72">
        <f t="shared" si="273"/>
        <v>0</v>
      </c>
      <c r="AN490" s="72">
        <f t="shared" si="273"/>
        <v>0</v>
      </c>
      <c r="AO490" s="72">
        <f t="shared" si="273"/>
        <v>0</v>
      </c>
      <c r="AP490" s="72">
        <f t="shared" si="273"/>
        <v>0</v>
      </c>
      <c r="AQ490" s="72">
        <f t="shared" si="273"/>
        <v>0</v>
      </c>
      <c r="AR490" s="72">
        <f t="shared" si="273"/>
        <v>0</v>
      </c>
      <c r="AS490" s="72">
        <f t="shared" si="273"/>
        <v>0</v>
      </c>
      <c r="AT490" s="72">
        <f t="shared" si="273"/>
        <v>0</v>
      </c>
      <c r="AU490" s="72">
        <f t="shared" si="273"/>
        <v>0</v>
      </c>
      <c r="AV490" s="72">
        <f t="shared" si="273"/>
        <v>0</v>
      </c>
      <c r="AW490" s="72">
        <f t="shared" si="273"/>
        <v>0</v>
      </c>
      <c r="AX490" s="72">
        <f t="shared" si="273"/>
        <v>0</v>
      </c>
      <c r="AY490" s="72">
        <f t="shared" si="273"/>
        <v>0</v>
      </c>
      <c r="AZ490" s="72">
        <f t="shared" si="273"/>
        <v>0</v>
      </c>
      <c r="BA490" s="72">
        <f t="shared" si="273"/>
        <v>0</v>
      </c>
      <c r="BB490" s="72">
        <f t="shared" si="273"/>
        <v>0</v>
      </c>
      <c r="BC490" s="72">
        <f t="shared" si="273"/>
        <v>0</v>
      </c>
      <c r="BD490" s="72">
        <f t="shared" si="273"/>
        <v>0</v>
      </c>
      <c r="BE490" s="72">
        <f t="shared" si="273"/>
        <v>0</v>
      </c>
      <c r="BF490" s="72">
        <f t="shared" si="273"/>
        <v>0</v>
      </c>
      <c r="BG490" s="72">
        <f t="shared" si="273"/>
        <v>0</v>
      </c>
      <c r="BH490" s="72">
        <f t="shared" si="273"/>
        <v>0</v>
      </c>
      <c r="BI490" s="72">
        <f t="shared" si="273"/>
        <v>0</v>
      </c>
      <c r="BJ490" s="72">
        <f t="shared" si="273"/>
        <v>0</v>
      </c>
      <c r="BK490" s="72">
        <f t="shared" si="273"/>
        <v>0</v>
      </c>
      <c r="BL490" s="72">
        <f t="shared" si="273"/>
        <v>0</v>
      </c>
      <c r="BM490" s="72">
        <f t="shared" si="273"/>
        <v>0</v>
      </c>
      <c r="BN490" s="72">
        <f t="shared" si="273"/>
        <v>0</v>
      </c>
      <c r="BO490" s="72">
        <f t="shared" si="273"/>
        <v>0</v>
      </c>
      <c r="BP490" s="72">
        <f t="shared" si="273"/>
        <v>0</v>
      </c>
      <c r="BQ490" s="72">
        <f t="shared" si="273"/>
        <v>0</v>
      </c>
      <c r="BR490" s="72">
        <f t="shared" si="273"/>
        <v>0</v>
      </c>
      <c r="BS490" s="72">
        <f t="shared" si="273"/>
        <v>0</v>
      </c>
      <c r="BT490" s="72">
        <f t="shared" si="273"/>
        <v>0</v>
      </c>
      <c r="BU490" s="72">
        <f t="shared" si="273"/>
        <v>0</v>
      </c>
      <c r="BV490" s="72">
        <f t="shared" si="273"/>
        <v>0</v>
      </c>
      <c r="BW490" s="72">
        <f t="shared" si="273"/>
        <v>0</v>
      </c>
      <c r="BX490" s="72">
        <f t="shared" ref="BX490:CV490" si="274">SUM(BX491:BX492)</f>
        <v>0</v>
      </c>
      <c r="BY490" s="72">
        <f t="shared" si="274"/>
        <v>0</v>
      </c>
      <c r="BZ490" s="72">
        <f t="shared" si="274"/>
        <v>0</v>
      </c>
      <c r="CA490" s="72">
        <f t="shared" si="274"/>
        <v>0</v>
      </c>
      <c r="CB490" s="72">
        <f t="shared" si="274"/>
        <v>0</v>
      </c>
      <c r="CC490" s="72">
        <f t="shared" si="274"/>
        <v>0</v>
      </c>
      <c r="CD490" s="72">
        <f t="shared" si="274"/>
        <v>0</v>
      </c>
      <c r="CE490" s="72">
        <f t="shared" si="274"/>
        <v>0</v>
      </c>
      <c r="CF490" s="72">
        <f t="shared" si="274"/>
        <v>0</v>
      </c>
      <c r="CG490" s="73">
        <f t="shared" si="274"/>
        <v>0</v>
      </c>
      <c r="CH490" s="8"/>
      <c r="CI490" s="19"/>
    </row>
    <row r="491" spans="1:91" ht="14.1" customHeight="1" x14ac:dyDescent="0.3">
      <c r="A491" s="52">
        <f t="shared" si="245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8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5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8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5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5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8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5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5">C500+1</f>
        <v>4</v>
      </c>
      <c r="E500" s="147">
        <f t="shared" si="275"/>
        <v>5</v>
      </c>
      <c r="F500" s="147">
        <f t="shared" si="275"/>
        <v>6</v>
      </c>
      <c r="G500" s="147">
        <f t="shared" si="275"/>
        <v>7</v>
      </c>
      <c r="H500" s="147">
        <f t="shared" si="275"/>
        <v>8</v>
      </c>
      <c r="I500" s="147">
        <f t="shared" si="275"/>
        <v>9</v>
      </c>
      <c r="J500" s="147">
        <f t="shared" si="275"/>
        <v>10</v>
      </c>
      <c r="K500" s="147">
        <f t="shared" si="275"/>
        <v>11</v>
      </c>
      <c r="L500" s="147">
        <f t="shared" si="275"/>
        <v>12</v>
      </c>
      <c r="M500" s="147">
        <f t="shared" si="275"/>
        <v>13</v>
      </c>
      <c r="N500" s="147">
        <f t="shared" si="275"/>
        <v>14</v>
      </c>
      <c r="O500" s="147">
        <f t="shared" si="275"/>
        <v>15</v>
      </c>
      <c r="P500" s="147">
        <f t="shared" si="275"/>
        <v>16</v>
      </c>
      <c r="Q500" s="147">
        <f t="shared" si="275"/>
        <v>17</v>
      </c>
      <c r="R500" s="147">
        <f t="shared" si="275"/>
        <v>18</v>
      </c>
      <c r="S500" s="147">
        <f t="shared" si="275"/>
        <v>19</v>
      </c>
      <c r="T500" s="147">
        <f t="shared" si="275"/>
        <v>20</v>
      </c>
      <c r="U500" s="147">
        <f t="shared" si="275"/>
        <v>21</v>
      </c>
      <c r="V500" s="147">
        <f t="shared" si="275"/>
        <v>22</v>
      </c>
      <c r="W500" s="147">
        <f t="shared" si="275"/>
        <v>23</v>
      </c>
      <c r="X500" s="147">
        <f t="shared" si="275"/>
        <v>24</v>
      </c>
      <c r="Y500" s="147">
        <f t="shared" si="275"/>
        <v>25</v>
      </c>
      <c r="Z500" s="147">
        <f t="shared" si="275"/>
        <v>26</v>
      </c>
      <c r="AA500" s="147">
        <f t="shared" si="275"/>
        <v>27</v>
      </c>
      <c r="AB500" s="147">
        <f t="shared" si="275"/>
        <v>28</v>
      </c>
      <c r="AC500" s="147">
        <f t="shared" si="275"/>
        <v>29</v>
      </c>
      <c r="AD500" s="147">
        <f t="shared" si="275"/>
        <v>30</v>
      </c>
      <c r="AE500" s="147">
        <f t="shared" si="275"/>
        <v>31</v>
      </c>
      <c r="AF500" s="147">
        <f t="shared" si="275"/>
        <v>32</v>
      </c>
      <c r="AG500" s="147">
        <f t="shared" si="275"/>
        <v>33</v>
      </c>
      <c r="AH500" s="147">
        <f t="shared" si="275"/>
        <v>34</v>
      </c>
      <c r="AI500" s="147">
        <f t="shared" si="275"/>
        <v>35</v>
      </c>
      <c r="AJ500" s="147">
        <f t="shared" si="275"/>
        <v>36</v>
      </c>
      <c r="AK500" s="147">
        <f t="shared" si="275"/>
        <v>37</v>
      </c>
      <c r="AL500" s="147">
        <f t="shared" si="275"/>
        <v>38</v>
      </c>
      <c r="AM500" s="147">
        <f t="shared" si="275"/>
        <v>39</v>
      </c>
      <c r="AN500" s="147">
        <f t="shared" si="275"/>
        <v>40</v>
      </c>
      <c r="AO500" s="147">
        <f t="shared" si="275"/>
        <v>41</v>
      </c>
      <c r="AP500" s="147">
        <f t="shared" si="275"/>
        <v>42</v>
      </c>
      <c r="AQ500" s="147">
        <f t="shared" si="275"/>
        <v>43</v>
      </c>
      <c r="AR500" s="147">
        <f t="shared" si="275"/>
        <v>44</v>
      </c>
      <c r="AS500" s="147">
        <f t="shared" si="275"/>
        <v>45</v>
      </c>
      <c r="AT500" s="147">
        <f t="shared" si="275"/>
        <v>46</v>
      </c>
      <c r="AU500" s="147">
        <f t="shared" si="275"/>
        <v>47</v>
      </c>
      <c r="AV500" s="147">
        <f t="shared" si="275"/>
        <v>48</v>
      </c>
      <c r="AW500" s="147">
        <f t="shared" si="275"/>
        <v>49</v>
      </c>
      <c r="AX500" s="147">
        <f t="shared" si="275"/>
        <v>50</v>
      </c>
      <c r="AY500" s="147">
        <f t="shared" si="275"/>
        <v>51</v>
      </c>
      <c r="AZ500" s="147">
        <f t="shared" si="275"/>
        <v>52</v>
      </c>
      <c r="BA500" s="147">
        <f t="shared" si="275"/>
        <v>53</v>
      </c>
      <c r="BB500" s="147">
        <f t="shared" si="275"/>
        <v>54</v>
      </c>
      <c r="BC500" s="147">
        <f t="shared" si="275"/>
        <v>55</v>
      </c>
      <c r="BD500" s="147">
        <f t="shared" si="275"/>
        <v>56</v>
      </c>
      <c r="BE500" s="147">
        <f t="shared" si="275"/>
        <v>57</v>
      </c>
      <c r="BF500" s="147">
        <f t="shared" si="275"/>
        <v>58</v>
      </c>
      <c r="BG500" s="147">
        <f t="shared" si="275"/>
        <v>59</v>
      </c>
      <c r="BH500" s="147">
        <f t="shared" si="275"/>
        <v>60</v>
      </c>
      <c r="BI500" s="147">
        <f t="shared" si="275"/>
        <v>61</v>
      </c>
      <c r="BJ500" s="147">
        <f t="shared" si="275"/>
        <v>62</v>
      </c>
      <c r="BK500" s="147">
        <f t="shared" si="275"/>
        <v>63</v>
      </c>
      <c r="BL500" s="147">
        <f t="shared" si="275"/>
        <v>64</v>
      </c>
      <c r="BM500" s="147">
        <f t="shared" si="275"/>
        <v>65</v>
      </c>
      <c r="BN500" s="147">
        <f t="shared" si="275"/>
        <v>66</v>
      </c>
      <c r="BO500" s="147">
        <f t="shared" si="275"/>
        <v>67</v>
      </c>
      <c r="BP500" s="147">
        <f t="shared" ref="BP500:CF500" si="276">BO500+1</f>
        <v>68</v>
      </c>
      <c r="BQ500" s="147">
        <f t="shared" si="276"/>
        <v>69</v>
      </c>
      <c r="BR500" s="147">
        <f t="shared" si="276"/>
        <v>70</v>
      </c>
      <c r="BS500" s="147">
        <f t="shared" si="276"/>
        <v>71</v>
      </c>
      <c r="BT500" s="147">
        <f t="shared" si="276"/>
        <v>72</v>
      </c>
      <c r="BU500" s="147">
        <f t="shared" si="276"/>
        <v>73</v>
      </c>
      <c r="BV500" s="147">
        <f t="shared" si="276"/>
        <v>74</v>
      </c>
      <c r="BW500" s="147">
        <f t="shared" si="276"/>
        <v>75</v>
      </c>
      <c r="BX500" s="147">
        <f t="shared" si="276"/>
        <v>76</v>
      </c>
      <c r="BY500" s="147">
        <f t="shared" si="276"/>
        <v>77</v>
      </c>
      <c r="BZ500" s="147">
        <f t="shared" si="276"/>
        <v>78</v>
      </c>
      <c r="CA500" s="147">
        <f t="shared" si="276"/>
        <v>79</v>
      </c>
      <c r="CB500" s="147">
        <f t="shared" si="276"/>
        <v>80</v>
      </c>
      <c r="CC500" s="147">
        <f t="shared" si="276"/>
        <v>81</v>
      </c>
      <c r="CD500" s="147">
        <f t="shared" si="276"/>
        <v>82</v>
      </c>
      <c r="CE500" s="147">
        <f t="shared" si="276"/>
        <v>83</v>
      </c>
      <c r="CF500" s="147">
        <f t="shared" si="276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:ינואר-2020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7">L8</f>
        <v>קרן ט'</v>
      </c>
      <c r="M501" s="153" t="str">
        <f t="shared" si="277"/>
        <v>קרן י'</v>
      </c>
      <c r="N501" s="153" t="str">
        <f t="shared" si="277"/>
        <v>קרן י' פוליסות שהונפקו לאחר 1.1.04</v>
      </c>
      <c r="O501" s="153" t="str">
        <f t="shared" si="277"/>
        <v>הכשרה -אג"ח ממשלת ישראל</v>
      </c>
      <c r="P501" s="153" t="str">
        <f t="shared" si="277"/>
        <v>הכשרה -מניות</v>
      </c>
      <c r="Q501" s="153" t="str">
        <f t="shared" si="277"/>
        <v>הכשרה -כללי</v>
      </c>
      <c r="R501" s="153" t="str">
        <f t="shared" si="277"/>
        <v>הכשרה -שקלי טווח קצר</v>
      </c>
      <c r="S501" s="153" t="str">
        <f t="shared" si="277"/>
        <v xml:space="preserve">הכשרה -אלטשולר שחם-אג"ח ממשלת ישראל </v>
      </c>
      <c r="T501" s="153" t="str">
        <f t="shared" si="277"/>
        <v>הכשרה -אלטשולר שחם-מניות</v>
      </c>
      <c r="U501" s="153" t="str">
        <f t="shared" si="277"/>
        <v xml:space="preserve">הכשרה -אלטשולר שחם-כללי </v>
      </c>
      <c r="V501" s="153" t="str">
        <f t="shared" si="277"/>
        <v>הכשרה -פסגות-אג"ח ממשלת ישראל</v>
      </c>
      <c r="W501" s="153" t="str">
        <f t="shared" si="277"/>
        <v>הכשרה -פסגות-מניות</v>
      </c>
      <c r="X501" s="153" t="str">
        <f t="shared" si="277"/>
        <v xml:space="preserve">הכשרה -פסגות-כללי </v>
      </c>
      <c r="Y501" s="153" t="str">
        <f t="shared" si="277"/>
        <v>הכשרה - מיטב דש-  אג"ח ממשלת ישראל</v>
      </c>
      <c r="Z501" s="153" t="str">
        <f t="shared" si="277"/>
        <v>הכשרה- מיטב דש - מניות</v>
      </c>
      <c r="AA501" s="153" t="str">
        <f t="shared" si="277"/>
        <v>הכשרה - מיטב דש -כללי</v>
      </c>
      <c r="AB501" s="153" t="str">
        <f t="shared" si="277"/>
        <v>הכשרה -ילין לפידות-אג"ח ממשלת ישראל</v>
      </c>
      <c r="AC501" s="153" t="str">
        <f t="shared" si="277"/>
        <v>הכשרה -ילין לפידות-מניות</v>
      </c>
      <c r="AD501" s="153" t="str">
        <f t="shared" si="277"/>
        <v>הכשרה -ילין לפידות-כללי</v>
      </c>
      <c r="AE501" s="153" t="str">
        <f t="shared" si="277"/>
        <v>הכשרה-לבני 50 ומטה</v>
      </c>
      <c r="AF501" s="153" t="str">
        <f t="shared" si="277"/>
        <v>הכשרה- לבני 50-60</v>
      </c>
      <c r="AG501" s="153" t="str">
        <f t="shared" si="277"/>
        <v>הכשרה-לבני 60 ומעלה</v>
      </c>
      <c r="AH501" s="153" t="str">
        <f t="shared" si="277"/>
        <v>הכשרה מסלול בסיסי למקבלי קצבה</v>
      </c>
      <c r="AI501" s="153" t="e">
        <f t="shared" ca="1" si="277"/>
        <v>#REF!</v>
      </c>
      <c r="AJ501" s="153" t="e">
        <f t="shared" ca="1" si="277"/>
        <v>#REF!</v>
      </c>
      <c r="AK501" s="153" t="e">
        <f t="shared" ca="1" si="277"/>
        <v>#REF!</v>
      </c>
      <c r="AL501" s="153" t="e">
        <f t="shared" ca="1" si="277"/>
        <v>#REF!</v>
      </c>
      <c r="AM501" s="153" t="e">
        <f t="shared" ca="1" si="277"/>
        <v>#REF!</v>
      </c>
      <c r="AN501" s="153" t="e">
        <f t="shared" ca="1" si="277"/>
        <v>#REF!</v>
      </c>
      <c r="AO501" s="153" t="e">
        <f t="shared" ca="1" si="277"/>
        <v>#REF!</v>
      </c>
      <c r="AP501" s="153" t="e">
        <f t="shared" ca="1" si="277"/>
        <v>#REF!</v>
      </c>
      <c r="AQ501" s="153" t="e">
        <f t="shared" ca="1" si="277"/>
        <v>#REF!</v>
      </c>
      <c r="AR501" s="153" t="e">
        <f t="shared" ca="1" si="277"/>
        <v>#REF!</v>
      </c>
      <c r="AS501" s="153" t="e">
        <f t="shared" ca="1" si="277"/>
        <v>#REF!</v>
      </c>
      <c r="AT501" s="153" t="e">
        <f t="shared" ca="1" si="277"/>
        <v>#REF!</v>
      </c>
      <c r="AU501" s="153" t="e">
        <f t="shared" ca="1" si="277"/>
        <v>#REF!</v>
      </c>
      <c r="AV501" s="153" t="e">
        <f t="shared" ca="1" si="277"/>
        <v>#REF!</v>
      </c>
      <c r="AW501" s="153" t="e">
        <f t="shared" ca="1" si="277"/>
        <v>#REF!</v>
      </c>
      <c r="AX501" s="153" t="e">
        <f t="shared" ca="1" si="277"/>
        <v>#REF!</v>
      </c>
      <c r="AY501" s="153" t="e">
        <f t="shared" ca="1" si="277"/>
        <v>#REF!</v>
      </c>
      <c r="AZ501" s="153" t="e">
        <f t="shared" ca="1" si="277"/>
        <v>#REF!</v>
      </c>
      <c r="BA501" s="153" t="e">
        <f t="shared" ca="1" si="277"/>
        <v>#REF!</v>
      </c>
      <c r="BB501" s="153" t="e">
        <f t="shared" ca="1" si="277"/>
        <v>#REF!</v>
      </c>
      <c r="BC501" s="153" t="e">
        <f t="shared" ca="1" si="277"/>
        <v>#REF!</v>
      </c>
      <c r="BD501" s="153" t="e">
        <f t="shared" ca="1" si="277"/>
        <v>#REF!</v>
      </c>
      <c r="BE501" s="153" t="e">
        <f t="shared" ca="1" si="277"/>
        <v>#REF!</v>
      </c>
      <c r="BF501" s="153" t="e">
        <f t="shared" ca="1" si="277"/>
        <v>#REF!</v>
      </c>
      <c r="BG501" s="153" t="e">
        <f t="shared" ca="1" si="277"/>
        <v>#REF!</v>
      </c>
      <c r="BH501" s="153" t="e">
        <f t="shared" ca="1" si="277"/>
        <v>#REF!</v>
      </c>
      <c r="BI501" s="153" t="e">
        <f t="shared" ca="1" si="277"/>
        <v>#REF!</v>
      </c>
      <c r="BJ501" s="153" t="e">
        <f t="shared" ca="1" si="277"/>
        <v>#REF!</v>
      </c>
      <c r="BK501" s="153" t="e">
        <f t="shared" ca="1" si="277"/>
        <v>#REF!</v>
      </c>
      <c r="BL501" s="153" t="e">
        <f t="shared" ca="1" si="277"/>
        <v>#REF!</v>
      </c>
      <c r="BM501" s="153" t="e">
        <f t="shared" ca="1" si="277"/>
        <v>#REF!</v>
      </c>
      <c r="BN501" s="153" t="e">
        <f t="shared" ca="1" si="277"/>
        <v>#REF!</v>
      </c>
      <c r="BO501" s="153" t="e">
        <f t="shared" ca="1" si="277"/>
        <v>#REF!</v>
      </c>
      <c r="BP501" s="153" t="e">
        <f t="shared" ca="1" si="277"/>
        <v>#REF!</v>
      </c>
      <c r="BQ501" s="153" t="e">
        <f t="shared" ca="1" si="277"/>
        <v>#REF!</v>
      </c>
      <c r="BR501" s="153" t="e">
        <f t="shared" ca="1" si="277"/>
        <v>#REF!</v>
      </c>
      <c r="BS501" s="153" t="e">
        <f t="shared" ca="1" si="277"/>
        <v>#REF!</v>
      </c>
      <c r="BT501" s="153" t="e">
        <f t="shared" ca="1" si="277"/>
        <v>#REF!</v>
      </c>
      <c r="BU501" s="153" t="e">
        <f t="shared" ca="1" si="277"/>
        <v>#REF!</v>
      </c>
      <c r="BV501" s="153" t="e">
        <f t="shared" ca="1" si="277"/>
        <v>#REF!</v>
      </c>
      <c r="BW501" s="153" t="e">
        <f t="shared" ca="1" si="277"/>
        <v>#REF!</v>
      </c>
      <c r="BX501" s="153" t="e">
        <f t="shared" ca="1" si="277"/>
        <v>#REF!</v>
      </c>
      <c r="BY501" s="153" t="e">
        <f t="shared" ca="1" si="277"/>
        <v>#REF!</v>
      </c>
      <c r="BZ501" s="153" t="e">
        <f t="shared" ca="1" si="277"/>
        <v>#REF!</v>
      </c>
      <c r="CA501" s="153" t="e">
        <f t="shared" ca="1" si="277"/>
        <v>#REF!</v>
      </c>
      <c r="CB501" s="153" t="e">
        <f ca="1">CB8</f>
        <v>#REF!</v>
      </c>
      <c r="CC501" s="153" t="e">
        <f ca="1">CC8</f>
        <v>#REF!</v>
      </c>
      <c r="CD501" s="153" t="e">
        <f ca="1">CD8</f>
        <v>#REF!</v>
      </c>
      <c r="CE501" s="153" t="e">
        <f ca="1">CE8</f>
        <v>#REF!</v>
      </c>
      <c r="CF501" s="153" t="e">
        <f ca="1">CF8</f>
        <v>#REF!</v>
      </c>
      <c r="CG501" s="153" t="str">
        <f t="shared" si="277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8">VLOOKUP($A502,$A$10:$CO$500,J$500,0)</f>
        <v>15811461.106999997</v>
      </c>
      <c r="K502" s="161">
        <f t="shared" si="278"/>
        <v>0</v>
      </c>
      <c r="L502" s="161">
        <f t="shared" si="278"/>
        <v>71122.59</v>
      </c>
      <c r="M502" s="161">
        <f t="shared" si="278"/>
        <v>1826305.1099999999</v>
      </c>
      <c r="N502" s="161">
        <f t="shared" si="278"/>
        <v>0</v>
      </c>
      <c r="O502" s="161">
        <f t="shared" si="278"/>
        <v>251798.07900000003</v>
      </c>
      <c r="P502" s="161">
        <f t="shared" si="278"/>
        <v>62710.445999999996</v>
      </c>
      <c r="Q502" s="161">
        <f t="shared" si="278"/>
        <v>2172228.4680000003</v>
      </c>
      <c r="R502" s="161">
        <f t="shared" si="278"/>
        <v>42352.913</v>
      </c>
      <c r="S502" s="161">
        <f t="shared" si="278"/>
        <v>749021.05499999993</v>
      </c>
      <c r="T502" s="161">
        <f t="shared" si="278"/>
        <v>741688.00300000003</v>
      </c>
      <c r="U502" s="161">
        <f t="shared" si="278"/>
        <v>4837544.0919999992</v>
      </c>
      <c r="V502" s="161">
        <f t="shared" si="278"/>
        <v>79297.722000000009</v>
      </c>
      <c r="W502" s="161">
        <f t="shared" si="278"/>
        <v>18038.842000000001</v>
      </c>
      <c r="X502" s="161">
        <f t="shared" si="278"/>
        <v>78573.159</v>
      </c>
      <c r="Y502" s="161">
        <f t="shared" si="278"/>
        <v>205129.652</v>
      </c>
      <c r="Z502" s="161">
        <f t="shared" ref="Z502:CU507" si="279">VLOOKUP($A502,$A$10:$CO$500,Z$500,0)</f>
        <v>53152.443000000007</v>
      </c>
      <c r="AA502" s="161">
        <f t="shared" si="279"/>
        <v>456827.80600000004</v>
      </c>
      <c r="AB502" s="161">
        <f t="shared" si="279"/>
        <v>466925.41599999991</v>
      </c>
      <c r="AC502" s="161">
        <f t="shared" si="279"/>
        <v>237762.66199999998</v>
      </c>
      <c r="AD502" s="161">
        <f t="shared" si="279"/>
        <v>2854740.514</v>
      </c>
      <c r="AE502" s="161">
        <f t="shared" si="279"/>
        <v>266399.12300000002</v>
      </c>
      <c r="AF502" s="161">
        <f t="shared" si="279"/>
        <v>94324.406999999992</v>
      </c>
      <c r="AG502" s="161">
        <f t="shared" si="279"/>
        <v>65716.361000000004</v>
      </c>
      <c r="AH502" s="161">
        <f t="shared" si="279"/>
        <v>36913.360000000001</v>
      </c>
      <c r="AI502" s="161">
        <f t="shared" si="279"/>
        <v>31752.307000000001</v>
      </c>
      <c r="AJ502" s="161">
        <f t="shared" si="279"/>
        <v>10552.435000000001</v>
      </c>
      <c r="AK502" s="161">
        <f t="shared" si="279"/>
        <v>85261.399000000005</v>
      </c>
      <c r="AL502" s="161">
        <f t="shared" si="279"/>
        <v>15322.742999999999</v>
      </c>
      <c r="AM502" s="161">
        <f t="shared" si="279"/>
        <v>0</v>
      </c>
      <c r="AN502" s="161">
        <f t="shared" si="279"/>
        <v>0</v>
      </c>
      <c r="AO502" s="161">
        <f t="shared" si="279"/>
        <v>0</v>
      </c>
      <c r="AP502" s="161">
        <f t="shared" si="279"/>
        <v>0</v>
      </c>
      <c r="AQ502" s="161">
        <f t="shared" si="279"/>
        <v>0</v>
      </c>
      <c r="AR502" s="161">
        <f t="shared" si="279"/>
        <v>0</v>
      </c>
      <c r="AS502" s="161">
        <f t="shared" si="279"/>
        <v>0</v>
      </c>
      <c r="AT502" s="161">
        <f t="shared" si="279"/>
        <v>0</v>
      </c>
      <c r="AU502" s="161">
        <f t="shared" si="279"/>
        <v>0</v>
      </c>
      <c r="AV502" s="161">
        <f t="shared" si="279"/>
        <v>0</v>
      </c>
      <c r="AW502" s="161">
        <f t="shared" si="279"/>
        <v>0</v>
      </c>
      <c r="AX502" s="161">
        <f t="shared" si="279"/>
        <v>0</v>
      </c>
      <c r="AY502" s="161">
        <f t="shared" si="279"/>
        <v>0</v>
      </c>
      <c r="AZ502" s="161">
        <f t="shared" si="279"/>
        <v>0</v>
      </c>
      <c r="BA502" s="161">
        <f t="shared" si="279"/>
        <v>0</v>
      </c>
      <c r="BB502" s="161">
        <f t="shared" si="279"/>
        <v>0</v>
      </c>
      <c r="BC502" s="161">
        <f t="shared" si="279"/>
        <v>0</v>
      </c>
      <c r="BD502" s="161">
        <f t="shared" si="279"/>
        <v>0</v>
      </c>
      <c r="BE502" s="161">
        <f t="shared" si="279"/>
        <v>0</v>
      </c>
      <c r="BF502" s="161">
        <f t="shared" si="279"/>
        <v>0</v>
      </c>
      <c r="BG502" s="161">
        <f t="shared" si="279"/>
        <v>0</v>
      </c>
      <c r="BH502" s="161">
        <f t="shared" si="279"/>
        <v>0</v>
      </c>
      <c r="BI502" s="161">
        <f t="shared" si="279"/>
        <v>0</v>
      </c>
      <c r="BJ502" s="161">
        <f t="shared" si="279"/>
        <v>0</v>
      </c>
      <c r="BK502" s="161">
        <f t="shared" si="279"/>
        <v>0</v>
      </c>
      <c r="BL502" s="161">
        <f t="shared" si="279"/>
        <v>0</v>
      </c>
      <c r="BM502" s="161">
        <f t="shared" si="279"/>
        <v>0</v>
      </c>
      <c r="BN502" s="161">
        <f t="shared" si="279"/>
        <v>0</v>
      </c>
      <c r="BO502" s="161">
        <f t="shared" si="279"/>
        <v>0</v>
      </c>
      <c r="BP502" s="161">
        <f t="shared" si="279"/>
        <v>0</v>
      </c>
      <c r="BQ502" s="161">
        <f t="shared" si="279"/>
        <v>0</v>
      </c>
      <c r="BR502" s="161">
        <f t="shared" si="279"/>
        <v>0</v>
      </c>
      <c r="BS502" s="161">
        <f t="shared" si="279"/>
        <v>0</v>
      </c>
      <c r="BT502" s="161">
        <f t="shared" si="279"/>
        <v>0</v>
      </c>
      <c r="BU502" s="161">
        <f t="shared" si="279"/>
        <v>0</v>
      </c>
      <c r="BV502" s="161">
        <f t="shared" si="279"/>
        <v>0</v>
      </c>
      <c r="BW502" s="161">
        <f t="shared" si="279"/>
        <v>0</v>
      </c>
      <c r="BX502" s="161">
        <f t="shared" si="279"/>
        <v>0</v>
      </c>
      <c r="BY502" s="161">
        <f t="shared" si="279"/>
        <v>0</v>
      </c>
      <c r="BZ502" s="161">
        <f t="shared" si="279"/>
        <v>0</v>
      </c>
      <c r="CA502" s="161">
        <f t="shared" si="279"/>
        <v>0</v>
      </c>
      <c r="CB502" s="161">
        <f t="shared" si="279"/>
        <v>0</v>
      </c>
      <c r="CC502" s="161">
        <f t="shared" si="279"/>
        <v>0</v>
      </c>
      <c r="CD502" s="161">
        <f t="shared" si="279"/>
        <v>0</v>
      </c>
      <c r="CE502" s="161">
        <f t="shared" si="279"/>
        <v>0</v>
      </c>
      <c r="CF502" s="161">
        <f t="shared" si="279"/>
        <v>0</v>
      </c>
      <c r="CG502" s="161">
        <f t="shared" si="279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8"/>
        <v>1086756.3370000001</v>
      </c>
      <c r="K503" s="161">
        <f t="shared" si="278"/>
        <v>0</v>
      </c>
      <c r="L503" s="161">
        <f t="shared" si="278"/>
        <v>3140.86</v>
      </c>
      <c r="M503" s="161">
        <f t="shared" si="278"/>
        <v>117535.25</v>
      </c>
      <c r="N503" s="161">
        <f t="shared" si="278"/>
        <v>0</v>
      </c>
      <c r="O503" s="161">
        <f t="shared" si="278"/>
        <v>8974.1489999999994</v>
      </c>
      <c r="P503" s="161">
        <f t="shared" si="278"/>
        <v>6125.9160000000002</v>
      </c>
      <c r="Q503" s="161">
        <f t="shared" si="278"/>
        <v>126830.52799999999</v>
      </c>
      <c r="R503" s="161">
        <f t="shared" si="278"/>
        <v>6215.2129999999997</v>
      </c>
      <c r="S503" s="161">
        <f t="shared" si="278"/>
        <v>46350.494999999995</v>
      </c>
      <c r="T503" s="161">
        <f t="shared" si="278"/>
        <v>92378.623000000007</v>
      </c>
      <c r="U503" s="161">
        <f t="shared" si="278"/>
        <v>396046.45200000005</v>
      </c>
      <c r="V503" s="161">
        <f t="shared" si="278"/>
        <v>4425.8119999999999</v>
      </c>
      <c r="W503" s="161">
        <f t="shared" si="278"/>
        <v>1058.1220000000001</v>
      </c>
      <c r="X503" s="161">
        <f t="shared" si="278"/>
        <v>565.9190000000001</v>
      </c>
      <c r="Y503" s="161">
        <f t="shared" si="278"/>
        <v>9213.5119999999988</v>
      </c>
      <c r="Z503" s="161">
        <f t="shared" si="279"/>
        <v>8837.5630000000001</v>
      </c>
      <c r="AA503" s="161">
        <f t="shared" si="279"/>
        <v>33671.206000000006</v>
      </c>
      <c r="AB503" s="161">
        <f t="shared" si="279"/>
        <v>11488.555999999999</v>
      </c>
      <c r="AC503" s="161">
        <f t="shared" si="279"/>
        <v>10326.202000000001</v>
      </c>
      <c r="AD503" s="161">
        <f t="shared" si="279"/>
        <v>141154.18399999998</v>
      </c>
      <c r="AE503" s="161">
        <f t="shared" si="279"/>
        <v>15594.303</v>
      </c>
      <c r="AF503" s="161">
        <f t="shared" si="279"/>
        <v>8331.1369999999988</v>
      </c>
      <c r="AG503" s="161">
        <f t="shared" si="279"/>
        <v>6697.7710000000006</v>
      </c>
      <c r="AH503" s="161">
        <f t="shared" si="279"/>
        <v>5099.58</v>
      </c>
      <c r="AI503" s="161">
        <f t="shared" si="279"/>
        <v>784.63700000000006</v>
      </c>
      <c r="AJ503" s="161">
        <f t="shared" si="279"/>
        <v>3539.165</v>
      </c>
      <c r="AK503" s="161">
        <f t="shared" si="279"/>
        <v>19168.559000000001</v>
      </c>
      <c r="AL503" s="161">
        <f t="shared" si="279"/>
        <v>3202.623</v>
      </c>
      <c r="AM503" s="161">
        <f t="shared" si="279"/>
        <v>0</v>
      </c>
      <c r="AN503" s="161">
        <f t="shared" si="279"/>
        <v>0</v>
      </c>
      <c r="AO503" s="161">
        <f t="shared" si="279"/>
        <v>0</v>
      </c>
      <c r="AP503" s="161">
        <f t="shared" si="279"/>
        <v>0</v>
      </c>
      <c r="AQ503" s="161">
        <f t="shared" si="279"/>
        <v>0</v>
      </c>
      <c r="AR503" s="161">
        <f t="shared" si="279"/>
        <v>0</v>
      </c>
      <c r="AS503" s="161">
        <f t="shared" si="279"/>
        <v>0</v>
      </c>
      <c r="AT503" s="161">
        <f t="shared" si="279"/>
        <v>0</v>
      </c>
      <c r="AU503" s="161">
        <f t="shared" si="279"/>
        <v>0</v>
      </c>
      <c r="AV503" s="161">
        <f t="shared" si="279"/>
        <v>0</v>
      </c>
      <c r="AW503" s="161">
        <f t="shared" si="279"/>
        <v>0</v>
      </c>
      <c r="AX503" s="161">
        <f t="shared" si="279"/>
        <v>0</v>
      </c>
      <c r="AY503" s="161">
        <f t="shared" si="279"/>
        <v>0</v>
      </c>
      <c r="AZ503" s="161">
        <f t="shared" si="279"/>
        <v>0</v>
      </c>
      <c r="BA503" s="161">
        <f t="shared" si="279"/>
        <v>0</v>
      </c>
      <c r="BB503" s="161">
        <f t="shared" si="279"/>
        <v>0</v>
      </c>
      <c r="BC503" s="161">
        <f t="shared" si="279"/>
        <v>0</v>
      </c>
      <c r="BD503" s="161">
        <f t="shared" si="279"/>
        <v>0</v>
      </c>
      <c r="BE503" s="161">
        <f t="shared" si="279"/>
        <v>0</v>
      </c>
      <c r="BF503" s="161">
        <f t="shared" si="279"/>
        <v>0</v>
      </c>
      <c r="BG503" s="161">
        <f t="shared" si="279"/>
        <v>0</v>
      </c>
      <c r="BH503" s="161">
        <f t="shared" si="279"/>
        <v>0</v>
      </c>
      <c r="BI503" s="161">
        <f t="shared" si="279"/>
        <v>0</v>
      </c>
      <c r="BJ503" s="161">
        <f t="shared" si="279"/>
        <v>0</v>
      </c>
      <c r="BK503" s="161">
        <f t="shared" si="279"/>
        <v>0</v>
      </c>
      <c r="BL503" s="161">
        <f t="shared" si="279"/>
        <v>0</v>
      </c>
      <c r="BM503" s="161">
        <f t="shared" si="279"/>
        <v>0</v>
      </c>
      <c r="BN503" s="161">
        <f t="shared" si="279"/>
        <v>0</v>
      </c>
      <c r="BO503" s="161">
        <f t="shared" si="279"/>
        <v>0</v>
      </c>
      <c r="BP503" s="161">
        <f t="shared" si="279"/>
        <v>0</v>
      </c>
      <c r="BQ503" s="161">
        <f t="shared" si="279"/>
        <v>0</v>
      </c>
      <c r="BR503" s="161">
        <f t="shared" si="279"/>
        <v>0</v>
      </c>
      <c r="BS503" s="161">
        <f t="shared" si="279"/>
        <v>0</v>
      </c>
      <c r="BT503" s="161">
        <f t="shared" si="279"/>
        <v>0</v>
      </c>
      <c r="BU503" s="161">
        <f t="shared" si="279"/>
        <v>0</v>
      </c>
      <c r="BV503" s="161">
        <f t="shared" si="279"/>
        <v>0</v>
      </c>
      <c r="BW503" s="161">
        <f t="shared" si="279"/>
        <v>0</v>
      </c>
      <c r="BX503" s="161">
        <f t="shared" si="279"/>
        <v>0</v>
      </c>
      <c r="BY503" s="161">
        <f t="shared" si="279"/>
        <v>0</v>
      </c>
      <c r="BZ503" s="161">
        <f t="shared" si="279"/>
        <v>0</v>
      </c>
      <c r="CA503" s="161">
        <f t="shared" si="279"/>
        <v>0</v>
      </c>
      <c r="CB503" s="161">
        <f t="shared" si="279"/>
        <v>0</v>
      </c>
      <c r="CC503" s="161">
        <f t="shared" si="279"/>
        <v>0</v>
      </c>
      <c r="CD503" s="161">
        <f t="shared" si="279"/>
        <v>0</v>
      </c>
      <c r="CE503" s="161">
        <f t="shared" si="279"/>
        <v>0</v>
      </c>
      <c r="CF503" s="161">
        <f t="shared" si="279"/>
        <v>0</v>
      </c>
      <c r="CG503" s="161">
        <f t="shared" si="279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8"/>
        <v>14386101.779999999</v>
      </c>
      <c r="K504" s="161">
        <f t="shared" si="278"/>
        <v>0</v>
      </c>
      <c r="L504" s="161">
        <f t="shared" si="278"/>
        <v>67119.28</v>
      </c>
      <c r="M504" s="161">
        <f t="shared" si="278"/>
        <v>1593823.43</v>
      </c>
      <c r="N504" s="161">
        <f t="shared" si="278"/>
        <v>0</v>
      </c>
      <c r="O504" s="161">
        <f t="shared" si="278"/>
        <v>238285.85000000003</v>
      </c>
      <c r="P504" s="161">
        <f t="shared" si="278"/>
        <v>56322.080000000002</v>
      </c>
      <c r="Q504" s="161">
        <f t="shared" si="278"/>
        <v>1937236.7300000002</v>
      </c>
      <c r="R504" s="161">
        <f t="shared" si="278"/>
        <v>36137.699999999997</v>
      </c>
      <c r="S504" s="161">
        <f t="shared" si="278"/>
        <v>699669.64999999991</v>
      </c>
      <c r="T504" s="161">
        <f t="shared" si="278"/>
        <v>649309.38</v>
      </c>
      <c r="U504" s="161">
        <f t="shared" si="278"/>
        <v>4384858.3499999987</v>
      </c>
      <c r="V504" s="161">
        <f t="shared" si="278"/>
        <v>74530</v>
      </c>
      <c r="W504" s="161">
        <f t="shared" si="278"/>
        <v>16980.72</v>
      </c>
      <c r="X504" s="161">
        <f t="shared" si="278"/>
        <v>77715.700000000012</v>
      </c>
      <c r="Y504" s="161">
        <f t="shared" si="278"/>
        <v>195177.08000000002</v>
      </c>
      <c r="Z504" s="161">
        <f t="shared" si="279"/>
        <v>44314.880000000005</v>
      </c>
      <c r="AA504" s="161">
        <f t="shared" si="279"/>
        <v>419232.34</v>
      </c>
      <c r="AB504" s="161">
        <f t="shared" si="279"/>
        <v>452360.68999999994</v>
      </c>
      <c r="AC504" s="161">
        <f t="shared" si="279"/>
        <v>227436.46</v>
      </c>
      <c r="AD504" s="161">
        <f t="shared" si="279"/>
        <v>2677502.91</v>
      </c>
      <c r="AE504" s="161">
        <f t="shared" si="279"/>
        <v>247353.82000000004</v>
      </c>
      <c r="AF504" s="161">
        <f t="shared" si="279"/>
        <v>84991.84</v>
      </c>
      <c r="AG504" s="161">
        <f t="shared" si="279"/>
        <v>58064.22</v>
      </c>
      <c r="AH504" s="161">
        <f t="shared" si="279"/>
        <v>31484.77</v>
      </c>
      <c r="AI504" s="161">
        <f t="shared" si="279"/>
        <v>30967.670000000002</v>
      </c>
      <c r="AJ504" s="161">
        <f t="shared" si="279"/>
        <v>7013.27</v>
      </c>
      <c r="AK504" s="161">
        <f t="shared" si="279"/>
        <v>66092.840000000011</v>
      </c>
      <c r="AL504" s="161">
        <f t="shared" si="279"/>
        <v>12120.119999999999</v>
      </c>
      <c r="AM504" s="161">
        <f t="shared" si="279"/>
        <v>0</v>
      </c>
      <c r="AN504" s="161">
        <f t="shared" si="279"/>
        <v>0</v>
      </c>
      <c r="AO504" s="161">
        <f t="shared" si="279"/>
        <v>0</v>
      </c>
      <c r="AP504" s="161">
        <f t="shared" si="279"/>
        <v>0</v>
      </c>
      <c r="AQ504" s="161">
        <f t="shared" si="279"/>
        <v>0</v>
      </c>
      <c r="AR504" s="161">
        <f t="shared" si="279"/>
        <v>0</v>
      </c>
      <c r="AS504" s="161">
        <f t="shared" si="279"/>
        <v>0</v>
      </c>
      <c r="AT504" s="161">
        <f t="shared" si="279"/>
        <v>0</v>
      </c>
      <c r="AU504" s="161">
        <f t="shared" si="279"/>
        <v>0</v>
      </c>
      <c r="AV504" s="161">
        <f t="shared" si="279"/>
        <v>0</v>
      </c>
      <c r="AW504" s="161">
        <f t="shared" si="279"/>
        <v>0</v>
      </c>
      <c r="AX504" s="161">
        <f t="shared" si="279"/>
        <v>0</v>
      </c>
      <c r="AY504" s="161">
        <f t="shared" si="279"/>
        <v>0</v>
      </c>
      <c r="AZ504" s="161">
        <f t="shared" si="279"/>
        <v>0</v>
      </c>
      <c r="BA504" s="161">
        <f t="shared" si="279"/>
        <v>0</v>
      </c>
      <c r="BB504" s="161">
        <f t="shared" si="279"/>
        <v>0</v>
      </c>
      <c r="BC504" s="161">
        <f t="shared" si="279"/>
        <v>0</v>
      </c>
      <c r="BD504" s="161">
        <f t="shared" si="279"/>
        <v>0</v>
      </c>
      <c r="BE504" s="161">
        <f t="shared" si="279"/>
        <v>0</v>
      </c>
      <c r="BF504" s="161">
        <f t="shared" si="279"/>
        <v>0</v>
      </c>
      <c r="BG504" s="161">
        <f t="shared" si="279"/>
        <v>0</v>
      </c>
      <c r="BH504" s="161">
        <f t="shared" si="279"/>
        <v>0</v>
      </c>
      <c r="BI504" s="161">
        <f t="shared" si="279"/>
        <v>0</v>
      </c>
      <c r="BJ504" s="161">
        <f t="shared" si="279"/>
        <v>0</v>
      </c>
      <c r="BK504" s="161">
        <f t="shared" si="279"/>
        <v>0</v>
      </c>
      <c r="BL504" s="161">
        <f t="shared" si="279"/>
        <v>0</v>
      </c>
      <c r="BM504" s="161">
        <f t="shared" si="279"/>
        <v>0</v>
      </c>
      <c r="BN504" s="161">
        <f t="shared" si="279"/>
        <v>0</v>
      </c>
      <c r="BO504" s="161">
        <f t="shared" si="279"/>
        <v>0</v>
      </c>
      <c r="BP504" s="161">
        <f t="shared" si="279"/>
        <v>0</v>
      </c>
      <c r="BQ504" s="161">
        <f t="shared" si="279"/>
        <v>0</v>
      </c>
      <c r="BR504" s="161">
        <f t="shared" si="279"/>
        <v>0</v>
      </c>
      <c r="BS504" s="161">
        <f t="shared" si="279"/>
        <v>0</v>
      </c>
      <c r="BT504" s="161">
        <f t="shared" si="279"/>
        <v>0</v>
      </c>
      <c r="BU504" s="161">
        <f t="shared" si="279"/>
        <v>0</v>
      </c>
      <c r="BV504" s="161">
        <f t="shared" si="279"/>
        <v>0</v>
      </c>
      <c r="BW504" s="161">
        <f t="shared" si="279"/>
        <v>0</v>
      </c>
      <c r="BX504" s="161">
        <f t="shared" si="279"/>
        <v>0</v>
      </c>
      <c r="BY504" s="161">
        <f t="shared" si="279"/>
        <v>0</v>
      </c>
      <c r="BZ504" s="161">
        <f t="shared" si="279"/>
        <v>0</v>
      </c>
      <c r="CA504" s="161">
        <f t="shared" si="279"/>
        <v>0</v>
      </c>
      <c r="CB504" s="161">
        <f t="shared" si="279"/>
        <v>0</v>
      </c>
      <c r="CC504" s="161">
        <f t="shared" si="279"/>
        <v>0</v>
      </c>
      <c r="CD504" s="161">
        <f t="shared" si="279"/>
        <v>0</v>
      </c>
      <c r="CE504" s="161">
        <f t="shared" si="279"/>
        <v>0</v>
      </c>
      <c r="CF504" s="161">
        <f t="shared" si="279"/>
        <v>0</v>
      </c>
      <c r="CG504" s="161">
        <f t="shared" si="279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0">VLOOKUP($A505,$A$10:$M$500,D$500,0)</f>
        <v>(1</v>
      </c>
      <c r="E505" s="159" t="str">
        <f t="shared" si="280"/>
        <v>אגרות חוב ממשלתיות:</v>
      </c>
      <c r="F505" s="159"/>
      <c r="G505" s="159"/>
      <c r="H505" s="159"/>
      <c r="I505" s="160"/>
      <c r="J505" s="161">
        <f t="shared" si="278"/>
        <v>5967117.6100000013</v>
      </c>
      <c r="K505" s="161">
        <f t="shared" si="278"/>
        <v>0</v>
      </c>
      <c r="L505" s="161">
        <f t="shared" si="278"/>
        <v>27537.95</v>
      </c>
      <c r="M505" s="161">
        <f t="shared" si="278"/>
        <v>447964.19</v>
      </c>
      <c r="N505" s="161">
        <f t="shared" si="278"/>
        <v>0</v>
      </c>
      <c r="O505" s="161">
        <f t="shared" si="278"/>
        <v>190049.17</v>
      </c>
      <c r="P505" s="161">
        <f t="shared" si="278"/>
        <v>0</v>
      </c>
      <c r="Q505" s="161">
        <f t="shared" si="278"/>
        <v>606028.7300000001</v>
      </c>
      <c r="R505" s="161">
        <f t="shared" si="278"/>
        <v>36137.699999999997</v>
      </c>
      <c r="S505" s="161">
        <f t="shared" si="278"/>
        <v>565135.02</v>
      </c>
      <c r="T505" s="161">
        <f t="shared" si="278"/>
        <v>160527.25</v>
      </c>
      <c r="U505" s="161">
        <f t="shared" si="278"/>
        <v>2071403.3199999998</v>
      </c>
      <c r="V505" s="161">
        <f t="shared" si="278"/>
        <v>73941.66</v>
      </c>
      <c r="W505" s="161">
        <f t="shared" si="278"/>
        <v>998.6</v>
      </c>
      <c r="X505" s="161">
        <f t="shared" si="278"/>
        <v>22341.33</v>
      </c>
      <c r="Y505" s="161">
        <f t="shared" si="278"/>
        <v>153254.71000000002</v>
      </c>
      <c r="Z505" s="161">
        <f t="shared" si="279"/>
        <v>0</v>
      </c>
      <c r="AA505" s="161">
        <f t="shared" si="279"/>
        <v>96072.46</v>
      </c>
      <c r="AB505" s="161">
        <f t="shared" si="279"/>
        <v>366698.72</v>
      </c>
      <c r="AC505" s="161">
        <f t="shared" si="279"/>
        <v>42873.91</v>
      </c>
      <c r="AD505" s="161">
        <f t="shared" si="279"/>
        <v>949951.35999999987</v>
      </c>
      <c r="AE505" s="161">
        <f t="shared" si="279"/>
        <v>53598.15</v>
      </c>
      <c r="AF505" s="161">
        <f t="shared" si="279"/>
        <v>24862.9</v>
      </c>
      <c r="AG505" s="161">
        <f t="shared" si="279"/>
        <v>19382.07</v>
      </c>
      <c r="AH505" s="161">
        <f t="shared" si="279"/>
        <v>14059.91</v>
      </c>
      <c r="AI505" s="161">
        <f t="shared" si="279"/>
        <v>7715.4400000000005</v>
      </c>
      <c r="AJ505" s="161">
        <f t="shared" si="279"/>
        <v>6352.51</v>
      </c>
      <c r="AK505" s="161">
        <f t="shared" si="279"/>
        <v>27388.53</v>
      </c>
      <c r="AL505" s="161">
        <f t="shared" si="279"/>
        <v>2842.02</v>
      </c>
      <c r="AM505" s="161">
        <f t="shared" si="279"/>
        <v>0</v>
      </c>
      <c r="AN505" s="161">
        <f t="shared" si="279"/>
        <v>0</v>
      </c>
      <c r="AO505" s="161">
        <f t="shared" si="279"/>
        <v>0</v>
      </c>
      <c r="AP505" s="161">
        <f t="shared" si="279"/>
        <v>0</v>
      </c>
      <c r="AQ505" s="161">
        <f t="shared" si="279"/>
        <v>0</v>
      </c>
      <c r="AR505" s="161">
        <f t="shared" si="279"/>
        <v>0</v>
      </c>
      <c r="AS505" s="161">
        <f t="shared" si="279"/>
        <v>0</v>
      </c>
      <c r="AT505" s="161">
        <f t="shared" si="279"/>
        <v>0</v>
      </c>
      <c r="AU505" s="161">
        <f t="shared" si="279"/>
        <v>0</v>
      </c>
      <c r="AV505" s="161">
        <f t="shared" si="279"/>
        <v>0</v>
      </c>
      <c r="AW505" s="161">
        <f t="shared" si="279"/>
        <v>0</v>
      </c>
      <c r="AX505" s="161">
        <f t="shared" si="279"/>
        <v>0</v>
      </c>
      <c r="AY505" s="161">
        <f t="shared" si="279"/>
        <v>0</v>
      </c>
      <c r="AZ505" s="161">
        <f t="shared" si="279"/>
        <v>0</v>
      </c>
      <c r="BA505" s="161">
        <f t="shared" si="279"/>
        <v>0</v>
      </c>
      <c r="BB505" s="161">
        <f t="shared" si="279"/>
        <v>0</v>
      </c>
      <c r="BC505" s="161">
        <f t="shared" si="279"/>
        <v>0</v>
      </c>
      <c r="BD505" s="161">
        <f t="shared" si="279"/>
        <v>0</v>
      </c>
      <c r="BE505" s="161">
        <f t="shared" si="279"/>
        <v>0</v>
      </c>
      <c r="BF505" s="161">
        <f t="shared" si="279"/>
        <v>0</v>
      </c>
      <c r="BG505" s="161">
        <f t="shared" si="279"/>
        <v>0</v>
      </c>
      <c r="BH505" s="161">
        <f t="shared" si="279"/>
        <v>0</v>
      </c>
      <c r="BI505" s="161">
        <f t="shared" si="279"/>
        <v>0</v>
      </c>
      <c r="BJ505" s="161">
        <f t="shared" si="279"/>
        <v>0</v>
      </c>
      <c r="BK505" s="161">
        <f t="shared" si="279"/>
        <v>0</v>
      </c>
      <c r="BL505" s="161">
        <f t="shared" si="279"/>
        <v>0</v>
      </c>
      <c r="BM505" s="161">
        <f t="shared" si="279"/>
        <v>0</v>
      </c>
      <c r="BN505" s="161">
        <f t="shared" si="279"/>
        <v>0</v>
      </c>
      <c r="BO505" s="161">
        <f t="shared" si="279"/>
        <v>0</v>
      </c>
      <c r="BP505" s="161">
        <f t="shared" si="279"/>
        <v>0</v>
      </c>
      <c r="BQ505" s="161">
        <f t="shared" si="279"/>
        <v>0</v>
      </c>
      <c r="BR505" s="161">
        <f t="shared" si="279"/>
        <v>0</v>
      </c>
      <c r="BS505" s="161">
        <f t="shared" si="279"/>
        <v>0</v>
      </c>
      <c r="BT505" s="161">
        <f t="shared" si="279"/>
        <v>0</v>
      </c>
      <c r="BU505" s="161">
        <f t="shared" si="279"/>
        <v>0</v>
      </c>
      <c r="BV505" s="161">
        <f t="shared" si="279"/>
        <v>0</v>
      </c>
      <c r="BW505" s="161">
        <f t="shared" si="279"/>
        <v>0</v>
      </c>
      <c r="BX505" s="161">
        <f t="shared" si="279"/>
        <v>0</v>
      </c>
      <c r="BY505" s="161">
        <f t="shared" si="279"/>
        <v>0</v>
      </c>
      <c r="BZ505" s="161">
        <f t="shared" si="279"/>
        <v>0</v>
      </c>
      <c r="CA505" s="161">
        <f t="shared" si="279"/>
        <v>0</v>
      </c>
      <c r="CB505" s="161">
        <f t="shared" si="279"/>
        <v>0</v>
      </c>
      <c r="CC505" s="161">
        <f t="shared" si="279"/>
        <v>0</v>
      </c>
      <c r="CD505" s="161">
        <f t="shared" si="279"/>
        <v>0</v>
      </c>
      <c r="CE505" s="161">
        <f t="shared" si="279"/>
        <v>0</v>
      </c>
      <c r="CF505" s="161">
        <f t="shared" si="279"/>
        <v>0</v>
      </c>
      <c r="CG505" s="161">
        <f t="shared" si="279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0"/>
        <v>(2</v>
      </c>
      <c r="E506" s="159" t="str">
        <f t="shared" si="280"/>
        <v xml:space="preserve">תעודות חוב מסחריות: </v>
      </c>
      <c r="F506" s="159"/>
      <c r="G506" s="159"/>
      <c r="H506" s="159"/>
      <c r="I506" s="160"/>
      <c r="J506" s="161">
        <f t="shared" si="278"/>
        <v>0</v>
      </c>
      <c r="K506" s="161">
        <f t="shared" si="278"/>
        <v>0</v>
      </c>
      <c r="L506" s="161">
        <f t="shared" si="278"/>
        <v>0</v>
      </c>
      <c r="M506" s="161">
        <f t="shared" si="278"/>
        <v>0</v>
      </c>
      <c r="N506" s="161">
        <f t="shared" si="278"/>
        <v>0</v>
      </c>
      <c r="O506" s="161">
        <f t="shared" si="278"/>
        <v>0</v>
      </c>
      <c r="P506" s="161">
        <f t="shared" si="278"/>
        <v>0</v>
      </c>
      <c r="Q506" s="161">
        <f t="shared" si="278"/>
        <v>0</v>
      </c>
      <c r="R506" s="161">
        <f t="shared" si="278"/>
        <v>0</v>
      </c>
      <c r="S506" s="161">
        <f t="shared" si="278"/>
        <v>0</v>
      </c>
      <c r="T506" s="161">
        <f t="shared" si="278"/>
        <v>0</v>
      </c>
      <c r="U506" s="161">
        <f t="shared" si="278"/>
        <v>0</v>
      </c>
      <c r="V506" s="161">
        <f t="shared" si="278"/>
        <v>0</v>
      </c>
      <c r="W506" s="161">
        <f t="shared" si="278"/>
        <v>0</v>
      </c>
      <c r="X506" s="161">
        <f t="shared" si="278"/>
        <v>0</v>
      </c>
      <c r="Y506" s="161">
        <f t="shared" si="278"/>
        <v>0</v>
      </c>
      <c r="Z506" s="161">
        <f t="shared" si="279"/>
        <v>0</v>
      </c>
      <c r="AA506" s="161">
        <f t="shared" si="279"/>
        <v>0</v>
      </c>
      <c r="AB506" s="161">
        <f t="shared" si="279"/>
        <v>0</v>
      </c>
      <c r="AC506" s="161">
        <f t="shared" si="279"/>
        <v>0</v>
      </c>
      <c r="AD506" s="161">
        <f t="shared" si="279"/>
        <v>0</v>
      </c>
      <c r="AE506" s="161">
        <f t="shared" si="279"/>
        <v>0</v>
      </c>
      <c r="AF506" s="161">
        <f t="shared" si="279"/>
        <v>0</v>
      </c>
      <c r="AG506" s="161">
        <f t="shared" si="279"/>
        <v>0</v>
      </c>
      <c r="AH506" s="161">
        <f t="shared" si="279"/>
        <v>0</v>
      </c>
      <c r="AI506" s="161">
        <f t="shared" si="279"/>
        <v>0</v>
      </c>
      <c r="AJ506" s="161">
        <f t="shared" si="279"/>
        <v>0</v>
      </c>
      <c r="AK506" s="161">
        <f t="shared" si="279"/>
        <v>0</v>
      </c>
      <c r="AL506" s="161">
        <f t="shared" si="279"/>
        <v>0</v>
      </c>
      <c r="AM506" s="161">
        <f t="shared" si="279"/>
        <v>0</v>
      </c>
      <c r="AN506" s="161">
        <f t="shared" si="279"/>
        <v>0</v>
      </c>
      <c r="AO506" s="161">
        <f t="shared" ref="AO506:DJ512" si="281">VLOOKUP($A506,$A$10:$CO$500,AO$500,0)</f>
        <v>0</v>
      </c>
      <c r="AP506" s="161">
        <f t="shared" si="281"/>
        <v>0</v>
      </c>
      <c r="AQ506" s="161">
        <f t="shared" si="281"/>
        <v>0</v>
      </c>
      <c r="AR506" s="161">
        <f t="shared" si="281"/>
        <v>0</v>
      </c>
      <c r="AS506" s="161">
        <f t="shared" si="281"/>
        <v>0</v>
      </c>
      <c r="AT506" s="161">
        <f t="shared" si="281"/>
        <v>0</v>
      </c>
      <c r="AU506" s="161">
        <f t="shared" si="281"/>
        <v>0</v>
      </c>
      <c r="AV506" s="161">
        <f t="shared" si="281"/>
        <v>0</v>
      </c>
      <c r="AW506" s="161">
        <f t="shared" si="281"/>
        <v>0</v>
      </c>
      <c r="AX506" s="161">
        <f t="shared" si="281"/>
        <v>0</v>
      </c>
      <c r="AY506" s="161">
        <f t="shared" si="281"/>
        <v>0</v>
      </c>
      <c r="AZ506" s="161">
        <f t="shared" si="281"/>
        <v>0</v>
      </c>
      <c r="BA506" s="161">
        <f t="shared" si="281"/>
        <v>0</v>
      </c>
      <c r="BB506" s="161">
        <f t="shared" si="281"/>
        <v>0</v>
      </c>
      <c r="BC506" s="161">
        <f t="shared" si="281"/>
        <v>0</v>
      </c>
      <c r="BD506" s="161">
        <f t="shared" si="281"/>
        <v>0</v>
      </c>
      <c r="BE506" s="161">
        <f t="shared" si="281"/>
        <v>0</v>
      </c>
      <c r="BF506" s="161">
        <f t="shared" si="281"/>
        <v>0</v>
      </c>
      <c r="BG506" s="161">
        <f t="shared" si="281"/>
        <v>0</v>
      </c>
      <c r="BH506" s="161">
        <f t="shared" si="281"/>
        <v>0</v>
      </c>
      <c r="BI506" s="161">
        <f t="shared" si="281"/>
        <v>0</v>
      </c>
      <c r="BJ506" s="161">
        <f t="shared" si="281"/>
        <v>0</v>
      </c>
      <c r="BK506" s="161">
        <f t="shared" si="281"/>
        <v>0</v>
      </c>
      <c r="BL506" s="161">
        <f t="shared" si="281"/>
        <v>0</v>
      </c>
      <c r="BM506" s="161">
        <f t="shared" si="281"/>
        <v>0</v>
      </c>
      <c r="BN506" s="161">
        <f t="shared" si="281"/>
        <v>0</v>
      </c>
      <c r="BO506" s="161">
        <f t="shared" si="281"/>
        <v>0</v>
      </c>
      <c r="BP506" s="161">
        <f t="shared" si="281"/>
        <v>0</v>
      </c>
      <c r="BQ506" s="161">
        <f t="shared" si="281"/>
        <v>0</v>
      </c>
      <c r="BR506" s="161">
        <f t="shared" si="281"/>
        <v>0</v>
      </c>
      <c r="BS506" s="161">
        <f t="shared" si="281"/>
        <v>0</v>
      </c>
      <c r="BT506" s="161">
        <f t="shared" si="281"/>
        <v>0</v>
      </c>
      <c r="BU506" s="161">
        <f t="shared" si="281"/>
        <v>0</v>
      </c>
      <c r="BV506" s="161">
        <f t="shared" si="281"/>
        <v>0</v>
      </c>
      <c r="BW506" s="161">
        <f t="shared" si="281"/>
        <v>0</v>
      </c>
      <c r="BX506" s="161">
        <f t="shared" si="281"/>
        <v>0</v>
      </c>
      <c r="BY506" s="161">
        <f t="shared" si="281"/>
        <v>0</v>
      </c>
      <c r="BZ506" s="161">
        <f t="shared" si="281"/>
        <v>0</v>
      </c>
      <c r="CA506" s="161">
        <f t="shared" si="281"/>
        <v>0</v>
      </c>
      <c r="CB506" s="161">
        <f t="shared" si="281"/>
        <v>0</v>
      </c>
      <c r="CC506" s="161">
        <f t="shared" si="281"/>
        <v>0</v>
      </c>
      <c r="CD506" s="161">
        <f t="shared" si="281"/>
        <v>0</v>
      </c>
      <c r="CE506" s="161">
        <f t="shared" si="281"/>
        <v>0</v>
      </c>
      <c r="CF506" s="161">
        <f t="shared" si="281"/>
        <v>0</v>
      </c>
      <c r="CG506" s="161">
        <f t="shared" si="281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0"/>
        <v>(3</v>
      </c>
      <c r="E507" s="159" t="str">
        <f t="shared" si="280"/>
        <v>אג"ח קונצרני:</v>
      </c>
      <c r="F507" s="159"/>
      <c r="G507" s="159"/>
      <c r="H507" s="159"/>
      <c r="I507" s="160"/>
      <c r="J507" s="161">
        <f t="shared" si="278"/>
        <v>2821791.0999999996</v>
      </c>
      <c r="K507" s="161">
        <f t="shared" si="278"/>
        <v>0</v>
      </c>
      <c r="L507" s="161">
        <f t="shared" si="278"/>
        <v>7552.08</v>
      </c>
      <c r="M507" s="161">
        <f t="shared" si="278"/>
        <v>201457.97999999998</v>
      </c>
      <c r="N507" s="161">
        <f t="shared" si="278"/>
        <v>0</v>
      </c>
      <c r="O507" s="161">
        <f t="shared" si="278"/>
        <v>36765.230000000003</v>
      </c>
      <c r="P507" s="161">
        <f t="shared" si="278"/>
        <v>265.52</v>
      </c>
      <c r="Q507" s="161">
        <f t="shared" si="278"/>
        <v>235196.06000000006</v>
      </c>
      <c r="R507" s="161">
        <f t="shared" si="278"/>
        <v>0</v>
      </c>
      <c r="S507" s="161">
        <f t="shared" si="278"/>
        <v>118482.47</v>
      </c>
      <c r="T507" s="161">
        <f t="shared" si="278"/>
        <v>1512</v>
      </c>
      <c r="U507" s="161">
        <f t="shared" si="278"/>
        <v>951968.50000000012</v>
      </c>
      <c r="V507" s="161">
        <f t="shared" si="278"/>
        <v>588.33999999999992</v>
      </c>
      <c r="W507" s="161">
        <f t="shared" si="278"/>
        <v>0</v>
      </c>
      <c r="X507" s="161">
        <f t="shared" si="278"/>
        <v>15325.03</v>
      </c>
      <c r="Y507" s="161">
        <f t="shared" si="278"/>
        <v>41596.94</v>
      </c>
      <c r="Z507" s="161">
        <f t="shared" ref="Z507:CU515" si="282">VLOOKUP($A507,$A$10:$CO$500,Z$500,0)</f>
        <v>346.65</v>
      </c>
      <c r="AA507" s="161">
        <f t="shared" si="282"/>
        <v>155391.38999999998</v>
      </c>
      <c r="AB507" s="161">
        <f t="shared" si="282"/>
        <v>85661.97</v>
      </c>
      <c r="AC507" s="161">
        <f t="shared" si="282"/>
        <v>13670.650000000001</v>
      </c>
      <c r="AD507" s="161">
        <f t="shared" si="282"/>
        <v>857374.87</v>
      </c>
      <c r="AE507" s="161">
        <f t="shared" si="282"/>
        <v>39169.17</v>
      </c>
      <c r="AF507" s="161">
        <f t="shared" si="282"/>
        <v>13495.849999999999</v>
      </c>
      <c r="AG507" s="161">
        <f t="shared" si="282"/>
        <v>10598.32</v>
      </c>
      <c r="AH507" s="161">
        <f t="shared" si="282"/>
        <v>4937.13</v>
      </c>
      <c r="AI507" s="161">
        <f t="shared" si="282"/>
        <v>4488.4799999999996</v>
      </c>
      <c r="AJ507" s="161">
        <f t="shared" si="282"/>
        <v>464.03999999999996</v>
      </c>
      <c r="AK507" s="161">
        <f t="shared" si="282"/>
        <v>24254.950000000004</v>
      </c>
      <c r="AL507" s="161">
        <f t="shared" si="282"/>
        <v>1227.48</v>
      </c>
      <c r="AM507" s="161">
        <f t="shared" si="282"/>
        <v>0</v>
      </c>
      <c r="AN507" s="161">
        <f t="shared" si="282"/>
        <v>0</v>
      </c>
      <c r="AO507" s="161">
        <f t="shared" si="282"/>
        <v>0</v>
      </c>
      <c r="AP507" s="161">
        <f t="shared" si="282"/>
        <v>0</v>
      </c>
      <c r="AQ507" s="161">
        <f t="shared" si="282"/>
        <v>0</v>
      </c>
      <c r="AR507" s="161">
        <f t="shared" si="282"/>
        <v>0</v>
      </c>
      <c r="AS507" s="161">
        <f t="shared" si="282"/>
        <v>0</v>
      </c>
      <c r="AT507" s="161">
        <f t="shared" si="282"/>
        <v>0</v>
      </c>
      <c r="AU507" s="161">
        <f t="shared" si="281"/>
        <v>0</v>
      </c>
      <c r="AV507" s="161">
        <f t="shared" si="281"/>
        <v>0</v>
      </c>
      <c r="AW507" s="161">
        <f t="shared" si="281"/>
        <v>0</v>
      </c>
      <c r="AX507" s="161">
        <f t="shared" si="281"/>
        <v>0</v>
      </c>
      <c r="AY507" s="161">
        <f t="shared" si="281"/>
        <v>0</v>
      </c>
      <c r="AZ507" s="161">
        <f t="shared" si="281"/>
        <v>0</v>
      </c>
      <c r="BA507" s="161">
        <f t="shared" si="281"/>
        <v>0</v>
      </c>
      <c r="BB507" s="161">
        <f t="shared" si="281"/>
        <v>0</v>
      </c>
      <c r="BC507" s="161">
        <f t="shared" si="281"/>
        <v>0</v>
      </c>
      <c r="BD507" s="161">
        <f t="shared" si="281"/>
        <v>0</v>
      </c>
      <c r="BE507" s="161">
        <f t="shared" si="281"/>
        <v>0</v>
      </c>
      <c r="BF507" s="161">
        <f t="shared" si="281"/>
        <v>0</v>
      </c>
      <c r="BG507" s="161">
        <f t="shared" si="281"/>
        <v>0</v>
      </c>
      <c r="BH507" s="161">
        <f t="shared" si="281"/>
        <v>0</v>
      </c>
      <c r="BI507" s="161">
        <f t="shared" si="281"/>
        <v>0</v>
      </c>
      <c r="BJ507" s="161">
        <f t="shared" si="281"/>
        <v>0</v>
      </c>
      <c r="BK507" s="161">
        <f t="shared" si="281"/>
        <v>0</v>
      </c>
      <c r="BL507" s="161">
        <f t="shared" si="281"/>
        <v>0</v>
      </c>
      <c r="BM507" s="161">
        <f t="shared" si="281"/>
        <v>0</v>
      </c>
      <c r="BN507" s="161">
        <f t="shared" si="281"/>
        <v>0</v>
      </c>
      <c r="BO507" s="161">
        <f t="shared" si="281"/>
        <v>0</v>
      </c>
      <c r="BP507" s="161">
        <f t="shared" si="281"/>
        <v>0</v>
      </c>
      <c r="BQ507" s="161">
        <f t="shared" si="281"/>
        <v>0</v>
      </c>
      <c r="BR507" s="161">
        <f t="shared" si="281"/>
        <v>0</v>
      </c>
      <c r="BS507" s="161">
        <f t="shared" si="281"/>
        <v>0</v>
      </c>
      <c r="BT507" s="161">
        <f t="shared" si="281"/>
        <v>0</v>
      </c>
      <c r="BU507" s="161">
        <f t="shared" si="281"/>
        <v>0</v>
      </c>
      <c r="BV507" s="161">
        <f t="shared" si="281"/>
        <v>0</v>
      </c>
      <c r="BW507" s="161">
        <f t="shared" si="281"/>
        <v>0</v>
      </c>
      <c r="BX507" s="161">
        <f t="shared" si="281"/>
        <v>0</v>
      </c>
      <c r="BY507" s="161">
        <f t="shared" si="281"/>
        <v>0</v>
      </c>
      <c r="BZ507" s="161">
        <f t="shared" si="281"/>
        <v>0</v>
      </c>
      <c r="CA507" s="161">
        <f t="shared" si="281"/>
        <v>0</v>
      </c>
      <c r="CB507" s="161">
        <f t="shared" si="281"/>
        <v>0</v>
      </c>
      <c r="CC507" s="161">
        <f t="shared" si="281"/>
        <v>0</v>
      </c>
      <c r="CD507" s="161">
        <f t="shared" si="281"/>
        <v>0</v>
      </c>
      <c r="CE507" s="161">
        <f t="shared" si="281"/>
        <v>0</v>
      </c>
      <c r="CF507" s="161">
        <f t="shared" si="281"/>
        <v>0</v>
      </c>
      <c r="CG507" s="161">
        <f t="shared" si="281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0"/>
        <v>4)</v>
      </c>
      <c r="E508" s="159" t="str">
        <f t="shared" si="280"/>
        <v>מניות (למעט חברות מוחזקות)</v>
      </c>
      <c r="F508" s="159"/>
      <c r="G508" s="159"/>
      <c r="H508" s="159"/>
      <c r="I508" s="160"/>
      <c r="J508" s="161">
        <f t="shared" si="278"/>
        <v>3342159.7899999996</v>
      </c>
      <c r="K508" s="161">
        <f t="shared" si="278"/>
        <v>0</v>
      </c>
      <c r="L508" s="161">
        <f t="shared" si="278"/>
        <v>16838.68</v>
      </c>
      <c r="M508" s="161">
        <f t="shared" si="278"/>
        <v>479504.03</v>
      </c>
      <c r="N508" s="161">
        <f t="shared" si="278"/>
        <v>0</v>
      </c>
      <c r="O508" s="161">
        <f t="shared" si="278"/>
        <v>8565.9399999999987</v>
      </c>
      <c r="P508" s="161">
        <f t="shared" si="278"/>
        <v>33189.200000000004</v>
      </c>
      <c r="Q508" s="161">
        <f t="shared" si="278"/>
        <v>530701.79999999993</v>
      </c>
      <c r="R508" s="161">
        <f t="shared" si="278"/>
        <v>0</v>
      </c>
      <c r="S508" s="161">
        <f t="shared" si="278"/>
        <v>0</v>
      </c>
      <c r="T508" s="161">
        <f t="shared" si="278"/>
        <v>364919.35</v>
      </c>
      <c r="U508" s="161">
        <f t="shared" si="278"/>
        <v>983665.15</v>
      </c>
      <c r="V508" s="161">
        <f t="shared" si="278"/>
        <v>0</v>
      </c>
      <c r="W508" s="161">
        <f t="shared" si="278"/>
        <v>10457.86</v>
      </c>
      <c r="X508" s="161">
        <f t="shared" si="278"/>
        <v>8729.02</v>
      </c>
      <c r="Y508" s="161">
        <f t="shared" si="278"/>
        <v>0</v>
      </c>
      <c r="Z508" s="161">
        <f t="shared" si="282"/>
        <v>30180.550000000003</v>
      </c>
      <c r="AA508" s="161">
        <f t="shared" si="282"/>
        <v>89164.96</v>
      </c>
      <c r="AB508" s="161">
        <f t="shared" si="282"/>
        <v>0</v>
      </c>
      <c r="AC508" s="161">
        <f t="shared" si="282"/>
        <v>106961.84</v>
      </c>
      <c r="AD508" s="161">
        <f t="shared" si="282"/>
        <v>554027.72</v>
      </c>
      <c r="AE508" s="161">
        <f t="shared" si="282"/>
        <v>69684.549999999988</v>
      </c>
      <c r="AF508" s="161">
        <f t="shared" si="282"/>
        <v>20521.12</v>
      </c>
      <c r="AG508" s="161">
        <f t="shared" si="282"/>
        <v>9809.4499999999989</v>
      </c>
      <c r="AH508" s="161">
        <f t="shared" si="282"/>
        <v>2979.8599999999997</v>
      </c>
      <c r="AI508" s="161">
        <f t="shared" si="282"/>
        <v>4131.78</v>
      </c>
      <c r="AJ508" s="161">
        <f t="shared" si="282"/>
        <v>60.18</v>
      </c>
      <c r="AK508" s="161">
        <f t="shared" si="282"/>
        <v>11024.259999999998</v>
      </c>
      <c r="AL508" s="161">
        <f t="shared" si="282"/>
        <v>7042.49</v>
      </c>
      <c r="AM508" s="161">
        <f t="shared" si="282"/>
        <v>0</v>
      </c>
      <c r="AN508" s="161">
        <f t="shared" si="282"/>
        <v>0</v>
      </c>
      <c r="AO508" s="161">
        <f t="shared" si="282"/>
        <v>0</v>
      </c>
      <c r="AP508" s="161">
        <f t="shared" si="282"/>
        <v>0</v>
      </c>
      <c r="AQ508" s="161">
        <f t="shared" si="282"/>
        <v>0</v>
      </c>
      <c r="AR508" s="161">
        <f t="shared" si="282"/>
        <v>0</v>
      </c>
      <c r="AS508" s="161">
        <f t="shared" si="282"/>
        <v>0</v>
      </c>
      <c r="AT508" s="161">
        <f t="shared" si="282"/>
        <v>0</v>
      </c>
      <c r="AU508" s="161">
        <f t="shared" si="281"/>
        <v>0</v>
      </c>
      <c r="AV508" s="161">
        <f t="shared" si="281"/>
        <v>0</v>
      </c>
      <c r="AW508" s="161">
        <f t="shared" si="281"/>
        <v>0</v>
      </c>
      <c r="AX508" s="161">
        <f t="shared" si="281"/>
        <v>0</v>
      </c>
      <c r="AY508" s="161">
        <f t="shared" si="281"/>
        <v>0</v>
      </c>
      <c r="AZ508" s="161">
        <f t="shared" si="281"/>
        <v>0</v>
      </c>
      <c r="BA508" s="161">
        <f t="shared" si="281"/>
        <v>0</v>
      </c>
      <c r="BB508" s="161">
        <f t="shared" si="281"/>
        <v>0</v>
      </c>
      <c r="BC508" s="161">
        <f t="shared" si="281"/>
        <v>0</v>
      </c>
      <c r="BD508" s="161">
        <f t="shared" si="281"/>
        <v>0</v>
      </c>
      <c r="BE508" s="161">
        <f t="shared" si="281"/>
        <v>0</v>
      </c>
      <c r="BF508" s="161">
        <f t="shared" si="281"/>
        <v>0</v>
      </c>
      <c r="BG508" s="161">
        <f t="shared" si="281"/>
        <v>0</v>
      </c>
      <c r="BH508" s="161">
        <f t="shared" si="281"/>
        <v>0</v>
      </c>
      <c r="BI508" s="161">
        <f t="shared" si="281"/>
        <v>0</v>
      </c>
      <c r="BJ508" s="161">
        <f t="shared" si="281"/>
        <v>0</v>
      </c>
      <c r="BK508" s="161">
        <f t="shared" si="281"/>
        <v>0</v>
      </c>
      <c r="BL508" s="161">
        <f t="shared" si="281"/>
        <v>0</v>
      </c>
      <c r="BM508" s="161">
        <f t="shared" si="281"/>
        <v>0</v>
      </c>
      <c r="BN508" s="161">
        <f t="shared" si="281"/>
        <v>0</v>
      </c>
      <c r="BO508" s="161">
        <f t="shared" si="281"/>
        <v>0</v>
      </c>
      <c r="BP508" s="161">
        <f t="shared" si="281"/>
        <v>0</v>
      </c>
      <c r="BQ508" s="161">
        <f t="shared" si="281"/>
        <v>0</v>
      </c>
      <c r="BR508" s="161">
        <f t="shared" si="281"/>
        <v>0</v>
      </c>
      <c r="BS508" s="161">
        <f t="shared" si="281"/>
        <v>0</v>
      </c>
      <c r="BT508" s="161">
        <f t="shared" si="281"/>
        <v>0</v>
      </c>
      <c r="BU508" s="161">
        <f t="shared" si="281"/>
        <v>0</v>
      </c>
      <c r="BV508" s="161">
        <f t="shared" si="281"/>
        <v>0</v>
      </c>
      <c r="BW508" s="161">
        <f t="shared" si="281"/>
        <v>0</v>
      </c>
      <c r="BX508" s="161">
        <f t="shared" si="281"/>
        <v>0</v>
      </c>
      <c r="BY508" s="161">
        <f t="shared" si="281"/>
        <v>0</v>
      </c>
      <c r="BZ508" s="161">
        <f t="shared" si="281"/>
        <v>0</v>
      </c>
      <c r="CA508" s="161">
        <f t="shared" si="281"/>
        <v>0</v>
      </c>
      <c r="CB508" s="161">
        <f t="shared" si="281"/>
        <v>0</v>
      </c>
      <c r="CC508" s="161">
        <f t="shared" si="281"/>
        <v>0</v>
      </c>
      <c r="CD508" s="161">
        <f t="shared" si="281"/>
        <v>0</v>
      </c>
      <c r="CE508" s="161">
        <f t="shared" si="281"/>
        <v>0</v>
      </c>
      <c r="CF508" s="161">
        <f t="shared" si="281"/>
        <v>0</v>
      </c>
      <c r="CG508" s="161">
        <f t="shared" si="281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0"/>
        <v>5)</v>
      </c>
      <c r="E509" s="159" t="str">
        <f t="shared" si="280"/>
        <v>השקעות בקרנות סל</v>
      </c>
      <c r="F509" s="159"/>
      <c r="G509" s="159"/>
      <c r="H509" s="159"/>
      <c r="I509" s="160"/>
      <c r="J509" s="161">
        <f t="shared" si="278"/>
        <v>1434543.8399999999</v>
      </c>
      <c r="K509" s="161">
        <f t="shared" si="278"/>
        <v>0</v>
      </c>
      <c r="L509" s="161">
        <f t="shared" si="278"/>
        <v>9064.23</v>
      </c>
      <c r="M509" s="161">
        <f t="shared" si="278"/>
        <v>239273.63999999998</v>
      </c>
      <c r="N509" s="161">
        <f t="shared" si="278"/>
        <v>0</v>
      </c>
      <c r="O509" s="161">
        <f t="shared" si="278"/>
        <v>871</v>
      </c>
      <c r="P509" s="161">
        <f t="shared" si="278"/>
        <v>19677.580000000002</v>
      </c>
      <c r="Q509" s="161">
        <f t="shared" si="278"/>
        <v>320855.03999999998</v>
      </c>
      <c r="R509" s="161">
        <f t="shared" si="278"/>
        <v>0</v>
      </c>
      <c r="S509" s="161">
        <f t="shared" si="278"/>
        <v>0</v>
      </c>
      <c r="T509" s="161">
        <f t="shared" si="278"/>
        <v>69396.2</v>
      </c>
      <c r="U509" s="161">
        <f t="shared" si="278"/>
        <v>183020.85</v>
      </c>
      <c r="V509" s="161">
        <f t="shared" si="278"/>
        <v>0</v>
      </c>
      <c r="W509" s="161">
        <f t="shared" si="278"/>
        <v>5384.85</v>
      </c>
      <c r="X509" s="161">
        <f t="shared" si="278"/>
        <v>31068.440000000002</v>
      </c>
      <c r="Y509" s="161">
        <f t="shared" si="278"/>
        <v>0</v>
      </c>
      <c r="Z509" s="161">
        <f t="shared" si="282"/>
        <v>13747.18</v>
      </c>
      <c r="AA509" s="161">
        <f t="shared" si="282"/>
        <v>78038.299999999988</v>
      </c>
      <c r="AB509" s="161">
        <f t="shared" si="282"/>
        <v>0</v>
      </c>
      <c r="AC509" s="161">
        <f t="shared" si="282"/>
        <v>58839.97</v>
      </c>
      <c r="AD509" s="161">
        <f t="shared" si="282"/>
        <v>287253.69999999995</v>
      </c>
      <c r="AE509" s="161">
        <f t="shared" si="282"/>
        <v>63002.34</v>
      </c>
      <c r="AF509" s="161">
        <f t="shared" si="282"/>
        <v>19320.420000000002</v>
      </c>
      <c r="AG509" s="161">
        <f t="shared" si="282"/>
        <v>13248</v>
      </c>
      <c r="AH509" s="161">
        <f t="shared" si="282"/>
        <v>7859.98</v>
      </c>
      <c r="AI509" s="161">
        <f t="shared" si="282"/>
        <v>14622.12</v>
      </c>
      <c r="AJ509" s="161">
        <f t="shared" si="282"/>
        <v>0</v>
      </c>
      <c r="AK509" s="161">
        <f t="shared" si="282"/>
        <v>0</v>
      </c>
      <c r="AL509" s="161">
        <f t="shared" si="282"/>
        <v>0</v>
      </c>
      <c r="AM509" s="161">
        <f t="shared" si="282"/>
        <v>0</v>
      </c>
      <c r="AN509" s="161">
        <f t="shared" si="282"/>
        <v>0</v>
      </c>
      <c r="AO509" s="161">
        <f t="shared" si="282"/>
        <v>0</v>
      </c>
      <c r="AP509" s="161">
        <f t="shared" si="282"/>
        <v>0</v>
      </c>
      <c r="AQ509" s="161">
        <f t="shared" si="282"/>
        <v>0</v>
      </c>
      <c r="AR509" s="161">
        <f t="shared" si="282"/>
        <v>0</v>
      </c>
      <c r="AS509" s="161">
        <f t="shared" si="282"/>
        <v>0</v>
      </c>
      <c r="AT509" s="161">
        <f t="shared" si="282"/>
        <v>0</v>
      </c>
      <c r="AU509" s="161">
        <f t="shared" si="281"/>
        <v>0</v>
      </c>
      <c r="AV509" s="161">
        <f t="shared" si="281"/>
        <v>0</v>
      </c>
      <c r="AW509" s="161">
        <f t="shared" si="281"/>
        <v>0</v>
      </c>
      <c r="AX509" s="161">
        <f t="shared" si="281"/>
        <v>0</v>
      </c>
      <c r="AY509" s="161">
        <f t="shared" si="281"/>
        <v>0</v>
      </c>
      <c r="AZ509" s="161">
        <f t="shared" si="281"/>
        <v>0</v>
      </c>
      <c r="BA509" s="161">
        <f t="shared" si="281"/>
        <v>0</v>
      </c>
      <c r="BB509" s="161">
        <f t="shared" si="281"/>
        <v>0</v>
      </c>
      <c r="BC509" s="161">
        <f t="shared" si="281"/>
        <v>0</v>
      </c>
      <c r="BD509" s="161">
        <f t="shared" si="281"/>
        <v>0</v>
      </c>
      <c r="BE509" s="161">
        <f t="shared" si="281"/>
        <v>0</v>
      </c>
      <c r="BF509" s="161">
        <f t="shared" si="281"/>
        <v>0</v>
      </c>
      <c r="BG509" s="161">
        <f t="shared" si="281"/>
        <v>0</v>
      </c>
      <c r="BH509" s="161">
        <f t="shared" si="281"/>
        <v>0</v>
      </c>
      <c r="BI509" s="161">
        <f t="shared" si="281"/>
        <v>0</v>
      </c>
      <c r="BJ509" s="161">
        <f t="shared" si="281"/>
        <v>0</v>
      </c>
      <c r="BK509" s="161">
        <f t="shared" si="281"/>
        <v>0</v>
      </c>
      <c r="BL509" s="161">
        <f t="shared" si="281"/>
        <v>0</v>
      </c>
      <c r="BM509" s="161">
        <f t="shared" si="281"/>
        <v>0</v>
      </c>
      <c r="BN509" s="161">
        <f t="shared" si="281"/>
        <v>0</v>
      </c>
      <c r="BO509" s="161">
        <f t="shared" si="281"/>
        <v>0</v>
      </c>
      <c r="BP509" s="161">
        <f t="shared" si="281"/>
        <v>0</v>
      </c>
      <c r="BQ509" s="161">
        <f t="shared" si="281"/>
        <v>0</v>
      </c>
      <c r="BR509" s="161">
        <f t="shared" si="281"/>
        <v>0</v>
      </c>
      <c r="BS509" s="161">
        <f t="shared" si="281"/>
        <v>0</v>
      </c>
      <c r="BT509" s="161">
        <f t="shared" si="281"/>
        <v>0</v>
      </c>
      <c r="BU509" s="161">
        <f t="shared" si="281"/>
        <v>0</v>
      </c>
      <c r="BV509" s="161">
        <f t="shared" si="281"/>
        <v>0</v>
      </c>
      <c r="BW509" s="161">
        <f t="shared" si="281"/>
        <v>0</v>
      </c>
      <c r="BX509" s="161">
        <f t="shared" si="281"/>
        <v>0</v>
      </c>
      <c r="BY509" s="161">
        <f t="shared" si="281"/>
        <v>0</v>
      </c>
      <c r="BZ509" s="161">
        <f t="shared" si="281"/>
        <v>0</v>
      </c>
      <c r="CA509" s="161">
        <f t="shared" si="281"/>
        <v>0</v>
      </c>
      <c r="CB509" s="161">
        <f t="shared" si="281"/>
        <v>0</v>
      </c>
      <c r="CC509" s="161">
        <f t="shared" si="281"/>
        <v>0</v>
      </c>
      <c r="CD509" s="161">
        <f t="shared" si="281"/>
        <v>0</v>
      </c>
      <c r="CE509" s="161">
        <f t="shared" si="281"/>
        <v>0</v>
      </c>
      <c r="CF509" s="161">
        <f t="shared" si="281"/>
        <v>0</v>
      </c>
      <c r="CG509" s="161">
        <f t="shared" si="281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0"/>
        <v>6)</v>
      </c>
      <c r="E510" s="159" t="str">
        <f t="shared" si="280"/>
        <v>תעודות השתתפות בקרנות נאמנות</v>
      </c>
      <c r="F510" s="159"/>
      <c r="G510" s="159"/>
      <c r="H510" s="159"/>
      <c r="I510" s="160"/>
      <c r="J510" s="161">
        <f t="shared" si="278"/>
        <v>228794.52000000002</v>
      </c>
      <c r="K510" s="161">
        <f t="shared" si="278"/>
        <v>0</v>
      </c>
      <c r="L510" s="161">
        <f t="shared" si="278"/>
        <v>389.25</v>
      </c>
      <c r="M510" s="161">
        <f t="shared" si="278"/>
        <v>10649.95</v>
      </c>
      <c r="N510" s="161">
        <f t="shared" si="278"/>
        <v>0</v>
      </c>
      <c r="O510" s="161">
        <f t="shared" si="278"/>
        <v>276.64999999999998</v>
      </c>
      <c r="P510" s="161">
        <f t="shared" si="278"/>
        <v>641.24</v>
      </c>
      <c r="Q510" s="161">
        <f t="shared" si="278"/>
        <v>12734.04</v>
      </c>
      <c r="R510" s="161">
        <f t="shared" si="278"/>
        <v>0</v>
      </c>
      <c r="S510" s="161">
        <f t="shared" si="278"/>
        <v>15895.58</v>
      </c>
      <c r="T510" s="161">
        <f t="shared" si="278"/>
        <v>35655.4</v>
      </c>
      <c r="U510" s="161">
        <f t="shared" si="278"/>
        <v>146130.67000000001</v>
      </c>
      <c r="V510" s="161">
        <f t="shared" si="278"/>
        <v>0</v>
      </c>
      <c r="W510" s="161">
        <f t="shared" si="278"/>
        <v>78.13</v>
      </c>
      <c r="X510" s="161">
        <f t="shared" si="278"/>
        <v>187.08</v>
      </c>
      <c r="Y510" s="161">
        <f t="shared" si="278"/>
        <v>0</v>
      </c>
      <c r="Z510" s="161">
        <f t="shared" si="282"/>
        <v>0</v>
      </c>
      <c r="AA510" s="161">
        <f t="shared" si="282"/>
        <v>0</v>
      </c>
      <c r="AB510" s="161">
        <f t="shared" si="282"/>
        <v>0</v>
      </c>
      <c r="AC510" s="161">
        <f t="shared" si="282"/>
        <v>0</v>
      </c>
      <c r="AD510" s="161">
        <f t="shared" si="282"/>
        <v>0</v>
      </c>
      <c r="AE510" s="161">
        <f t="shared" si="282"/>
        <v>1684.0100000000002</v>
      </c>
      <c r="AF510" s="161">
        <f t="shared" si="282"/>
        <v>483.05</v>
      </c>
      <c r="AG510" s="161">
        <f t="shared" si="282"/>
        <v>195.7</v>
      </c>
      <c r="AH510" s="161">
        <f t="shared" si="282"/>
        <v>33.260000000000005</v>
      </c>
      <c r="AI510" s="161">
        <f t="shared" si="282"/>
        <v>0</v>
      </c>
      <c r="AJ510" s="161">
        <f t="shared" si="282"/>
        <v>136.43</v>
      </c>
      <c r="AK510" s="161">
        <f t="shared" si="282"/>
        <v>2940.59</v>
      </c>
      <c r="AL510" s="161">
        <f t="shared" si="282"/>
        <v>683.49</v>
      </c>
      <c r="AM510" s="161">
        <f t="shared" si="282"/>
        <v>0</v>
      </c>
      <c r="AN510" s="161">
        <f t="shared" si="282"/>
        <v>0</v>
      </c>
      <c r="AO510" s="161">
        <f t="shared" si="282"/>
        <v>0</v>
      </c>
      <c r="AP510" s="161">
        <f t="shared" si="282"/>
        <v>0</v>
      </c>
      <c r="AQ510" s="161">
        <f t="shared" si="282"/>
        <v>0</v>
      </c>
      <c r="AR510" s="161">
        <f t="shared" si="282"/>
        <v>0</v>
      </c>
      <c r="AS510" s="161">
        <f t="shared" si="282"/>
        <v>0</v>
      </c>
      <c r="AT510" s="161">
        <f t="shared" si="282"/>
        <v>0</v>
      </c>
      <c r="AU510" s="161">
        <f t="shared" si="281"/>
        <v>0</v>
      </c>
      <c r="AV510" s="161">
        <f t="shared" si="281"/>
        <v>0</v>
      </c>
      <c r="AW510" s="161">
        <f t="shared" si="281"/>
        <v>0</v>
      </c>
      <c r="AX510" s="161">
        <f t="shared" si="281"/>
        <v>0</v>
      </c>
      <c r="AY510" s="161">
        <f t="shared" si="281"/>
        <v>0</v>
      </c>
      <c r="AZ510" s="161">
        <f t="shared" si="281"/>
        <v>0</v>
      </c>
      <c r="BA510" s="161">
        <f t="shared" si="281"/>
        <v>0</v>
      </c>
      <c r="BB510" s="161">
        <f t="shared" si="281"/>
        <v>0</v>
      </c>
      <c r="BC510" s="161">
        <f t="shared" si="281"/>
        <v>0</v>
      </c>
      <c r="BD510" s="161">
        <f t="shared" si="281"/>
        <v>0</v>
      </c>
      <c r="BE510" s="161">
        <f t="shared" si="281"/>
        <v>0</v>
      </c>
      <c r="BF510" s="161">
        <f t="shared" si="281"/>
        <v>0</v>
      </c>
      <c r="BG510" s="161">
        <f t="shared" si="281"/>
        <v>0</v>
      </c>
      <c r="BH510" s="161">
        <f t="shared" si="281"/>
        <v>0</v>
      </c>
      <c r="BI510" s="161">
        <f t="shared" si="281"/>
        <v>0</v>
      </c>
      <c r="BJ510" s="161">
        <f t="shared" si="281"/>
        <v>0</v>
      </c>
      <c r="BK510" s="161">
        <f t="shared" si="281"/>
        <v>0</v>
      </c>
      <c r="BL510" s="161">
        <f t="shared" si="281"/>
        <v>0</v>
      </c>
      <c r="BM510" s="161">
        <f t="shared" si="281"/>
        <v>0</v>
      </c>
      <c r="BN510" s="161">
        <f t="shared" si="281"/>
        <v>0</v>
      </c>
      <c r="BO510" s="161">
        <f t="shared" si="281"/>
        <v>0</v>
      </c>
      <c r="BP510" s="161">
        <f t="shared" si="281"/>
        <v>0</v>
      </c>
      <c r="BQ510" s="161">
        <f t="shared" si="281"/>
        <v>0</v>
      </c>
      <c r="BR510" s="161">
        <f t="shared" si="281"/>
        <v>0</v>
      </c>
      <c r="BS510" s="161">
        <f t="shared" si="281"/>
        <v>0</v>
      </c>
      <c r="BT510" s="161">
        <f t="shared" si="281"/>
        <v>0</v>
      </c>
      <c r="BU510" s="161">
        <f t="shared" si="281"/>
        <v>0</v>
      </c>
      <c r="BV510" s="161">
        <f t="shared" si="281"/>
        <v>0</v>
      </c>
      <c r="BW510" s="161">
        <f t="shared" si="281"/>
        <v>0</v>
      </c>
      <c r="BX510" s="161">
        <f t="shared" si="281"/>
        <v>0</v>
      </c>
      <c r="BY510" s="161">
        <f t="shared" si="281"/>
        <v>0</v>
      </c>
      <c r="BZ510" s="161">
        <f t="shared" si="281"/>
        <v>0</v>
      </c>
      <c r="CA510" s="161">
        <f t="shared" si="281"/>
        <v>0</v>
      </c>
      <c r="CB510" s="161">
        <f t="shared" si="281"/>
        <v>0</v>
      </c>
      <c r="CC510" s="161">
        <f t="shared" si="281"/>
        <v>0</v>
      </c>
      <c r="CD510" s="161">
        <f t="shared" si="281"/>
        <v>0</v>
      </c>
      <c r="CE510" s="161">
        <f t="shared" si="281"/>
        <v>0</v>
      </c>
      <c r="CF510" s="161">
        <f t="shared" si="281"/>
        <v>0</v>
      </c>
      <c r="CG510" s="161">
        <f t="shared" si="281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0"/>
        <v>7)</v>
      </c>
      <c r="E511" s="159" t="str">
        <f t="shared" si="280"/>
        <v>קרנות השקעה</v>
      </c>
      <c r="F511" s="159"/>
      <c r="G511" s="159"/>
      <c r="H511" s="159"/>
      <c r="I511" s="160"/>
      <c r="J511" s="161">
        <f t="shared" si="278"/>
        <v>443742.23000000004</v>
      </c>
      <c r="K511" s="161">
        <f t="shared" si="278"/>
        <v>0</v>
      </c>
      <c r="L511" s="161">
        <f t="shared" si="278"/>
        <v>5057.21</v>
      </c>
      <c r="M511" s="161">
        <f t="shared" si="278"/>
        <v>193971.14</v>
      </c>
      <c r="N511" s="161">
        <f t="shared" si="278"/>
        <v>0</v>
      </c>
      <c r="O511" s="161">
        <f t="shared" si="278"/>
        <v>1315.41</v>
      </c>
      <c r="P511" s="161">
        <f t="shared" si="278"/>
        <v>997.59</v>
      </c>
      <c r="Q511" s="161">
        <f t="shared" si="278"/>
        <v>207429.57</v>
      </c>
      <c r="R511" s="161">
        <f t="shared" si="278"/>
        <v>0</v>
      </c>
      <c r="S511" s="161">
        <f t="shared" si="278"/>
        <v>0</v>
      </c>
      <c r="T511" s="161">
        <f t="shared" si="278"/>
        <v>0</v>
      </c>
      <c r="U511" s="161">
        <f t="shared" si="278"/>
        <v>5514.1</v>
      </c>
      <c r="V511" s="161">
        <f t="shared" si="278"/>
        <v>0</v>
      </c>
      <c r="W511" s="161">
        <f t="shared" si="278"/>
        <v>0</v>
      </c>
      <c r="X511" s="161">
        <f t="shared" si="278"/>
        <v>0</v>
      </c>
      <c r="Y511" s="161">
        <f t="shared" si="278"/>
        <v>0</v>
      </c>
      <c r="Z511" s="161">
        <f t="shared" si="282"/>
        <v>0</v>
      </c>
      <c r="AA511" s="161">
        <f t="shared" si="282"/>
        <v>0</v>
      </c>
      <c r="AB511" s="161">
        <f t="shared" si="282"/>
        <v>0</v>
      </c>
      <c r="AC511" s="161">
        <f t="shared" si="282"/>
        <v>0</v>
      </c>
      <c r="AD511" s="161">
        <f t="shared" si="282"/>
        <v>0</v>
      </c>
      <c r="AE511" s="161">
        <f t="shared" si="282"/>
        <v>17759.48</v>
      </c>
      <c r="AF511" s="161">
        <f t="shared" si="282"/>
        <v>5610.65</v>
      </c>
      <c r="AG511" s="161">
        <f t="shared" si="282"/>
        <v>4563.2999999999993</v>
      </c>
      <c r="AH511" s="161">
        <f t="shared" si="282"/>
        <v>1523.78</v>
      </c>
      <c r="AI511" s="161">
        <f t="shared" si="282"/>
        <v>0</v>
      </c>
      <c r="AJ511" s="161">
        <f t="shared" si="282"/>
        <v>0</v>
      </c>
      <c r="AK511" s="161">
        <f t="shared" si="282"/>
        <v>0</v>
      </c>
      <c r="AL511" s="161">
        <f t="shared" si="282"/>
        <v>0</v>
      </c>
      <c r="AM511" s="161">
        <f t="shared" si="282"/>
        <v>0</v>
      </c>
      <c r="AN511" s="161">
        <f t="shared" si="282"/>
        <v>0</v>
      </c>
      <c r="AO511" s="161">
        <f t="shared" si="282"/>
        <v>0</v>
      </c>
      <c r="AP511" s="161">
        <f t="shared" si="282"/>
        <v>0</v>
      </c>
      <c r="AQ511" s="161">
        <f t="shared" si="282"/>
        <v>0</v>
      </c>
      <c r="AR511" s="161">
        <f t="shared" si="282"/>
        <v>0</v>
      </c>
      <c r="AS511" s="161">
        <f t="shared" si="282"/>
        <v>0</v>
      </c>
      <c r="AT511" s="161">
        <f t="shared" si="282"/>
        <v>0</v>
      </c>
      <c r="AU511" s="161">
        <f t="shared" si="281"/>
        <v>0</v>
      </c>
      <c r="AV511" s="161">
        <f t="shared" si="281"/>
        <v>0</v>
      </c>
      <c r="AW511" s="161">
        <f t="shared" si="281"/>
        <v>0</v>
      </c>
      <c r="AX511" s="161">
        <f t="shared" si="281"/>
        <v>0</v>
      </c>
      <c r="AY511" s="161">
        <f t="shared" si="281"/>
        <v>0</v>
      </c>
      <c r="AZ511" s="161">
        <f t="shared" si="281"/>
        <v>0</v>
      </c>
      <c r="BA511" s="161">
        <f t="shared" si="281"/>
        <v>0</v>
      </c>
      <c r="BB511" s="161">
        <f t="shared" si="281"/>
        <v>0</v>
      </c>
      <c r="BC511" s="161">
        <f t="shared" si="281"/>
        <v>0</v>
      </c>
      <c r="BD511" s="161">
        <f t="shared" si="281"/>
        <v>0</v>
      </c>
      <c r="BE511" s="161">
        <f t="shared" si="281"/>
        <v>0</v>
      </c>
      <c r="BF511" s="161">
        <f t="shared" si="281"/>
        <v>0</v>
      </c>
      <c r="BG511" s="161">
        <f t="shared" si="281"/>
        <v>0</v>
      </c>
      <c r="BH511" s="161">
        <f t="shared" si="281"/>
        <v>0</v>
      </c>
      <c r="BI511" s="161">
        <f t="shared" si="281"/>
        <v>0</v>
      </c>
      <c r="BJ511" s="161">
        <f t="shared" si="281"/>
        <v>0</v>
      </c>
      <c r="BK511" s="161">
        <f t="shared" si="281"/>
        <v>0</v>
      </c>
      <c r="BL511" s="161">
        <f t="shared" si="281"/>
        <v>0</v>
      </c>
      <c r="BM511" s="161">
        <f t="shared" si="281"/>
        <v>0</v>
      </c>
      <c r="BN511" s="161">
        <f t="shared" si="281"/>
        <v>0</v>
      </c>
      <c r="BO511" s="161">
        <f t="shared" si="281"/>
        <v>0</v>
      </c>
      <c r="BP511" s="161">
        <f t="shared" si="281"/>
        <v>0</v>
      </c>
      <c r="BQ511" s="161">
        <f t="shared" si="281"/>
        <v>0</v>
      </c>
      <c r="BR511" s="161">
        <f t="shared" si="281"/>
        <v>0</v>
      </c>
      <c r="BS511" s="161">
        <f t="shared" si="281"/>
        <v>0</v>
      </c>
      <c r="BT511" s="161">
        <f t="shared" si="281"/>
        <v>0</v>
      </c>
      <c r="BU511" s="161">
        <f t="shared" si="281"/>
        <v>0</v>
      </c>
      <c r="BV511" s="161">
        <f t="shared" si="281"/>
        <v>0</v>
      </c>
      <c r="BW511" s="161">
        <f t="shared" si="281"/>
        <v>0</v>
      </c>
      <c r="BX511" s="161">
        <f t="shared" si="281"/>
        <v>0</v>
      </c>
      <c r="BY511" s="161">
        <f t="shared" si="281"/>
        <v>0</v>
      </c>
      <c r="BZ511" s="161">
        <f t="shared" si="281"/>
        <v>0</v>
      </c>
      <c r="CA511" s="161">
        <f t="shared" si="281"/>
        <v>0</v>
      </c>
      <c r="CB511" s="161">
        <f t="shared" si="281"/>
        <v>0</v>
      </c>
      <c r="CC511" s="161">
        <f t="shared" si="281"/>
        <v>0</v>
      </c>
      <c r="CD511" s="161">
        <f t="shared" si="281"/>
        <v>0</v>
      </c>
      <c r="CE511" s="161">
        <f t="shared" si="281"/>
        <v>0</v>
      </c>
      <c r="CF511" s="161">
        <f t="shared" si="281"/>
        <v>0</v>
      </c>
      <c r="CG511" s="161">
        <f t="shared" si="281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0"/>
        <v>8)</v>
      </c>
      <c r="E512" s="159" t="str">
        <f t="shared" si="280"/>
        <v>כתבי אופציה (WARRANTS)</v>
      </c>
      <c r="F512" s="159"/>
      <c r="G512" s="159"/>
      <c r="H512" s="159"/>
      <c r="I512" s="160"/>
      <c r="J512" s="161">
        <f t="shared" si="278"/>
        <v>3542.3899999999994</v>
      </c>
      <c r="K512" s="161">
        <f t="shared" si="278"/>
        <v>0</v>
      </c>
      <c r="L512" s="161">
        <f t="shared" si="278"/>
        <v>0</v>
      </c>
      <c r="M512" s="161">
        <f t="shared" si="278"/>
        <v>1826.52</v>
      </c>
      <c r="N512" s="161">
        <f t="shared" si="278"/>
        <v>0</v>
      </c>
      <c r="O512" s="161">
        <f t="shared" si="278"/>
        <v>0</v>
      </c>
      <c r="P512" s="161">
        <f t="shared" si="278"/>
        <v>39.08</v>
      </c>
      <c r="Q512" s="161">
        <f t="shared" si="278"/>
        <v>1251.31</v>
      </c>
      <c r="R512" s="161">
        <f t="shared" si="278"/>
        <v>0</v>
      </c>
      <c r="S512" s="161">
        <f t="shared" si="278"/>
        <v>0</v>
      </c>
      <c r="T512" s="161">
        <f t="shared" si="278"/>
        <v>0</v>
      </c>
      <c r="U512" s="161">
        <f t="shared" si="278"/>
        <v>50.73</v>
      </c>
      <c r="V512" s="161">
        <f t="shared" si="278"/>
        <v>0</v>
      </c>
      <c r="W512" s="161">
        <f t="shared" si="278"/>
        <v>0</v>
      </c>
      <c r="X512" s="161">
        <f t="shared" si="278"/>
        <v>0</v>
      </c>
      <c r="Y512" s="161">
        <f t="shared" si="278"/>
        <v>2.44</v>
      </c>
      <c r="Z512" s="161">
        <f t="shared" si="282"/>
        <v>24.86</v>
      </c>
      <c r="AA512" s="161">
        <f t="shared" si="282"/>
        <v>115.7</v>
      </c>
      <c r="AB512" s="161">
        <f t="shared" si="282"/>
        <v>0</v>
      </c>
      <c r="AC512" s="161">
        <f t="shared" si="282"/>
        <v>18.87</v>
      </c>
      <c r="AD512" s="161">
        <f t="shared" si="282"/>
        <v>75.490000000000009</v>
      </c>
      <c r="AE512" s="161">
        <f t="shared" si="282"/>
        <v>93.72</v>
      </c>
      <c r="AF512" s="161">
        <f t="shared" si="282"/>
        <v>25.91</v>
      </c>
      <c r="AG512" s="161">
        <f t="shared" si="282"/>
        <v>12.43</v>
      </c>
      <c r="AH512" s="161">
        <f t="shared" si="282"/>
        <v>1.87</v>
      </c>
      <c r="AI512" s="161">
        <f t="shared" si="282"/>
        <v>0</v>
      </c>
      <c r="AJ512" s="161">
        <f t="shared" si="282"/>
        <v>0.11</v>
      </c>
      <c r="AK512" s="161">
        <f t="shared" si="282"/>
        <v>1.1299999999999999</v>
      </c>
      <c r="AL512" s="161">
        <f t="shared" si="282"/>
        <v>2.2200000000000002</v>
      </c>
      <c r="AM512" s="161">
        <f t="shared" si="282"/>
        <v>0</v>
      </c>
      <c r="AN512" s="161">
        <f t="shared" si="282"/>
        <v>0</v>
      </c>
      <c r="AO512" s="161">
        <f t="shared" si="282"/>
        <v>0</v>
      </c>
      <c r="AP512" s="161">
        <f t="shared" si="282"/>
        <v>0</v>
      </c>
      <c r="AQ512" s="161">
        <f t="shared" si="282"/>
        <v>0</v>
      </c>
      <c r="AR512" s="161">
        <f t="shared" si="282"/>
        <v>0</v>
      </c>
      <c r="AS512" s="161">
        <f t="shared" si="282"/>
        <v>0</v>
      </c>
      <c r="AT512" s="161">
        <f t="shared" si="282"/>
        <v>0</v>
      </c>
      <c r="AU512" s="161">
        <f t="shared" si="281"/>
        <v>0</v>
      </c>
      <c r="AV512" s="161">
        <f t="shared" si="281"/>
        <v>0</v>
      </c>
      <c r="AW512" s="161">
        <f t="shared" si="281"/>
        <v>0</v>
      </c>
      <c r="AX512" s="161">
        <f t="shared" si="281"/>
        <v>0</v>
      </c>
      <c r="AY512" s="161">
        <f t="shared" si="281"/>
        <v>0</v>
      </c>
      <c r="AZ512" s="161">
        <f t="shared" si="281"/>
        <v>0</v>
      </c>
      <c r="BA512" s="161">
        <f t="shared" si="281"/>
        <v>0</v>
      </c>
      <c r="BB512" s="161">
        <f t="shared" si="281"/>
        <v>0</v>
      </c>
      <c r="BC512" s="161">
        <f t="shared" si="281"/>
        <v>0</v>
      </c>
      <c r="BD512" s="161">
        <f t="shared" si="281"/>
        <v>0</v>
      </c>
      <c r="BE512" s="161">
        <f t="shared" si="281"/>
        <v>0</v>
      </c>
      <c r="BF512" s="161">
        <f t="shared" si="281"/>
        <v>0</v>
      </c>
      <c r="BG512" s="161">
        <f t="shared" si="281"/>
        <v>0</v>
      </c>
      <c r="BH512" s="161">
        <f t="shared" si="281"/>
        <v>0</v>
      </c>
      <c r="BI512" s="161">
        <f t="shared" si="281"/>
        <v>0</v>
      </c>
      <c r="BJ512" s="161">
        <f t="shared" ref="BJ512:BY527" si="283">VLOOKUP($A512,$A$10:$CO$500,BJ$500,0)</f>
        <v>0</v>
      </c>
      <c r="BK512" s="161">
        <f t="shared" si="283"/>
        <v>0</v>
      </c>
      <c r="BL512" s="161">
        <f t="shared" si="283"/>
        <v>0</v>
      </c>
      <c r="BM512" s="161">
        <f t="shared" si="283"/>
        <v>0</v>
      </c>
      <c r="BN512" s="161">
        <f t="shared" si="283"/>
        <v>0</v>
      </c>
      <c r="BO512" s="161">
        <f t="shared" si="283"/>
        <v>0</v>
      </c>
      <c r="BP512" s="161">
        <f t="shared" si="283"/>
        <v>0</v>
      </c>
      <c r="BQ512" s="161">
        <f t="shared" si="283"/>
        <v>0</v>
      </c>
      <c r="BR512" s="161">
        <f t="shared" si="283"/>
        <v>0</v>
      </c>
      <c r="BS512" s="161">
        <f t="shared" si="283"/>
        <v>0</v>
      </c>
      <c r="BT512" s="161">
        <f t="shared" si="283"/>
        <v>0</v>
      </c>
      <c r="BU512" s="161">
        <f t="shared" si="283"/>
        <v>0</v>
      </c>
      <c r="BV512" s="161">
        <f t="shared" si="283"/>
        <v>0</v>
      </c>
      <c r="BW512" s="161">
        <f t="shared" si="283"/>
        <v>0</v>
      </c>
      <c r="BX512" s="161">
        <f t="shared" si="283"/>
        <v>0</v>
      </c>
      <c r="BY512" s="161">
        <f t="shared" si="283"/>
        <v>0</v>
      </c>
      <c r="BZ512" s="161">
        <f t="shared" ref="BZ512:CM530" si="284">VLOOKUP($A512,$A$10:$CO$500,BZ$500,0)</f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0"/>
        <v>9)</v>
      </c>
      <c r="E513" s="159" t="str">
        <f t="shared" si="280"/>
        <v>חוזים עתידיים</v>
      </c>
      <c r="F513" s="159"/>
      <c r="G513" s="159"/>
      <c r="H513" s="159"/>
      <c r="I513" s="160"/>
      <c r="J513" s="161">
        <f t="shared" si="278"/>
        <v>138103.34000000005</v>
      </c>
      <c r="K513" s="161">
        <f t="shared" si="278"/>
        <v>0</v>
      </c>
      <c r="L513" s="161">
        <f t="shared" si="278"/>
        <v>580.05999999999995</v>
      </c>
      <c r="M513" s="161">
        <f t="shared" si="278"/>
        <v>16715.600000000002</v>
      </c>
      <c r="N513" s="161">
        <f t="shared" si="278"/>
        <v>0</v>
      </c>
      <c r="O513" s="161">
        <f t="shared" si="278"/>
        <v>442.45</v>
      </c>
      <c r="P513" s="161">
        <f t="shared" si="278"/>
        <v>1324.3999999999999</v>
      </c>
      <c r="Q513" s="161">
        <f t="shared" si="278"/>
        <v>20193.73</v>
      </c>
      <c r="R513" s="161">
        <f t="shared" si="278"/>
        <v>0</v>
      </c>
      <c r="S513" s="161">
        <f t="shared" si="278"/>
        <v>156.58000000000001</v>
      </c>
      <c r="T513" s="161">
        <f t="shared" si="278"/>
        <v>17299.18</v>
      </c>
      <c r="U513" s="161">
        <f t="shared" si="278"/>
        <v>43105.02</v>
      </c>
      <c r="V513" s="161">
        <f t="shared" si="278"/>
        <v>0</v>
      </c>
      <c r="W513" s="161">
        <f t="shared" si="278"/>
        <v>61.28</v>
      </c>
      <c r="X513" s="161">
        <f t="shared" si="278"/>
        <v>64.8</v>
      </c>
      <c r="Y513" s="161">
        <f t="shared" si="278"/>
        <v>322.99</v>
      </c>
      <c r="Z513" s="161">
        <f t="shared" si="282"/>
        <v>0</v>
      </c>
      <c r="AA513" s="161">
        <f t="shared" si="282"/>
        <v>301.57</v>
      </c>
      <c r="AB513" s="161">
        <f t="shared" si="282"/>
        <v>0</v>
      </c>
      <c r="AC513" s="161">
        <f t="shared" si="282"/>
        <v>5071.22</v>
      </c>
      <c r="AD513" s="161">
        <f t="shared" si="282"/>
        <v>28819.77</v>
      </c>
      <c r="AE513" s="161">
        <f t="shared" si="282"/>
        <v>2000.39</v>
      </c>
      <c r="AF513" s="161">
        <f t="shared" si="282"/>
        <v>550.21</v>
      </c>
      <c r="AG513" s="161">
        <f t="shared" si="282"/>
        <v>205.04</v>
      </c>
      <c r="AH513" s="161">
        <f t="shared" si="282"/>
        <v>73.400000000000006</v>
      </c>
      <c r="AI513" s="161">
        <f t="shared" si="282"/>
        <v>9.85</v>
      </c>
      <c r="AJ513" s="161">
        <f t="shared" si="282"/>
        <v>0</v>
      </c>
      <c r="AK513" s="161">
        <f t="shared" si="282"/>
        <v>483.38</v>
      </c>
      <c r="AL513" s="161">
        <f t="shared" si="282"/>
        <v>322.42</v>
      </c>
      <c r="AM513" s="161">
        <f t="shared" si="282"/>
        <v>0</v>
      </c>
      <c r="AN513" s="161">
        <f t="shared" si="282"/>
        <v>0</v>
      </c>
      <c r="AO513" s="161">
        <f t="shared" si="282"/>
        <v>0</v>
      </c>
      <c r="AP513" s="161">
        <f t="shared" si="282"/>
        <v>0</v>
      </c>
      <c r="AQ513" s="161">
        <f t="shared" si="282"/>
        <v>0</v>
      </c>
      <c r="AR513" s="161">
        <f t="shared" si="282"/>
        <v>0</v>
      </c>
      <c r="AS513" s="161">
        <f t="shared" si="282"/>
        <v>0</v>
      </c>
      <c r="AT513" s="161">
        <f t="shared" si="282"/>
        <v>0</v>
      </c>
      <c r="AU513" s="161">
        <f t="shared" si="282"/>
        <v>0</v>
      </c>
      <c r="AV513" s="161">
        <f t="shared" si="282"/>
        <v>0</v>
      </c>
      <c r="AW513" s="161">
        <f t="shared" si="282"/>
        <v>0</v>
      </c>
      <c r="AX513" s="161">
        <f t="shared" si="282"/>
        <v>0</v>
      </c>
      <c r="AY513" s="161">
        <f t="shared" si="282"/>
        <v>0</v>
      </c>
      <c r="AZ513" s="161">
        <f t="shared" si="282"/>
        <v>0</v>
      </c>
      <c r="BA513" s="161">
        <f t="shared" si="282"/>
        <v>0</v>
      </c>
      <c r="BB513" s="161">
        <f t="shared" si="282"/>
        <v>0</v>
      </c>
      <c r="BC513" s="161">
        <f t="shared" si="282"/>
        <v>0</v>
      </c>
      <c r="BD513" s="161">
        <f t="shared" si="282"/>
        <v>0</v>
      </c>
      <c r="BE513" s="161">
        <f t="shared" si="282"/>
        <v>0</v>
      </c>
      <c r="BF513" s="161">
        <f t="shared" si="282"/>
        <v>0</v>
      </c>
      <c r="BG513" s="161">
        <f t="shared" si="282"/>
        <v>0</v>
      </c>
      <c r="BH513" s="161">
        <f t="shared" si="282"/>
        <v>0</v>
      </c>
      <c r="BI513" s="161">
        <f t="shared" si="282"/>
        <v>0</v>
      </c>
      <c r="BJ513" s="161">
        <f t="shared" si="282"/>
        <v>0</v>
      </c>
      <c r="BK513" s="161">
        <f t="shared" si="282"/>
        <v>0</v>
      </c>
      <c r="BL513" s="161">
        <f t="shared" si="282"/>
        <v>0</v>
      </c>
      <c r="BM513" s="161">
        <f t="shared" si="282"/>
        <v>0</v>
      </c>
      <c r="BN513" s="161">
        <f t="shared" si="282"/>
        <v>0</v>
      </c>
      <c r="BO513" s="161">
        <f t="shared" si="282"/>
        <v>0</v>
      </c>
      <c r="BP513" s="161">
        <f t="shared" si="282"/>
        <v>0</v>
      </c>
      <c r="BQ513" s="161">
        <f t="shared" si="282"/>
        <v>0</v>
      </c>
      <c r="BR513" s="161">
        <f t="shared" si="282"/>
        <v>0</v>
      </c>
      <c r="BS513" s="161">
        <f t="shared" si="283"/>
        <v>0</v>
      </c>
      <c r="BT513" s="161">
        <f t="shared" si="283"/>
        <v>0</v>
      </c>
      <c r="BU513" s="161">
        <f t="shared" si="283"/>
        <v>0</v>
      </c>
      <c r="BV513" s="161">
        <f t="shared" si="283"/>
        <v>0</v>
      </c>
      <c r="BW513" s="161">
        <f t="shared" si="283"/>
        <v>0</v>
      </c>
      <c r="BX513" s="161">
        <f t="shared" si="283"/>
        <v>0</v>
      </c>
      <c r="BY513" s="161">
        <f t="shared" si="283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4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0"/>
        <v>10)</v>
      </c>
      <c r="E514" s="159" t="str">
        <f t="shared" si="280"/>
        <v>אופציות - (OPTIONS)</v>
      </c>
      <c r="F514" s="159"/>
      <c r="G514" s="159"/>
      <c r="H514" s="159"/>
      <c r="I514" s="160"/>
      <c r="J514" s="161">
        <f t="shared" si="278"/>
        <v>6306.96</v>
      </c>
      <c r="K514" s="161">
        <f t="shared" si="278"/>
        <v>0</v>
      </c>
      <c r="L514" s="161">
        <f t="shared" si="278"/>
        <v>99.820000000000007</v>
      </c>
      <c r="M514" s="161">
        <f t="shared" si="278"/>
        <v>2460.38</v>
      </c>
      <c r="N514" s="161">
        <f t="shared" si="278"/>
        <v>0</v>
      </c>
      <c r="O514" s="161">
        <f t="shared" si="278"/>
        <v>0</v>
      </c>
      <c r="P514" s="161">
        <f t="shared" si="278"/>
        <v>187.47</v>
      </c>
      <c r="Q514" s="161">
        <f t="shared" si="278"/>
        <v>2846.45</v>
      </c>
      <c r="R514" s="161">
        <f t="shared" si="278"/>
        <v>0</v>
      </c>
      <c r="S514" s="161">
        <f t="shared" si="278"/>
        <v>0</v>
      </c>
      <c r="T514" s="161">
        <f t="shared" si="278"/>
        <v>0</v>
      </c>
      <c r="U514" s="161">
        <f t="shared" si="278"/>
        <v>0.01</v>
      </c>
      <c r="V514" s="161">
        <f t="shared" si="278"/>
        <v>0</v>
      </c>
      <c r="W514" s="161">
        <f t="shared" si="278"/>
        <v>0</v>
      </c>
      <c r="X514" s="161">
        <f t="shared" si="278"/>
        <v>0</v>
      </c>
      <c r="Y514" s="161">
        <f t="shared" si="278"/>
        <v>0</v>
      </c>
      <c r="Z514" s="161">
        <f t="shared" si="282"/>
        <v>15.64</v>
      </c>
      <c r="AA514" s="161">
        <f t="shared" si="282"/>
        <v>147.96</v>
      </c>
      <c r="AB514" s="161">
        <f t="shared" si="282"/>
        <v>0</v>
      </c>
      <c r="AC514" s="161">
        <f t="shared" si="282"/>
        <v>0</v>
      </c>
      <c r="AD514" s="161">
        <f t="shared" si="282"/>
        <v>0</v>
      </c>
      <c r="AE514" s="161">
        <f t="shared" si="282"/>
        <v>362.01</v>
      </c>
      <c r="AF514" s="161">
        <f t="shared" si="282"/>
        <v>121.73</v>
      </c>
      <c r="AG514" s="161">
        <f t="shared" si="282"/>
        <v>49.910000000000004</v>
      </c>
      <c r="AH514" s="161">
        <f t="shared" si="282"/>
        <v>15.58</v>
      </c>
      <c r="AI514" s="161">
        <f t="shared" si="282"/>
        <v>0</v>
      </c>
      <c r="AJ514" s="161">
        <f t="shared" si="282"/>
        <v>0</v>
      </c>
      <c r="AK514" s="161">
        <f t="shared" si="282"/>
        <v>0</v>
      </c>
      <c r="AL514" s="161">
        <f t="shared" si="282"/>
        <v>0</v>
      </c>
      <c r="AM514" s="161">
        <f t="shared" si="282"/>
        <v>0</v>
      </c>
      <c r="AN514" s="161">
        <f t="shared" si="282"/>
        <v>0</v>
      </c>
      <c r="AO514" s="161">
        <f t="shared" si="282"/>
        <v>0</v>
      </c>
      <c r="AP514" s="161">
        <f t="shared" si="282"/>
        <v>0</v>
      </c>
      <c r="AQ514" s="161">
        <f t="shared" si="282"/>
        <v>0</v>
      </c>
      <c r="AR514" s="161">
        <f t="shared" si="282"/>
        <v>0</v>
      </c>
      <c r="AS514" s="161">
        <f t="shared" si="282"/>
        <v>0</v>
      </c>
      <c r="AT514" s="161">
        <f t="shared" si="282"/>
        <v>0</v>
      </c>
      <c r="AU514" s="161">
        <f t="shared" si="282"/>
        <v>0</v>
      </c>
      <c r="AV514" s="161">
        <f t="shared" si="282"/>
        <v>0</v>
      </c>
      <c r="AW514" s="161">
        <f t="shared" si="282"/>
        <v>0</v>
      </c>
      <c r="AX514" s="161">
        <f t="shared" si="282"/>
        <v>0</v>
      </c>
      <c r="AY514" s="161">
        <f t="shared" si="282"/>
        <v>0</v>
      </c>
      <c r="AZ514" s="161">
        <f t="shared" si="282"/>
        <v>0</v>
      </c>
      <c r="BA514" s="161">
        <f t="shared" si="282"/>
        <v>0</v>
      </c>
      <c r="BB514" s="161">
        <f t="shared" si="282"/>
        <v>0</v>
      </c>
      <c r="BC514" s="161">
        <f t="shared" si="282"/>
        <v>0</v>
      </c>
      <c r="BD514" s="161">
        <f t="shared" si="282"/>
        <v>0</v>
      </c>
      <c r="BE514" s="161">
        <f t="shared" si="282"/>
        <v>0</v>
      </c>
      <c r="BF514" s="161">
        <f t="shared" si="282"/>
        <v>0</v>
      </c>
      <c r="BG514" s="161">
        <f t="shared" si="282"/>
        <v>0</v>
      </c>
      <c r="BH514" s="161">
        <f t="shared" si="282"/>
        <v>0</v>
      </c>
      <c r="BI514" s="161">
        <f t="shared" si="282"/>
        <v>0</v>
      </c>
      <c r="BJ514" s="161">
        <f t="shared" si="282"/>
        <v>0</v>
      </c>
      <c r="BK514" s="161">
        <f t="shared" si="282"/>
        <v>0</v>
      </c>
      <c r="BL514" s="161">
        <f t="shared" si="282"/>
        <v>0</v>
      </c>
      <c r="BM514" s="161">
        <f t="shared" si="282"/>
        <v>0</v>
      </c>
      <c r="BN514" s="161">
        <f t="shared" si="282"/>
        <v>0</v>
      </c>
      <c r="BO514" s="161">
        <f t="shared" si="282"/>
        <v>0</v>
      </c>
      <c r="BP514" s="161">
        <f t="shared" si="282"/>
        <v>0</v>
      </c>
      <c r="BQ514" s="161">
        <f t="shared" si="282"/>
        <v>0</v>
      </c>
      <c r="BR514" s="161">
        <f t="shared" si="282"/>
        <v>0</v>
      </c>
      <c r="BS514" s="161">
        <f t="shared" si="283"/>
        <v>0</v>
      </c>
      <c r="BT514" s="161">
        <f t="shared" si="283"/>
        <v>0</v>
      </c>
      <c r="BU514" s="161">
        <f t="shared" si="283"/>
        <v>0</v>
      </c>
      <c r="BV514" s="161">
        <f t="shared" si="283"/>
        <v>0</v>
      </c>
      <c r="BW514" s="161">
        <f t="shared" si="283"/>
        <v>0</v>
      </c>
      <c r="BX514" s="161">
        <f t="shared" si="283"/>
        <v>0</v>
      </c>
      <c r="BY514" s="161">
        <f t="shared" si="283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4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0"/>
        <v>11)</v>
      </c>
      <c r="E515" s="159" t="str">
        <f t="shared" si="280"/>
        <v>מוצרים מובנים</v>
      </c>
      <c r="F515" s="159"/>
      <c r="G515" s="159"/>
      <c r="H515" s="159"/>
      <c r="I515" s="160"/>
      <c r="J515" s="161">
        <f t="shared" si="278"/>
        <v>0</v>
      </c>
      <c r="K515" s="161">
        <f t="shared" si="278"/>
        <v>0</v>
      </c>
      <c r="L515" s="161">
        <f t="shared" si="278"/>
        <v>0</v>
      </c>
      <c r="M515" s="161">
        <f t="shared" si="278"/>
        <v>0</v>
      </c>
      <c r="N515" s="161">
        <f t="shared" si="278"/>
        <v>0</v>
      </c>
      <c r="O515" s="161">
        <f t="shared" si="278"/>
        <v>0</v>
      </c>
      <c r="P515" s="161">
        <f t="shared" si="278"/>
        <v>0</v>
      </c>
      <c r="Q515" s="161">
        <f t="shared" si="278"/>
        <v>0</v>
      </c>
      <c r="R515" s="161">
        <f t="shared" si="278"/>
        <v>0</v>
      </c>
      <c r="S515" s="161">
        <f t="shared" si="278"/>
        <v>0</v>
      </c>
      <c r="T515" s="161">
        <f t="shared" si="278"/>
        <v>0</v>
      </c>
      <c r="U515" s="161">
        <f t="shared" si="278"/>
        <v>0</v>
      </c>
      <c r="V515" s="161">
        <f t="shared" si="278"/>
        <v>0</v>
      </c>
      <c r="W515" s="161">
        <f t="shared" si="278"/>
        <v>0</v>
      </c>
      <c r="X515" s="161">
        <f t="shared" si="278"/>
        <v>0</v>
      </c>
      <c r="Y515" s="161">
        <f t="shared" si="278"/>
        <v>0</v>
      </c>
      <c r="Z515" s="161">
        <f t="shared" si="282"/>
        <v>0</v>
      </c>
      <c r="AA515" s="161">
        <f t="shared" si="282"/>
        <v>0</v>
      </c>
      <c r="AB515" s="161">
        <f t="shared" si="282"/>
        <v>0</v>
      </c>
      <c r="AC515" s="161">
        <f t="shared" si="282"/>
        <v>0</v>
      </c>
      <c r="AD515" s="161">
        <f t="shared" si="282"/>
        <v>0</v>
      </c>
      <c r="AE515" s="161">
        <f t="shared" si="282"/>
        <v>0</v>
      </c>
      <c r="AF515" s="161">
        <f t="shared" si="282"/>
        <v>0</v>
      </c>
      <c r="AG515" s="161">
        <f t="shared" si="282"/>
        <v>0</v>
      </c>
      <c r="AH515" s="161">
        <f t="shared" si="282"/>
        <v>0</v>
      </c>
      <c r="AI515" s="161">
        <f t="shared" si="282"/>
        <v>0</v>
      </c>
      <c r="AJ515" s="161">
        <f t="shared" si="282"/>
        <v>0</v>
      </c>
      <c r="AK515" s="161">
        <f t="shared" si="282"/>
        <v>0</v>
      </c>
      <c r="AL515" s="161">
        <f t="shared" si="282"/>
        <v>0</v>
      </c>
      <c r="AM515" s="161">
        <f t="shared" si="282"/>
        <v>0</v>
      </c>
      <c r="AN515" s="161">
        <f t="shared" si="282"/>
        <v>0</v>
      </c>
      <c r="AO515" s="161">
        <f t="shared" si="282"/>
        <v>0</v>
      </c>
      <c r="AP515" s="161">
        <f t="shared" si="282"/>
        <v>0</v>
      </c>
      <c r="AQ515" s="161">
        <f t="shared" si="282"/>
        <v>0</v>
      </c>
      <c r="AR515" s="161">
        <f t="shared" si="282"/>
        <v>0</v>
      </c>
      <c r="AS515" s="161">
        <f t="shared" si="282"/>
        <v>0</v>
      </c>
      <c r="AT515" s="161">
        <f t="shared" si="282"/>
        <v>0</v>
      </c>
      <c r="AU515" s="161">
        <f t="shared" si="282"/>
        <v>0</v>
      </c>
      <c r="AV515" s="161">
        <f t="shared" si="282"/>
        <v>0</v>
      </c>
      <c r="AW515" s="161">
        <f t="shared" si="282"/>
        <v>0</v>
      </c>
      <c r="AX515" s="161">
        <f t="shared" si="282"/>
        <v>0</v>
      </c>
      <c r="AY515" s="161">
        <f t="shared" si="282"/>
        <v>0</v>
      </c>
      <c r="AZ515" s="161">
        <f t="shared" si="282"/>
        <v>0</v>
      </c>
      <c r="BA515" s="161">
        <f t="shared" si="282"/>
        <v>0</v>
      </c>
      <c r="BB515" s="161">
        <f t="shared" si="282"/>
        <v>0</v>
      </c>
      <c r="BC515" s="161">
        <f t="shared" si="282"/>
        <v>0</v>
      </c>
      <c r="BD515" s="161">
        <f t="shared" si="282"/>
        <v>0</v>
      </c>
      <c r="BE515" s="161">
        <f t="shared" si="282"/>
        <v>0</v>
      </c>
      <c r="BF515" s="161">
        <f t="shared" si="282"/>
        <v>0</v>
      </c>
      <c r="BG515" s="161">
        <f t="shared" si="282"/>
        <v>0</v>
      </c>
      <c r="BH515" s="161">
        <f t="shared" si="282"/>
        <v>0</v>
      </c>
      <c r="BI515" s="161">
        <f t="shared" si="282"/>
        <v>0</v>
      </c>
      <c r="BJ515" s="161">
        <f t="shared" si="282"/>
        <v>0</v>
      </c>
      <c r="BK515" s="161">
        <f t="shared" si="282"/>
        <v>0</v>
      </c>
      <c r="BL515" s="161">
        <f t="shared" si="282"/>
        <v>0</v>
      </c>
      <c r="BM515" s="161">
        <f t="shared" ref="BM515:CB530" si="285">VLOOKUP($A515,$A$10:$CO$500,BM$500,0)</f>
        <v>0</v>
      </c>
      <c r="BN515" s="161">
        <f t="shared" si="285"/>
        <v>0</v>
      </c>
      <c r="BO515" s="161">
        <f t="shared" si="285"/>
        <v>0</v>
      </c>
      <c r="BP515" s="161">
        <f t="shared" si="285"/>
        <v>0</v>
      </c>
      <c r="BQ515" s="161">
        <f t="shared" si="285"/>
        <v>0</v>
      </c>
      <c r="BR515" s="161">
        <f t="shared" si="285"/>
        <v>0</v>
      </c>
      <c r="BS515" s="161">
        <f t="shared" si="283"/>
        <v>0</v>
      </c>
      <c r="BT515" s="161">
        <f t="shared" si="283"/>
        <v>0</v>
      </c>
      <c r="BU515" s="161">
        <f t="shared" si="283"/>
        <v>0</v>
      </c>
      <c r="BV515" s="161">
        <f t="shared" si="283"/>
        <v>0</v>
      </c>
      <c r="BW515" s="161">
        <f t="shared" si="283"/>
        <v>0</v>
      </c>
      <c r="BX515" s="161">
        <f t="shared" si="283"/>
        <v>0</v>
      </c>
      <c r="BY515" s="161">
        <f t="shared" si="283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4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6">VLOOKUP($A516,$A$10:$M$500,C$500,0)</f>
        <v xml:space="preserve">ג. </v>
      </c>
      <c r="D516" s="159" t="str">
        <f t="shared" si="286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8"/>
        <v>190302.99000000005</v>
      </c>
      <c r="K516" s="161">
        <f t="shared" si="278"/>
        <v>0</v>
      </c>
      <c r="L516" s="161">
        <f t="shared" si="278"/>
        <v>862.45</v>
      </c>
      <c r="M516" s="161">
        <f t="shared" si="278"/>
        <v>40796.43</v>
      </c>
      <c r="N516" s="161">
        <f t="shared" si="278"/>
        <v>0</v>
      </c>
      <c r="O516" s="161">
        <f t="shared" si="278"/>
        <v>4538.08</v>
      </c>
      <c r="P516" s="161">
        <f t="shared" si="278"/>
        <v>262.45</v>
      </c>
      <c r="Q516" s="161">
        <f t="shared" si="278"/>
        <v>34011.21</v>
      </c>
      <c r="R516" s="161">
        <f t="shared" si="278"/>
        <v>0</v>
      </c>
      <c r="S516" s="161">
        <f t="shared" si="278"/>
        <v>3000.91</v>
      </c>
      <c r="T516" s="161">
        <f t="shared" si="278"/>
        <v>0</v>
      </c>
      <c r="U516" s="161">
        <f t="shared" si="278"/>
        <v>56639.29</v>
      </c>
      <c r="V516" s="161">
        <f t="shared" si="278"/>
        <v>341.91</v>
      </c>
      <c r="W516" s="161">
        <f t="shared" si="278"/>
        <v>0</v>
      </c>
      <c r="X516" s="161">
        <f t="shared" si="278"/>
        <v>291.54000000000002</v>
      </c>
      <c r="Y516" s="161">
        <f t="shared" si="278"/>
        <v>739.06</v>
      </c>
      <c r="Z516" s="161">
        <f t="shared" ref="Z516:AX521" si="287">VLOOKUP($A516,$A$10:$CO$500,Z$500,0)</f>
        <v>0</v>
      </c>
      <c r="AA516" s="161">
        <f t="shared" si="287"/>
        <v>3924.26</v>
      </c>
      <c r="AB516" s="161">
        <f t="shared" si="287"/>
        <v>3076.17</v>
      </c>
      <c r="AC516" s="161">
        <f t="shared" si="287"/>
        <v>0</v>
      </c>
      <c r="AD516" s="161">
        <f t="shared" si="287"/>
        <v>36083.42</v>
      </c>
      <c r="AE516" s="161">
        <f t="shared" si="287"/>
        <v>3451</v>
      </c>
      <c r="AF516" s="161">
        <f t="shared" si="287"/>
        <v>1001.43</v>
      </c>
      <c r="AG516" s="161">
        <f t="shared" si="287"/>
        <v>954.37</v>
      </c>
      <c r="AH516" s="161">
        <f t="shared" si="287"/>
        <v>329.01</v>
      </c>
      <c r="AI516" s="161">
        <f t="shared" si="287"/>
        <v>0</v>
      </c>
      <c r="AJ516" s="161">
        <f t="shared" si="287"/>
        <v>0</v>
      </c>
      <c r="AK516" s="161">
        <f t="shared" si="287"/>
        <v>0</v>
      </c>
      <c r="AL516" s="161">
        <f t="shared" si="287"/>
        <v>0</v>
      </c>
      <c r="AM516" s="161">
        <f t="shared" si="287"/>
        <v>0</v>
      </c>
      <c r="AN516" s="161">
        <f t="shared" si="287"/>
        <v>0</v>
      </c>
      <c r="AO516" s="161">
        <f t="shared" si="287"/>
        <v>0</v>
      </c>
      <c r="AP516" s="161">
        <f t="shared" si="287"/>
        <v>0</v>
      </c>
      <c r="AQ516" s="161">
        <f t="shared" si="287"/>
        <v>0</v>
      </c>
      <c r="AR516" s="161">
        <f t="shared" si="287"/>
        <v>0</v>
      </c>
      <c r="AS516" s="161">
        <f t="shared" si="287"/>
        <v>0</v>
      </c>
      <c r="AT516" s="161">
        <f t="shared" si="287"/>
        <v>0</v>
      </c>
      <c r="AU516" s="161">
        <f t="shared" si="287"/>
        <v>0</v>
      </c>
      <c r="AV516" s="161">
        <f t="shared" si="287"/>
        <v>0</v>
      </c>
      <c r="AW516" s="161">
        <f t="shared" si="287"/>
        <v>0</v>
      </c>
      <c r="AX516" s="161">
        <f t="shared" si="287"/>
        <v>0</v>
      </c>
      <c r="AY516" s="161">
        <f t="shared" ref="AY516:BN529" si="288">VLOOKUP($A516,$A$10:$CO$500,AY$500,0)</f>
        <v>0</v>
      </c>
      <c r="AZ516" s="161">
        <f t="shared" si="288"/>
        <v>0</v>
      </c>
      <c r="BA516" s="161">
        <f t="shared" si="288"/>
        <v>0</v>
      </c>
      <c r="BB516" s="161">
        <f t="shared" si="288"/>
        <v>0</v>
      </c>
      <c r="BC516" s="161">
        <f t="shared" si="288"/>
        <v>0</v>
      </c>
      <c r="BD516" s="161">
        <f t="shared" si="288"/>
        <v>0</v>
      </c>
      <c r="BE516" s="161">
        <f t="shared" si="288"/>
        <v>0</v>
      </c>
      <c r="BF516" s="161">
        <f t="shared" si="288"/>
        <v>0</v>
      </c>
      <c r="BG516" s="161">
        <f t="shared" si="288"/>
        <v>0</v>
      </c>
      <c r="BH516" s="161">
        <f t="shared" si="288"/>
        <v>0</v>
      </c>
      <c r="BI516" s="161">
        <f t="shared" si="288"/>
        <v>0</v>
      </c>
      <c r="BJ516" s="161">
        <f t="shared" si="288"/>
        <v>0</v>
      </c>
      <c r="BK516" s="161">
        <f t="shared" si="288"/>
        <v>0</v>
      </c>
      <c r="BL516" s="161">
        <f t="shared" si="288"/>
        <v>0</v>
      </c>
      <c r="BM516" s="161">
        <f t="shared" si="288"/>
        <v>0</v>
      </c>
      <c r="BN516" s="161">
        <f t="shared" si="288"/>
        <v>0</v>
      </c>
      <c r="BO516" s="161">
        <f t="shared" si="285"/>
        <v>0</v>
      </c>
      <c r="BP516" s="161">
        <f t="shared" si="285"/>
        <v>0</v>
      </c>
      <c r="BQ516" s="161">
        <f t="shared" si="285"/>
        <v>0</v>
      </c>
      <c r="BR516" s="161">
        <f t="shared" si="285"/>
        <v>0</v>
      </c>
      <c r="BS516" s="161">
        <f t="shared" si="283"/>
        <v>0</v>
      </c>
      <c r="BT516" s="161">
        <f t="shared" si="283"/>
        <v>0</v>
      </c>
      <c r="BU516" s="161">
        <f t="shared" si="283"/>
        <v>0</v>
      </c>
      <c r="BV516" s="161">
        <f t="shared" si="283"/>
        <v>0</v>
      </c>
      <c r="BW516" s="161">
        <f t="shared" si="283"/>
        <v>0</v>
      </c>
      <c r="BX516" s="161">
        <f t="shared" si="283"/>
        <v>0</v>
      </c>
      <c r="BY516" s="161">
        <f t="shared" si="283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4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6"/>
        <v xml:space="preserve">ד. </v>
      </c>
      <c r="D517" s="159" t="str">
        <f t="shared" si="286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8"/>
        <v>0</v>
      </c>
      <c r="K517" s="161">
        <f t="shared" si="278"/>
        <v>0</v>
      </c>
      <c r="L517" s="161">
        <f t="shared" si="278"/>
        <v>0</v>
      </c>
      <c r="M517" s="161">
        <f t="shared" si="278"/>
        <v>0</v>
      </c>
      <c r="N517" s="161">
        <f t="shared" si="278"/>
        <v>0</v>
      </c>
      <c r="O517" s="161">
        <f t="shared" si="278"/>
        <v>0</v>
      </c>
      <c r="P517" s="161">
        <f t="shared" si="278"/>
        <v>0</v>
      </c>
      <c r="Q517" s="161">
        <f t="shared" si="278"/>
        <v>0</v>
      </c>
      <c r="R517" s="161">
        <f t="shared" si="278"/>
        <v>0</v>
      </c>
      <c r="S517" s="161">
        <f t="shared" si="278"/>
        <v>0</v>
      </c>
      <c r="T517" s="161">
        <f t="shared" si="278"/>
        <v>0</v>
      </c>
      <c r="U517" s="161">
        <f t="shared" si="278"/>
        <v>0</v>
      </c>
      <c r="V517" s="161">
        <f t="shared" si="278"/>
        <v>0</v>
      </c>
      <c r="W517" s="161">
        <f t="shared" si="278"/>
        <v>0</v>
      </c>
      <c r="X517" s="161">
        <f t="shared" si="278"/>
        <v>0</v>
      </c>
      <c r="Y517" s="161">
        <f t="shared" ref="Y517:AW522" si="289">VLOOKUP($A517,$A$10:$CO$500,Y$500,0)</f>
        <v>0</v>
      </c>
      <c r="Z517" s="161">
        <f t="shared" si="289"/>
        <v>0</v>
      </c>
      <c r="AA517" s="161">
        <f t="shared" si="289"/>
        <v>0</v>
      </c>
      <c r="AB517" s="161">
        <f t="shared" si="289"/>
        <v>0</v>
      </c>
      <c r="AC517" s="161">
        <f t="shared" si="289"/>
        <v>0</v>
      </c>
      <c r="AD517" s="161">
        <f t="shared" si="289"/>
        <v>0</v>
      </c>
      <c r="AE517" s="161">
        <f t="shared" si="289"/>
        <v>0</v>
      </c>
      <c r="AF517" s="161">
        <f t="shared" si="289"/>
        <v>0</v>
      </c>
      <c r="AG517" s="161">
        <f t="shared" si="289"/>
        <v>0</v>
      </c>
      <c r="AH517" s="161">
        <f t="shared" si="289"/>
        <v>0</v>
      </c>
      <c r="AI517" s="161">
        <f t="shared" si="289"/>
        <v>0</v>
      </c>
      <c r="AJ517" s="161">
        <f t="shared" si="289"/>
        <v>0</v>
      </c>
      <c r="AK517" s="161">
        <f t="shared" si="289"/>
        <v>0</v>
      </c>
      <c r="AL517" s="161">
        <f t="shared" si="289"/>
        <v>0</v>
      </c>
      <c r="AM517" s="161">
        <f t="shared" si="289"/>
        <v>0</v>
      </c>
      <c r="AN517" s="161">
        <f t="shared" si="289"/>
        <v>0</v>
      </c>
      <c r="AO517" s="161">
        <f t="shared" si="289"/>
        <v>0</v>
      </c>
      <c r="AP517" s="161">
        <f t="shared" si="289"/>
        <v>0</v>
      </c>
      <c r="AQ517" s="161">
        <f t="shared" si="289"/>
        <v>0</v>
      </c>
      <c r="AR517" s="161">
        <f t="shared" si="289"/>
        <v>0</v>
      </c>
      <c r="AS517" s="161">
        <f t="shared" si="289"/>
        <v>0</v>
      </c>
      <c r="AT517" s="161">
        <f t="shared" si="289"/>
        <v>0</v>
      </c>
      <c r="AU517" s="161">
        <f t="shared" si="287"/>
        <v>0</v>
      </c>
      <c r="AV517" s="161">
        <f t="shared" si="287"/>
        <v>0</v>
      </c>
      <c r="AW517" s="161">
        <f t="shared" si="287"/>
        <v>0</v>
      </c>
      <c r="AX517" s="161">
        <f t="shared" si="287"/>
        <v>0</v>
      </c>
      <c r="AY517" s="161">
        <f t="shared" si="288"/>
        <v>0</v>
      </c>
      <c r="AZ517" s="161">
        <f t="shared" si="288"/>
        <v>0</v>
      </c>
      <c r="BA517" s="161">
        <f t="shared" si="288"/>
        <v>0</v>
      </c>
      <c r="BB517" s="161">
        <f t="shared" si="288"/>
        <v>0</v>
      </c>
      <c r="BC517" s="161">
        <f t="shared" si="288"/>
        <v>0</v>
      </c>
      <c r="BD517" s="161">
        <f t="shared" si="288"/>
        <v>0</v>
      </c>
      <c r="BE517" s="161">
        <f t="shared" si="288"/>
        <v>0</v>
      </c>
      <c r="BF517" s="161">
        <f t="shared" si="288"/>
        <v>0</v>
      </c>
      <c r="BG517" s="161">
        <f t="shared" si="288"/>
        <v>0</v>
      </c>
      <c r="BH517" s="161">
        <f t="shared" si="288"/>
        <v>0</v>
      </c>
      <c r="BI517" s="161">
        <f t="shared" si="288"/>
        <v>0</v>
      </c>
      <c r="BJ517" s="161">
        <f t="shared" si="288"/>
        <v>0</v>
      </c>
      <c r="BK517" s="161">
        <f t="shared" si="288"/>
        <v>0</v>
      </c>
      <c r="BL517" s="161">
        <f t="shared" si="288"/>
        <v>0</v>
      </c>
      <c r="BM517" s="161">
        <f t="shared" si="288"/>
        <v>0</v>
      </c>
      <c r="BN517" s="161">
        <f t="shared" si="288"/>
        <v>0</v>
      </c>
      <c r="BO517" s="161">
        <f t="shared" si="285"/>
        <v>0</v>
      </c>
      <c r="BP517" s="161">
        <f t="shared" si="285"/>
        <v>0</v>
      </c>
      <c r="BQ517" s="161">
        <f t="shared" si="285"/>
        <v>0</v>
      </c>
      <c r="BR517" s="161">
        <f t="shared" si="285"/>
        <v>0</v>
      </c>
      <c r="BS517" s="161">
        <f t="shared" si="283"/>
        <v>0</v>
      </c>
      <c r="BT517" s="161">
        <f t="shared" si="283"/>
        <v>0</v>
      </c>
      <c r="BU517" s="161">
        <f t="shared" si="283"/>
        <v>0</v>
      </c>
      <c r="BV517" s="161">
        <f t="shared" si="283"/>
        <v>0</v>
      </c>
      <c r="BW517" s="161">
        <f t="shared" si="283"/>
        <v>0</v>
      </c>
      <c r="BX517" s="161">
        <f t="shared" si="283"/>
        <v>0</v>
      </c>
      <c r="BY517" s="161">
        <f t="shared" si="283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4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6"/>
        <v>ה.</v>
      </c>
      <c r="D518" s="159" t="str">
        <f t="shared" si="286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90">VLOOKUP($A518,$A$10:$CO$500,J$500,0)</f>
        <v>0</v>
      </c>
      <c r="K518" s="161">
        <f t="shared" si="290"/>
        <v>0</v>
      </c>
      <c r="L518" s="161">
        <f t="shared" si="290"/>
        <v>0</v>
      </c>
      <c r="M518" s="161">
        <f t="shared" si="290"/>
        <v>0</v>
      </c>
      <c r="N518" s="161">
        <f t="shared" si="290"/>
        <v>0</v>
      </c>
      <c r="O518" s="161">
        <f t="shared" si="290"/>
        <v>0</v>
      </c>
      <c r="P518" s="161">
        <f t="shared" si="290"/>
        <v>0</v>
      </c>
      <c r="Q518" s="161">
        <f t="shared" si="290"/>
        <v>0</v>
      </c>
      <c r="R518" s="161">
        <f t="shared" si="290"/>
        <v>0</v>
      </c>
      <c r="S518" s="161">
        <f t="shared" si="290"/>
        <v>0</v>
      </c>
      <c r="T518" s="161">
        <f t="shared" si="290"/>
        <v>0</v>
      </c>
      <c r="U518" s="161">
        <f t="shared" si="290"/>
        <v>0</v>
      </c>
      <c r="V518" s="161">
        <f t="shared" si="290"/>
        <v>0</v>
      </c>
      <c r="W518" s="161">
        <f t="shared" si="290"/>
        <v>0</v>
      </c>
      <c r="X518" s="161">
        <f t="shared" si="290"/>
        <v>0</v>
      </c>
      <c r="Y518" s="161">
        <f t="shared" si="290"/>
        <v>0</v>
      </c>
      <c r="Z518" s="161">
        <f t="shared" si="289"/>
        <v>0</v>
      </c>
      <c r="AA518" s="161">
        <f t="shared" si="289"/>
        <v>0</v>
      </c>
      <c r="AB518" s="161">
        <f t="shared" si="289"/>
        <v>0</v>
      </c>
      <c r="AC518" s="161">
        <f t="shared" si="289"/>
        <v>0</v>
      </c>
      <c r="AD518" s="161">
        <f t="shared" si="289"/>
        <v>0</v>
      </c>
      <c r="AE518" s="161">
        <f t="shared" si="289"/>
        <v>0</v>
      </c>
      <c r="AF518" s="161">
        <f t="shared" si="289"/>
        <v>0</v>
      </c>
      <c r="AG518" s="161">
        <f t="shared" si="289"/>
        <v>0</v>
      </c>
      <c r="AH518" s="161">
        <f t="shared" si="289"/>
        <v>0</v>
      </c>
      <c r="AI518" s="161">
        <f t="shared" si="289"/>
        <v>0</v>
      </c>
      <c r="AJ518" s="161">
        <f t="shared" si="289"/>
        <v>0</v>
      </c>
      <c r="AK518" s="161">
        <f t="shared" si="289"/>
        <v>0</v>
      </c>
      <c r="AL518" s="161">
        <f t="shared" si="289"/>
        <v>0</v>
      </c>
      <c r="AM518" s="161">
        <f t="shared" si="289"/>
        <v>0</v>
      </c>
      <c r="AN518" s="161">
        <f t="shared" si="289"/>
        <v>0</v>
      </c>
      <c r="AO518" s="161">
        <f t="shared" si="289"/>
        <v>0</v>
      </c>
      <c r="AP518" s="161">
        <f t="shared" si="289"/>
        <v>0</v>
      </c>
      <c r="AQ518" s="161">
        <f t="shared" si="289"/>
        <v>0</v>
      </c>
      <c r="AR518" s="161">
        <f t="shared" si="289"/>
        <v>0</v>
      </c>
      <c r="AS518" s="161">
        <f t="shared" si="289"/>
        <v>0</v>
      </c>
      <c r="AT518" s="161">
        <f t="shared" si="289"/>
        <v>0</v>
      </c>
      <c r="AU518" s="161">
        <f t="shared" si="287"/>
        <v>0</v>
      </c>
      <c r="AV518" s="161">
        <f t="shared" si="287"/>
        <v>0</v>
      </c>
      <c r="AW518" s="161">
        <f t="shared" si="287"/>
        <v>0</v>
      </c>
      <c r="AX518" s="161">
        <f t="shared" si="287"/>
        <v>0</v>
      </c>
      <c r="AY518" s="161">
        <f t="shared" si="288"/>
        <v>0</v>
      </c>
      <c r="AZ518" s="161">
        <f t="shared" si="288"/>
        <v>0</v>
      </c>
      <c r="BA518" s="161">
        <f t="shared" si="288"/>
        <v>0</v>
      </c>
      <c r="BB518" s="161">
        <f t="shared" si="288"/>
        <v>0</v>
      </c>
      <c r="BC518" s="161">
        <f t="shared" si="288"/>
        <v>0</v>
      </c>
      <c r="BD518" s="161">
        <f t="shared" si="288"/>
        <v>0</v>
      </c>
      <c r="BE518" s="161">
        <f t="shared" si="288"/>
        <v>0</v>
      </c>
      <c r="BF518" s="161">
        <f t="shared" si="288"/>
        <v>0</v>
      </c>
      <c r="BG518" s="161">
        <f t="shared" si="288"/>
        <v>0</v>
      </c>
      <c r="BH518" s="161">
        <f t="shared" si="288"/>
        <v>0</v>
      </c>
      <c r="BI518" s="161">
        <f t="shared" si="288"/>
        <v>0</v>
      </c>
      <c r="BJ518" s="161">
        <f t="shared" si="288"/>
        <v>0</v>
      </c>
      <c r="BK518" s="161">
        <f t="shared" si="288"/>
        <v>0</v>
      </c>
      <c r="BL518" s="161">
        <f t="shared" si="288"/>
        <v>0</v>
      </c>
      <c r="BM518" s="161">
        <f t="shared" si="288"/>
        <v>0</v>
      </c>
      <c r="BN518" s="161">
        <f t="shared" si="288"/>
        <v>0</v>
      </c>
      <c r="BO518" s="161">
        <f t="shared" si="285"/>
        <v>0</v>
      </c>
      <c r="BP518" s="161">
        <f t="shared" si="285"/>
        <v>0</v>
      </c>
      <c r="BQ518" s="161">
        <f t="shared" si="285"/>
        <v>0</v>
      </c>
      <c r="BR518" s="161">
        <f t="shared" si="285"/>
        <v>0</v>
      </c>
      <c r="BS518" s="161">
        <f t="shared" si="283"/>
        <v>0</v>
      </c>
      <c r="BT518" s="161">
        <f t="shared" si="283"/>
        <v>0</v>
      </c>
      <c r="BU518" s="161">
        <f t="shared" si="283"/>
        <v>0</v>
      </c>
      <c r="BV518" s="161">
        <f t="shared" si="283"/>
        <v>0</v>
      </c>
      <c r="BW518" s="161">
        <f t="shared" si="283"/>
        <v>0</v>
      </c>
      <c r="BX518" s="161">
        <f t="shared" si="283"/>
        <v>0</v>
      </c>
      <c r="BY518" s="161">
        <f t="shared" si="283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4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6"/>
        <v>ו.</v>
      </c>
      <c r="D519" s="159" t="str">
        <f t="shared" si="286"/>
        <v>זכויות במקרקעין</v>
      </c>
      <c r="E519" s="159"/>
      <c r="F519" s="159"/>
      <c r="G519" s="159"/>
      <c r="H519" s="159"/>
      <c r="I519" s="160"/>
      <c r="J519" s="161">
        <f t="shared" si="290"/>
        <v>148300</v>
      </c>
      <c r="K519" s="161">
        <f t="shared" si="290"/>
        <v>0</v>
      </c>
      <c r="L519" s="161">
        <f t="shared" si="290"/>
        <v>0</v>
      </c>
      <c r="M519" s="161">
        <f t="shared" si="290"/>
        <v>74150</v>
      </c>
      <c r="N519" s="161">
        <f t="shared" si="290"/>
        <v>0</v>
      </c>
      <c r="O519" s="161">
        <f t="shared" si="290"/>
        <v>0</v>
      </c>
      <c r="P519" s="161">
        <f t="shared" si="290"/>
        <v>0</v>
      </c>
      <c r="Q519" s="161">
        <f t="shared" si="290"/>
        <v>74150</v>
      </c>
      <c r="R519" s="161">
        <f t="shared" si="290"/>
        <v>0</v>
      </c>
      <c r="S519" s="161">
        <f t="shared" si="290"/>
        <v>0</v>
      </c>
      <c r="T519" s="161">
        <f t="shared" si="290"/>
        <v>0</v>
      </c>
      <c r="U519" s="161">
        <f t="shared" si="290"/>
        <v>0</v>
      </c>
      <c r="V519" s="161">
        <f t="shared" si="290"/>
        <v>0</v>
      </c>
      <c r="W519" s="161">
        <f t="shared" si="290"/>
        <v>0</v>
      </c>
      <c r="X519" s="161">
        <f t="shared" si="290"/>
        <v>0</v>
      </c>
      <c r="Y519" s="161">
        <f t="shared" si="290"/>
        <v>0</v>
      </c>
      <c r="Z519" s="161">
        <f t="shared" si="289"/>
        <v>0</v>
      </c>
      <c r="AA519" s="161">
        <f t="shared" si="289"/>
        <v>0</v>
      </c>
      <c r="AB519" s="161">
        <f t="shared" si="289"/>
        <v>0</v>
      </c>
      <c r="AC519" s="161">
        <f t="shared" si="289"/>
        <v>0</v>
      </c>
      <c r="AD519" s="161">
        <f t="shared" si="289"/>
        <v>0</v>
      </c>
      <c r="AE519" s="161">
        <f t="shared" si="289"/>
        <v>0</v>
      </c>
      <c r="AF519" s="161">
        <f t="shared" si="289"/>
        <v>0</v>
      </c>
      <c r="AG519" s="161">
        <f t="shared" si="289"/>
        <v>0</v>
      </c>
      <c r="AH519" s="161">
        <f t="shared" si="289"/>
        <v>0</v>
      </c>
      <c r="AI519" s="161">
        <f t="shared" si="289"/>
        <v>0</v>
      </c>
      <c r="AJ519" s="161">
        <f t="shared" si="289"/>
        <v>0</v>
      </c>
      <c r="AK519" s="161">
        <f t="shared" si="289"/>
        <v>0</v>
      </c>
      <c r="AL519" s="161">
        <f t="shared" si="289"/>
        <v>0</v>
      </c>
      <c r="AM519" s="161">
        <f t="shared" si="289"/>
        <v>0</v>
      </c>
      <c r="AN519" s="161">
        <f t="shared" si="289"/>
        <v>0</v>
      </c>
      <c r="AO519" s="161">
        <f t="shared" si="289"/>
        <v>0</v>
      </c>
      <c r="AP519" s="161">
        <f t="shared" si="289"/>
        <v>0</v>
      </c>
      <c r="AQ519" s="161">
        <f t="shared" si="289"/>
        <v>0</v>
      </c>
      <c r="AR519" s="161">
        <f t="shared" si="289"/>
        <v>0</v>
      </c>
      <c r="AS519" s="161">
        <f t="shared" si="289"/>
        <v>0</v>
      </c>
      <c r="AT519" s="161">
        <f t="shared" si="289"/>
        <v>0</v>
      </c>
      <c r="AU519" s="161">
        <f t="shared" si="287"/>
        <v>0</v>
      </c>
      <c r="AV519" s="161">
        <f t="shared" si="287"/>
        <v>0</v>
      </c>
      <c r="AW519" s="161">
        <f t="shared" si="287"/>
        <v>0</v>
      </c>
      <c r="AX519" s="161">
        <f t="shared" si="287"/>
        <v>0</v>
      </c>
      <c r="AY519" s="161">
        <f t="shared" si="288"/>
        <v>0</v>
      </c>
      <c r="AZ519" s="161">
        <f t="shared" si="288"/>
        <v>0</v>
      </c>
      <c r="BA519" s="161">
        <f t="shared" si="288"/>
        <v>0</v>
      </c>
      <c r="BB519" s="161">
        <f t="shared" si="288"/>
        <v>0</v>
      </c>
      <c r="BC519" s="161">
        <f t="shared" si="288"/>
        <v>0</v>
      </c>
      <c r="BD519" s="161">
        <f t="shared" si="288"/>
        <v>0</v>
      </c>
      <c r="BE519" s="161">
        <f t="shared" si="288"/>
        <v>0</v>
      </c>
      <c r="BF519" s="161">
        <f t="shared" si="288"/>
        <v>0</v>
      </c>
      <c r="BG519" s="161">
        <f t="shared" si="288"/>
        <v>0</v>
      </c>
      <c r="BH519" s="161">
        <f t="shared" si="288"/>
        <v>0</v>
      </c>
      <c r="BI519" s="161">
        <f t="shared" si="288"/>
        <v>0</v>
      </c>
      <c r="BJ519" s="161">
        <f t="shared" si="288"/>
        <v>0</v>
      </c>
      <c r="BK519" s="161">
        <f t="shared" si="288"/>
        <v>0</v>
      </c>
      <c r="BL519" s="161">
        <f t="shared" si="288"/>
        <v>0</v>
      </c>
      <c r="BM519" s="161">
        <f t="shared" si="285"/>
        <v>0</v>
      </c>
      <c r="BN519" s="161">
        <f t="shared" si="285"/>
        <v>0</v>
      </c>
      <c r="BO519" s="161">
        <f t="shared" si="285"/>
        <v>0</v>
      </c>
      <c r="BP519" s="161">
        <f t="shared" si="285"/>
        <v>0</v>
      </c>
      <c r="BQ519" s="161">
        <f t="shared" si="285"/>
        <v>0</v>
      </c>
      <c r="BR519" s="161">
        <f t="shared" si="285"/>
        <v>0</v>
      </c>
      <c r="BS519" s="161">
        <f t="shared" si="283"/>
        <v>0</v>
      </c>
      <c r="BT519" s="161">
        <f t="shared" si="283"/>
        <v>0</v>
      </c>
      <c r="BU519" s="161">
        <f t="shared" si="283"/>
        <v>0</v>
      </c>
      <c r="BV519" s="161">
        <f t="shared" si="283"/>
        <v>0</v>
      </c>
      <c r="BW519" s="161">
        <f t="shared" si="283"/>
        <v>0</v>
      </c>
      <c r="BX519" s="161">
        <f t="shared" si="283"/>
        <v>0</v>
      </c>
      <c r="BY519" s="161">
        <f t="shared" si="283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4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6"/>
        <v>ז.</v>
      </c>
      <c r="D520" s="165" t="str">
        <f t="shared" si="286"/>
        <v>השקעות אחרות</v>
      </c>
      <c r="E520" s="165"/>
      <c r="F520" s="165"/>
      <c r="G520" s="165"/>
      <c r="H520" s="165"/>
      <c r="I520" s="166"/>
      <c r="J520" s="167">
        <f t="shared" si="290"/>
        <v>0</v>
      </c>
      <c r="K520" s="168">
        <f t="shared" si="290"/>
        <v>0</v>
      </c>
      <c r="L520" s="168">
        <f t="shared" si="290"/>
        <v>0</v>
      </c>
      <c r="M520" s="168">
        <f t="shared" si="290"/>
        <v>0</v>
      </c>
      <c r="N520" s="168">
        <f t="shared" si="290"/>
        <v>0</v>
      </c>
      <c r="O520" s="168">
        <f t="shared" si="290"/>
        <v>0</v>
      </c>
      <c r="P520" s="168">
        <f t="shared" si="290"/>
        <v>0</v>
      </c>
      <c r="Q520" s="168">
        <f t="shared" si="290"/>
        <v>0</v>
      </c>
      <c r="R520" s="168">
        <f t="shared" si="290"/>
        <v>0</v>
      </c>
      <c r="S520" s="168">
        <f t="shared" si="290"/>
        <v>0</v>
      </c>
      <c r="T520" s="168">
        <f t="shared" si="290"/>
        <v>0</v>
      </c>
      <c r="U520" s="168">
        <f t="shared" si="290"/>
        <v>0</v>
      </c>
      <c r="V520" s="168">
        <f t="shared" si="290"/>
        <v>0</v>
      </c>
      <c r="W520" s="168">
        <f t="shared" si="290"/>
        <v>0</v>
      </c>
      <c r="X520" s="168">
        <f t="shared" si="290"/>
        <v>0</v>
      </c>
      <c r="Y520" s="168">
        <f t="shared" si="290"/>
        <v>0</v>
      </c>
      <c r="Z520" s="168">
        <f t="shared" si="289"/>
        <v>0</v>
      </c>
      <c r="AA520" s="168">
        <f t="shared" si="289"/>
        <v>0</v>
      </c>
      <c r="AB520" s="168">
        <f t="shared" si="289"/>
        <v>0</v>
      </c>
      <c r="AC520" s="168">
        <f t="shared" si="289"/>
        <v>0</v>
      </c>
      <c r="AD520" s="168">
        <f t="shared" si="289"/>
        <v>0</v>
      </c>
      <c r="AE520" s="168">
        <f t="shared" si="289"/>
        <v>0</v>
      </c>
      <c r="AF520" s="168">
        <f t="shared" si="289"/>
        <v>0</v>
      </c>
      <c r="AG520" s="168">
        <f t="shared" si="289"/>
        <v>0</v>
      </c>
      <c r="AH520" s="168">
        <f t="shared" si="289"/>
        <v>0</v>
      </c>
      <c r="AI520" s="168">
        <f t="shared" si="289"/>
        <v>0</v>
      </c>
      <c r="AJ520" s="168">
        <f t="shared" si="289"/>
        <v>0</v>
      </c>
      <c r="AK520" s="168">
        <f t="shared" si="289"/>
        <v>0</v>
      </c>
      <c r="AL520" s="168">
        <f t="shared" si="289"/>
        <v>0</v>
      </c>
      <c r="AM520" s="168">
        <f t="shared" si="289"/>
        <v>0</v>
      </c>
      <c r="AN520" s="168">
        <f t="shared" si="289"/>
        <v>0</v>
      </c>
      <c r="AO520" s="168">
        <f t="shared" si="289"/>
        <v>0</v>
      </c>
      <c r="AP520" s="168">
        <f t="shared" si="289"/>
        <v>0</v>
      </c>
      <c r="AQ520" s="168">
        <f t="shared" si="289"/>
        <v>0</v>
      </c>
      <c r="AR520" s="168">
        <f t="shared" si="289"/>
        <v>0</v>
      </c>
      <c r="AS520" s="168">
        <f t="shared" si="289"/>
        <v>0</v>
      </c>
      <c r="AT520" s="168">
        <f t="shared" si="289"/>
        <v>0</v>
      </c>
      <c r="AU520" s="168">
        <f t="shared" si="287"/>
        <v>0</v>
      </c>
      <c r="AV520" s="168">
        <f t="shared" si="287"/>
        <v>0</v>
      </c>
      <c r="AW520" s="168">
        <f t="shared" si="287"/>
        <v>0</v>
      </c>
      <c r="AX520" s="168">
        <f t="shared" si="287"/>
        <v>0</v>
      </c>
      <c r="AY520" s="168">
        <f t="shared" si="288"/>
        <v>0</v>
      </c>
      <c r="AZ520" s="168">
        <f t="shared" si="288"/>
        <v>0</v>
      </c>
      <c r="BA520" s="168">
        <f t="shared" si="288"/>
        <v>0</v>
      </c>
      <c r="BB520" s="168">
        <f t="shared" si="288"/>
        <v>0</v>
      </c>
      <c r="BC520" s="168">
        <f t="shared" si="288"/>
        <v>0</v>
      </c>
      <c r="BD520" s="168">
        <f t="shared" si="288"/>
        <v>0</v>
      </c>
      <c r="BE520" s="168">
        <f t="shared" si="288"/>
        <v>0</v>
      </c>
      <c r="BF520" s="168">
        <f t="shared" si="288"/>
        <v>0</v>
      </c>
      <c r="BG520" s="168">
        <f t="shared" si="288"/>
        <v>0</v>
      </c>
      <c r="BH520" s="168">
        <f t="shared" si="288"/>
        <v>0</v>
      </c>
      <c r="BI520" s="168">
        <f t="shared" si="288"/>
        <v>0</v>
      </c>
      <c r="BJ520" s="168">
        <f t="shared" si="288"/>
        <v>0</v>
      </c>
      <c r="BK520" s="168">
        <f t="shared" si="288"/>
        <v>0</v>
      </c>
      <c r="BL520" s="168">
        <f t="shared" si="288"/>
        <v>0</v>
      </c>
      <c r="BM520" s="168">
        <f t="shared" si="285"/>
        <v>0</v>
      </c>
      <c r="BN520" s="168">
        <f t="shared" si="285"/>
        <v>0</v>
      </c>
      <c r="BO520" s="168">
        <f t="shared" si="285"/>
        <v>0</v>
      </c>
      <c r="BP520" s="168">
        <f t="shared" si="285"/>
        <v>0</v>
      </c>
      <c r="BQ520" s="168">
        <f t="shared" si="285"/>
        <v>0</v>
      </c>
      <c r="BR520" s="168">
        <f t="shared" si="285"/>
        <v>0</v>
      </c>
      <c r="BS520" s="168">
        <f t="shared" si="283"/>
        <v>0</v>
      </c>
      <c r="BT520" s="168">
        <f t="shared" si="283"/>
        <v>0</v>
      </c>
      <c r="BU520" s="168">
        <f t="shared" si="283"/>
        <v>0</v>
      </c>
      <c r="BV520" s="168">
        <f t="shared" si="283"/>
        <v>0</v>
      </c>
      <c r="BW520" s="168">
        <f t="shared" si="283"/>
        <v>0</v>
      </c>
      <c r="BX520" s="168">
        <f t="shared" si="283"/>
        <v>0</v>
      </c>
      <c r="BY520" s="168">
        <f t="shared" si="283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4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:ינואר-2020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1">IF(L502=0,0,L502/L$502)</f>
        <v>1</v>
      </c>
      <c r="M523" s="171">
        <f t="shared" si="291"/>
        <v>1</v>
      </c>
      <c r="N523" s="171">
        <f t="shared" si="291"/>
        <v>0</v>
      </c>
      <c r="O523" s="171">
        <f t="shared" si="291"/>
        <v>1</v>
      </c>
      <c r="P523" s="171">
        <f t="shared" si="291"/>
        <v>1</v>
      </c>
      <c r="Q523" s="171">
        <f t="shared" si="291"/>
        <v>1</v>
      </c>
      <c r="R523" s="171">
        <f t="shared" si="291"/>
        <v>1</v>
      </c>
      <c r="S523" s="171">
        <f t="shared" si="291"/>
        <v>1</v>
      </c>
      <c r="T523" s="171">
        <f t="shared" si="291"/>
        <v>1</v>
      </c>
      <c r="U523" s="171">
        <f t="shared" si="291"/>
        <v>1</v>
      </c>
      <c r="V523" s="171">
        <f t="shared" si="291"/>
        <v>1</v>
      </c>
      <c r="W523" s="171">
        <f t="shared" si="291"/>
        <v>1</v>
      </c>
      <c r="X523" s="171">
        <f t="shared" si="291"/>
        <v>1</v>
      </c>
      <c r="Y523" s="171">
        <f t="shared" si="291"/>
        <v>1</v>
      </c>
      <c r="Z523" s="171">
        <f t="shared" si="291"/>
        <v>1</v>
      </c>
      <c r="AA523" s="171">
        <f t="shared" si="291"/>
        <v>1</v>
      </c>
      <c r="AB523" s="171">
        <f t="shared" si="291"/>
        <v>1</v>
      </c>
      <c r="AC523" s="171">
        <f t="shared" si="291"/>
        <v>1</v>
      </c>
      <c r="AD523" s="171">
        <f t="shared" si="291"/>
        <v>1</v>
      </c>
      <c r="AE523" s="171">
        <f t="shared" si="291"/>
        <v>1</v>
      </c>
      <c r="AF523" s="171">
        <f t="shared" si="291"/>
        <v>1</v>
      </c>
      <c r="AG523" s="171">
        <f t="shared" si="291"/>
        <v>1</v>
      </c>
      <c r="AH523" s="171">
        <f t="shared" si="291"/>
        <v>1</v>
      </c>
      <c r="AI523" s="171">
        <f t="shared" si="291"/>
        <v>1</v>
      </c>
      <c r="AJ523" s="171">
        <f t="shared" si="291"/>
        <v>1</v>
      </c>
      <c r="AK523" s="171">
        <f t="shared" si="291"/>
        <v>1</v>
      </c>
      <c r="AL523" s="171">
        <f t="shared" si="291"/>
        <v>1</v>
      </c>
      <c r="AM523" s="171">
        <f t="shared" si="291"/>
        <v>0</v>
      </c>
      <c r="AN523" s="171">
        <f t="shared" si="291"/>
        <v>0</v>
      </c>
      <c r="AO523" s="171">
        <f t="shared" si="291"/>
        <v>0</v>
      </c>
      <c r="AP523" s="171">
        <f t="shared" si="291"/>
        <v>0</v>
      </c>
      <c r="AQ523" s="171">
        <f t="shared" si="291"/>
        <v>0</v>
      </c>
      <c r="AR523" s="171">
        <f t="shared" si="291"/>
        <v>0</v>
      </c>
      <c r="AS523" s="171">
        <f t="shared" si="291"/>
        <v>0</v>
      </c>
      <c r="AT523" s="171">
        <f t="shared" si="291"/>
        <v>0</v>
      </c>
      <c r="AU523" s="171">
        <f t="shared" si="291"/>
        <v>0</v>
      </c>
      <c r="AV523" s="171">
        <f t="shared" si="291"/>
        <v>0</v>
      </c>
      <c r="AW523" s="171">
        <f t="shared" si="291"/>
        <v>0</v>
      </c>
      <c r="AX523" s="171">
        <f t="shared" si="291"/>
        <v>0</v>
      </c>
      <c r="AY523" s="171">
        <f t="shared" si="291"/>
        <v>0</v>
      </c>
      <c r="AZ523" s="171">
        <f t="shared" si="291"/>
        <v>0</v>
      </c>
      <c r="BA523" s="171">
        <f t="shared" si="291"/>
        <v>0</v>
      </c>
      <c r="BB523" s="171">
        <f t="shared" si="291"/>
        <v>0</v>
      </c>
      <c r="BC523" s="171">
        <f t="shared" si="291"/>
        <v>0</v>
      </c>
      <c r="BD523" s="171">
        <f t="shared" si="291"/>
        <v>0</v>
      </c>
      <c r="BE523" s="171">
        <f t="shared" si="291"/>
        <v>0</v>
      </c>
      <c r="BF523" s="171">
        <f t="shared" si="291"/>
        <v>0</v>
      </c>
      <c r="BG523" s="171">
        <f t="shared" si="291"/>
        <v>0</v>
      </c>
      <c r="BH523" s="171">
        <f t="shared" si="291"/>
        <v>0</v>
      </c>
      <c r="BI523" s="171">
        <f t="shared" si="291"/>
        <v>0</v>
      </c>
      <c r="BJ523" s="171">
        <f t="shared" si="291"/>
        <v>0</v>
      </c>
      <c r="BK523" s="171">
        <f t="shared" si="291"/>
        <v>0</v>
      </c>
      <c r="BL523" s="171">
        <f t="shared" si="291"/>
        <v>0</v>
      </c>
      <c r="BM523" s="171">
        <f t="shared" si="291"/>
        <v>0</v>
      </c>
      <c r="BN523" s="171">
        <f t="shared" si="291"/>
        <v>0</v>
      </c>
      <c r="BO523" s="171">
        <f t="shared" si="291"/>
        <v>0</v>
      </c>
      <c r="BP523" s="171">
        <f t="shared" si="291"/>
        <v>0</v>
      </c>
      <c r="BQ523" s="171">
        <f t="shared" si="291"/>
        <v>0</v>
      </c>
      <c r="BR523" s="171">
        <f t="shared" si="291"/>
        <v>0</v>
      </c>
      <c r="BS523" s="171">
        <f t="shared" si="291"/>
        <v>0</v>
      </c>
      <c r="BT523" s="171">
        <f t="shared" si="291"/>
        <v>0</v>
      </c>
      <c r="BU523" s="171">
        <f t="shared" si="291"/>
        <v>0</v>
      </c>
      <c r="BV523" s="171">
        <f t="shared" si="291"/>
        <v>0</v>
      </c>
      <c r="BW523" s="171">
        <f t="shared" si="291"/>
        <v>0</v>
      </c>
      <c r="BX523" s="171">
        <f t="shared" si="291"/>
        <v>0</v>
      </c>
      <c r="BY523" s="171">
        <f t="shared" si="291"/>
        <v>0</v>
      </c>
      <c r="BZ523" s="171">
        <f t="shared" si="291"/>
        <v>0</v>
      </c>
      <c r="CA523" s="171">
        <f t="shared" si="291"/>
        <v>0</v>
      </c>
      <c r="CB523" s="171">
        <f t="shared" si="291"/>
        <v>0</v>
      </c>
      <c r="CC523" s="171">
        <f t="shared" si="291"/>
        <v>0</v>
      </c>
      <c r="CD523" s="171">
        <f t="shared" si="291"/>
        <v>0</v>
      </c>
      <c r="CE523" s="171">
        <f t="shared" si="291"/>
        <v>0</v>
      </c>
      <c r="CF523" s="171">
        <f t="shared" si="291"/>
        <v>0</v>
      </c>
      <c r="CG523" s="171">
        <f t="shared" si="291"/>
        <v>0</v>
      </c>
    </row>
    <row r="524" spans="1:85" ht="14.1" hidden="1" customHeight="1" x14ac:dyDescent="0.2">
      <c r="A524" s="156">
        <f t="shared" ref="A524:A541" si="292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3">IF(J503=0,0,J503/J$502)</f>
        <v>6.8732189242072944E-2</v>
      </c>
      <c r="K524" s="170">
        <f t="shared" si="293"/>
        <v>0</v>
      </c>
      <c r="L524" s="170">
        <f t="shared" si="291"/>
        <v>4.4161215163845975E-2</v>
      </c>
      <c r="M524" s="170">
        <f t="shared" si="291"/>
        <v>6.4356853275190154E-2</v>
      </c>
      <c r="N524" s="170">
        <f t="shared" si="291"/>
        <v>0</v>
      </c>
      <c r="O524" s="170">
        <f t="shared" si="291"/>
        <v>3.5640259987845258E-2</v>
      </c>
      <c r="P524" s="170">
        <f t="shared" si="291"/>
        <v>9.7685734845515224E-2</v>
      </c>
      <c r="Q524" s="170">
        <f t="shared" si="291"/>
        <v>5.838728746464434E-2</v>
      </c>
      <c r="R524" s="170">
        <f t="shared" si="291"/>
        <v>0.14674818235052686</v>
      </c>
      <c r="S524" s="170">
        <f t="shared" si="291"/>
        <v>6.1881431357093161E-2</v>
      </c>
      <c r="T524" s="170">
        <f t="shared" si="291"/>
        <v>0.12455186362236467</v>
      </c>
      <c r="U524" s="170">
        <f t="shared" si="291"/>
        <v>8.1869321388709337E-2</v>
      </c>
      <c r="V524" s="170">
        <f t="shared" si="291"/>
        <v>5.5812599509478963E-2</v>
      </c>
      <c r="W524" s="170">
        <f t="shared" si="291"/>
        <v>5.8657978156247507E-2</v>
      </c>
      <c r="X524" s="170">
        <f t="shared" si="291"/>
        <v>7.2024468304755333E-3</v>
      </c>
      <c r="Y524" s="170">
        <f t="shared" si="291"/>
        <v>4.4915554188138529E-2</v>
      </c>
      <c r="Z524" s="170">
        <f t="shared" si="291"/>
        <v>0.16626823719090389</v>
      </c>
      <c r="AA524" s="170">
        <f t="shared" si="291"/>
        <v>7.3706559797281704E-2</v>
      </c>
      <c r="AB524" s="170">
        <f t="shared" si="291"/>
        <v>2.4604691897945435E-2</v>
      </c>
      <c r="AC524" s="170">
        <f t="shared" si="291"/>
        <v>4.3430713271539675E-2</v>
      </c>
      <c r="AD524" s="170">
        <f t="shared" si="291"/>
        <v>4.9445539203217398E-2</v>
      </c>
      <c r="AE524" s="170">
        <f t="shared" si="291"/>
        <v>5.8537366130893755E-2</v>
      </c>
      <c r="AF524" s="170">
        <f t="shared" si="291"/>
        <v>8.8324297655006725E-2</v>
      </c>
      <c r="AG524" s="170">
        <f t="shared" si="291"/>
        <v>0.10191938351546885</v>
      </c>
      <c r="AH524" s="170">
        <f t="shared" si="291"/>
        <v>0.13814998147012356</v>
      </c>
      <c r="AI524" s="170">
        <f t="shared" si="291"/>
        <v>2.4711180828530036E-2</v>
      </c>
      <c r="AJ524" s="170">
        <f t="shared" si="291"/>
        <v>0.33538846721159615</v>
      </c>
      <c r="AK524" s="170">
        <f t="shared" si="291"/>
        <v>0.22482107055268938</v>
      </c>
      <c r="AL524" s="170">
        <f t="shared" si="291"/>
        <v>0.20901107588895804</v>
      </c>
      <c r="AM524" s="170">
        <f t="shared" si="291"/>
        <v>0</v>
      </c>
      <c r="AN524" s="170">
        <f t="shared" si="291"/>
        <v>0</v>
      </c>
      <c r="AO524" s="170">
        <f t="shared" si="291"/>
        <v>0</v>
      </c>
      <c r="AP524" s="170">
        <f t="shared" si="291"/>
        <v>0</v>
      </c>
      <c r="AQ524" s="170">
        <f t="shared" si="291"/>
        <v>0</v>
      </c>
      <c r="AR524" s="170">
        <f t="shared" si="291"/>
        <v>0</v>
      </c>
      <c r="AS524" s="170">
        <f t="shared" si="291"/>
        <v>0</v>
      </c>
      <c r="AT524" s="170">
        <f t="shared" si="291"/>
        <v>0</v>
      </c>
      <c r="AU524" s="170">
        <f t="shared" si="291"/>
        <v>0</v>
      </c>
      <c r="AV524" s="170">
        <f t="shared" si="291"/>
        <v>0</v>
      </c>
      <c r="AW524" s="170">
        <f t="shared" si="291"/>
        <v>0</v>
      </c>
      <c r="AX524" s="170">
        <f t="shared" si="291"/>
        <v>0</v>
      </c>
      <c r="AY524" s="170">
        <f t="shared" si="291"/>
        <v>0</v>
      </c>
      <c r="AZ524" s="170">
        <f t="shared" si="291"/>
        <v>0</v>
      </c>
      <c r="BA524" s="170">
        <f t="shared" si="291"/>
        <v>0</v>
      </c>
      <c r="BB524" s="170">
        <f t="shared" si="291"/>
        <v>0</v>
      </c>
      <c r="BC524" s="170">
        <f t="shared" si="291"/>
        <v>0</v>
      </c>
      <c r="BD524" s="170">
        <f t="shared" si="291"/>
        <v>0</v>
      </c>
      <c r="BE524" s="170">
        <f t="shared" si="291"/>
        <v>0</v>
      </c>
      <c r="BF524" s="170">
        <f t="shared" si="291"/>
        <v>0</v>
      </c>
      <c r="BG524" s="170">
        <f t="shared" si="291"/>
        <v>0</v>
      </c>
      <c r="BH524" s="170">
        <f t="shared" si="291"/>
        <v>0</v>
      </c>
      <c r="BI524" s="170">
        <f t="shared" si="291"/>
        <v>0</v>
      </c>
      <c r="BJ524" s="170">
        <f t="shared" si="291"/>
        <v>0</v>
      </c>
      <c r="BK524" s="170">
        <f t="shared" si="291"/>
        <v>0</v>
      </c>
      <c r="BL524" s="170">
        <f t="shared" si="291"/>
        <v>0</v>
      </c>
      <c r="BM524" s="170">
        <f t="shared" si="291"/>
        <v>0</v>
      </c>
      <c r="BN524" s="170">
        <f t="shared" si="291"/>
        <v>0</v>
      </c>
      <c r="BO524" s="170">
        <f t="shared" si="291"/>
        <v>0</v>
      </c>
      <c r="BP524" s="170">
        <f t="shared" si="291"/>
        <v>0</v>
      </c>
      <c r="BQ524" s="170">
        <f t="shared" si="291"/>
        <v>0</v>
      </c>
      <c r="BR524" s="170">
        <f t="shared" si="291"/>
        <v>0</v>
      </c>
      <c r="BS524" s="170">
        <f t="shared" si="291"/>
        <v>0</v>
      </c>
      <c r="BT524" s="170">
        <f t="shared" si="291"/>
        <v>0</v>
      </c>
      <c r="BU524" s="170">
        <f t="shared" si="291"/>
        <v>0</v>
      </c>
      <c r="BV524" s="170">
        <f t="shared" si="291"/>
        <v>0</v>
      </c>
      <c r="BW524" s="170">
        <f t="shared" si="291"/>
        <v>0</v>
      </c>
      <c r="BX524" s="170">
        <f t="shared" si="291"/>
        <v>0</v>
      </c>
      <c r="BY524" s="170">
        <f t="shared" si="291"/>
        <v>0</v>
      </c>
      <c r="BZ524" s="170">
        <f t="shared" si="291"/>
        <v>0</v>
      </c>
      <c r="CA524" s="170">
        <f t="shared" si="291"/>
        <v>0</v>
      </c>
      <c r="CB524" s="170">
        <f t="shared" si="291"/>
        <v>0</v>
      </c>
      <c r="CC524" s="170">
        <f t="shared" si="291"/>
        <v>0</v>
      </c>
      <c r="CD524" s="170">
        <f t="shared" si="291"/>
        <v>0</v>
      </c>
      <c r="CE524" s="170">
        <f t="shared" si="291"/>
        <v>0</v>
      </c>
      <c r="CF524" s="170">
        <f t="shared" si="291"/>
        <v>0</v>
      </c>
      <c r="CG524" s="170">
        <f t="shared" si="291"/>
        <v>0</v>
      </c>
    </row>
    <row r="525" spans="1:85" ht="14.1" hidden="1" customHeight="1" x14ac:dyDescent="0.2">
      <c r="A525" s="156">
        <f t="shared" si="292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3"/>
        <v>0.90985277594814007</v>
      </c>
      <c r="K525" s="170">
        <f t="shared" si="293"/>
        <v>0</v>
      </c>
      <c r="L525" s="170">
        <f t="shared" si="291"/>
        <v>0.943712539152469</v>
      </c>
      <c r="M525" s="170">
        <f t="shared" si="291"/>
        <v>0.87270381124871299</v>
      </c>
      <c r="N525" s="170">
        <f t="shared" si="291"/>
        <v>0</v>
      </c>
      <c r="O525" s="170">
        <f t="shared" si="291"/>
        <v>0.94633704493035475</v>
      </c>
      <c r="P525" s="170">
        <f t="shared" si="291"/>
        <v>0.89812915698287343</v>
      </c>
      <c r="Q525" s="170">
        <f t="shared" si="291"/>
        <v>0.89181997130515456</v>
      </c>
      <c r="R525" s="170">
        <f t="shared" si="291"/>
        <v>0.853251817649473</v>
      </c>
      <c r="S525" s="170">
        <f t="shared" si="291"/>
        <v>0.93411212586006676</v>
      </c>
      <c r="T525" s="170">
        <f t="shared" si="291"/>
        <v>0.8754481363776353</v>
      </c>
      <c r="U525" s="170">
        <f t="shared" si="291"/>
        <v>0.90642240496606086</v>
      </c>
      <c r="V525" s="170">
        <f t="shared" si="291"/>
        <v>0.93987567511712367</v>
      </c>
      <c r="W525" s="170">
        <f t="shared" si="291"/>
        <v>0.94134202184375249</v>
      </c>
      <c r="X525" s="170">
        <f t="shared" si="291"/>
        <v>0.98908712579571878</v>
      </c>
      <c r="Y525" s="170">
        <f t="shared" si="291"/>
        <v>0.95148155372486087</v>
      </c>
      <c r="Z525" s="170">
        <f t="shared" si="291"/>
        <v>0.83373176280909611</v>
      </c>
      <c r="AA525" s="170">
        <f t="shared" si="291"/>
        <v>0.91770320128017779</v>
      </c>
      <c r="AB525" s="170">
        <f t="shared" si="291"/>
        <v>0.96880716812382739</v>
      </c>
      <c r="AC525" s="170">
        <f t="shared" si="291"/>
        <v>0.95656928672846042</v>
      </c>
      <c r="AD525" s="170">
        <f t="shared" si="291"/>
        <v>0.93791463597801461</v>
      </c>
      <c r="AE525" s="170">
        <f t="shared" si="291"/>
        <v>0.92850838701897687</v>
      </c>
      <c r="AF525" s="170">
        <f t="shared" si="291"/>
        <v>0.90105883199456538</v>
      </c>
      <c r="AG525" s="170">
        <f t="shared" si="291"/>
        <v>0.88355805337425786</v>
      </c>
      <c r="AH525" s="170">
        <f t="shared" si="291"/>
        <v>0.85293698541666219</v>
      </c>
      <c r="AI525" s="170">
        <f t="shared" si="291"/>
        <v>0.97528881917147003</v>
      </c>
      <c r="AJ525" s="170">
        <f t="shared" si="291"/>
        <v>0.66461153278840379</v>
      </c>
      <c r="AK525" s="170">
        <f t="shared" si="291"/>
        <v>0.77517892944731071</v>
      </c>
      <c r="AL525" s="170">
        <f t="shared" si="291"/>
        <v>0.79098892411104205</v>
      </c>
      <c r="AM525" s="170">
        <f t="shared" si="291"/>
        <v>0</v>
      </c>
      <c r="AN525" s="170">
        <f t="shared" si="291"/>
        <v>0</v>
      </c>
      <c r="AO525" s="170">
        <f t="shared" si="291"/>
        <v>0</v>
      </c>
      <c r="AP525" s="170">
        <f t="shared" si="291"/>
        <v>0</v>
      </c>
      <c r="AQ525" s="170">
        <f t="shared" si="291"/>
        <v>0</v>
      </c>
      <c r="AR525" s="170">
        <f t="shared" si="291"/>
        <v>0</v>
      </c>
      <c r="AS525" s="170">
        <f t="shared" si="291"/>
        <v>0</v>
      </c>
      <c r="AT525" s="170">
        <f t="shared" si="291"/>
        <v>0</v>
      </c>
      <c r="AU525" s="170">
        <f t="shared" si="291"/>
        <v>0</v>
      </c>
      <c r="AV525" s="170">
        <f t="shared" si="291"/>
        <v>0</v>
      </c>
      <c r="AW525" s="170">
        <f t="shared" si="291"/>
        <v>0</v>
      </c>
      <c r="AX525" s="170">
        <f t="shared" si="291"/>
        <v>0</v>
      </c>
      <c r="AY525" s="170">
        <f t="shared" si="291"/>
        <v>0</v>
      </c>
      <c r="AZ525" s="170">
        <f t="shared" si="291"/>
        <v>0</v>
      </c>
      <c r="BA525" s="170">
        <f t="shared" si="291"/>
        <v>0</v>
      </c>
      <c r="BB525" s="170">
        <f t="shared" si="291"/>
        <v>0</v>
      </c>
      <c r="BC525" s="170">
        <f t="shared" si="291"/>
        <v>0</v>
      </c>
      <c r="BD525" s="170">
        <f t="shared" si="291"/>
        <v>0</v>
      </c>
      <c r="BE525" s="170">
        <f t="shared" si="291"/>
        <v>0</v>
      </c>
      <c r="BF525" s="170">
        <f t="shared" si="291"/>
        <v>0</v>
      </c>
      <c r="BG525" s="170">
        <f t="shared" si="291"/>
        <v>0</v>
      </c>
      <c r="BH525" s="170">
        <f t="shared" si="291"/>
        <v>0</v>
      </c>
      <c r="BI525" s="170">
        <f t="shared" si="291"/>
        <v>0</v>
      </c>
      <c r="BJ525" s="170">
        <f t="shared" si="291"/>
        <v>0</v>
      </c>
      <c r="BK525" s="170">
        <f t="shared" si="291"/>
        <v>0</v>
      </c>
      <c r="BL525" s="170">
        <f t="shared" si="291"/>
        <v>0</v>
      </c>
      <c r="BM525" s="170">
        <f t="shared" si="291"/>
        <v>0</v>
      </c>
      <c r="BN525" s="170">
        <f t="shared" si="291"/>
        <v>0</v>
      </c>
      <c r="BO525" s="170">
        <f t="shared" si="291"/>
        <v>0</v>
      </c>
      <c r="BP525" s="170">
        <f t="shared" si="291"/>
        <v>0</v>
      </c>
      <c r="BQ525" s="170">
        <f t="shared" si="291"/>
        <v>0</v>
      </c>
      <c r="BR525" s="170">
        <f t="shared" si="291"/>
        <v>0</v>
      </c>
      <c r="BS525" s="170">
        <f t="shared" si="291"/>
        <v>0</v>
      </c>
      <c r="BT525" s="170">
        <f t="shared" si="291"/>
        <v>0</v>
      </c>
      <c r="BU525" s="170">
        <f t="shared" si="291"/>
        <v>0</v>
      </c>
      <c r="BV525" s="170">
        <f t="shared" si="291"/>
        <v>0</v>
      </c>
      <c r="BW525" s="170">
        <f t="shared" si="291"/>
        <v>0</v>
      </c>
      <c r="BX525" s="170">
        <f t="shared" si="291"/>
        <v>0</v>
      </c>
      <c r="BY525" s="170">
        <f t="shared" si="291"/>
        <v>0</v>
      </c>
      <c r="BZ525" s="170">
        <f t="shared" si="291"/>
        <v>0</v>
      </c>
      <c r="CA525" s="170">
        <f t="shared" si="291"/>
        <v>0</v>
      </c>
      <c r="CB525" s="170">
        <f t="shared" si="291"/>
        <v>0</v>
      </c>
      <c r="CC525" s="170">
        <f t="shared" si="291"/>
        <v>0</v>
      </c>
      <c r="CD525" s="170">
        <f t="shared" si="291"/>
        <v>0</v>
      </c>
      <c r="CE525" s="170">
        <f t="shared" si="291"/>
        <v>0</v>
      </c>
      <c r="CF525" s="170">
        <f t="shared" si="291"/>
        <v>0</v>
      </c>
      <c r="CG525" s="170">
        <f t="shared" si="291"/>
        <v>0</v>
      </c>
    </row>
    <row r="526" spans="1:85" ht="14.1" hidden="1" customHeight="1" x14ac:dyDescent="0.2">
      <c r="A526" s="156">
        <f t="shared" si="292"/>
        <v>25</v>
      </c>
      <c r="B526" s="157"/>
      <c r="C526" s="158"/>
      <c r="D526" s="159" t="str">
        <f t="shared" ref="D526:E536" si="294">VLOOKUP($A526,$A$10:$M$500,D$500,0)</f>
        <v>(1</v>
      </c>
      <c r="E526" s="159" t="str">
        <f t="shared" si="294"/>
        <v>אגרות חוב ממשלתיות:</v>
      </c>
      <c r="F526" s="159"/>
      <c r="G526" s="159"/>
      <c r="H526" s="159"/>
      <c r="I526" s="160"/>
      <c r="J526" s="170">
        <f t="shared" si="293"/>
        <v>0.37739191651037607</v>
      </c>
      <c r="K526" s="170">
        <f t="shared" si="293"/>
        <v>0</v>
      </c>
      <c r="L526" s="170">
        <f t="shared" si="291"/>
        <v>0.38718992095197885</v>
      </c>
      <c r="M526" s="170">
        <f t="shared" si="291"/>
        <v>0.24528442019197988</v>
      </c>
      <c r="N526" s="170">
        <f t="shared" si="291"/>
        <v>0</v>
      </c>
      <c r="O526" s="170">
        <f t="shared" si="291"/>
        <v>0.75476814896590216</v>
      </c>
      <c r="P526" s="170">
        <f t="shared" si="291"/>
        <v>0</v>
      </c>
      <c r="Q526" s="170">
        <f t="shared" si="291"/>
        <v>0.27898940600754524</v>
      </c>
      <c r="R526" s="170">
        <f t="shared" si="291"/>
        <v>0.853251817649473</v>
      </c>
      <c r="S526" s="170">
        <f t="shared" si="291"/>
        <v>0.75449817628958382</v>
      </c>
      <c r="T526" s="170">
        <f t="shared" si="291"/>
        <v>0.2164350095332471</v>
      </c>
      <c r="U526" s="170">
        <f t="shared" si="291"/>
        <v>0.42819316591357698</v>
      </c>
      <c r="V526" s="170">
        <f t="shared" si="291"/>
        <v>0.93245629426782262</v>
      </c>
      <c r="W526" s="170">
        <f t="shared" si="291"/>
        <v>5.5358320672690628E-2</v>
      </c>
      <c r="X526" s="170">
        <f t="shared" si="291"/>
        <v>0.28433793784465256</v>
      </c>
      <c r="Y526" s="170">
        <f t="shared" si="291"/>
        <v>0.74711144149944753</v>
      </c>
      <c r="Z526" s="170">
        <f t="shared" si="291"/>
        <v>0</v>
      </c>
      <c r="AA526" s="170">
        <f t="shared" si="291"/>
        <v>0.21030344199319601</v>
      </c>
      <c r="AB526" s="170">
        <f t="shared" si="291"/>
        <v>0.78534752539579045</v>
      </c>
      <c r="AC526" s="170">
        <f t="shared" si="291"/>
        <v>0.18032229972256958</v>
      </c>
      <c r="AD526" s="170">
        <f t="shared" si="291"/>
        <v>0.33276276962523255</v>
      </c>
      <c r="AE526" s="170">
        <f t="shared" si="291"/>
        <v>0.20119491909888906</v>
      </c>
      <c r="AF526" s="170">
        <f t="shared" si="291"/>
        <v>0.2635892532035744</v>
      </c>
      <c r="AG526" s="170">
        <f t="shared" si="291"/>
        <v>0.29493522929548699</v>
      </c>
      <c r="AH526" s="170">
        <f t="shared" si="291"/>
        <v>0.38088946657795442</v>
      </c>
      <c r="AI526" s="170">
        <f t="shared" si="291"/>
        <v>0.24298832837563583</v>
      </c>
      <c r="AJ526" s="170">
        <f t="shared" si="291"/>
        <v>0.60199470548740641</v>
      </c>
      <c r="AK526" s="170">
        <f t="shared" si="291"/>
        <v>0.32123012666024864</v>
      </c>
      <c r="AL526" s="170">
        <f t="shared" si="291"/>
        <v>0.18547723472226874</v>
      </c>
      <c r="AM526" s="170">
        <f t="shared" si="291"/>
        <v>0</v>
      </c>
      <c r="AN526" s="170">
        <f t="shared" si="291"/>
        <v>0</v>
      </c>
      <c r="AO526" s="170">
        <f t="shared" si="291"/>
        <v>0</v>
      </c>
      <c r="AP526" s="170">
        <f t="shared" si="291"/>
        <v>0</v>
      </c>
      <c r="AQ526" s="170">
        <f t="shared" si="291"/>
        <v>0</v>
      </c>
      <c r="AR526" s="170">
        <f t="shared" si="291"/>
        <v>0</v>
      </c>
      <c r="AS526" s="170">
        <f t="shared" ref="AS526:DN534" si="295">IF(AS505=0,0,AS505/AS$502)</f>
        <v>0</v>
      </c>
      <c r="AT526" s="170">
        <f t="shared" si="295"/>
        <v>0</v>
      </c>
      <c r="AU526" s="170">
        <f t="shared" si="295"/>
        <v>0</v>
      </c>
      <c r="AV526" s="170">
        <f t="shared" si="295"/>
        <v>0</v>
      </c>
      <c r="AW526" s="170">
        <f t="shared" si="295"/>
        <v>0</v>
      </c>
      <c r="AX526" s="170">
        <f t="shared" si="295"/>
        <v>0</v>
      </c>
      <c r="AY526" s="170">
        <f t="shared" si="295"/>
        <v>0</v>
      </c>
      <c r="AZ526" s="170">
        <f t="shared" si="295"/>
        <v>0</v>
      </c>
      <c r="BA526" s="170">
        <f t="shared" si="295"/>
        <v>0</v>
      </c>
      <c r="BB526" s="170">
        <f t="shared" si="295"/>
        <v>0</v>
      </c>
      <c r="BC526" s="170">
        <f t="shared" si="295"/>
        <v>0</v>
      </c>
      <c r="BD526" s="170">
        <f t="shared" si="295"/>
        <v>0</v>
      </c>
      <c r="BE526" s="170">
        <f t="shared" si="295"/>
        <v>0</v>
      </c>
      <c r="BF526" s="170">
        <f t="shared" si="295"/>
        <v>0</v>
      </c>
      <c r="BG526" s="170">
        <f t="shared" si="295"/>
        <v>0</v>
      </c>
      <c r="BH526" s="170">
        <f t="shared" si="295"/>
        <v>0</v>
      </c>
      <c r="BI526" s="170">
        <f t="shared" si="295"/>
        <v>0</v>
      </c>
      <c r="BJ526" s="170">
        <f t="shared" si="295"/>
        <v>0</v>
      </c>
      <c r="BK526" s="170">
        <f t="shared" si="295"/>
        <v>0</v>
      </c>
      <c r="BL526" s="170">
        <f t="shared" si="295"/>
        <v>0</v>
      </c>
      <c r="BM526" s="170">
        <f t="shared" si="295"/>
        <v>0</v>
      </c>
      <c r="BN526" s="170">
        <f t="shared" si="295"/>
        <v>0</v>
      </c>
      <c r="BO526" s="170">
        <f t="shared" si="295"/>
        <v>0</v>
      </c>
      <c r="BP526" s="170">
        <f t="shared" si="295"/>
        <v>0</v>
      </c>
      <c r="BQ526" s="170">
        <f t="shared" si="295"/>
        <v>0</v>
      </c>
      <c r="BR526" s="170">
        <f t="shared" si="295"/>
        <v>0</v>
      </c>
      <c r="BS526" s="170">
        <f t="shared" si="295"/>
        <v>0</v>
      </c>
      <c r="BT526" s="170">
        <f t="shared" si="295"/>
        <v>0</v>
      </c>
      <c r="BU526" s="170">
        <f t="shared" si="295"/>
        <v>0</v>
      </c>
      <c r="BV526" s="170">
        <f t="shared" si="295"/>
        <v>0</v>
      </c>
      <c r="BW526" s="170">
        <f t="shared" si="295"/>
        <v>0</v>
      </c>
      <c r="BX526" s="170">
        <f t="shared" si="295"/>
        <v>0</v>
      </c>
      <c r="BY526" s="170">
        <f t="shared" si="295"/>
        <v>0</v>
      </c>
      <c r="BZ526" s="170">
        <f t="shared" si="295"/>
        <v>0</v>
      </c>
      <c r="CA526" s="170">
        <f t="shared" si="295"/>
        <v>0</v>
      </c>
      <c r="CB526" s="170">
        <f t="shared" si="295"/>
        <v>0</v>
      </c>
      <c r="CC526" s="170">
        <f t="shared" si="295"/>
        <v>0</v>
      </c>
      <c r="CD526" s="170">
        <f t="shared" si="295"/>
        <v>0</v>
      </c>
      <c r="CE526" s="170">
        <f t="shared" si="295"/>
        <v>0</v>
      </c>
      <c r="CF526" s="170">
        <f t="shared" si="295"/>
        <v>0</v>
      </c>
      <c r="CG526" s="170">
        <f t="shared" si="295"/>
        <v>0</v>
      </c>
    </row>
    <row r="527" spans="1:85" ht="14.1" hidden="1" customHeight="1" x14ac:dyDescent="0.2">
      <c r="A527" s="156">
        <f t="shared" si="292"/>
        <v>44</v>
      </c>
      <c r="B527" s="157"/>
      <c r="C527" s="158"/>
      <c r="D527" s="159" t="str">
        <f t="shared" si="294"/>
        <v>(2</v>
      </c>
      <c r="E527" s="159" t="str">
        <f t="shared" si="294"/>
        <v xml:space="preserve">תעודות חוב מסחריות: </v>
      </c>
      <c r="F527" s="159"/>
      <c r="G527" s="159"/>
      <c r="H527" s="159"/>
      <c r="I527" s="160"/>
      <c r="J527" s="170">
        <f t="shared" si="293"/>
        <v>0</v>
      </c>
      <c r="K527" s="170">
        <f t="shared" si="293"/>
        <v>0</v>
      </c>
      <c r="L527" s="170">
        <f t="shared" si="293"/>
        <v>0</v>
      </c>
      <c r="M527" s="170">
        <f t="shared" si="293"/>
        <v>0</v>
      </c>
      <c r="N527" s="170">
        <f t="shared" si="293"/>
        <v>0</v>
      </c>
      <c r="O527" s="170">
        <f t="shared" si="293"/>
        <v>0</v>
      </c>
      <c r="P527" s="170">
        <f t="shared" si="293"/>
        <v>0</v>
      </c>
      <c r="Q527" s="170">
        <f t="shared" si="293"/>
        <v>0</v>
      </c>
      <c r="R527" s="170">
        <f t="shared" si="293"/>
        <v>0</v>
      </c>
      <c r="S527" s="170">
        <f t="shared" si="293"/>
        <v>0</v>
      </c>
      <c r="T527" s="170">
        <f t="shared" si="293"/>
        <v>0</v>
      </c>
      <c r="U527" s="170">
        <f t="shared" si="293"/>
        <v>0</v>
      </c>
      <c r="V527" s="170">
        <f t="shared" si="293"/>
        <v>0</v>
      </c>
      <c r="W527" s="170">
        <f t="shared" si="293"/>
        <v>0</v>
      </c>
      <c r="X527" s="170">
        <f t="shared" si="293"/>
        <v>0</v>
      </c>
      <c r="Y527" s="170">
        <f t="shared" si="293"/>
        <v>0</v>
      </c>
      <c r="Z527" s="170">
        <f t="shared" ref="Z527:CU535" si="296">IF(Z506=0,0,Z506/Z$502)</f>
        <v>0</v>
      </c>
      <c r="AA527" s="170">
        <f t="shared" si="296"/>
        <v>0</v>
      </c>
      <c r="AB527" s="170">
        <f t="shared" si="296"/>
        <v>0</v>
      </c>
      <c r="AC527" s="170">
        <f t="shared" si="296"/>
        <v>0</v>
      </c>
      <c r="AD527" s="170">
        <f t="shared" si="296"/>
        <v>0</v>
      </c>
      <c r="AE527" s="170">
        <f t="shared" si="296"/>
        <v>0</v>
      </c>
      <c r="AF527" s="170">
        <f t="shared" si="296"/>
        <v>0</v>
      </c>
      <c r="AG527" s="170">
        <f t="shared" si="296"/>
        <v>0</v>
      </c>
      <c r="AH527" s="170">
        <f t="shared" si="296"/>
        <v>0</v>
      </c>
      <c r="AI527" s="170">
        <f t="shared" si="296"/>
        <v>0</v>
      </c>
      <c r="AJ527" s="170">
        <f t="shared" si="296"/>
        <v>0</v>
      </c>
      <c r="AK527" s="170">
        <f t="shared" si="296"/>
        <v>0</v>
      </c>
      <c r="AL527" s="170">
        <f t="shared" si="296"/>
        <v>0</v>
      </c>
      <c r="AM527" s="170">
        <f t="shared" si="296"/>
        <v>0</v>
      </c>
      <c r="AN527" s="170">
        <f t="shared" si="296"/>
        <v>0</v>
      </c>
      <c r="AO527" s="170">
        <f t="shared" si="296"/>
        <v>0</v>
      </c>
      <c r="AP527" s="170">
        <f t="shared" si="296"/>
        <v>0</v>
      </c>
      <c r="AQ527" s="170">
        <f t="shared" si="296"/>
        <v>0</v>
      </c>
      <c r="AR527" s="170">
        <f t="shared" si="296"/>
        <v>0</v>
      </c>
      <c r="AS527" s="170">
        <f t="shared" si="296"/>
        <v>0</v>
      </c>
      <c r="AT527" s="170">
        <f t="shared" si="296"/>
        <v>0</v>
      </c>
      <c r="AU527" s="170">
        <f t="shared" si="296"/>
        <v>0</v>
      </c>
      <c r="AV527" s="170">
        <f t="shared" si="296"/>
        <v>0</v>
      </c>
      <c r="AW527" s="170">
        <f t="shared" si="296"/>
        <v>0</v>
      </c>
      <c r="AX527" s="170">
        <f t="shared" si="296"/>
        <v>0</v>
      </c>
      <c r="AY527" s="170">
        <f t="shared" si="296"/>
        <v>0</v>
      </c>
      <c r="AZ527" s="170">
        <f t="shared" si="296"/>
        <v>0</v>
      </c>
      <c r="BA527" s="170">
        <f t="shared" si="296"/>
        <v>0</v>
      </c>
      <c r="BB527" s="170">
        <f t="shared" si="296"/>
        <v>0</v>
      </c>
      <c r="BC527" s="170">
        <f t="shared" si="295"/>
        <v>0</v>
      </c>
      <c r="BD527" s="170">
        <f t="shared" si="295"/>
        <v>0</v>
      </c>
      <c r="BE527" s="170">
        <f t="shared" si="295"/>
        <v>0</v>
      </c>
      <c r="BF527" s="170">
        <f t="shared" si="295"/>
        <v>0</v>
      </c>
      <c r="BG527" s="170">
        <f t="shared" si="295"/>
        <v>0</v>
      </c>
      <c r="BH527" s="170">
        <f t="shared" si="295"/>
        <v>0</v>
      </c>
      <c r="BI527" s="170">
        <f t="shared" si="295"/>
        <v>0</v>
      </c>
      <c r="BJ527" s="170">
        <f t="shared" si="295"/>
        <v>0</v>
      </c>
      <c r="BK527" s="170">
        <f t="shared" si="295"/>
        <v>0</v>
      </c>
      <c r="BL527" s="170">
        <f t="shared" si="295"/>
        <v>0</v>
      </c>
      <c r="BM527" s="170">
        <f t="shared" si="295"/>
        <v>0</v>
      </c>
      <c r="BN527" s="170">
        <f t="shared" si="295"/>
        <v>0</v>
      </c>
      <c r="BO527" s="170">
        <f t="shared" si="295"/>
        <v>0</v>
      </c>
      <c r="BP527" s="170">
        <f t="shared" si="295"/>
        <v>0</v>
      </c>
      <c r="BQ527" s="170">
        <f t="shared" si="295"/>
        <v>0</v>
      </c>
      <c r="BR527" s="170">
        <f t="shared" si="295"/>
        <v>0</v>
      </c>
      <c r="BS527" s="170">
        <f t="shared" si="295"/>
        <v>0</v>
      </c>
      <c r="BT527" s="170">
        <f t="shared" si="295"/>
        <v>0</v>
      </c>
      <c r="BU527" s="170">
        <f t="shared" si="295"/>
        <v>0</v>
      </c>
      <c r="BV527" s="170">
        <f t="shared" si="295"/>
        <v>0</v>
      </c>
      <c r="BW527" s="170">
        <f t="shared" si="295"/>
        <v>0</v>
      </c>
      <c r="BX527" s="170">
        <f t="shared" si="295"/>
        <v>0</v>
      </c>
      <c r="BY527" s="170">
        <f t="shared" si="295"/>
        <v>0</v>
      </c>
      <c r="BZ527" s="170">
        <f t="shared" si="295"/>
        <v>0</v>
      </c>
      <c r="CA527" s="170">
        <f t="shared" si="295"/>
        <v>0</v>
      </c>
      <c r="CB527" s="170">
        <f t="shared" si="295"/>
        <v>0</v>
      </c>
      <c r="CC527" s="170">
        <f t="shared" si="295"/>
        <v>0</v>
      </c>
      <c r="CD527" s="170">
        <f t="shared" si="295"/>
        <v>0</v>
      </c>
      <c r="CE527" s="170">
        <f t="shared" si="295"/>
        <v>0</v>
      </c>
      <c r="CF527" s="170">
        <f t="shared" si="295"/>
        <v>0</v>
      </c>
      <c r="CG527" s="170">
        <f t="shared" si="296"/>
        <v>0</v>
      </c>
    </row>
    <row r="528" spans="1:85" ht="14.1" hidden="1" customHeight="1" x14ac:dyDescent="0.2">
      <c r="A528" s="156">
        <f t="shared" si="292"/>
        <v>96</v>
      </c>
      <c r="B528" s="157"/>
      <c r="C528" s="158"/>
      <c r="D528" s="159" t="str">
        <f t="shared" si="294"/>
        <v>(3</v>
      </c>
      <c r="E528" s="159" t="str">
        <f t="shared" si="294"/>
        <v>אג"ח קונצרני:</v>
      </c>
      <c r="F528" s="159"/>
      <c r="G528" s="159"/>
      <c r="H528" s="159"/>
      <c r="I528" s="160"/>
      <c r="J528" s="170">
        <f t="shared" si="293"/>
        <v>0.1784649173725473</v>
      </c>
      <c r="K528" s="170">
        <f t="shared" si="293"/>
        <v>0</v>
      </c>
      <c r="L528" s="170">
        <f t="shared" si="293"/>
        <v>0.10618398458211378</v>
      </c>
      <c r="M528" s="170">
        <f t="shared" si="293"/>
        <v>0.11030904907230972</v>
      </c>
      <c r="N528" s="170">
        <f t="shared" si="293"/>
        <v>0</v>
      </c>
      <c r="O528" s="170">
        <f t="shared" si="293"/>
        <v>0.14601076444272634</v>
      </c>
      <c r="P528" s="170">
        <f t="shared" si="293"/>
        <v>4.2340633329254265E-3</v>
      </c>
      <c r="Q528" s="170">
        <f t="shared" si="293"/>
        <v>0.1082740897031647</v>
      </c>
      <c r="R528" s="170">
        <f t="shared" si="293"/>
        <v>0</v>
      </c>
      <c r="S528" s="170">
        <f t="shared" si="293"/>
        <v>0.15818309673551167</v>
      </c>
      <c r="T528" s="170">
        <f t="shared" si="293"/>
        <v>2.0385930389654689E-3</v>
      </c>
      <c r="U528" s="170">
        <f t="shared" si="293"/>
        <v>0.19678756036028711</v>
      </c>
      <c r="V528" s="170">
        <f t="shared" si="293"/>
        <v>7.4193808493010667E-3</v>
      </c>
      <c r="W528" s="170">
        <f t="shared" si="293"/>
        <v>0</v>
      </c>
      <c r="X528" s="170">
        <f t="shared" si="293"/>
        <v>0.19504154083966513</v>
      </c>
      <c r="Y528" s="170">
        <f t="shared" si="293"/>
        <v>0.20278365216550945</v>
      </c>
      <c r="Z528" s="170">
        <f t="shared" si="296"/>
        <v>6.5218074736470705E-3</v>
      </c>
      <c r="AA528" s="170">
        <f t="shared" si="296"/>
        <v>0.3401530904184934</v>
      </c>
      <c r="AB528" s="170">
        <f t="shared" si="296"/>
        <v>0.18345964272803691</v>
      </c>
      <c r="AC528" s="170">
        <f t="shared" si="296"/>
        <v>5.7497042996599704E-2</v>
      </c>
      <c r="AD528" s="170">
        <f t="shared" si="296"/>
        <v>0.30033373113784873</v>
      </c>
      <c r="AE528" s="170">
        <f t="shared" si="296"/>
        <v>0.14703190295412494</v>
      </c>
      <c r="AF528" s="170">
        <f t="shared" si="296"/>
        <v>0.14307908662494956</v>
      </c>
      <c r="AG528" s="170">
        <f t="shared" si="296"/>
        <v>0.16127368951546175</v>
      </c>
      <c r="AH528" s="170">
        <f t="shared" si="296"/>
        <v>0.13374913581424178</v>
      </c>
      <c r="AI528" s="170">
        <f t="shared" si="296"/>
        <v>0.14135917746071175</v>
      </c>
      <c r="AJ528" s="170">
        <f t="shared" si="296"/>
        <v>4.3974684515943468E-2</v>
      </c>
      <c r="AK528" s="170">
        <f t="shared" si="296"/>
        <v>0.2844775042924173</v>
      </c>
      <c r="AL528" s="170">
        <f t="shared" si="296"/>
        <v>8.0108372241184236E-2</v>
      </c>
      <c r="AM528" s="170">
        <f t="shared" si="296"/>
        <v>0</v>
      </c>
      <c r="AN528" s="170">
        <f t="shared" si="296"/>
        <v>0</v>
      </c>
      <c r="AO528" s="170">
        <f t="shared" si="296"/>
        <v>0</v>
      </c>
      <c r="AP528" s="170">
        <f t="shared" si="296"/>
        <v>0</v>
      </c>
      <c r="AQ528" s="170">
        <f t="shared" si="296"/>
        <v>0</v>
      </c>
      <c r="AR528" s="170">
        <f t="shared" si="296"/>
        <v>0</v>
      </c>
      <c r="AS528" s="170">
        <f t="shared" si="296"/>
        <v>0</v>
      </c>
      <c r="AT528" s="170">
        <f t="shared" si="296"/>
        <v>0</v>
      </c>
      <c r="AU528" s="170">
        <f t="shared" si="296"/>
        <v>0</v>
      </c>
      <c r="AV528" s="170">
        <f t="shared" si="296"/>
        <v>0</v>
      </c>
      <c r="AW528" s="170">
        <f t="shared" si="296"/>
        <v>0</v>
      </c>
      <c r="AX528" s="170">
        <f t="shared" si="296"/>
        <v>0</v>
      </c>
      <c r="AY528" s="170">
        <f t="shared" si="296"/>
        <v>0</v>
      </c>
      <c r="AZ528" s="170">
        <f t="shared" si="296"/>
        <v>0</v>
      </c>
      <c r="BA528" s="170">
        <f t="shared" si="296"/>
        <v>0</v>
      </c>
      <c r="BB528" s="170">
        <f t="shared" si="296"/>
        <v>0</v>
      </c>
      <c r="BC528" s="170">
        <f t="shared" si="295"/>
        <v>0</v>
      </c>
      <c r="BD528" s="170">
        <f t="shared" si="295"/>
        <v>0</v>
      </c>
      <c r="BE528" s="170">
        <f t="shared" si="295"/>
        <v>0</v>
      </c>
      <c r="BF528" s="170">
        <f t="shared" si="295"/>
        <v>0</v>
      </c>
      <c r="BG528" s="170">
        <f t="shared" si="295"/>
        <v>0</v>
      </c>
      <c r="BH528" s="170">
        <f t="shared" si="295"/>
        <v>0</v>
      </c>
      <c r="BI528" s="170">
        <f t="shared" si="295"/>
        <v>0</v>
      </c>
      <c r="BJ528" s="170">
        <f t="shared" si="295"/>
        <v>0</v>
      </c>
      <c r="BK528" s="170">
        <f t="shared" si="295"/>
        <v>0</v>
      </c>
      <c r="BL528" s="170">
        <f t="shared" si="295"/>
        <v>0</v>
      </c>
      <c r="BM528" s="170">
        <f t="shared" si="295"/>
        <v>0</v>
      </c>
      <c r="BN528" s="170">
        <f t="shared" si="295"/>
        <v>0</v>
      </c>
      <c r="BO528" s="170">
        <f t="shared" si="295"/>
        <v>0</v>
      </c>
      <c r="BP528" s="170">
        <f t="shared" si="295"/>
        <v>0</v>
      </c>
      <c r="BQ528" s="170">
        <f t="shared" si="295"/>
        <v>0</v>
      </c>
      <c r="BR528" s="170">
        <f t="shared" si="295"/>
        <v>0</v>
      </c>
      <c r="BS528" s="170">
        <f t="shared" si="295"/>
        <v>0</v>
      </c>
      <c r="BT528" s="170">
        <f t="shared" si="295"/>
        <v>0</v>
      </c>
      <c r="BU528" s="170">
        <f t="shared" si="295"/>
        <v>0</v>
      </c>
      <c r="BV528" s="170">
        <f t="shared" si="295"/>
        <v>0</v>
      </c>
      <c r="BW528" s="170">
        <f t="shared" si="295"/>
        <v>0</v>
      </c>
      <c r="BX528" s="170">
        <f t="shared" si="295"/>
        <v>0</v>
      </c>
      <c r="BY528" s="170">
        <f t="shared" si="295"/>
        <v>0</v>
      </c>
      <c r="BZ528" s="170">
        <f t="shared" si="295"/>
        <v>0</v>
      </c>
      <c r="CA528" s="170">
        <f t="shared" si="295"/>
        <v>0</v>
      </c>
      <c r="CB528" s="170">
        <f t="shared" si="295"/>
        <v>0</v>
      </c>
      <c r="CC528" s="170">
        <f t="shared" si="295"/>
        <v>0</v>
      </c>
      <c r="CD528" s="170">
        <f t="shared" si="295"/>
        <v>0</v>
      </c>
      <c r="CE528" s="170">
        <f t="shared" si="295"/>
        <v>0</v>
      </c>
      <c r="CF528" s="170">
        <f t="shared" si="295"/>
        <v>0</v>
      </c>
      <c r="CG528" s="170">
        <f t="shared" si="296"/>
        <v>0</v>
      </c>
    </row>
    <row r="529" spans="1:85" ht="14.1" hidden="1" customHeight="1" x14ac:dyDescent="0.2">
      <c r="A529" s="156">
        <f t="shared" si="292"/>
        <v>155</v>
      </c>
      <c r="B529" s="157"/>
      <c r="C529" s="158"/>
      <c r="D529" s="159" t="str">
        <f t="shared" si="294"/>
        <v>4)</v>
      </c>
      <c r="E529" s="159" t="str">
        <f t="shared" si="294"/>
        <v>מניות (למעט חברות מוחזקות)</v>
      </c>
      <c r="F529" s="159"/>
      <c r="G529" s="159"/>
      <c r="H529" s="159"/>
      <c r="I529" s="160"/>
      <c r="J529" s="170">
        <f t="shared" si="293"/>
        <v>0.21137577149782633</v>
      </c>
      <c r="K529" s="170">
        <f t="shared" si="293"/>
        <v>0</v>
      </c>
      <c r="L529" s="170">
        <f t="shared" si="293"/>
        <v>0.23675571994776906</v>
      </c>
      <c r="M529" s="170">
        <f t="shared" si="293"/>
        <v>0.26255417420367405</v>
      </c>
      <c r="N529" s="170">
        <f t="shared" si="293"/>
        <v>0</v>
      </c>
      <c r="O529" s="170">
        <f t="shared" si="293"/>
        <v>3.4019083997856858E-2</v>
      </c>
      <c r="P529" s="170">
        <f t="shared" si="293"/>
        <v>0.52924515957038487</v>
      </c>
      <c r="Q529" s="170">
        <f t="shared" si="293"/>
        <v>0.24431214663558118</v>
      </c>
      <c r="R529" s="170">
        <f t="shared" si="293"/>
        <v>0</v>
      </c>
      <c r="S529" s="170">
        <f t="shared" si="293"/>
        <v>0</v>
      </c>
      <c r="T529" s="170">
        <f t="shared" si="293"/>
        <v>0.49201193564404999</v>
      </c>
      <c r="U529" s="170">
        <f t="shared" si="293"/>
        <v>0.20333977970903014</v>
      </c>
      <c r="V529" s="170">
        <f t="shared" si="293"/>
        <v>0</v>
      </c>
      <c r="W529" s="170">
        <f t="shared" si="293"/>
        <v>0.57974120511726868</v>
      </c>
      <c r="X529" s="170">
        <f t="shared" si="293"/>
        <v>0.1110941714841833</v>
      </c>
      <c r="Y529" s="170">
        <f t="shared" si="293"/>
        <v>0</v>
      </c>
      <c r="Z529" s="170">
        <f t="shared" si="296"/>
        <v>0.56781115404234572</v>
      </c>
      <c r="AA529" s="170">
        <f t="shared" si="296"/>
        <v>0.19518286502901708</v>
      </c>
      <c r="AB529" s="170">
        <f t="shared" si="296"/>
        <v>0</v>
      </c>
      <c r="AC529" s="170">
        <f t="shared" si="296"/>
        <v>0.44986811259709064</v>
      </c>
      <c r="AD529" s="170">
        <f t="shared" si="296"/>
        <v>0.19407288238037035</v>
      </c>
      <c r="AE529" s="170">
        <f t="shared" si="296"/>
        <v>0.26157950227185989</v>
      </c>
      <c r="AF529" s="170">
        <f t="shared" si="296"/>
        <v>0.21755896117109966</v>
      </c>
      <c r="AG529" s="170">
        <f t="shared" si="296"/>
        <v>0.14926952513393124</v>
      </c>
      <c r="AH529" s="170">
        <f t="shared" si="296"/>
        <v>8.0725786002683028E-2</v>
      </c>
      <c r="AI529" s="170">
        <f t="shared" si="296"/>
        <v>0.13012534805738682</v>
      </c>
      <c r="AJ529" s="170">
        <f t="shared" si="296"/>
        <v>5.7029491297506205E-3</v>
      </c>
      <c r="AK529" s="170">
        <f t="shared" si="296"/>
        <v>0.12929954386509654</v>
      </c>
      <c r="AL529" s="170">
        <f t="shared" si="296"/>
        <v>0.45961026690847717</v>
      </c>
      <c r="AM529" s="170">
        <f t="shared" si="296"/>
        <v>0</v>
      </c>
      <c r="AN529" s="170">
        <f t="shared" si="296"/>
        <v>0</v>
      </c>
      <c r="AO529" s="170">
        <f t="shared" si="296"/>
        <v>0</v>
      </c>
      <c r="AP529" s="170">
        <f t="shared" si="296"/>
        <v>0</v>
      </c>
      <c r="AQ529" s="170">
        <f t="shared" si="296"/>
        <v>0</v>
      </c>
      <c r="AR529" s="170">
        <f t="shared" si="296"/>
        <v>0</v>
      </c>
      <c r="AS529" s="170">
        <f t="shared" si="296"/>
        <v>0</v>
      </c>
      <c r="AT529" s="170">
        <f t="shared" si="296"/>
        <v>0</v>
      </c>
      <c r="AU529" s="170">
        <f t="shared" si="296"/>
        <v>0</v>
      </c>
      <c r="AV529" s="170">
        <f t="shared" si="296"/>
        <v>0</v>
      </c>
      <c r="AW529" s="170">
        <f t="shared" si="296"/>
        <v>0</v>
      </c>
      <c r="AX529" s="170">
        <f t="shared" si="296"/>
        <v>0</v>
      </c>
      <c r="AY529" s="170">
        <f t="shared" si="296"/>
        <v>0</v>
      </c>
      <c r="AZ529" s="170">
        <f t="shared" si="296"/>
        <v>0</v>
      </c>
      <c r="BA529" s="170">
        <f t="shared" si="296"/>
        <v>0</v>
      </c>
      <c r="BB529" s="170">
        <f t="shared" si="296"/>
        <v>0</v>
      </c>
      <c r="BC529" s="170">
        <f t="shared" si="295"/>
        <v>0</v>
      </c>
      <c r="BD529" s="170">
        <f t="shared" si="295"/>
        <v>0</v>
      </c>
      <c r="BE529" s="170">
        <f t="shared" si="295"/>
        <v>0</v>
      </c>
      <c r="BF529" s="170">
        <f t="shared" si="295"/>
        <v>0</v>
      </c>
      <c r="BG529" s="170">
        <f t="shared" si="295"/>
        <v>0</v>
      </c>
      <c r="BH529" s="170">
        <f t="shared" si="295"/>
        <v>0</v>
      </c>
      <c r="BI529" s="170">
        <f t="shared" si="295"/>
        <v>0</v>
      </c>
      <c r="BJ529" s="170">
        <f t="shared" si="295"/>
        <v>0</v>
      </c>
      <c r="BK529" s="170">
        <f t="shared" si="295"/>
        <v>0</v>
      </c>
      <c r="BL529" s="170">
        <f t="shared" si="295"/>
        <v>0</v>
      </c>
      <c r="BM529" s="170">
        <f t="shared" si="295"/>
        <v>0</v>
      </c>
      <c r="BN529" s="170">
        <f t="shared" si="295"/>
        <v>0</v>
      </c>
      <c r="BO529" s="170">
        <f t="shared" si="295"/>
        <v>0</v>
      </c>
      <c r="BP529" s="170">
        <f t="shared" si="295"/>
        <v>0</v>
      </c>
      <c r="BQ529" s="170">
        <f t="shared" si="295"/>
        <v>0</v>
      </c>
      <c r="BR529" s="170">
        <f t="shared" si="295"/>
        <v>0</v>
      </c>
      <c r="BS529" s="170">
        <f t="shared" si="295"/>
        <v>0</v>
      </c>
      <c r="BT529" s="170">
        <f t="shared" si="295"/>
        <v>0</v>
      </c>
      <c r="BU529" s="170">
        <f t="shared" si="295"/>
        <v>0</v>
      </c>
      <c r="BV529" s="170">
        <f t="shared" si="295"/>
        <v>0</v>
      </c>
      <c r="BW529" s="170">
        <f t="shared" si="295"/>
        <v>0</v>
      </c>
      <c r="BX529" s="170">
        <f t="shared" si="295"/>
        <v>0</v>
      </c>
      <c r="BY529" s="170">
        <f t="shared" si="295"/>
        <v>0</v>
      </c>
      <c r="BZ529" s="170">
        <f t="shared" si="295"/>
        <v>0</v>
      </c>
      <c r="CA529" s="170">
        <f t="shared" si="295"/>
        <v>0</v>
      </c>
      <c r="CB529" s="170">
        <f t="shared" si="295"/>
        <v>0</v>
      </c>
      <c r="CC529" s="170">
        <f t="shared" si="295"/>
        <v>0</v>
      </c>
      <c r="CD529" s="170">
        <f t="shared" si="295"/>
        <v>0</v>
      </c>
      <c r="CE529" s="170">
        <f t="shared" si="295"/>
        <v>0</v>
      </c>
      <c r="CF529" s="170">
        <f t="shared" si="295"/>
        <v>0</v>
      </c>
      <c r="CG529" s="170">
        <f t="shared" si="296"/>
        <v>0</v>
      </c>
    </row>
    <row r="530" spans="1:85" ht="14.1" hidden="1" customHeight="1" x14ac:dyDescent="0.2">
      <c r="A530" s="156">
        <f t="shared" si="292"/>
        <v>175</v>
      </c>
      <c r="B530" s="157"/>
      <c r="C530" s="158"/>
      <c r="D530" s="159" t="str">
        <f t="shared" si="294"/>
        <v>5)</v>
      </c>
      <c r="E530" s="159" t="str">
        <f t="shared" si="294"/>
        <v>השקעות בקרנות סל</v>
      </c>
      <c r="F530" s="159"/>
      <c r="G530" s="159"/>
      <c r="H530" s="159"/>
      <c r="I530" s="160"/>
      <c r="J530" s="170">
        <f t="shared" si="293"/>
        <v>9.0728100982704465E-2</v>
      </c>
      <c r="K530" s="170">
        <f t="shared" si="293"/>
        <v>0</v>
      </c>
      <c r="L530" s="170">
        <f t="shared" si="293"/>
        <v>0.12744516193800029</v>
      </c>
      <c r="M530" s="170">
        <f t="shared" si="293"/>
        <v>0.13101515113211287</v>
      </c>
      <c r="N530" s="170">
        <f t="shared" si="293"/>
        <v>0</v>
      </c>
      <c r="O530" s="170">
        <f t="shared" si="293"/>
        <v>3.4591209093378346E-3</v>
      </c>
      <c r="P530" s="170">
        <f t="shared" si="293"/>
        <v>0.31378472415903408</v>
      </c>
      <c r="Q530" s="170">
        <f t="shared" si="293"/>
        <v>0.14770777785423994</v>
      </c>
      <c r="R530" s="170">
        <f t="shared" si="293"/>
        <v>0</v>
      </c>
      <c r="S530" s="170">
        <f t="shared" si="293"/>
        <v>0</v>
      </c>
      <c r="T530" s="170">
        <f t="shared" si="293"/>
        <v>9.3565218419745688E-2</v>
      </c>
      <c r="U530" s="170">
        <f t="shared" si="293"/>
        <v>3.7833422604388746E-2</v>
      </c>
      <c r="V530" s="170">
        <f t="shared" si="293"/>
        <v>0</v>
      </c>
      <c r="W530" s="170">
        <f t="shared" si="293"/>
        <v>0.29851417291642113</v>
      </c>
      <c r="X530" s="170">
        <f t="shared" si="293"/>
        <v>0.39540780077328952</v>
      </c>
      <c r="Y530" s="170">
        <f t="shared" si="293"/>
        <v>0</v>
      </c>
      <c r="Z530" s="170">
        <f t="shared" si="296"/>
        <v>0.25863684196039677</v>
      </c>
      <c r="AA530" s="170">
        <f t="shared" si="296"/>
        <v>0.17082651050360972</v>
      </c>
      <c r="AB530" s="170">
        <f t="shared" si="296"/>
        <v>0</v>
      </c>
      <c r="AC530" s="170">
        <f t="shared" si="296"/>
        <v>0.24747354990498888</v>
      </c>
      <c r="AD530" s="170">
        <f t="shared" si="296"/>
        <v>0.10062340117824102</v>
      </c>
      <c r="AE530" s="170">
        <f t="shared" si="296"/>
        <v>0.23649604882520575</v>
      </c>
      <c r="AF530" s="170">
        <f t="shared" si="296"/>
        <v>0.20482948808784987</v>
      </c>
      <c r="AG530" s="170">
        <f t="shared" si="296"/>
        <v>0.20159363358540194</v>
      </c>
      <c r="AH530" s="170">
        <f t="shared" si="296"/>
        <v>0.21293049454181356</v>
      </c>
      <c r="AI530" s="170">
        <f t="shared" si="296"/>
        <v>0.46050575159782881</v>
      </c>
      <c r="AJ530" s="170">
        <f t="shared" si="296"/>
        <v>0</v>
      </c>
      <c r="AK530" s="170">
        <f t="shared" si="296"/>
        <v>0</v>
      </c>
      <c r="AL530" s="170">
        <f t="shared" si="296"/>
        <v>0</v>
      </c>
      <c r="AM530" s="170">
        <f t="shared" si="296"/>
        <v>0</v>
      </c>
      <c r="AN530" s="170">
        <f t="shared" si="296"/>
        <v>0</v>
      </c>
      <c r="AO530" s="170">
        <f t="shared" si="296"/>
        <v>0</v>
      </c>
      <c r="AP530" s="170">
        <f t="shared" si="296"/>
        <v>0</v>
      </c>
      <c r="AQ530" s="170">
        <f t="shared" si="296"/>
        <v>0</v>
      </c>
      <c r="AR530" s="170">
        <f t="shared" si="296"/>
        <v>0</v>
      </c>
      <c r="AS530" s="170">
        <f t="shared" si="296"/>
        <v>0</v>
      </c>
      <c r="AT530" s="170">
        <f t="shared" si="296"/>
        <v>0</v>
      </c>
      <c r="AU530" s="170">
        <f t="shared" si="296"/>
        <v>0</v>
      </c>
      <c r="AV530" s="170">
        <f t="shared" si="296"/>
        <v>0</v>
      </c>
      <c r="AW530" s="170">
        <f t="shared" si="296"/>
        <v>0</v>
      </c>
      <c r="AX530" s="170">
        <f t="shared" si="296"/>
        <v>0</v>
      </c>
      <c r="AY530" s="170">
        <f t="shared" si="296"/>
        <v>0</v>
      </c>
      <c r="AZ530" s="170">
        <f t="shared" si="296"/>
        <v>0</v>
      </c>
      <c r="BA530" s="170">
        <f t="shared" si="296"/>
        <v>0</v>
      </c>
      <c r="BB530" s="170">
        <f t="shared" si="296"/>
        <v>0</v>
      </c>
      <c r="BC530" s="170">
        <f t="shared" si="295"/>
        <v>0</v>
      </c>
      <c r="BD530" s="170">
        <f t="shared" si="295"/>
        <v>0</v>
      </c>
      <c r="BE530" s="170">
        <f t="shared" si="295"/>
        <v>0</v>
      </c>
      <c r="BF530" s="170">
        <f t="shared" si="295"/>
        <v>0</v>
      </c>
      <c r="BG530" s="170">
        <f t="shared" si="295"/>
        <v>0</v>
      </c>
      <c r="BH530" s="170">
        <f t="shared" si="295"/>
        <v>0</v>
      </c>
      <c r="BI530" s="170">
        <f t="shared" si="295"/>
        <v>0</v>
      </c>
      <c r="BJ530" s="170">
        <f t="shared" si="295"/>
        <v>0</v>
      </c>
      <c r="BK530" s="170">
        <f t="shared" si="295"/>
        <v>0</v>
      </c>
      <c r="BL530" s="170">
        <f t="shared" si="295"/>
        <v>0</v>
      </c>
      <c r="BM530" s="170">
        <f t="shared" si="295"/>
        <v>0</v>
      </c>
      <c r="BN530" s="170">
        <f t="shared" si="295"/>
        <v>0</v>
      </c>
      <c r="BO530" s="170">
        <f t="shared" si="295"/>
        <v>0</v>
      </c>
      <c r="BP530" s="170">
        <f t="shared" si="295"/>
        <v>0</v>
      </c>
      <c r="BQ530" s="170">
        <f t="shared" si="295"/>
        <v>0</v>
      </c>
      <c r="BR530" s="170">
        <f t="shared" si="295"/>
        <v>0</v>
      </c>
      <c r="BS530" s="170">
        <f t="shared" si="295"/>
        <v>0</v>
      </c>
      <c r="BT530" s="170">
        <f t="shared" si="295"/>
        <v>0</v>
      </c>
      <c r="BU530" s="170">
        <f t="shared" si="295"/>
        <v>0</v>
      </c>
      <c r="BV530" s="170">
        <f t="shared" si="295"/>
        <v>0</v>
      </c>
      <c r="BW530" s="170">
        <f t="shared" si="295"/>
        <v>0</v>
      </c>
      <c r="BX530" s="170">
        <f t="shared" si="295"/>
        <v>0</v>
      </c>
      <c r="BY530" s="170">
        <f t="shared" si="295"/>
        <v>0</v>
      </c>
      <c r="BZ530" s="170">
        <f t="shared" si="295"/>
        <v>0</v>
      </c>
      <c r="CA530" s="170">
        <f t="shared" si="295"/>
        <v>0</v>
      </c>
      <c r="CB530" s="170">
        <f t="shared" si="295"/>
        <v>0</v>
      </c>
      <c r="CC530" s="170">
        <f t="shared" si="295"/>
        <v>0</v>
      </c>
      <c r="CD530" s="170">
        <f t="shared" si="295"/>
        <v>0</v>
      </c>
      <c r="CE530" s="170">
        <f t="shared" si="295"/>
        <v>0</v>
      </c>
      <c r="CF530" s="170">
        <f t="shared" si="295"/>
        <v>0</v>
      </c>
      <c r="CG530" s="170">
        <f t="shared" si="296"/>
        <v>0</v>
      </c>
    </row>
    <row r="531" spans="1:85" ht="14.1" hidden="1" customHeight="1" x14ac:dyDescent="0.2">
      <c r="A531" s="156">
        <f t="shared" si="292"/>
        <v>189</v>
      </c>
      <c r="B531" s="157"/>
      <c r="C531" s="158"/>
      <c r="D531" s="159" t="str">
        <f t="shared" si="294"/>
        <v>6)</v>
      </c>
      <c r="E531" s="159" t="str">
        <f t="shared" si="294"/>
        <v>תעודות השתתפות בקרנות נאמנות</v>
      </c>
      <c r="F531" s="159"/>
      <c r="G531" s="159"/>
      <c r="H531" s="159"/>
      <c r="I531" s="160"/>
      <c r="J531" s="170">
        <f t="shared" si="293"/>
        <v>1.4470169357005779E-2</v>
      </c>
      <c r="K531" s="170">
        <f t="shared" si="293"/>
        <v>0</v>
      </c>
      <c r="L531" s="170">
        <f t="shared" si="293"/>
        <v>5.4729446720092733E-3</v>
      </c>
      <c r="M531" s="170">
        <f t="shared" si="293"/>
        <v>5.8314188257404601E-3</v>
      </c>
      <c r="N531" s="170">
        <f t="shared" si="293"/>
        <v>0</v>
      </c>
      <c r="O531" s="170">
        <f t="shared" si="293"/>
        <v>1.0986978181036875E-3</v>
      </c>
      <c r="P531" s="170">
        <f t="shared" si="293"/>
        <v>1.0225409655035782E-2</v>
      </c>
      <c r="Q531" s="170">
        <f t="shared" si="293"/>
        <v>5.8622010472611109E-3</v>
      </c>
      <c r="R531" s="170">
        <f t="shared" si="293"/>
        <v>0</v>
      </c>
      <c r="S531" s="170">
        <f t="shared" si="293"/>
        <v>2.122180664200421E-2</v>
      </c>
      <c r="T531" s="170">
        <f t="shared" si="293"/>
        <v>4.8073313651805151E-2</v>
      </c>
      <c r="U531" s="170">
        <f t="shared" si="293"/>
        <v>3.0207615108182879E-2</v>
      </c>
      <c r="V531" s="170">
        <f t="shared" si="293"/>
        <v>0</v>
      </c>
      <c r="W531" s="170">
        <f t="shared" si="293"/>
        <v>4.3312092871593414E-3</v>
      </c>
      <c r="X531" s="170">
        <f t="shared" si="293"/>
        <v>2.3809657442944352E-3</v>
      </c>
      <c r="Y531" s="170">
        <f t="shared" si="293"/>
        <v>0</v>
      </c>
      <c r="Z531" s="170">
        <f t="shared" si="296"/>
        <v>0</v>
      </c>
      <c r="AA531" s="170">
        <f t="shared" si="296"/>
        <v>0</v>
      </c>
      <c r="AB531" s="170">
        <f t="shared" si="296"/>
        <v>0</v>
      </c>
      <c r="AC531" s="170">
        <f t="shared" si="296"/>
        <v>0</v>
      </c>
      <c r="AD531" s="170">
        <f t="shared" si="296"/>
        <v>0</v>
      </c>
      <c r="AE531" s="170">
        <f t="shared" si="296"/>
        <v>6.3213796691064935E-3</v>
      </c>
      <c r="AF531" s="170">
        <f t="shared" si="296"/>
        <v>5.1211559697375043E-3</v>
      </c>
      <c r="AG531" s="170">
        <f t="shared" si="296"/>
        <v>2.9779494333230043E-3</v>
      </c>
      <c r="AH531" s="170">
        <f t="shared" si="296"/>
        <v>9.0102878740921997E-4</v>
      </c>
      <c r="AI531" s="170">
        <f t="shared" si="296"/>
        <v>0</v>
      </c>
      <c r="AJ531" s="170">
        <f t="shared" si="296"/>
        <v>1.2928769520968383E-2</v>
      </c>
      <c r="AK531" s="170">
        <f t="shared" si="296"/>
        <v>3.4489112710899807E-2</v>
      </c>
      <c r="AL531" s="170">
        <f t="shared" si="296"/>
        <v>4.460624315111205E-2</v>
      </c>
      <c r="AM531" s="170">
        <f t="shared" si="296"/>
        <v>0</v>
      </c>
      <c r="AN531" s="170">
        <f t="shared" si="296"/>
        <v>0</v>
      </c>
      <c r="AO531" s="170">
        <f t="shared" si="296"/>
        <v>0</v>
      </c>
      <c r="AP531" s="170">
        <f t="shared" si="296"/>
        <v>0</v>
      </c>
      <c r="AQ531" s="170">
        <f t="shared" si="296"/>
        <v>0</v>
      </c>
      <c r="AR531" s="170">
        <f t="shared" si="296"/>
        <v>0</v>
      </c>
      <c r="AS531" s="170">
        <f t="shared" si="296"/>
        <v>0</v>
      </c>
      <c r="AT531" s="170">
        <f t="shared" si="296"/>
        <v>0</v>
      </c>
      <c r="AU531" s="170">
        <f t="shared" si="296"/>
        <v>0</v>
      </c>
      <c r="AV531" s="170">
        <f t="shared" si="296"/>
        <v>0</v>
      </c>
      <c r="AW531" s="170">
        <f t="shared" si="296"/>
        <v>0</v>
      </c>
      <c r="AX531" s="170">
        <f t="shared" si="296"/>
        <v>0</v>
      </c>
      <c r="AY531" s="170">
        <f t="shared" si="296"/>
        <v>0</v>
      </c>
      <c r="AZ531" s="170">
        <f t="shared" si="296"/>
        <v>0</v>
      </c>
      <c r="BA531" s="170">
        <f t="shared" si="296"/>
        <v>0</v>
      </c>
      <c r="BB531" s="170">
        <f t="shared" si="296"/>
        <v>0</v>
      </c>
      <c r="BC531" s="170">
        <f t="shared" si="295"/>
        <v>0</v>
      </c>
      <c r="BD531" s="170">
        <f t="shared" si="295"/>
        <v>0</v>
      </c>
      <c r="BE531" s="170">
        <f t="shared" si="295"/>
        <v>0</v>
      </c>
      <c r="BF531" s="170">
        <f t="shared" si="295"/>
        <v>0</v>
      </c>
      <c r="BG531" s="170">
        <f t="shared" si="295"/>
        <v>0</v>
      </c>
      <c r="BH531" s="170">
        <f t="shared" si="295"/>
        <v>0</v>
      </c>
      <c r="BI531" s="170">
        <f t="shared" si="295"/>
        <v>0</v>
      </c>
      <c r="BJ531" s="170">
        <f t="shared" si="295"/>
        <v>0</v>
      </c>
      <c r="BK531" s="170">
        <f t="shared" si="295"/>
        <v>0</v>
      </c>
      <c r="BL531" s="170">
        <f t="shared" si="295"/>
        <v>0</v>
      </c>
      <c r="BM531" s="170">
        <f t="shared" si="295"/>
        <v>0</v>
      </c>
      <c r="BN531" s="170">
        <f t="shared" si="295"/>
        <v>0</v>
      </c>
      <c r="BO531" s="170">
        <f t="shared" si="295"/>
        <v>0</v>
      </c>
      <c r="BP531" s="170">
        <f t="shared" si="295"/>
        <v>0</v>
      </c>
      <c r="BQ531" s="170">
        <f t="shared" si="295"/>
        <v>0</v>
      </c>
      <c r="BR531" s="170">
        <f t="shared" si="295"/>
        <v>0</v>
      </c>
      <c r="BS531" s="170">
        <f t="shared" si="295"/>
        <v>0</v>
      </c>
      <c r="BT531" s="170">
        <f t="shared" si="295"/>
        <v>0</v>
      </c>
      <c r="BU531" s="170">
        <f t="shared" si="295"/>
        <v>0</v>
      </c>
      <c r="BV531" s="170">
        <f t="shared" si="295"/>
        <v>0</v>
      </c>
      <c r="BW531" s="170">
        <f t="shared" si="295"/>
        <v>0</v>
      </c>
      <c r="BX531" s="170">
        <f t="shared" si="295"/>
        <v>0</v>
      </c>
      <c r="BY531" s="170">
        <f t="shared" si="295"/>
        <v>0</v>
      </c>
      <c r="BZ531" s="170">
        <f t="shared" si="295"/>
        <v>0</v>
      </c>
      <c r="CA531" s="170">
        <f t="shared" si="295"/>
        <v>0</v>
      </c>
      <c r="CB531" s="170">
        <f t="shared" si="295"/>
        <v>0</v>
      </c>
      <c r="CC531" s="170">
        <f t="shared" si="295"/>
        <v>0</v>
      </c>
      <c r="CD531" s="170">
        <f t="shared" si="295"/>
        <v>0</v>
      </c>
      <c r="CE531" s="170">
        <f t="shared" si="295"/>
        <v>0</v>
      </c>
      <c r="CF531" s="170">
        <f t="shared" si="295"/>
        <v>0</v>
      </c>
      <c r="CG531" s="170">
        <f t="shared" si="296"/>
        <v>0</v>
      </c>
    </row>
    <row r="532" spans="1:85" ht="14.1" hidden="1" customHeight="1" x14ac:dyDescent="0.2">
      <c r="A532" s="156">
        <f t="shared" si="292"/>
        <v>197</v>
      </c>
      <c r="B532" s="157"/>
      <c r="C532" s="158"/>
      <c r="D532" s="159" t="str">
        <f t="shared" si="294"/>
        <v>7)</v>
      </c>
      <c r="E532" s="159" t="str">
        <f t="shared" si="294"/>
        <v>קרנות השקעה</v>
      </c>
      <c r="F532" s="159"/>
      <c r="G532" s="159"/>
      <c r="H532" s="159"/>
      <c r="I532" s="160"/>
      <c r="J532" s="170">
        <f t="shared" si="293"/>
        <v>2.8064593587973218E-2</v>
      </c>
      <c r="K532" s="170">
        <f t="shared" si="293"/>
        <v>0</v>
      </c>
      <c r="L532" s="170">
        <f t="shared" si="293"/>
        <v>7.1105537635791957E-2</v>
      </c>
      <c r="M532" s="170">
        <f t="shared" si="293"/>
        <v>0.10620960262220371</v>
      </c>
      <c r="N532" s="170">
        <f t="shared" si="293"/>
        <v>0</v>
      </c>
      <c r="O532" s="170">
        <f t="shared" si="293"/>
        <v>5.2240668603353397E-3</v>
      </c>
      <c r="P532" s="170">
        <f t="shared" si="293"/>
        <v>1.5907876017976337E-2</v>
      </c>
      <c r="Q532" s="170">
        <f t="shared" si="293"/>
        <v>9.5491599090855833E-2</v>
      </c>
      <c r="R532" s="170">
        <f t="shared" si="293"/>
        <v>0</v>
      </c>
      <c r="S532" s="170">
        <f t="shared" si="293"/>
        <v>0</v>
      </c>
      <c r="T532" s="170">
        <f t="shared" si="293"/>
        <v>0</v>
      </c>
      <c r="U532" s="170">
        <f t="shared" si="293"/>
        <v>1.1398552437214668E-3</v>
      </c>
      <c r="V532" s="170">
        <f t="shared" si="293"/>
        <v>0</v>
      </c>
      <c r="W532" s="170">
        <f t="shared" si="293"/>
        <v>0</v>
      </c>
      <c r="X532" s="170">
        <f t="shared" si="293"/>
        <v>0</v>
      </c>
      <c r="Y532" s="170">
        <f t="shared" si="293"/>
        <v>0</v>
      </c>
      <c r="Z532" s="170">
        <f t="shared" si="296"/>
        <v>0</v>
      </c>
      <c r="AA532" s="170">
        <f t="shared" si="296"/>
        <v>0</v>
      </c>
      <c r="AB532" s="170">
        <f t="shared" si="296"/>
        <v>0</v>
      </c>
      <c r="AC532" s="170">
        <f t="shared" si="296"/>
        <v>0</v>
      </c>
      <c r="AD532" s="170">
        <f t="shared" si="296"/>
        <v>0</v>
      </c>
      <c r="AE532" s="170">
        <f t="shared" si="296"/>
        <v>6.6664934178480753E-2</v>
      </c>
      <c r="AF532" s="170">
        <f t="shared" si="296"/>
        <v>5.9482483679966308E-2</v>
      </c>
      <c r="AG532" s="170">
        <f t="shared" si="296"/>
        <v>6.9439328814935433E-2</v>
      </c>
      <c r="AH532" s="170">
        <f t="shared" si="296"/>
        <v>4.1279905161708388E-2</v>
      </c>
      <c r="AI532" s="170">
        <f t="shared" si="296"/>
        <v>0</v>
      </c>
      <c r="AJ532" s="170">
        <f t="shared" si="296"/>
        <v>0</v>
      </c>
      <c r="AK532" s="170">
        <f t="shared" si="296"/>
        <v>0</v>
      </c>
      <c r="AL532" s="170">
        <f t="shared" si="296"/>
        <v>0</v>
      </c>
      <c r="AM532" s="170">
        <f t="shared" si="296"/>
        <v>0</v>
      </c>
      <c r="AN532" s="170">
        <f t="shared" si="296"/>
        <v>0</v>
      </c>
      <c r="AO532" s="170">
        <f t="shared" si="296"/>
        <v>0</v>
      </c>
      <c r="AP532" s="170">
        <f t="shared" si="296"/>
        <v>0</v>
      </c>
      <c r="AQ532" s="170">
        <f t="shared" si="296"/>
        <v>0</v>
      </c>
      <c r="AR532" s="170">
        <f t="shared" si="296"/>
        <v>0</v>
      </c>
      <c r="AS532" s="170">
        <f t="shared" si="296"/>
        <v>0</v>
      </c>
      <c r="AT532" s="170">
        <f t="shared" si="296"/>
        <v>0</v>
      </c>
      <c r="AU532" s="170">
        <f t="shared" si="296"/>
        <v>0</v>
      </c>
      <c r="AV532" s="170">
        <f t="shared" si="296"/>
        <v>0</v>
      </c>
      <c r="AW532" s="170">
        <f t="shared" si="296"/>
        <v>0</v>
      </c>
      <c r="AX532" s="170">
        <f t="shared" si="296"/>
        <v>0</v>
      </c>
      <c r="AY532" s="170">
        <f t="shared" si="296"/>
        <v>0</v>
      </c>
      <c r="AZ532" s="170">
        <f t="shared" si="296"/>
        <v>0</v>
      </c>
      <c r="BA532" s="170">
        <f t="shared" si="296"/>
        <v>0</v>
      </c>
      <c r="BB532" s="170">
        <f t="shared" si="296"/>
        <v>0</v>
      </c>
      <c r="BC532" s="170">
        <f t="shared" si="295"/>
        <v>0</v>
      </c>
      <c r="BD532" s="170">
        <f t="shared" si="295"/>
        <v>0</v>
      </c>
      <c r="BE532" s="170">
        <f t="shared" si="295"/>
        <v>0</v>
      </c>
      <c r="BF532" s="170">
        <f t="shared" si="295"/>
        <v>0</v>
      </c>
      <c r="BG532" s="170">
        <f t="shared" si="295"/>
        <v>0</v>
      </c>
      <c r="BH532" s="170">
        <f t="shared" si="295"/>
        <v>0</v>
      </c>
      <c r="BI532" s="170">
        <f t="shared" si="295"/>
        <v>0</v>
      </c>
      <c r="BJ532" s="170">
        <f t="shared" si="295"/>
        <v>0</v>
      </c>
      <c r="BK532" s="170">
        <f t="shared" si="295"/>
        <v>0</v>
      </c>
      <c r="BL532" s="170">
        <f t="shared" si="295"/>
        <v>0</v>
      </c>
      <c r="BM532" s="170">
        <f t="shared" si="295"/>
        <v>0</v>
      </c>
      <c r="BN532" s="170">
        <f t="shared" si="295"/>
        <v>0</v>
      </c>
      <c r="BO532" s="170">
        <f t="shared" si="295"/>
        <v>0</v>
      </c>
      <c r="BP532" s="170">
        <f t="shared" si="295"/>
        <v>0</v>
      </c>
      <c r="BQ532" s="170">
        <f t="shared" si="295"/>
        <v>0</v>
      </c>
      <c r="BR532" s="170">
        <f t="shared" si="295"/>
        <v>0</v>
      </c>
      <c r="BS532" s="170">
        <f t="shared" si="295"/>
        <v>0</v>
      </c>
      <c r="BT532" s="170">
        <f t="shared" si="295"/>
        <v>0</v>
      </c>
      <c r="BU532" s="170">
        <f t="shared" si="295"/>
        <v>0</v>
      </c>
      <c r="BV532" s="170">
        <f t="shared" si="295"/>
        <v>0</v>
      </c>
      <c r="BW532" s="170">
        <f t="shared" si="295"/>
        <v>0</v>
      </c>
      <c r="BX532" s="170">
        <f t="shared" si="295"/>
        <v>0</v>
      </c>
      <c r="BY532" s="170">
        <f t="shared" si="295"/>
        <v>0</v>
      </c>
      <c r="BZ532" s="170">
        <f t="shared" si="295"/>
        <v>0</v>
      </c>
      <c r="CA532" s="170">
        <f t="shared" si="295"/>
        <v>0</v>
      </c>
      <c r="CB532" s="170">
        <f t="shared" si="295"/>
        <v>0</v>
      </c>
      <c r="CC532" s="170">
        <f t="shared" si="295"/>
        <v>0</v>
      </c>
      <c r="CD532" s="170">
        <f t="shared" si="295"/>
        <v>0</v>
      </c>
      <c r="CE532" s="170">
        <f t="shared" si="295"/>
        <v>0</v>
      </c>
      <c r="CF532" s="170">
        <f t="shared" si="295"/>
        <v>0</v>
      </c>
      <c r="CG532" s="170">
        <f t="shared" si="296"/>
        <v>0</v>
      </c>
    </row>
    <row r="533" spans="1:85" ht="14.1" hidden="1" customHeight="1" x14ac:dyDescent="0.2">
      <c r="A533" s="156">
        <f t="shared" si="292"/>
        <v>209</v>
      </c>
      <c r="B533" s="157"/>
      <c r="C533" s="158"/>
      <c r="D533" s="159" t="str">
        <f t="shared" si="294"/>
        <v>8)</v>
      </c>
      <c r="E533" s="159" t="str">
        <f t="shared" si="294"/>
        <v>כתבי אופציה (WARRANTS)</v>
      </c>
      <c r="F533" s="159"/>
      <c r="G533" s="159"/>
      <c r="H533" s="159"/>
      <c r="I533" s="160"/>
      <c r="J533" s="170">
        <f t="shared" si="293"/>
        <v>2.2403938358560199E-4</v>
      </c>
      <c r="K533" s="170">
        <f t="shared" si="293"/>
        <v>0</v>
      </c>
      <c r="L533" s="170">
        <f t="shared" si="293"/>
        <v>0</v>
      </c>
      <c r="M533" s="170">
        <f t="shared" si="293"/>
        <v>1.0001176638004369E-3</v>
      </c>
      <c r="N533" s="170">
        <f t="shared" si="293"/>
        <v>0</v>
      </c>
      <c r="O533" s="170">
        <f t="shared" si="293"/>
        <v>0</v>
      </c>
      <c r="P533" s="170">
        <f t="shared" si="293"/>
        <v>6.2318166258935556E-4</v>
      </c>
      <c r="Q533" s="170">
        <f t="shared" si="293"/>
        <v>5.7604898307593664E-4</v>
      </c>
      <c r="R533" s="170">
        <f t="shared" si="293"/>
        <v>0</v>
      </c>
      <c r="S533" s="170">
        <f t="shared" si="293"/>
        <v>0</v>
      </c>
      <c r="T533" s="170">
        <f t="shared" si="293"/>
        <v>0</v>
      </c>
      <c r="U533" s="170">
        <f t="shared" si="293"/>
        <v>1.0486726122846883E-5</v>
      </c>
      <c r="V533" s="170">
        <f t="shared" si="293"/>
        <v>0</v>
      </c>
      <c r="W533" s="170">
        <f t="shared" si="293"/>
        <v>0</v>
      </c>
      <c r="X533" s="170">
        <f t="shared" si="293"/>
        <v>0</v>
      </c>
      <c r="Y533" s="170">
        <f t="shared" si="293"/>
        <v>1.1894916099209294E-5</v>
      </c>
      <c r="Z533" s="170">
        <f t="shared" si="296"/>
        <v>4.6771133360699895E-4</v>
      </c>
      <c r="AA533" s="170">
        <f t="shared" si="296"/>
        <v>2.532682960196166E-4</v>
      </c>
      <c r="AB533" s="170">
        <f t="shared" si="296"/>
        <v>0</v>
      </c>
      <c r="AC533" s="170">
        <f t="shared" si="296"/>
        <v>7.9364858389750035E-5</v>
      </c>
      <c r="AD533" s="170">
        <f t="shared" si="296"/>
        <v>2.6443734423422279E-5</v>
      </c>
      <c r="AE533" s="170">
        <f t="shared" si="296"/>
        <v>3.5180295995193643E-4</v>
      </c>
      <c r="AF533" s="170">
        <f t="shared" si="296"/>
        <v>2.7469030364537573E-4</v>
      </c>
      <c r="AG533" s="170">
        <f t="shared" si="296"/>
        <v>1.8914620059379123E-4</v>
      </c>
      <c r="AH533" s="170">
        <f t="shared" si="296"/>
        <v>5.0659165136958548E-5</v>
      </c>
      <c r="AI533" s="170">
        <f t="shared" si="296"/>
        <v>0</v>
      </c>
      <c r="AJ533" s="170">
        <f t="shared" si="296"/>
        <v>1.0424134334871523E-5</v>
      </c>
      <c r="AK533" s="170">
        <f t="shared" si="296"/>
        <v>1.3253359823476504E-5</v>
      </c>
      <c r="AL533" s="170">
        <f t="shared" si="296"/>
        <v>1.4488267537998912E-4</v>
      </c>
      <c r="AM533" s="170">
        <f t="shared" si="296"/>
        <v>0</v>
      </c>
      <c r="AN533" s="170">
        <f t="shared" si="296"/>
        <v>0</v>
      </c>
      <c r="AO533" s="170">
        <f t="shared" si="296"/>
        <v>0</v>
      </c>
      <c r="AP533" s="170">
        <f t="shared" si="296"/>
        <v>0</v>
      </c>
      <c r="AQ533" s="170">
        <f t="shared" si="296"/>
        <v>0</v>
      </c>
      <c r="AR533" s="170">
        <f t="shared" si="296"/>
        <v>0</v>
      </c>
      <c r="AS533" s="170">
        <f t="shared" si="296"/>
        <v>0</v>
      </c>
      <c r="AT533" s="170">
        <f t="shared" si="296"/>
        <v>0</v>
      </c>
      <c r="AU533" s="170">
        <f t="shared" si="296"/>
        <v>0</v>
      </c>
      <c r="AV533" s="170">
        <f t="shared" si="296"/>
        <v>0</v>
      </c>
      <c r="AW533" s="170">
        <f t="shared" si="296"/>
        <v>0</v>
      </c>
      <c r="AX533" s="170">
        <f t="shared" si="296"/>
        <v>0</v>
      </c>
      <c r="AY533" s="170">
        <f t="shared" si="296"/>
        <v>0</v>
      </c>
      <c r="AZ533" s="170">
        <f t="shared" si="296"/>
        <v>0</v>
      </c>
      <c r="BA533" s="170">
        <f t="shared" si="296"/>
        <v>0</v>
      </c>
      <c r="BB533" s="170">
        <f t="shared" si="296"/>
        <v>0</v>
      </c>
      <c r="BC533" s="170">
        <f t="shared" si="295"/>
        <v>0</v>
      </c>
      <c r="BD533" s="170">
        <f t="shared" si="295"/>
        <v>0</v>
      </c>
      <c r="BE533" s="170">
        <f t="shared" si="295"/>
        <v>0</v>
      </c>
      <c r="BF533" s="170">
        <f t="shared" si="295"/>
        <v>0</v>
      </c>
      <c r="BG533" s="170">
        <f t="shared" si="295"/>
        <v>0</v>
      </c>
      <c r="BH533" s="170">
        <f t="shared" si="295"/>
        <v>0</v>
      </c>
      <c r="BI533" s="170">
        <f t="shared" si="295"/>
        <v>0</v>
      </c>
      <c r="BJ533" s="170">
        <f t="shared" si="295"/>
        <v>0</v>
      </c>
      <c r="BK533" s="170">
        <f t="shared" si="295"/>
        <v>0</v>
      </c>
      <c r="BL533" s="170">
        <f t="shared" si="295"/>
        <v>0</v>
      </c>
      <c r="BM533" s="170">
        <f t="shared" si="295"/>
        <v>0</v>
      </c>
      <c r="BN533" s="170">
        <f t="shared" si="295"/>
        <v>0</v>
      </c>
      <c r="BO533" s="170">
        <f t="shared" si="295"/>
        <v>0</v>
      </c>
      <c r="BP533" s="170">
        <f t="shared" si="295"/>
        <v>0</v>
      </c>
      <c r="BQ533" s="170">
        <f t="shared" si="295"/>
        <v>0</v>
      </c>
      <c r="BR533" s="170">
        <f t="shared" si="295"/>
        <v>0</v>
      </c>
      <c r="BS533" s="170">
        <f t="shared" si="295"/>
        <v>0</v>
      </c>
      <c r="BT533" s="170">
        <f t="shared" si="295"/>
        <v>0</v>
      </c>
      <c r="BU533" s="170">
        <f t="shared" si="295"/>
        <v>0</v>
      </c>
      <c r="BV533" s="170">
        <f t="shared" si="295"/>
        <v>0</v>
      </c>
      <c r="BW533" s="170">
        <f t="shared" si="295"/>
        <v>0</v>
      </c>
      <c r="BX533" s="170">
        <f t="shared" si="295"/>
        <v>0</v>
      </c>
      <c r="BY533" s="170">
        <f t="shared" si="295"/>
        <v>0</v>
      </c>
      <c r="BZ533" s="170">
        <f t="shared" si="295"/>
        <v>0</v>
      </c>
      <c r="CA533" s="170">
        <f t="shared" si="295"/>
        <v>0</v>
      </c>
      <c r="CB533" s="170">
        <f t="shared" si="295"/>
        <v>0</v>
      </c>
      <c r="CC533" s="170">
        <f t="shared" si="295"/>
        <v>0</v>
      </c>
      <c r="CD533" s="170">
        <f t="shared" si="295"/>
        <v>0</v>
      </c>
      <c r="CE533" s="170">
        <f t="shared" si="295"/>
        <v>0</v>
      </c>
      <c r="CF533" s="170">
        <f t="shared" si="295"/>
        <v>0</v>
      </c>
      <c r="CG533" s="170">
        <f t="shared" si="296"/>
        <v>0</v>
      </c>
    </row>
    <row r="534" spans="1:85" ht="14.1" hidden="1" customHeight="1" x14ac:dyDescent="0.2">
      <c r="A534" s="156">
        <f t="shared" si="292"/>
        <v>217</v>
      </c>
      <c r="B534" s="157"/>
      <c r="C534" s="158"/>
      <c r="D534" s="159" t="str">
        <f t="shared" si="294"/>
        <v>9)</v>
      </c>
      <c r="E534" s="159" t="str">
        <f t="shared" si="294"/>
        <v>חוזים עתידיים</v>
      </c>
      <c r="F534" s="159"/>
      <c r="G534" s="159"/>
      <c r="H534" s="159"/>
      <c r="I534" s="160"/>
      <c r="J534" s="170">
        <f t="shared" si="293"/>
        <v>8.734381918623536E-3</v>
      </c>
      <c r="K534" s="170">
        <f t="shared" si="293"/>
        <v>0</v>
      </c>
      <c r="L534" s="170">
        <f t="shared" si="293"/>
        <v>8.1557772291475875E-3</v>
      </c>
      <c r="M534" s="170">
        <f t="shared" si="293"/>
        <v>9.1526875265655928E-3</v>
      </c>
      <c r="N534" s="170">
        <f t="shared" si="293"/>
        <v>0</v>
      </c>
      <c r="O534" s="170">
        <f t="shared" si="293"/>
        <v>1.7571619360924511E-3</v>
      </c>
      <c r="P534" s="170">
        <f t="shared" si="293"/>
        <v>2.1119288483452979E-2</v>
      </c>
      <c r="Q534" s="170">
        <f t="shared" si="293"/>
        <v>9.2963195619071484E-3</v>
      </c>
      <c r="R534" s="170">
        <f t="shared" si="293"/>
        <v>0</v>
      </c>
      <c r="S534" s="170">
        <f t="shared" si="293"/>
        <v>2.0904619296716569E-4</v>
      </c>
      <c r="T534" s="170">
        <f t="shared" si="293"/>
        <v>2.3324066089821866E-2</v>
      </c>
      <c r="U534" s="170">
        <f t="shared" si="293"/>
        <v>8.9105172335863861E-3</v>
      </c>
      <c r="V534" s="170">
        <f t="shared" si="293"/>
        <v>0</v>
      </c>
      <c r="W534" s="170">
        <f t="shared" si="293"/>
        <v>3.3971138502127797E-3</v>
      </c>
      <c r="X534" s="170">
        <f t="shared" si="293"/>
        <v>8.247091096337363E-4</v>
      </c>
      <c r="Y534" s="170">
        <f t="shared" si="293"/>
        <v>1.5745651438047582E-3</v>
      </c>
      <c r="Z534" s="170">
        <f t="shared" si="296"/>
        <v>0</v>
      </c>
      <c r="AA534" s="170">
        <f t="shared" si="296"/>
        <v>6.6013932610748294E-4</v>
      </c>
      <c r="AB534" s="170">
        <f t="shared" si="296"/>
        <v>0</v>
      </c>
      <c r="AC534" s="170">
        <f t="shared" si="296"/>
        <v>2.1328916648821843E-2</v>
      </c>
      <c r="AD534" s="170">
        <f t="shared" si="296"/>
        <v>1.0095407921898432E-2</v>
      </c>
      <c r="AE534" s="170">
        <f t="shared" si="296"/>
        <v>7.5089961914026268E-3</v>
      </c>
      <c r="AF534" s="170">
        <f t="shared" si="296"/>
        <v>5.8331668069749971E-3</v>
      </c>
      <c r="AG534" s="170">
        <f t="shared" si="296"/>
        <v>3.1200753797064325E-3</v>
      </c>
      <c r="AH534" s="170">
        <f t="shared" si="296"/>
        <v>1.9884399577822232E-3</v>
      </c>
      <c r="AI534" s="170">
        <f t="shared" si="296"/>
        <v>3.1021367990678598E-4</v>
      </c>
      <c r="AJ534" s="170">
        <f t="shared" si="296"/>
        <v>0</v>
      </c>
      <c r="AK534" s="170">
        <f t="shared" si="296"/>
        <v>5.6693885588248441E-3</v>
      </c>
      <c r="AL534" s="170">
        <f t="shared" si="296"/>
        <v>2.1041924412619858E-2</v>
      </c>
      <c r="AM534" s="170">
        <f t="shared" si="296"/>
        <v>0</v>
      </c>
      <c r="AN534" s="170">
        <f t="shared" si="296"/>
        <v>0</v>
      </c>
      <c r="AO534" s="170">
        <f t="shared" si="296"/>
        <v>0</v>
      </c>
      <c r="AP534" s="170">
        <f t="shared" si="296"/>
        <v>0</v>
      </c>
      <c r="AQ534" s="170">
        <f t="shared" si="296"/>
        <v>0</v>
      </c>
      <c r="AR534" s="170">
        <f t="shared" si="296"/>
        <v>0</v>
      </c>
      <c r="AS534" s="170">
        <f t="shared" si="296"/>
        <v>0</v>
      </c>
      <c r="AT534" s="170">
        <f t="shared" si="296"/>
        <v>0</v>
      </c>
      <c r="AU534" s="170">
        <f t="shared" si="296"/>
        <v>0</v>
      </c>
      <c r="AV534" s="170">
        <f t="shared" si="296"/>
        <v>0</v>
      </c>
      <c r="AW534" s="170">
        <f t="shared" si="296"/>
        <v>0</v>
      </c>
      <c r="AX534" s="170">
        <f t="shared" si="296"/>
        <v>0</v>
      </c>
      <c r="AY534" s="170">
        <f t="shared" si="296"/>
        <v>0</v>
      </c>
      <c r="AZ534" s="170">
        <f t="shared" si="296"/>
        <v>0</v>
      </c>
      <c r="BA534" s="170">
        <f t="shared" si="296"/>
        <v>0</v>
      </c>
      <c r="BB534" s="170">
        <f t="shared" si="296"/>
        <v>0</v>
      </c>
      <c r="BC534" s="170">
        <f t="shared" si="295"/>
        <v>0</v>
      </c>
      <c r="BD534" s="170">
        <f t="shared" si="295"/>
        <v>0</v>
      </c>
      <c r="BE534" s="170">
        <f t="shared" si="295"/>
        <v>0</v>
      </c>
      <c r="BF534" s="170">
        <f t="shared" si="295"/>
        <v>0</v>
      </c>
      <c r="BG534" s="170">
        <f t="shared" ref="BG534:CF541" si="297">IF(BG513=0,0,BG513/BG$502)</f>
        <v>0</v>
      </c>
      <c r="BH534" s="170">
        <f t="shared" si="297"/>
        <v>0</v>
      </c>
      <c r="BI534" s="170">
        <f t="shared" si="297"/>
        <v>0</v>
      </c>
      <c r="BJ534" s="170">
        <f t="shared" si="297"/>
        <v>0</v>
      </c>
      <c r="BK534" s="170">
        <f t="shared" si="297"/>
        <v>0</v>
      </c>
      <c r="BL534" s="170">
        <f t="shared" si="297"/>
        <v>0</v>
      </c>
      <c r="BM534" s="170">
        <f t="shared" si="297"/>
        <v>0</v>
      </c>
      <c r="BN534" s="170">
        <f t="shared" si="297"/>
        <v>0</v>
      </c>
      <c r="BO534" s="170">
        <f t="shared" si="297"/>
        <v>0</v>
      </c>
      <c r="BP534" s="170">
        <f t="shared" si="297"/>
        <v>0</v>
      </c>
      <c r="BQ534" s="170">
        <f t="shared" si="297"/>
        <v>0</v>
      </c>
      <c r="BR534" s="170">
        <f t="shared" si="297"/>
        <v>0</v>
      </c>
      <c r="BS534" s="170">
        <f t="shared" si="297"/>
        <v>0</v>
      </c>
      <c r="BT534" s="170">
        <f t="shared" si="297"/>
        <v>0</v>
      </c>
      <c r="BU534" s="170">
        <f t="shared" si="297"/>
        <v>0</v>
      </c>
      <c r="BV534" s="170">
        <f t="shared" si="297"/>
        <v>0</v>
      </c>
      <c r="BW534" s="170">
        <f t="shared" si="297"/>
        <v>0</v>
      </c>
      <c r="BX534" s="170">
        <f t="shared" si="297"/>
        <v>0</v>
      </c>
      <c r="BY534" s="170">
        <f t="shared" si="297"/>
        <v>0</v>
      </c>
      <c r="BZ534" s="170">
        <f t="shared" si="297"/>
        <v>0</v>
      </c>
      <c r="CA534" s="170">
        <f t="shared" si="297"/>
        <v>0</v>
      </c>
      <c r="CB534" s="170">
        <f t="shared" si="297"/>
        <v>0</v>
      </c>
      <c r="CC534" s="170">
        <f t="shared" si="297"/>
        <v>0</v>
      </c>
      <c r="CD534" s="170">
        <f t="shared" si="297"/>
        <v>0</v>
      </c>
      <c r="CE534" s="170">
        <f t="shared" si="297"/>
        <v>0</v>
      </c>
      <c r="CF534" s="170">
        <f t="shared" si="297"/>
        <v>0</v>
      </c>
      <c r="CG534" s="170">
        <f t="shared" si="296"/>
        <v>0</v>
      </c>
    </row>
    <row r="535" spans="1:85" ht="14.1" hidden="1" customHeight="1" x14ac:dyDescent="0.2">
      <c r="A535" s="156">
        <f t="shared" si="292"/>
        <v>234</v>
      </c>
      <c r="B535" s="157"/>
      <c r="C535" s="158"/>
      <c r="D535" s="159" t="str">
        <f t="shared" si="294"/>
        <v>10)</v>
      </c>
      <c r="E535" s="159" t="str">
        <f t="shared" si="294"/>
        <v>אופציות - (OPTIONS)</v>
      </c>
      <c r="F535" s="159"/>
      <c r="G535" s="159"/>
      <c r="H535" s="159"/>
      <c r="I535" s="160"/>
      <c r="J535" s="170">
        <f t="shared" si="293"/>
        <v>3.9888533749786123E-4</v>
      </c>
      <c r="K535" s="170">
        <f t="shared" si="293"/>
        <v>0</v>
      </c>
      <c r="L535" s="170">
        <f t="shared" si="293"/>
        <v>1.4034921956582291E-3</v>
      </c>
      <c r="M535" s="170">
        <f t="shared" si="293"/>
        <v>1.3471900103263689E-3</v>
      </c>
      <c r="N535" s="170">
        <f t="shared" si="293"/>
        <v>0</v>
      </c>
      <c r="O535" s="170">
        <f t="shared" si="293"/>
        <v>0</v>
      </c>
      <c r="P535" s="170">
        <f t="shared" si="293"/>
        <v>2.9894541014745773E-3</v>
      </c>
      <c r="Q535" s="170">
        <f t="shared" si="293"/>
        <v>1.3103824215234432E-3</v>
      </c>
      <c r="R535" s="170">
        <f t="shared" si="293"/>
        <v>0</v>
      </c>
      <c r="S535" s="170">
        <f t="shared" si="293"/>
        <v>0</v>
      </c>
      <c r="T535" s="170">
        <f t="shared" si="293"/>
        <v>0</v>
      </c>
      <c r="U535" s="170">
        <f t="shared" si="293"/>
        <v>2.067164621101298E-9</v>
      </c>
      <c r="V535" s="170">
        <f t="shared" si="293"/>
        <v>0</v>
      </c>
      <c r="W535" s="170">
        <f t="shared" si="293"/>
        <v>0</v>
      </c>
      <c r="X535" s="170">
        <f t="shared" si="293"/>
        <v>0</v>
      </c>
      <c r="Y535" s="170">
        <f t="shared" si="293"/>
        <v>0</v>
      </c>
      <c r="Z535" s="170">
        <f t="shared" si="296"/>
        <v>2.9424799909949577E-4</v>
      </c>
      <c r="AA535" s="170">
        <f t="shared" si="296"/>
        <v>3.2388571373433427E-4</v>
      </c>
      <c r="AB535" s="170">
        <f t="shared" si="296"/>
        <v>0</v>
      </c>
      <c r="AC535" s="170">
        <f t="shared" si="296"/>
        <v>0</v>
      </c>
      <c r="AD535" s="170">
        <f t="shared" si="296"/>
        <v>0</v>
      </c>
      <c r="AE535" s="170">
        <f t="shared" si="296"/>
        <v>1.3589008699551911E-3</v>
      </c>
      <c r="AF535" s="170">
        <f t="shared" si="296"/>
        <v>1.2905461467677185E-3</v>
      </c>
      <c r="AG535" s="170">
        <f t="shared" si="296"/>
        <v>7.5947601541722612E-4</v>
      </c>
      <c r="AH535" s="170">
        <f t="shared" si="296"/>
        <v>4.2206940793252089E-4</v>
      </c>
      <c r="AI535" s="170">
        <f t="shared" si="296"/>
        <v>0</v>
      </c>
      <c r="AJ535" s="170">
        <f t="shared" si="296"/>
        <v>0</v>
      </c>
      <c r="AK535" s="170">
        <f t="shared" si="296"/>
        <v>0</v>
      </c>
      <c r="AL535" s="170">
        <f t="shared" si="296"/>
        <v>0</v>
      </c>
      <c r="AM535" s="170">
        <f t="shared" si="296"/>
        <v>0</v>
      </c>
      <c r="AN535" s="170">
        <f t="shared" si="296"/>
        <v>0</v>
      </c>
      <c r="AO535" s="170">
        <f t="shared" ref="AO535:DJ541" si="298">IF(AO514=0,0,AO514/AO$502)</f>
        <v>0</v>
      </c>
      <c r="AP535" s="170">
        <f t="shared" si="298"/>
        <v>0</v>
      </c>
      <c r="AQ535" s="170">
        <f t="shared" si="298"/>
        <v>0</v>
      </c>
      <c r="AR535" s="170">
        <f t="shared" si="298"/>
        <v>0</v>
      </c>
      <c r="AS535" s="170">
        <f t="shared" si="298"/>
        <v>0</v>
      </c>
      <c r="AT535" s="170">
        <f t="shared" si="298"/>
        <v>0</v>
      </c>
      <c r="AU535" s="170">
        <f t="shared" si="298"/>
        <v>0</v>
      </c>
      <c r="AV535" s="170">
        <f t="shared" si="298"/>
        <v>0</v>
      </c>
      <c r="AW535" s="170">
        <f t="shared" si="298"/>
        <v>0</v>
      </c>
      <c r="AX535" s="170">
        <f t="shared" si="298"/>
        <v>0</v>
      </c>
      <c r="AY535" s="170">
        <f t="shared" si="298"/>
        <v>0</v>
      </c>
      <c r="AZ535" s="170">
        <f t="shared" si="298"/>
        <v>0</v>
      </c>
      <c r="BA535" s="170">
        <f t="shared" si="298"/>
        <v>0</v>
      </c>
      <c r="BB535" s="170">
        <f t="shared" si="298"/>
        <v>0</v>
      </c>
      <c r="BC535" s="170">
        <f t="shared" si="298"/>
        <v>0</v>
      </c>
      <c r="BD535" s="170">
        <f t="shared" si="298"/>
        <v>0</v>
      </c>
      <c r="BE535" s="170">
        <f t="shared" si="298"/>
        <v>0</v>
      </c>
      <c r="BF535" s="170">
        <f t="shared" si="298"/>
        <v>0</v>
      </c>
      <c r="BG535" s="170">
        <f t="shared" si="298"/>
        <v>0</v>
      </c>
      <c r="BH535" s="170">
        <f t="shared" si="298"/>
        <v>0</v>
      </c>
      <c r="BI535" s="170">
        <f t="shared" si="298"/>
        <v>0</v>
      </c>
      <c r="BJ535" s="170">
        <f t="shared" si="298"/>
        <v>0</v>
      </c>
      <c r="BK535" s="170">
        <f t="shared" si="298"/>
        <v>0</v>
      </c>
      <c r="BL535" s="170">
        <f t="shared" si="298"/>
        <v>0</v>
      </c>
      <c r="BM535" s="170">
        <f t="shared" si="298"/>
        <v>0</v>
      </c>
      <c r="BN535" s="170">
        <f t="shared" si="298"/>
        <v>0</v>
      </c>
      <c r="BO535" s="170">
        <f t="shared" si="298"/>
        <v>0</v>
      </c>
      <c r="BP535" s="170">
        <f t="shared" si="298"/>
        <v>0</v>
      </c>
      <c r="BQ535" s="170">
        <f t="shared" si="298"/>
        <v>0</v>
      </c>
      <c r="BR535" s="170">
        <f t="shared" si="298"/>
        <v>0</v>
      </c>
      <c r="BS535" s="170">
        <f t="shared" si="298"/>
        <v>0</v>
      </c>
      <c r="BT535" s="170">
        <f t="shared" si="298"/>
        <v>0</v>
      </c>
      <c r="BU535" s="170">
        <f t="shared" si="298"/>
        <v>0</v>
      </c>
      <c r="BV535" s="170">
        <f t="shared" si="298"/>
        <v>0</v>
      </c>
      <c r="BW535" s="170">
        <f t="shared" si="298"/>
        <v>0</v>
      </c>
      <c r="BX535" s="170">
        <f t="shared" si="298"/>
        <v>0</v>
      </c>
      <c r="BY535" s="170">
        <f t="shared" si="298"/>
        <v>0</v>
      </c>
      <c r="BZ535" s="170">
        <f t="shared" si="298"/>
        <v>0</v>
      </c>
      <c r="CA535" s="170">
        <f t="shared" si="298"/>
        <v>0</v>
      </c>
      <c r="CB535" s="170">
        <f t="shared" si="297"/>
        <v>0</v>
      </c>
      <c r="CC535" s="170">
        <f t="shared" si="297"/>
        <v>0</v>
      </c>
      <c r="CD535" s="170">
        <f t="shared" si="297"/>
        <v>0</v>
      </c>
      <c r="CE535" s="170">
        <f t="shared" si="297"/>
        <v>0</v>
      </c>
      <c r="CF535" s="170">
        <f t="shared" si="297"/>
        <v>0</v>
      </c>
      <c r="CG535" s="170">
        <f t="shared" si="298"/>
        <v>0</v>
      </c>
    </row>
    <row r="536" spans="1:85" ht="14.1" hidden="1" customHeight="1" x14ac:dyDescent="0.2">
      <c r="A536" s="156">
        <f t="shared" si="292"/>
        <v>280</v>
      </c>
      <c r="B536" s="157"/>
      <c r="C536" s="158"/>
      <c r="D536" s="159" t="str">
        <f t="shared" si="294"/>
        <v>11)</v>
      </c>
      <c r="E536" s="159" t="str">
        <f t="shared" si="294"/>
        <v>מוצרים מובנים</v>
      </c>
      <c r="F536" s="159"/>
      <c r="G536" s="159"/>
      <c r="H536" s="159"/>
      <c r="I536" s="160"/>
      <c r="J536" s="170">
        <f t="shared" si="293"/>
        <v>0</v>
      </c>
      <c r="K536" s="170">
        <f t="shared" si="293"/>
        <v>0</v>
      </c>
      <c r="L536" s="170">
        <f t="shared" si="293"/>
        <v>0</v>
      </c>
      <c r="M536" s="170">
        <f t="shared" si="293"/>
        <v>0</v>
      </c>
      <c r="N536" s="170">
        <f t="shared" si="293"/>
        <v>0</v>
      </c>
      <c r="O536" s="170">
        <f t="shared" si="293"/>
        <v>0</v>
      </c>
      <c r="P536" s="170">
        <f t="shared" si="293"/>
        <v>0</v>
      </c>
      <c r="Q536" s="170">
        <f t="shared" si="293"/>
        <v>0</v>
      </c>
      <c r="R536" s="170">
        <f t="shared" si="293"/>
        <v>0</v>
      </c>
      <c r="S536" s="170">
        <f t="shared" si="293"/>
        <v>0</v>
      </c>
      <c r="T536" s="170">
        <f t="shared" si="293"/>
        <v>0</v>
      </c>
      <c r="U536" s="170">
        <f t="shared" si="293"/>
        <v>0</v>
      </c>
      <c r="V536" s="170">
        <f t="shared" si="293"/>
        <v>0</v>
      </c>
      <c r="W536" s="170">
        <f t="shared" si="293"/>
        <v>0</v>
      </c>
      <c r="X536" s="170">
        <f t="shared" si="293"/>
        <v>0</v>
      </c>
      <c r="Y536" s="170">
        <f t="shared" si="293"/>
        <v>0</v>
      </c>
      <c r="Z536" s="170">
        <f t="shared" ref="Z536:CU539" si="299">IF(Z515=0,0,Z515/Z$502)</f>
        <v>0</v>
      </c>
      <c r="AA536" s="170">
        <f t="shared" si="299"/>
        <v>0</v>
      </c>
      <c r="AB536" s="170">
        <f t="shared" si="299"/>
        <v>0</v>
      </c>
      <c r="AC536" s="170">
        <f t="shared" si="299"/>
        <v>0</v>
      </c>
      <c r="AD536" s="170">
        <f t="shared" si="299"/>
        <v>0</v>
      </c>
      <c r="AE536" s="170">
        <f t="shared" si="299"/>
        <v>0</v>
      </c>
      <c r="AF536" s="170">
        <f t="shared" si="299"/>
        <v>0</v>
      </c>
      <c r="AG536" s="170">
        <f t="shared" si="299"/>
        <v>0</v>
      </c>
      <c r="AH536" s="170">
        <f t="shared" si="299"/>
        <v>0</v>
      </c>
      <c r="AI536" s="170">
        <f t="shared" si="299"/>
        <v>0</v>
      </c>
      <c r="AJ536" s="170">
        <f t="shared" si="299"/>
        <v>0</v>
      </c>
      <c r="AK536" s="170">
        <f t="shared" si="299"/>
        <v>0</v>
      </c>
      <c r="AL536" s="170">
        <f t="shared" si="299"/>
        <v>0</v>
      </c>
      <c r="AM536" s="170">
        <f t="shared" si="299"/>
        <v>0</v>
      </c>
      <c r="AN536" s="170">
        <f t="shared" si="299"/>
        <v>0</v>
      </c>
      <c r="AO536" s="170">
        <f t="shared" si="299"/>
        <v>0</v>
      </c>
      <c r="AP536" s="170">
        <f t="shared" si="299"/>
        <v>0</v>
      </c>
      <c r="AQ536" s="170">
        <f t="shared" si="299"/>
        <v>0</v>
      </c>
      <c r="AR536" s="170">
        <f t="shared" si="299"/>
        <v>0</v>
      </c>
      <c r="AS536" s="170">
        <f t="shared" si="299"/>
        <v>0</v>
      </c>
      <c r="AT536" s="170">
        <f t="shared" si="299"/>
        <v>0</v>
      </c>
      <c r="AU536" s="170">
        <f t="shared" si="299"/>
        <v>0</v>
      </c>
      <c r="AV536" s="170">
        <f t="shared" si="299"/>
        <v>0</v>
      </c>
      <c r="AW536" s="170">
        <f t="shared" si="299"/>
        <v>0</v>
      </c>
      <c r="AX536" s="170">
        <f t="shared" si="299"/>
        <v>0</v>
      </c>
      <c r="AY536" s="170">
        <f t="shared" si="299"/>
        <v>0</v>
      </c>
      <c r="AZ536" s="170">
        <f t="shared" si="299"/>
        <v>0</v>
      </c>
      <c r="BA536" s="170">
        <f t="shared" si="299"/>
        <v>0</v>
      </c>
      <c r="BB536" s="170">
        <f t="shared" si="299"/>
        <v>0</v>
      </c>
      <c r="BC536" s="170">
        <f t="shared" si="298"/>
        <v>0</v>
      </c>
      <c r="BD536" s="170">
        <f t="shared" si="298"/>
        <v>0</v>
      </c>
      <c r="BE536" s="170">
        <f t="shared" si="298"/>
        <v>0</v>
      </c>
      <c r="BF536" s="170">
        <f t="shared" si="298"/>
        <v>0</v>
      </c>
      <c r="BG536" s="170">
        <f t="shared" si="298"/>
        <v>0</v>
      </c>
      <c r="BH536" s="170">
        <f t="shared" si="298"/>
        <v>0</v>
      </c>
      <c r="BI536" s="170">
        <f t="shared" si="298"/>
        <v>0</v>
      </c>
      <c r="BJ536" s="170">
        <f t="shared" si="298"/>
        <v>0</v>
      </c>
      <c r="BK536" s="170">
        <f t="shared" si="298"/>
        <v>0</v>
      </c>
      <c r="BL536" s="170">
        <f t="shared" si="298"/>
        <v>0</v>
      </c>
      <c r="BM536" s="170">
        <f t="shared" si="298"/>
        <v>0</v>
      </c>
      <c r="BN536" s="170">
        <f t="shared" si="298"/>
        <v>0</v>
      </c>
      <c r="BO536" s="170">
        <f t="shared" si="298"/>
        <v>0</v>
      </c>
      <c r="BP536" s="170">
        <f t="shared" si="298"/>
        <v>0</v>
      </c>
      <c r="BQ536" s="170">
        <f t="shared" si="298"/>
        <v>0</v>
      </c>
      <c r="BR536" s="170">
        <f t="shared" si="298"/>
        <v>0</v>
      </c>
      <c r="BS536" s="170">
        <f t="shared" si="298"/>
        <v>0</v>
      </c>
      <c r="BT536" s="170">
        <f t="shared" si="298"/>
        <v>0</v>
      </c>
      <c r="BU536" s="170">
        <f t="shared" si="298"/>
        <v>0</v>
      </c>
      <c r="BV536" s="170">
        <f t="shared" si="298"/>
        <v>0</v>
      </c>
      <c r="BW536" s="170">
        <f t="shared" si="298"/>
        <v>0</v>
      </c>
      <c r="BX536" s="170">
        <f t="shared" si="298"/>
        <v>0</v>
      </c>
      <c r="BY536" s="170">
        <f t="shared" si="298"/>
        <v>0</v>
      </c>
      <c r="BZ536" s="170">
        <f t="shared" si="298"/>
        <v>0</v>
      </c>
      <c r="CA536" s="170">
        <f t="shared" si="298"/>
        <v>0</v>
      </c>
      <c r="CB536" s="170">
        <f t="shared" si="297"/>
        <v>0</v>
      </c>
      <c r="CC536" s="170">
        <f t="shared" si="297"/>
        <v>0</v>
      </c>
      <c r="CD536" s="170">
        <f t="shared" si="297"/>
        <v>0</v>
      </c>
      <c r="CE536" s="170">
        <f t="shared" si="297"/>
        <v>0</v>
      </c>
      <c r="CF536" s="170">
        <f t="shared" si="297"/>
        <v>0</v>
      </c>
      <c r="CG536" s="170">
        <f t="shared" si="299"/>
        <v>0</v>
      </c>
    </row>
    <row r="537" spans="1:85" ht="14.1" hidden="1" customHeight="1" x14ac:dyDescent="0.2">
      <c r="A537" s="156">
        <f t="shared" si="292"/>
        <v>392</v>
      </c>
      <c r="B537" s="157"/>
      <c r="C537" s="158" t="str">
        <f t="shared" ref="C537:D541" si="300">VLOOKUP($A537,$A$10:$M$500,C$500,0)</f>
        <v xml:space="preserve">ג. </v>
      </c>
      <c r="D537" s="159" t="str">
        <f t="shared" si="300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3"/>
        <v>1.2035762458141818E-2</v>
      </c>
      <c r="K537" s="170">
        <f t="shared" si="293"/>
        <v>0</v>
      </c>
      <c r="L537" s="170">
        <f t="shared" si="293"/>
        <v>1.212624568368503E-2</v>
      </c>
      <c r="M537" s="170">
        <f t="shared" si="293"/>
        <v>2.2338233505791377E-2</v>
      </c>
      <c r="N537" s="170">
        <f t="shared" si="293"/>
        <v>0</v>
      </c>
      <c r="O537" s="170">
        <f t="shared" si="293"/>
        <v>1.8022695081800048E-2</v>
      </c>
      <c r="P537" s="170">
        <f t="shared" si="293"/>
        <v>4.1851081716114732E-3</v>
      </c>
      <c r="Q537" s="170">
        <f t="shared" si="293"/>
        <v>1.5657289507541798E-2</v>
      </c>
      <c r="R537" s="170">
        <f t="shared" si="293"/>
        <v>0</v>
      </c>
      <c r="S537" s="170">
        <f t="shared" si="293"/>
        <v>4.0064427828400634E-3</v>
      </c>
      <c r="T537" s="170">
        <f t="shared" si="293"/>
        <v>0</v>
      </c>
      <c r="U537" s="170">
        <f t="shared" si="293"/>
        <v>1.1708273645229653E-2</v>
      </c>
      <c r="V537" s="170">
        <f t="shared" si="293"/>
        <v>4.311725373397233E-3</v>
      </c>
      <c r="W537" s="170">
        <f t="shared" si="293"/>
        <v>0</v>
      </c>
      <c r="X537" s="170">
        <f t="shared" si="293"/>
        <v>3.710427373805857E-3</v>
      </c>
      <c r="Y537" s="170">
        <f t="shared" si="293"/>
        <v>3.602892087000664E-3</v>
      </c>
      <c r="Z537" s="170">
        <f t="shared" si="299"/>
        <v>0</v>
      </c>
      <c r="AA537" s="170">
        <f t="shared" si="299"/>
        <v>8.5902389225405423E-3</v>
      </c>
      <c r="AB537" s="170">
        <f t="shared" si="299"/>
        <v>6.5881399782272733E-3</v>
      </c>
      <c r="AC537" s="170">
        <f t="shared" si="299"/>
        <v>0</v>
      </c>
      <c r="AD537" s="170">
        <f t="shared" si="299"/>
        <v>1.2639824818768099E-2</v>
      </c>
      <c r="AE537" s="170">
        <f t="shared" si="299"/>
        <v>1.2954246850129457E-2</v>
      </c>
      <c r="AF537" s="170">
        <f t="shared" si="299"/>
        <v>1.0616870350427965E-2</v>
      </c>
      <c r="AG537" s="170">
        <f t="shared" si="299"/>
        <v>1.4522563110273253E-2</v>
      </c>
      <c r="AH537" s="170">
        <f t="shared" si="299"/>
        <v>8.9130331132142946E-3</v>
      </c>
      <c r="AI537" s="170">
        <f t="shared" si="299"/>
        <v>0</v>
      </c>
      <c r="AJ537" s="170">
        <f t="shared" si="299"/>
        <v>0</v>
      </c>
      <c r="AK537" s="170">
        <f t="shared" si="299"/>
        <v>0</v>
      </c>
      <c r="AL537" s="170">
        <f t="shared" si="299"/>
        <v>0</v>
      </c>
      <c r="AM537" s="170">
        <f t="shared" si="299"/>
        <v>0</v>
      </c>
      <c r="AN537" s="170">
        <f t="shared" si="299"/>
        <v>0</v>
      </c>
      <c r="AO537" s="170">
        <f t="shared" si="299"/>
        <v>0</v>
      </c>
      <c r="AP537" s="170">
        <f t="shared" si="299"/>
        <v>0</v>
      </c>
      <c r="AQ537" s="170">
        <f t="shared" si="299"/>
        <v>0</v>
      </c>
      <c r="AR537" s="170">
        <f t="shared" si="299"/>
        <v>0</v>
      </c>
      <c r="AS537" s="170">
        <f t="shared" si="299"/>
        <v>0</v>
      </c>
      <c r="AT537" s="170">
        <f t="shared" si="299"/>
        <v>0</v>
      </c>
      <c r="AU537" s="170">
        <f t="shared" si="299"/>
        <v>0</v>
      </c>
      <c r="AV537" s="170">
        <f t="shared" si="299"/>
        <v>0</v>
      </c>
      <c r="AW537" s="170">
        <f t="shared" si="299"/>
        <v>0</v>
      </c>
      <c r="AX537" s="170">
        <f t="shared" si="299"/>
        <v>0</v>
      </c>
      <c r="AY537" s="170">
        <f t="shared" si="299"/>
        <v>0</v>
      </c>
      <c r="AZ537" s="170">
        <f t="shared" si="299"/>
        <v>0</v>
      </c>
      <c r="BA537" s="170">
        <f t="shared" si="299"/>
        <v>0</v>
      </c>
      <c r="BB537" s="170">
        <f t="shared" si="299"/>
        <v>0</v>
      </c>
      <c r="BC537" s="170">
        <f t="shared" si="298"/>
        <v>0</v>
      </c>
      <c r="BD537" s="170">
        <f t="shared" si="298"/>
        <v>0</v>
      </c>
      <c r="BE537" s="170">
        <f t="shared" si="298"/>
        <v>0</v>
      </c>
      <c r="BF537" s="170">
        <f t="shared" si="298"/>
        <v>0</v>
      </c>
      <c r="BG537" s="170">
        <f t="shared" si="298"/>
        <v>0</v>
      </c>
      <c r="BH537" s="170">
        <f t="shared" si="298"/>
        <v>0</v>
      </c>
      <c r="BI537" s="170">
        <f t="shared" si="298"/>
        <v>0</v>
      </c>
      <c r="BJ537" s="170">
        <f t="shared" si="298"/>
        <v>0</v>
      </c>
      <c r="BK537" s="170">
        <f t="shared" si="298"/>
        <v>0</v>
      </c>
      <c r="BL537" s="170">
        <f t="shared" si="298"/>
        <v>0</v>
      </c>
      <c r="BM537" s="170">
        <f t="shared" si="298"/>
        <v>0</v>
      </c>
      <c r="BN537" s="170">
        <f t="shared" si="298"/>
        <v>0</v>
      </c>
      <c r="BO537" s="170">
        <f t="shared" si="298"/>
        <v>0</v>
      </c>
      <c r="BP537" s="170">
        <f t="shared" si="298"/>
        <v>0</v>
      </c>
      <c r="BQ537" s="170">
        <f t="shared" si="298"/>
        <v>0</v>
      </c>
      <c r="BR537" s="170">
        <f t="shared" si="298"/>
        <v>0</v>
      </c>
      <c r="BS537" s="170">
        <f t="shared" si="298"/>
        <v>0</v>
      </c>
      <c r="BT537" s="170">
        <f t="shared" si="298"/>
        <v>0</v>
      </c>
      <c r="BU537" s="170">
        <f t="shared" si="298"/>
        <v>0</v>
      </c>
      <c r="BV537" s="170">
        <f t="shared" si="298"/>
        <v>0</v>
      </c>
      <c r="BW537" s="170">
        <f t="shared" si="298"/>
        <v>0</v>
      </c>
      <c r="BX537" s="170">
        <f t="shared" si="298"/>
        <v>0</v>
      </c>
      <c r="BY537" s="170">
        <f t="shared" si="298"/>
        <v>0</v>
      </c>
      <c r="BZ537" s="170">
        <f t="shared" si="298"/>
        <v>0</v>
      </c>
      <c r="CA537" s="170">
        <f t="shared" si="298"/>
        <v>0</v>
      </c>
      <c r="CB537" s="170">
        <f t="shared" si="297"/>
        <v>0</v>
      </c>
      <c r="CC537" s="170">
        <f t="shared" si="297"/>
        <v>0</v>
      </c>
      <c r="CD537" s="170">
        <f t="shared" si="297"/>
        <v>0</v>
      </c>
      <c r="CE537" s="170">
        <f t="shared" si="297"/>
        <v>0</v>
      </c>
      <c r="CF537" s="170">
        <f t="shared" si="297"/>
        <v>0</v>
      </c>
      <c r="CG537" s="170">
        <f t="shared" si="299"/>
        <v>0</v>
      </c>
    </row>
    <row r="538" spans="1:85" ht="14.1" hidden="1" customHeight="1" x14ac:dyDescent="0.2">
      <c r="A538" s="156">
        <f t="shared" si="292"/>
        <v>417</v>
      </c>
      <c r="B538" s="157"/>
      <c r="C538" s="158" t="str">
        <f t="shared" si="300"/>
        <v xml:space="preserve">ד. </v>
      </c>
      <c r="D538" s="159" t="str">
        <f t="shared" si="300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3"/>
        <v>0</v>
      </c>
      <c r="K538" s="170">
        <f t="shared" si="293"/>
        <v>0</v>
      </c>
      <c r="L538" s="170">
        <f t="shared" si="293"/>
        <v>0</v>
      </c>
      <c r="M538" s="170">
        <f t="shared" si="293"/>
        <v>0</v>
      </c>
      <c r="N538" s="170">
        <f t="shared" si="293"/>
        <v>0</v>
      </c>
      <c r="O538" s="170">
        <f t="shared" si="293"/>
        <v>0</v>
      </c>
      <c r="P538" s="170">
        <f t="shared" si="293"/>
        <v>0</v>
      </c>
      <c r="Q538" s="170">
        <f t="shared" si="293"/>
        <v>0</v>
      </c>
      <c r="R538" s="170">
        <f t="shared" si="293"/>
        <v>0</v>
      </c>
      <c r="S538" s="170">
        <f t="shared" si="293"/>
        <v>0</v>
      </c>
      <c r="T538" s="170">
        <f t="shared" si="293"/>
        <v>0</v>
      </c>
      <c r="U538" s="170">
        <f t="shared" si="293"/>
        <v>0</v>
      </c>
      <c r="V538" s="170">
        <f t="shared" si="293"/>
        <v>0</v>
      </c>
      <c r="W538" s="170">
        <f t="shared" si="293"/>
        <v>0</v>
      </c>
      <c r="X538" s="170">
        <f t="shared" si="293"/>
        <v>0</v>
      </c>
      <c r="Y538" s="170">
        <f t="shared" si="293"/>
        <v>0</v>
      </c>
      <c r="Z538" s="170">
        <f t="shared" si="299"/>
        <v>0</v>
      </c>
      <c r="AA538" s="170">
        <f t="shared" si="299"/>
        <v>0</v>
      </c>
      <c r="AB538" s="170">
        <f t="shared" si="299"/>
        <v>0</v>
      </c>
      <c r="AC538" s="170">
        <f t="shared" si="299"/>
        <v>0</v>
      </c>
      <c r="AD538" s="170">
        <f t="shared" si="299"/>
        <v>0</v>
      </c>
      <c r="AE538" s="170">
        <f t="shared" si="299"/>
        <v>0</v>
      </c>
      <c r="AF538" s="170">
        <f t="shared" si="299"/>
        <v>0</v>
      </c>
      <c r="AG538" s="170">
        <f t="shared" si="299"/>
        <v>0</v>
      </c>
      <c r="AH538" s="170">
        <f t="shared" si="299"/>
        <v>0</v>
      </c>
      <c r="AI538" s="170">
        <f t="shared" si="299"/>
        <v>0</v>
      </c>
      <c r="AJ538" s="170">
        <f t="shared" si="299"/>
        <v>0</v>
      </c>
      <c r="AK538" s="170">
        <f t="shared" si="299"/>
        <v>0</v>
      </c>
      <c r="AL538" s="170">
        <f t="shared" si="299"/>
        <v>0</v>
      </c>
      <c r="AM538" s="170">
        <f t="shared" si="299"/>
        <v>0</v>
      </c>
      <c r="AN538" s="170">
        <f t="shared" si="299"/>
        <v>0</v>
      </c>
      <c r="AO538" s="170">
        <f t="shared" si="299"/>
        <v>0</v>
      </c>
      <c r="AP538" s="170">
        <f t="shared" si="299"/>
        <v>0</v>
      </c>
      <c r="AQ538" s="170">
        <f t="shared" si="299"/>
        <v>0</v>
      </c>
      <c r="AR538" s="170">
        <f t="shared" si="299"/>
        <v>0</v>
      </c>
      <c r="AS538" s="170">
        <f t="shared" si="299"/>
        <v>0</v>
      </c>
      <c r="AT538" s="170">
        <f t="shared" si="299"/>
        <v>0</v>
      </c>
      <c r="AU538" s="170">
        <f t="shared" si="299"/>
        <v>0</v>
      </c>
      <c r="AV538" s="170">
        <f t="shared" si="299"/>
        <v>0</v>
      </c>
      <c r="AW538" s="170">
        <f t="shared" si="299"/>
        <v>0</v>
      </c>
      <c r="AX538" s="170">
        <f t="shared" si="299"/>
        <v>0</v>
      </c>
      <c r="AY538" s="170">
        <f t="shared" si="299"/>
        <v>0</v>
      </c>
      <c r="AZ538" s="170">
        <f t="shared" si="299"/>
        <v>0</v>
      </c>
      <c r="BA538" s="170">
        <f t="shared" si="299"/>
        <v>0</v>
      </c>
      <c r="BB538" s="170">
        <f t="shared" si="299"/>
        <v>0</v>
      </c>
      <c r="BC538" s="170">
        <f t="shared" si="298"/>
        <v>0</v>
      </c>
      <c r="BD538" s="170">
        <f t="shared" si="298"/>
        <v>0</v>
      </c>
      <c r="BE538" s="170">
        <f t="shared" si="298"/>
        <v>0</v>
      </c>
      <c r="BF538" s="170">
        <f t="shared" si="298"/>
        <v>0</v>
      </c>
      <c r="BG538" s="170">
        <f t="shared" si="298"/>
        <v>0</v>
      </c>
      <c r="BH538" s="170">
        <f t="shared" si="298"/>
        <v>0</v>
      </c>
      <c r="BI538" s="170">
        <f t="shared" si="298"/>
        <v>0</v>
      </c>
      <c r="BJ538" s="170">
        <f t="shared" si="298"/>
        <v>0</v>
      </c>
      <c r="BK538" s="170">
        <f t="shared" si="298"/>
        <v>0</v>
      </c>
      <c r="BL538" s="170">
        <f t="shared" si="298"/>
        <v>0</v>
      </c>
      <c r="BM538" s="170">
        <f t="shared" si="298"/>
        <v>0</v>
      </c>
      <c r="BN538" s="170">
        <f t="shared" si="298"/>
        <v>0</v>
      </c>
      <c r="BO538" s="170">
        <f t="shared" si="298"/>
        <v>0</v>
      </c>
      <c r="BP538" s="170">
        <f t="shared" si="298"/>
        <v>0</v>
      </c>
      <c r="BQ538" s="170">
        <f t="shared" si="298"/>
        <v>0</v>
      </c>
      <c r="BR538" s="170">
        <f t="shared" si="298"/>
        <v>0</v>
      </c>
      <c r="BS538" s="170">
        <f t="shared" si="298"/>
        <v>0</v>
      </c>
      <c r="BT538" s="170">
        <f t="shared" si="298"/>
        <v>0</v>
      </c>
      <c r="BU538" s="170">
        <f t="shared" si="298"/>
        <v>0</v>
      </c>
      <c r="BV538" s="170">
        <f t="shared" si="298"/>
        <v>0</v>
      </c>
      <c r="BW538" s="170">
        <f t="shared" si="298"/>
        <v>0</v>
      </c>
      <c r="BX538" s="170">
        <f t="shared" si="298"/>
        <v>0</v>
      </c>
      <c r="BY538" s="170">
        <f t="shared" si="298"/>
        <v>0</v>
      </c>
      <c r="BZ538" s="170">
        <f t="shared" si="298"/>
        <v>0</v>
      </c>
      <c r="CA538" s="170">
        <f t="shared" si="298"/>
        <v>0</v>
      </c>
      <c r="CB538" s="170">
        <f t="shared" si="297"/>
        <v>0</v>
      </c>
      <c r="CC538" s="170">
        <f t="shared" si="297"/>
        <v>0</v>
      </c>
      <c r="CD538" s="170">
        <f t="shared" si="297"/>
        <v>0</v>
      </c>
      <c r="CE538" s="170">
        <f t="shared" si="297"/>
        <v>0</v>
      </c>
      <c r="CF538" s="170">
        <f t="shared" si="297"/>
        <v>0</v>
      </c>
      <c r="CG538" s="170">
        <f t="shared" si="299"/>
        <v>0</v>
      </c>
    </row>
    <row r="539" spans="1:85" ht="14.1" hidden="1" customHeight="1" x14ac:dyDescent="0.2">
      <c r="A539" s="156">
        <f t="shared" si="292"/>
        <v>454</v>
      </c>
      <c r="B539" s="157"/>
      <c r="C539" s="158" t="str">
        <f t="shared" si="300"/>
        <v>ה.</v>
      </c>
      <c r="D539" s="159" t="str">
        <f t="shared" si="300"/>
        <v>השקעות בחברות מוחזקות:</v>
      </c>
      <c r="E539" s="159"/>
      <c r="F539" s="159"/>
      <c r="G539" s="159"/>
      <c r="H539" s="159"/>
      <c r="I539" s="160"/>
      <c r="J539" s="170">
        <f t="shared" si="293"/>
        <v>0</v>
      </c>
      <c r="K539" s="170">
        <f t="shared" si="293"/>
        <v>0</v>
      </c>
      <c r="L539" s="170">
        <f t="shared" si="293"/>
        <v>0</v>
      </c>
      <c r="M539" s="170">
        <f t="shared" si="293"/>
        <v>0</v>
      </c>
      <c r="N539" s="170">
        <f t="shared" si="293"/>
        <v>0</v>
      </c>
      <c r="O539" s="170">
        <f t="shared" si="293"/>
        <v>0</v>
      </c>
      <c r="P539" s="170">
        <f t="shared" si="293"/>
        <v>0</v>
      </c>
      <c r="Q539" s="170">
        <f t="shared" si="293"/>
        <v>0</v>
      </c>
      <c r="R539" s="170">
        <f t="shared" si="293"/>
        <v>0</v>
      </c>
      <c r="S539" s="170">
        <f t="shared" si="293"/>
        <v>0</v>
      </c>
      <c r="T539" s="170">
        <f t="shared" si="293"/>
        <v>0</v>
      </c>
      <c r="U539" s="170">
        <f t="shared" si="293"/>
        <v>0</v>
      </c>
      <c r="V539" s="170">
        <f t="shared" si="293"/>
        <v>0</v>
      </c>
      <c r="W539" s="170">
        <f t="shared" si="293"/>
        <v>0</v>
      </c>
      <c r="X539" s="170">
        <f t="shared" si="293"/>
        <v>0</v>
      </c>
      <c r="Y539" s="170">
        <f t="shared" si="293"/>
        <v>0</v>
      </c>
      <c r="Z539" s="170">
        <f t="shared" si="299"/>
        <v>0</v>
      </c>
      <c r="AA539" s="170">
        <f t="shared" si="299"/>
        <v>0</v>
      </c>
      <c r="AB539" s="170">
        <f t="shared" si="299"/>
        <v>0</v>
      </c>
      <c r="AC539" s="170">
        <f t="shared" si="299"/>
        <v>0</v>
      </c>
      <c r="AD539" s="170">
        <f t="shared" si="299"/>
        <v>0</v>
      </c>
      <c r="AE539" s="170">
        <f t="shared" si="299"/>
        <v>0</v>
      </c>
      <c r="AF539" s="170">
        <f t="shared" si="299"/>
        <v>0</v>
      </c>
      <c r="AG539" s="170">
        <f t="shared" si="299"/>
        <v>0</v>
      </c>
      <c r="AH539" s="170">
        <f t="shared" si="299"/>
        <v>0</v>
      </c>
      <c r="AI539" s="170">
        <f t="shared" si="299"/>
        <v>0</v>
      </c>
      <c r="AJ539" s="170">
        <f t="shared" si="299"/>
        <v>0</v>
      </c>
      <c r="AK539" s="170">
        <f t="shared" si="299"/>
        <v>0</v>
      </c>
      <c r="AL539" s="170">
        <f t="shared" si="299"/>
        <v>0</v>
      </c>
      <c r="AM539" s="170">
        <f t="shared" si="299"/>
        <v>0</v>
      </c>
      <c r="AN539" s="170">
        <f t="shared" si="299"/>
        <v>0</v>
      </c>
      <c r="AO539" s="170">
        <f t="shared" si="299"/>
        <v>0</v>
      </c>
      <c r="AP539" s="170">
        <f t="shared" si="299"/>
        <v>0</v>
      </c>
      <c r="AQ539" s="170">
        <f t="shared" si="299"/>
        <v>0</v>
      </c>
      <c r="AR539" s="170">
        <f t="shared" si="299"/>
        <v>0</v>
      </c>
      <c r="AS539" s="170">
        <f t="shared" si="299"/>
        <v>0</v>
      </c>
      <c r="AT539" s="170">
        <f t="shared" si="299"/>
        <v>0</v>
      </c>
      <c r="AU539" s="170">
        <f t="shared" si="299"/>
        <v>0</v>
      </c>
      <c r="AV539" s="170">
        <f t="shared" si="299"/>
        <v>0</v>
      </c>
      <c r="AW539" s="170">
        <f t="shared" si="299"/>
        <v>0</v>
      </c>
      <c r="AX539" s="170">
        <f t="shared" si="299"/>
        <v>0</v>
      </c>
      <c r="AY539" s="170">
        <f t="shared" si="299"/>
        <v>0</v>
      </c>
      <c r="AZ539" s="170">
        <f t="shared" si="299"/>
        <v>0</v>
      </c>
      <c r="BA539" s="170">
        <f t="shared" si="299"/>
        <v>0</v>
      </c>
      <c r="BB539" s="170">
        <f t="shared" si="299"/>
        <v>0</v>
      </c>
      <c r="BC539" s="170">
        <f t="shared" si="298"/>
        <v>0</v>
      </c>
      <c r="BD539" s="170">
        <f t="shared" si="298"/>
        <v>0</v>
      </c>
      <c r="BE539" s="170">
        <f t="shared" si="298"/>
        <v>0</v>
      </c>
      <c r="BF539" s="170">
        <f t="shared" si="298"/>
        <v>0</v>
      </c>
      <c r="BG539" s="170">
        <f t="shared" si="298"/>
        <v>0</v>
      </c>
      <c r="BH539" s="170">
        <f t="shared" si="298"/>
        <v>0</v>
      </c>
      <c r="BI539" s="170">
        <f t="shared" si="298"/>
        <v>0</v>
      </c>
      <c r="BJ539" s="170">
        <f t="shared" si="298"/>
        <v>0</v>
      </c>
      <c r="BK539" s="170">
        <f t="shared" si="298"/>
        <v>0</v>
      </c>
      <c r="BL539" s="170">
        <f t="shared" si="298"/>
        <v>0</v>
      </c>
      <c r="BM539" s="170">
        <f t="shared" si="298"/>
        <v>0</v>
      </c>
      <c r="BN539" s="170">
        <f t="shared" si="298"/>
        <v>0</v>
      </c>
      <c r="BO539" s="170">
        <f t="shared" si="298"/>
        <v>0</v>
      </c>
      <c r="BP539" s="170">
        <f t="shared" si="298"/>
        <v>0</v>
      </c>
      <c r="BQ539" s="170">
        <f t="shared" si="298"/>
        <v>0</v>
      </c>
      <c r="BR539" s="170">
        <f t="shared" si="298"/>
        <v>0</v>
      </c>
      <c r="BS539" s="170">
        <f t="shared" si="298"/>
        <v>0</v>
      </c>
      <c r="BT539" s="170">
        <f t="shared" si="298"/>
        <v>0</v>
      </c>
      <c r="BU539" s="170">
        <f t="shared" si="298"/>
        <v>0</v>
      </c>
      <c r="BV539" s="170">
        <f t="shared" si="298"/>
        <v>0</v>
      </c>
      <c r="BW539" s="170">
        <f t="shared" si="298"/>
        <v>0</v>
      </c>
      <c r="BX539" s="170">
        <f t="shared" si="298"/>
        <v>0</v>
      </c>
      <c r="BY539" s="170">
        <f t="shared" si="298"/>
        <v>0</v>
      </c>
      <c r="BZ539" s="170">
        <f t="shared" si="298"/>
        <v>0</v>
      </c>
      <c r="CA539" s="170">
        <f t="shared" si="298"/>
        <v>0</v>
      </c>
      <c r="CB539" s="170">
        <f t="shared" si="297"/>
        <v>0</v>
      </c>
      <c r="CC539" s="170">
        <f t="shared" si="297"/>
        <v>0</v>
      </c>
      <c r="CD539" s="170">
        <f t="shared" si="297"/>
        <v>0</v>
      </c>
      <c r="CE539" s="170">
        <f t="shared" si="297"/>
        <v>0</v>
      </c>
      <c r="CF539" s="170">
        <f t="shared" si="297"/>
        <v>0</v>
      </c>
      <c r="CG539" s="170">
        <f t="shared" si="299"/>
        <v>0</v>
      </c>
    </row>
    <row r="540" spans="1:85" ht="14.1" hidden="1" customHeight="1" x14ac:dyDescent="0.2">
      <c r="A540" s="156">
        <f t="shared" si="292"/>
        <v>486</v>
      </c>
      <c r="B540" s="157"/>
      <c r="C540" s="158" t="str">
        <f t="shared" si="300"/>
        <v>ו.</v>
      </c>
      <c r="D540" s="159" t="str">
        <f t="shared" si="300"/>
        <v>זכויות במקרקעין</v>
      </c>
      <c r="E540" s="159"/>
      <c r="F540" s="159"/>
      <c r="G540" s="159"/>
      <c r="H540" s="159"/>
      <c r="I540" s="160"/>
      <c r="J540" s="170">
        <f>IF(J519=0,0,J519/J$502)</f>
        <v>9.3792723516452955E-3</v>
      </c>
      <c r="K540" s="170">
        <f>IF(K519=0,0,K519/K$502)</f>
        <v>0</v>
      </c>
      <c r="L540" s="170">
        <f t="shared" ref="L540:CG541" si="301">IF(L519=0,0,L519/L$502)</f>
        <v>0</v>
      </c>
      <c r="M540" s="170">
        <f t="shared" si="301"/>
        <v>4.0601101970305503E-2</v>
      </c>
      <c r="N540" s="170">
        <f t="shared" si="301"/>
        <v>0</v>
      </c>
      <c r="O540" s="170">
        <f t="shared" si="301"/>
        <v>0</v>
      </c>
      <c r="P540" s="170">
        <f t="shared" si="301"/>
        <v>0</v>
      </c>
      <c r="Q540" s="170">
        <f t="shared" si="301"/>
        <v>3.4135451722659214E-2</v>
      </c>
      <c r="R540" s="170">
        <f t="shared" si="301"/>
        <v>0</v>
      </c>
      <c r="S540" s="170">
        <f t="shared" si="301"/>
        <v>0</v>
      </c>
      <c r="T540" s="170">
        <f t="shared" si="301"/>
        <v>0</v>
      </c>
      <c r="U540" s="170">
        <f t="shared" si="301"/>
        <v>0</v>
      </c>
      <c r="V540" s="170">
        <f t="shared" si="301"/>
        <v>0</v>
      </c>
      <c r="W540" s="170">
        <f t="shared" si="301"/>
        <v>0</v>
      </c>
      <c r="X540" s="170">
        <f t="shared" si="301"/>
        <v>0</v>
      </c>
      <c r="Y540" s="170">
        <f t="shared" si="301"/>
        <v>0</v>
      </c>
      <c r="Z540" s="170">
        <f t="shared" si="301"/>
        <v>0</v>
      </c>
      <c r="AA540" s="170">
        <f t="shared" si="301"/>
        <v>0</v>
      </c>
      <c r="AB540" s="170">
        <f t="shared" si="301"/>
        <v>0</v>
      </c>
      <c r="AC540" s="170">
        <f t="shared" si="301"/>
        <v>0</v>
      </c>
      <c r="AD540" s="170">
        <f t="shared" si="301"/>
        <v>0</v>
      </c>
      <c r="AE540" s="170">
        <f t="shared" si="301"/>
        <v>0</v>
      </c>
      <c r="AF540" s="170">
        <f t="shared" si="301"/>
        <v>0</v>
      </c>
      <c r="AG540" s="170">
        <f t="shared" si="301"/>
        <v>0</v>
      </c>
      <c r="AH540" s="170">
        <f t="shared" si="301"/>
        <v>0</v>
      </c>
      <c r="AI540" s="170">
        <f t="shared" si="301"/>
        <v>0</v>
      </c>
      <c r="AJ540" s="170">
        <f t="shared" si="301"/>
        <v>0</v>
      </c>
      <c r="AK540" s="170">
        <f t="shared" si="301"/>
        <v>0</v>
      </c>
      <c r="AL540" s="170">
        <f t="shared" si="301"/>
        <v>0</v>
      </c>
      <c r="AM540" s="170">
        <f t="shared" si="301"/>
        <v>0</v>
      </c>
      <c r="AN540" s="170">
        <f t="shared" si="301"/>
        <v>0</v>
      </c>
      <c r="AO540" s="170">
        <f t="shared" si="301"/>
        <v>0</v>
      </c>
      <c r="AP540" s="170">
        <f t="shared" si="301"/>
        <v>0</v>
      </c>
      <c r="AQ540" s="170">
        <f t="shared" si="301"/>
        <v>0</v>
      </c>
      <c r="AR540" s="170">
        <f t="shared" si="301"/>
        <v>0</v>
      </c>
      <c r="AS540" s="170">
        <f t="shared" si="301"/>
        <v>0</v>
      </c>
      <c r="AT540" s="170">
        <f t="shared" si="301"/>
        <v>0</v>
      </c>
      <c r="AU540" s="170">
        <f t="shared" si="301"/>
        <v>0</v>
      </c>
      <c r="AV540" s="170">
        <f t="shared" si="301"/>
        <v>0</v>
      </c>
      <c r="AW540" s="170">
        <f t="shared" si="301"/>
        <v>0</v>
      </c>
      <c r="AX540" s="170">
        <f t="shared" si="301"/>
        <v>0</v>
      </c>
      <c r="AY540" s="170">
        <f t="shared" si="301"/>
        <v>0</v>
      </c>
      <c r="AZ540" s="170">
        <f t="shared" si="301"/>
        <v>0</v>
      </c>
      <c r="BA540" s="170">
        <f t="shared" si="301"/>
        <v>0</v>
      </c>
      <c r="BB540" s="170">
        <f t="shared" si="301"/>
        <v>0</v>
      </c>
      <c r="BC540" s="170">
        <f t="shared" si="298"/>
        <v>0</v>
      </c>
      <c r="BD540" s="170">
        <f t="shared" si="298"/>
        <v>0</v>
      </c>
      <c r="BE540" s="170">
        <f t="shared" si="298"/>
        <v>0</v>
      </c>
      <c r="BF540" s="170">
        <f t="shared" si="298"/>
        <v>0</v>
      </c>
      <c r="BG540" s="170">
        <f t="shared" si="298"/>
        <v>0</v>
      </c>
      <c r="BH540" s="170">
        <f t="shared" si="298"/>
        <v>0</v>
      </c>
      <c r="BI540" s="170">
        <f t="shared" si="298"/>
        <v>0</v>
      </c>
      <c r="BJ540" s="170">
        <f t="shared" si="298"/>
        <v>0</v>
      </c>
      <c r="BK540" s="170">
        <f t="shared" si="298"/>
        <v>0</v>
      </c>
      <c r="BL540" s="170">
        <f t="shared" si="298"/>
        <v>0</v>
      </c>
      <c r="BM540" s="170">
        <f t="shared" si="298"/>
        <v>0</v>
      </c>
      <c r="BN540" s="170">
        <f t="shared" si="298"/>
        <v>0</v>
      </c>
      <c r="BO540" s="170">
        <f t="shared" si="298"/>
        <v>0</v>
      </c>
      <c r="BP540" s="170">
        <f t="shared" si="298"/>
        <v>0</v>
      </c>
      <c r="BQ540" s="170">
        <f t="shared" si="298"/>
        <v>0</v>
      </c>
      <c r="BR540" s="170">
        <f t="shared" si="298"/>
        <v>0</v>
      </c>
      <c r="BS540" s="170">
        <f t="shared" si="298"/>
        <v>0</v>
      </c>
      <c r="BT540" s="170">
        <f t="shared" si="298"/>
        <v>0</v>
      </c>
      <c r="BU540" s="170">
        <f t="shared" si="298"/>
        <v>0</v>
      </c>
      <c r="BV540" s="170">
        <f t="shared" si="298"/>
        <v>0</v>
      </c>
      <c r="BW540" s="170">
        <f t="shared" si="298"/>
        <v>0</v>
      </c>
      <c r="BX540" s="170">
        <f t="shared" si="298"/>
        <v>0</v>
      </c>
      <c r="BY540" s="170">
        <f t="shared" si="298"/>
        <v>0</v>
      </c>
      <c r="BZ540" s="170">
        <f t="shared" si="298"/>
        <v>0</v>
      </c>
      <c r="CA540" s="170">
        <f t="shared" si="298"/>
        <v>0</v>
      </c>
      <c r="CB540" s="170">
        <f t="shared" si="297"/>
        <v>0</v>
      </c>
      <c r="CC540" s="170">
        <f t="shared" si="297"/>
        <v>0</v>
      </c>
      <c r="CD540" s="170">
        <f t="shared" si="297"/>
        <v>0</v>
      </c>
      <c r="CE540" s="170">
        <f t="shared" si="297"/>
        <v>0</v>
      </c>
      <c r="CF540" s="170">
        <f t="shared" si="297"/>
        <v>0</v>
      </c>
      <c r="CG540" s="170">
        <f t="shared" si="301"/>
        <v>0</v>
      </c>
    </row>
    <row r="541" spans="1:85" ht="14.1" hidden="1" customHeight="1" x14ac:dyDescent="0.2">
      <c r="A541" s="162">
        <f t="shared" si="292"/>
        <v>494</v>
      </c>
      <c r="B541" s="163"/>
      <c r="C541" s="164" t="str">
        <f t="shared" si="300"/>
        <v>ז.</v>
      </c>
      <c r="D541" s="165" t="str">
        <f t="shared" si="300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1"/>
        <v>0</v>
      </c>
      <c r="M541" s="173">
        <f t="shared" si="301"/>
        <v>0</v>
      </c>
      <c r="N541" s="173">
        <f t="shared" si="301"/>
        <v>0</v>
      </c>
      <c r="O541" s="173">
        <f t="shared" si="301"/>
        <v>0</v>
      </c>
      <c r="P541" s="173">
        <f t="shared" si="301"/>
        <v>0</v>
      </c>
      <c r="Q541" s="173">
        <f t="shared" si="301"/>
        <v>0</v>
      </c>
      <c r="R541" s="173">
        <f t="shared" si="301"/>
        <v>0</v>
      </c>
      <c r="S541" s="173">
        <f t="shared" si="301"/>
        <v>0</v>
      </c>
      <c r="T541" s="173">
        <f t="shared" si="301"/>
        <v>0</v>
      </c>
      <c r="U541" s="173">
        <f t="shared" si="301"/>
        <v>0</v>
      </c>
      <c r="V541" s="173">
        <f t="shared" si="301"/>
        <v>0</v>
      </c>
      <c r="W541" s="173">
        <f t="shared" si="301"/>
        <v>0</v>
      </c>
      <c r="X541" s="173">
        <f t="shared" si="301"/>
        <v>0</v>
      </c>
      <c r="Y541" s="173">
        <f t="shared" si="301"/>
        <v>0</v>
      </c>
      <c r="Z541" s="173">
        <f t="shared" si="301"/>
        <v>0</v>
      </c>
      <c r="AA541" s="173">
        <f t="shared" si="301"/>
        <v>0</v>
      </c>
      <c r="AB541" s="173">
        <f t="shared" si="301"/>
        <v>0</v>
      </c>
      <c r="AC541" s="173">
        <f t="shared" si="301"/>
        <v>0</v>
      </c>
      <c r="AD541" s="173">
        <f t="shared" si="301"/>
        <v>0</v>
      </c>
      <c r="AE541" s="173">
        <f t="shared" si="301"/>
        <v>0</v>
      </c>
      <c r="AF541" s="173">
        <f t="shared" si="301"/>
        <v>0</v>
      </c>
      <c r="AG541" s="173">
        <f t="shared" si="301"/>
        <v>0</v>
      </c>
      <c r="AH541" s="173">
        <f t="shared" si="301"/>
        <v>0</v>
      </c>
      <c r="AI541" s="173">
        <f t="shared" si="301"/>
        <v>0</v>
      </c>
      <c r="AJ541" s="173">
        <f t="shared" si="301"/>
        <v>0</v>
      </c>
      <c r="AK541" s="173">
        <f t="shared" si="301"/>
        <v>0</v>
      </c>
      <c r="AL541" s="173">
        <f t="shared" si="301"/>
        <v>0</v>
      </c>
      <c r="AM541" s="173">
        <f t="shared" si="301"/>
        <v>0</v>
      </c>
      <c r="AN541" s="173">
        <f t="shared" si="301"/>
        <v>0</v>
      </c>
      <c r="AO541" s="173">
        <f t="shared" si="301"/>
        <v>0</v>
      </c>
      <c r="AP541" s="173">
        <f t="shared" si="301"/>
        <v>0</v>
      </c>
      <c r="AQ541" s="173">
        <f t="shared" si="301"/>
        <v>0</v>
      </c>
      <c r="AR541" s="173">
        <f t="shared" si="301"/>
        <v>0</v>
      </c>
      <c r="AS541" s="173">
        <f t="shared" si="301"/>
        <v>0</v>
      </c>
      <c r="AT541" s="173">
        <f t="shared" si="301"/>
        <v>0</v>
      </c>
      <c r="AU541" s="173">
        <f t="shared" si="301"/>
        <v>0</v>
      </c>
      <c r="AV541" s="173">
        <f t="shared" si="301"/>
        <v>0</v>
      </c>
      <c r="AW541" s="173">
        <f t="shared" si="301"/>
        <v>0</v>
      </c>
      <c r="AX541" s="173">
        <f t="shared" si="301"/>
        <v>0</v>
      </c>
      <c r="AY541" s="173">
        <f t="shared" si="301"/>
        <v>0</v>
      </c>
      <c r="AZ541" s="173">
        <f t="shared" si="301"/>
        <v>0</v>
      </c>
      <c r="BA541" s="173">
        <f t="shared" si="301"/>
        <v>0</v>
      </c>
      <c r="BB541" s="173">
        <f t="shared" si="301"/>
        <v>0</v>
      </c>
      <c r="BC541" s="173">
        <f t="shared" si="298"/>
        <v>0</v>
      </c>
      <c r="BD541" s="173">
        <f t="shared" si="298"/>
        <v>0</v>
      </c>
      <c r="BE541" s="173">
        <f t="shared" si="298"/>
        <v>0</v>
      </c>
      <c r="BF541" s="173">
        <f t="shared" si="298"/>
        <v>0</v>
      </c>
      <c r="BG541" s="173">
        <f t="shared" si="298"/>
        <v>0</v>
      </c>
      <c r="BH541" s="173">
        <f t="shared" si="298"/>
        <v>0</v>
      </c>
      <c r="BI541" s="173">
        <f t="shared" si="298"/>
        <v>0</v>
      </c>
      <c r="BJ541" s="173">
        <f t="shared" si="298"/>
        <v>0</v>
      </c>
      <c r="BK541" s="173">
        <f t="shared" si="298"/>
        <v>0</v>
      </c>
      <c r="BL541" s="173">
        <f t="shared" si="298"/>
        <v>0</v>
      </c>
      <c r="BM541" s="173">
        <f t="shared" si="298"/>
        <v>0</v>
      </c>
      <c r="BN541" s="173">
        <f t="shared" si="298"/>
        <v>0</v>
      </c>
      <c r="BO541" s="173">
        <f t="shared" si="298"/>
        <v>0</v>
      </c>
      <c r="BP541" s="173">
        <f t="shared" si="298"/>
        <v>0</v>
      </c>
      <c r="BQ541" s="173">
        <f t="shared" si="298"/>
        <v>0</v>
      </c>
      <c r="BR541" s="173">
        <f t="shared" si="298"/>
        <v>0</v>
      </c>
      <c r="BS541" s="173">
        <f t="shared" si="298"/>
        <v>0</v>
      </c>
      <c r="BT541" s="173">
        <f t="shared" si="298"/>
        <v>0</v>
      </c>
      <c r="BU541" s="173">
        <f t="shared" si="298"/>
        <v>0</v>
      </c>
      <c r="BV541" s="173">
        <f t="shared" si="298"/>
        <v>0</v>
      </c>
      <c r="BW541" s="173">
        <f t="shared" si="298"/>
        <v>0</v>
      </c>
      <c r="BX541" s="173">
        <f t="shared" si="298"/>
        <v>0</v>
      </c>
      <c r="BY541" s="173">
        <f t="shared" si="298"/>
        <v>0</v>
      </c>
      <c r="BZ541" s="173">
        <f t="shared" si="298"/>
        <v>0</v>
      </c>
      <c r="CA541" s="173">
        <f t="shared" si="298"/>
        <v>0</v>
      </c>
      <c r="CB541" s="173">
        <f t="shared" si="297"/>
        <v>0</v>
      </c>
      <c r="CC541" s="173">
        <f t="shared" si="297"/>
        <v>0</v>
      </c>
      <c r="CD541" s="173">
        <f t="shared" si="297"/>
        <v>0</v>
      </c>
      <c r="CE541" s="173">
        <f t="shared" si="297"/>
        <v>0</v>
      </c>
      <c r="CF541" s="173">
        <f t="shared" si="297"/>
        <v>0</v>
      </c>
      <c r="CG541" s="173">
        <f t="shared" si="301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53241BF4-0605-4661-9493-6A8F61060733}"/>
</file>

<file path=customXml/itemProps2.xml><?xml version="1.0" encoding="utf-8"?>
<ds:datastoreItem xmlns:ds="http://schemas.openxmlformats.org/officeDocument/2006/customXml" ds:itemID="{38090357-A2AD-4852-AC7E-7197A10042DD}"/>
</file>

<file path=customXml/itemProps3.xml><?xml version="1.0" encoding="utf-8"?>
<ds:datastoreItem xmlns:ds="http://schemas.openxmlformats.org/officeDocument/2006/customXml" ds:itemID="{62B03F44-6B36-4C75-B47F-422242286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31.01.20</dc:title>
  <dc:creator>ליזה שלו</dc:creator>
  <cp:lastModifiedBy>ליזה שלו</cp:lastModifiedBy>
  <dcterms:created xsi:type="dcterms:W3CDTF">2020-05-05T14:16:18Z</dcterms:created>
  <dcterms:modified xsi:type="dcterms:W3CDTF">2020-05-05T14:16:38Z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