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11880"/>
  </bookViews>
  <sheets>
    <sheet name="דוח חודש יולי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B503" i="1" s="1"/>
  <c r="CG502" i="1"/>
  <c r="C501" i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V487" i="1" s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J487" i="1" s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X487" i="1" s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L487" i="1" s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Z487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N487" i="1" s="1"/>
  <c r="M491" i="1"/>
  <c r="M487" i="1" s="1"/>
  <c r="L491" i="1"/>
  <c r="K491" i="1"/>
  <c r="J490" i="1"/>
  <c r="J489" i="1"/>
  <c r="CG488" i="1"/>
  <c r="CF488" i="1"/>
  <c r="CE488" i="1"/>
  <c r="CD488" i="1"/>
  <c r="CC488" i="1"/>
  <c r="CB488" i="1"/>
  <c r="CA488" i="1"/>
  <c r="BZ488" i="1"/>
  <c r="BY488" i="1"/>
  <c r="BY487" i="1" s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X457" i="1" s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L457" i="1" s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F394" i="1" s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T394" i="1" s="1"/>
  <c r="BT393" i="1" s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H394" i="1" s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L394" i="1" s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D365" i="1" s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Y365" i="1" s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M365" i="1" s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Z338" i="1" s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R283" i="1" s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F283" i="1" s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T283" i="1" s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D257" i="1" s="1"/>
  <c r="CC269" i="1"/>
  <c r="CC257" i="1" s="1"/>
  <c r="CB269" i="1"/>
  <c r="CB257" i="1" s="1"/>
  <c r="CA269" i="1"/>
  <c r="CA257" i="1" s="1"/>
  <c r="BZ269" i="1"/>
  <c r="BZ257" i="1" s="1"/>
  <c r="BY269" i="1"/>
  <c r="BY257" i="1" s="1"/>
  <c r="BX269" i="1"/>
  <c r="BX257" i="1" s="1"/>
  <c r="BW269" i="1"/>
  <c r="BW257" i="1" s="1"/>
  <c r="BV269" i="1"/>
  <c r="BV257" i="1" s="1"/>
  <c r="BU269" i="1"/>
  <c r="BU257" i="1" s="1"/>
  <c r="BT269" i="1"/>
  <c r="BT257" i="1" s="1"/>
  <c r="BS269" i="1"/>
  <c r="BR269" i="1"/>
  <c r="BR257" i="1" s="1"/>
  <c r="BQ269" i="1"/>
  <c r="BQ257" i="1" s="1"/>
  <c r="BP269" i="1"/>
  <c r="BP257" i="1" s="1"/>
  <c r="BO269" i="1"/>
  <c r="BO257" i="1" s="1"/>
  <c r="BN269" i="1"/>
  <c r="BN257" i="1" s="1"/>
  <c r="BM269" i="1"/>
  <c r="BM257" i="1" s="1"/>
  <c r="BL269" i="1"/>
  <c r="BL257" i="1" s="1"/>
  <c r="BK269" i="1"/>
  <c r="BK257" i="1" s="1"/>
  <c r="BJ269" i="1"/>
  <c r="BJ257" i="1" s="1"/>
  <c r="BI269" i="1"/>
  <c r="BI257" i="1" s="1"/>
  <c r="BH269" i="1"/>
  <c r="BH257" i="1" s="1"/>
  <c r="BG269" i="1"/>
  <c r="BG257" i="1" s="1"/>
  <c r="BF269" i="1"/>
  <c r="BF257" i="1" s="1"/>
  <c r="BE269" i="1"/>
  <c r="BE257" i="1" s="1"/>
  <c r="BD269" i="1"/>
  <c r="BD257" i="1" s="1"/>
  <c r="BC269" i="1"/>
  <c r="BC257" i="1" s="1"/>
  <c r="BB269" i="1"/>
  <c r="BB257" i="1" s="1"/>
  <c r="BA269" i="1"/>
  <c r="BA257" i="1" s="1"/>
  <c r="AZ269" i="1"/>
  <c r="AZ257" i="1" s="1"/>
  <c r="AY269" i="1"/>
  <c r="AY257" i="1" s="1"/>
  <c r="AX269" i="1"/>
  <c r="AX257" i="1" s="1"/>
  <c r="AW269" i="1"/>
  <c r="AW257" i="1" s="1"/>
  <c r="AV269" i="1"/>
  <c r="AU269" i="1"/>
  <c r="AU257" i="1" s="1"/>
  <c r="AT269" i="1"/>
  <c r="AT257" i="1" s="1"/>
  <c r="AS269" i="1"/>
  <c r="AS257" i="1" s="1"/>
  <c r="AR269" i="1"/>
  <c r="AR257" i="1" s="1"/>
  <c r="AQ269" i="1"/>
  <c r="AQ257" i="1" s="1"/>
  <c r="AP269" i="1"/>
  <c r="AP257" i="1" s="1"/>
  <c r="AO269" i="1"/>
  <c r="AO257" i="1" s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I258" i="1"/>
  <c r="AI257" i="1" s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W257" i="1" s="1"/>
  <c r="V258" i="1"/>
  <c r="U258" i="1"/>
  <c r="T258" i="1"/>
  <c r="S258" i="1"/>
  <c r="R258" i="1"/>
  <c r="Q258" i="1"/>
  <c r="P258" i="1"/>
  <c r="O258" i="1"/>
  <c r="N258" i="1"/>
  <c r="M258" i="1"/>
  <c r="L258" i="1"/>
  <c r="BS257" i="1"/>
  <c r="AV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X236" i="1" s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L236" i="1" s="1"/>
  <c r="BL235" i="1" s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Z236" i="1" s="1"/>
  <c r="AZ235" i="1" s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N236" i="1" s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B236" i="1" s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P236" i="1" s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B229" i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R229" i="1"/>
  <c r="AR227" i="1" s="1"/>
  <c r="AQ229" i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G229" i="1"/>
  <c r="AG227" i="1" s="1"/>
  <c r="AF229" i="1"/>
  <c r="AF227" i="1" s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A227" i="1"/>
  <c r="BO227" i="1"/>
  <c r="BC227" i="1"/>
  <c r="BB227" i="1"/>
  <c r="AS227" i="1"/>
  <c r="AQ227" i="1"/>
  <c r="AH227" i="1"/>
  <c r="AE227" i="1"/>
  <c r="S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C218" i="1" s="1"/>
  <c r="CB221" i="1"/>
  <c r="CB219" i="1" s="1"/>
  <c r="CA221" i="1"/>
  <c r="CA219" i="1" s="1"/>
  <c r="BZ221" i="1"/>
  <c r="BY221" i="1"/>
  <c r="BY219" i="1" s="1"/>
  <c r="BX221" i="1"/>
  <c r="BX219" i="1" s="1"/>
  <c r="BW221" i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Q218" i="1" s="1"/>
  <c r="BP221" i="1"/>
  <c r="BP219" i="1" s="1"/>
  <c r="BO221" i="1"/>
  <c r="BO219" i="1" s="1"/>
  <c r="BN221" i="1"/>
  <c r="BM221" i="1"/>
  <c r="BM219" i="1" s="1"/>
  <c r="BL221" i="1"/>
  <c r="BL219" i="1" s="1"/>
  <c r="BK221" i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E218" i="1" s="1"/>
  <c r="BD221" i="1"/>
  <c r="BD219" i="1" s="1"/>
  <c r="BC221" i="1"/>
  <c r="BC219" i="1" s="1"/>
  <c r="BB221" i="1"/>
  <c r="BA221" i="1"/>
  <c r="BA219" i="1" s="1"/>
  <c r="AZ221" i="1"/>
  <c r="AZ219" i="1" s="1"/>
  <c r="AY221" i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G218" i="1" s="1"/>
  <c r="AF221" i="1"/>
  <c r="AF219" i="1" s="1"/>
  <c r="AF218" i="1" s="1"/>
  <c r="AE221" i="1"/>
  <c r="AE219" i="1" s="1"/>
  <c r="AE218" i="1" s="1"/>
  <c r="AD221" i="1"/>
  <c r="AD219" i="1" s="1"/>
  <c r="AC221" i="1"/>
  <c r="AC219" i="1" s="1"/>
  <c r="AB221" i="1"/>
  <c r="AB219" i="1" s="1"/>
  <c r="AA221" i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U218" i="1" s="1"/>
  <c r="T221" i="1"/>
  <c r="T219" i="1" s="1"/>
  <c r="S221" i="1"/>
  <c r="S219" i="1" s="1"/>
  <c r="R221" i="1"/>
  <c r="Q221" i="1"/>
  <c r="Q219" i="1" s="1"/>
  <c r="P221" i="1"/>
  <c r="P219" i="1" s="1"/>
  <c r="O221" i="1"/>
  <c r="N221" i="1"/>
  <c r="N219" i="1" s="1"/>
  <c r="M221" i="1"/>
  <c r="M219" i="1" s="1"/>
  <c r="L221" i="1"/>
  <c r="L219" i="1" s="1"/>
  <c r="K221" i="1"/>
  <c r="K219" i="1" s="1"/>
  <c r="J220" i="1"/>
  <c r="CK219" i="1" s="1"/>
  <c r="BZ219" i="1"/>
  <c r="BW219" i="1"/>
  <c r="BN219" i="1"/>
  <c r="BK219" i="1"/>
  <c r="BB219" i="1"/>
  <c r="AY219" i="1"/>
  <c r="AM219" i="1"/>
  <c r="AA219" i="1"/>
  <c r="R219" i="1"/>
  <c r="O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G210" i="1" s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W210" i="1" s="1"/>
  <c r="V214" i="1"/>
  <c r="U214" i="1"/>
  <c r="T214" i="1"/>
  <c r="S214" i="1"/>
  <c r="R214" i="1"/>
  <c r="Q214" i="1"/>
  <c r="P214" i="1"/>
  <c r="O214" i="1"/>
  <c r="N214" i="1"/>
  <c r="M214" i="1"/>
  <c r="L214" i="1"/>
  <c r="K214" i="1"/>
  <c r="K210" i="1" s="1"/>
  <c r="J213" i="1"/>
  <c r="CK212" i="1" s="1"/>
  <c r="J212" i="1"/>
  <c r="CK211" i="1" s="1"/>
  <c r="CG211" i="1"/>
  <c r="CF211" i="1"/>
  <c r="CE211" i="1"/>
  <c r="CD211" i="1"/>
  <c r="CC211" i="1"/>
  <c r="CB211" i="1"/>
  <c r="CA211" i="1"/>
  <c r="CA210" i="1" s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O210" i="1" s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C210" i="1" s="1"/>
  <c r="BB211" i="1"/>
  <c r="BA211" i="1"/>
  <c r="AZ211" i="1"/>
  <c r="AY211" i="1"/>
  <c r="AX211" i="1"/>
  <c r="AW211" i="1"/>
  <c r="AV211" i="1"/>
  <c r="AV210" i="1" s="1"/>
  <c r="AU211" i="1"/>
  <c r="AT211" i="1"/>
  <c r="AS211" i="1"/>
  <c r="AR211" i="1"/>
  <c r="AQ211" i="1"/>
  <c r="AQ210" i="1" s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E210" i="1" s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S210" i="1" s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B198" i="1" s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P198" i="1" s="1"/>
  <c r="BO199" i="1"/>
  <c r="BN199" i="1"/>
  <c r="BM199" i="1"/>
  <c r="BL199" i="1"/>
  <c r="BK199" i="1"/>
  <c r="BK198" i="1" s="1"/>
  <c r="BJ199" i="1"/>
  <c r="BI199" i="1"/>
  <c r="BH199" i="1"/>
  <c r="BG199" i="1"/>
  <c r="BF199" i="1"/>
  <c r="BE199" i="1"/>
  <c r="BD199" i="1"/>
  <c r="BD198" i="1" s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R198" i="1" s="1"/>
  <c r="AQ199" i="1"/>
  <c r="AP199" i="1"/>
  <c r="AO199" i="1"/>
  <c r="AN199" i="1"/>
  <c r="AM199" i="1"/>
  <c r="AM198" i="1" s="1"/>
  <c r="AL199" i="1"/>
  <c r="AK199" i="1"/>
  <c r="AJ199" i="1"/>
  <c r="AI199" i="1"/>
  <c r="AH199" i="1"/>
  <c r="AG199" i="1"/>
  <c r="AF199" i="1"/>
  <c r="AF198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T198" i="1" s="1"/>
  <c r="S199" i="1"/>
  <c r="R199" i="1"/>
  <c r="Q199" i="1"/>
  <c r="P199" i="1"/>
  <c r="O199" i="1"/>
  <c r="O198" i="1" s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O192" i="1"/>
  <c r="BO190" i="1" s="1"/>
  <c r="BN192" i="1"/>
  <c r="BN190" i="1" s="1"/>
  <c r="BM192" i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K190" i="1" s="1"/>
  <c r="J191" i="1"/>
  <c r="CK190" i="1" s="1"/>
  <c r="CC190" i="1"/>
  <c r="BP190" i="1"/>
  <c r="BM190" i="1"/>
  <c r="AV190" i="1"/>
  <c r="X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M176" i="1" s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C176" i="1" s="1"/>
  <c r="AB184" i="1"/>
  <c r="AA184" i="1"/>
  <c r="Z184" i="1"/>
  <c r="Y184" i="1"/>
  <c r="X184" i="1"/>
  <c r="W184" i="1"/>
  <c r="V184" i="1"/>
  <c r="U184" i="1"/>
  <c r="U176" i="1" s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B176" i="1" s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P176" i="1" s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D176" i="1" s="1"/>
  <c r="BC177" i="1"/>
  <c r="BB177" i="1"/>
  <c r="BA177" i="1"/>
  <c r="AZ177" i="1"/>
  <c r="AZ176" i="1" s="1"/>
  <c r="AY177" i="1"/>
  <c r="AX177" i="1"/>
  <c r="AW177" i="1"/>
  <c r="AV177" i="1"/>
  <c r="AU177" i="1"/>
  <c r="AT177" i="1"/>
  <c r="AS177" i="1"/>
  <c r="AR177" i="1"/>
  <c r="AR176" i="1" s="1"/>
  <c r="AQ177" i="1"/>
  <c r="AP177" i="1"/>
  <c r="AO177" i="1"/>
  <c r="AN177" i="1"/>
  <c r="AN176" i="1" s="1"/>
  <c r="AM177" i="1"/>
  <c r="AL177" i="1"/>
  <c r="AK177" i="1"/>
  <c r="AJ177" i="1"/>
  <c r="AI177" i="1"/>
  <c r="AH177" i="1"/>
  <c r="AG177" i="1"/>
  <c r="AF177" i="1"/>
  <c r="AF176" i="1" s="1"/>
  <c r="AE177" i="1"/>
  <c r="AD177" i="1"/>
  <c r="AC177" i="1"/>
  <c r="AB177" i="1"/>
  <c r="AB176" i="1" s="1"/>
  <c r="AA177" i="1"/>
  <c r="Z177" i="1"/>
  <c r="Y177" i="1"/>
  <c r="X177" i="1"/>
  <c r="W177" i="1"/>
  <c r="V177" i="1"/>
  <c r="U177" i="1"/>
  <c r="T177" i="1"/>
  <c r="T176" i="1" s="1"/>
  <c r="S177" i="1"/>
  <c r="R177" i="1"/>
  <c r="Q177" i="1"/>
  <c r="P177" i="1"/>
  <c r="P176" i="1" s="1"/>
  <c r="O177" i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G167" i="1" s="1"/>
  <c r="CF168" i="1"/>
  <c r="CE168" i="1"/>
  <c r="CE167" i="1" s="1"/>
  <c r="CD168" i="1"/>
  <c r="CC168" i="1"/>
  <c r="CB168" i="1"/>
  <c r="CA168" i="1"/>
  <c r="BZ168" i="1"/>
  <c r="BY168" i="1"/>
  <c r="BX168" i="1"/>
  <c r="BW168" i="1"/>
  <c r="BV168" i="1"/>
  <c r="BU168" i="1"/>
  <c r="BU167" i="1" s="1"/>
  <c r="BT168" i="1"/>
  <c r="BS168" i="1"/>
  <c r="BS167" i="1" s="1"/>
  <c r="BR168" i="1"/>
  <c r="BQ168" i="1"/>
  <c r="BP168" i="1"/>
  <c r="BO168" i="1"/>
  <c r="BN168" i="1"/>
  <c r="BM168" i="1"/>
  <c r="BL168" i="1"/>
  <c r="BK168" i="1"/>
  <c r="BJ168" i="1"/>
  <c r="BJ167" i="1" s="1"/>
  <c r="BI168" i="1"/>
  <c r="BI167" i="1" s="1"/>
  <c r="BH168" i="1"/>
  <c r="BG168" i="1"/>
  <c r="BG167" i="1" s="1"/>
  <c r="BF168" i="1"/>
  <c r="BE168" i="1"/>
  <c r="BD168" i="1"/>
  <c r="BC168" i="1"/>
  <c r="BB168" i="1"/>
  <c r="BA168" i="1"/>
  <c r="AZ168" i="1"/>
  <c r="AY168" i="1"/>
  <c r="AX168" i="1"/>
  <c r="AX167" i="1" s="1"/>
  <c r="AW168" i="1"/>
  <c r="AW167" i="1" s="1"/>
  <c r="AV168" i="1"/>
  <c r="AU168" i="1"/>
  <c r="AU167" i="1" s="1"/>
  <c r="AT168" i="1"/>
  <c r="AS168" i="1"/>
  <c r="AR168" i="1"/>
  <c r="AQ168" i="1"/>
  <c r="AP168" i="1"/>
  <c r="AO168" i="1"/>
  <c r="AN168" i="1"/>
  <c r="AM168" i="1"/>
  <c r="AL168" i="1"/>
  <c r="AL167" i="1" s="1"/>
  <c r="AK168" i="1"/>
  <c r="AK167" i="1" s="1"/>
  <c r="AJ168" i="1"/>
  <c r="AI168" i="1"/>
  <c r="AI167" i="1" s="1"/>
  <c r="AH168" i="1"/>
  <c r="AG168" i="1"/>
  <c r="AF168" i="1"/>
  <c r="AE168" i="1"/>
  <c r="AD168" i="1"/>
  <c r="AC168" i="1"/>
  <c r="AB168" i="1"/>
  <c r="AA168" i="1"/>
  <c r="Z168" i="1"/>
  <c r="Z167" i="1" s="1"/>
  <c r="Y168" i="1"/>
  <c r="Y167" i="1" s="1"/>
  <c r="X168" i="1"/>
  <c r="W168" i="1"/>
  <c r="V168" i="1"/>
  <c r="U168" i="1"/>
  <c r="T168" i="1"/>
  <c r="S168" i="1"/>
  <c r="R168" i="1"/>
  <c r="R167" i="1" s="1"/>
  <c r="Q168" i="1"/>
  <c r="P168" i="1"/>
  <c r="O168" i="1"/>
  <c r="N168" i="1"/>
  <c r="N167" i="1" s="1"/>
  <c r="M168" i="1"/>
  <c r="M167" i="1" s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C159" i="1"/>
  <c r="CC158" i="1" s="1"/>
  <c r="CC157" i="1" s="1"/>
  <c r="CB159" i="1"/>
  <c r="CB158" i="1" s="1"/>
  <c r="CB157" i="1" s="1"/>
  <c r="CA159" i="1"/>
  <c r="CA158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L159" i="1"/>
  <c r="AL158" i="1" s="1"/>
  <c r="AL157" i="1" s="1"/>
  <c r="AK159" i="1"/>
  <c r="K159" i="1"/>
  <c r="K158" i="1" s="1"/>
  <c r="H159" i="1"/>
  <c r="CD158" i="1"/>
  <c r="CD157" i="1" s="1"/>
  <c r="AJ158" i="1"/>
  <c r="AJ157" i="1" s="1"/>
  <c r="AI158" i="1"/>
  <c r="AI157" i="1" s="1"/>
  <c r="AH158" i="1"/>
  <c r="AH157" i="1" s="1"/>
  <c r="AG158" i="1"/>
  <c r="AG157" i="1" s="1"/>
  <c r="AF158" i="1"/>
  <c r="AF157" i="1" s="1"/>
  <c r="AE158" i="1"/>
  <c r="AE157" i="1" s="1"/>
  <c r="AD158" i="1"/>
  <c r="AD157" i="1" s="1"/>
  <c r="AC158" i="1"/>
  <c r="AC157" i="1" s="1"/>
  <c r="AB158" i="1"/>
  <c r="AB157" i="1" s="1"/>
  <c r="AA158" i="1"/>
  <c r="AA157" i="1" s="1"/>
  <c r="Z158" i="1"/>
  <c r="Z157" i="1" s="1"/>
  <c r="Y158" i="1"/>
  <c r="Y157" i="1" s="1"/>
  <c r="X158" i="1"/>
  <c r="X157" i="1" s="1"/>
  <c r="W158" i="1"/>
  <c r="V158" i="1"/>
  <c r="V157" i="1" s="1"/>
  <c r="U158" i="1"/>
  <c r="U157" i="1" s="1"/>
  <c r="T158" i="1"/>
  <c r="T157" i="1" s="1"/>
  <c r="S158" i="1"/>
  <c r="S157" i="1" s="1"/>
  <c r="R158" i="1"/>
  <c r="R157" i="1" s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CA157" i="1"/>
  <c r="BW157" i="1"/>
  <c r="BK157" i="1"/>
  <c r="BC157" i="1"/>
  <c r="AY157" i="1"/>
  <c r="AM157" i="1"/>
  <c r="W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B136" i="1" s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P136" i="1" s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D136" i="1" s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R136" i="1" s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C77" i="1" s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E60" i="1" s="1"/>
  <c r="CD61" i="1"/>
  <c r="CC61" i="1"/>
  <c r="CC60" i="1" s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Q60" i="1" s="1"/>
  <c r="BP61" i="1"/>
  <c r="BO61" i="1"/>
  <c r="BN61" i="1"/>
  <c r="BM61" i="1"/>
  <c r="BL61" i="1"/>
  <c r="BK61" i="1"/>
  <c r="BJ61" i="1"/>
  <c r="BI61" i="1"/>
  <c r="BH61" i="1"/>
  <c r="BG61" i="1"/>
  <c r="BG60" i="1" s="1"/>
  <c r="BF61" i="1"/>
  <c r="BE61" i="1"/>
  <c r="BE60" i="1" s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S60" i="1" s="1"/>
  <c r="AR61" i="1"/>
  <c r="AQ61" i="1"/>
  <c r="AP61" i="1"/>
  <c r="AO61" i="1"/>
  <c r="AN61" i="1"/>
  <c r="AM61" i="1"/>
  <c r="AL61" i="1"/>
  <c r="AK61" i="1"/>
  <c r="AJ61" i="1"/>
  <c r="AI61" i="1"/>
  <c r="AI60" i="1" s="1"/>
  <c r="AH61" i="1"/>
  <c r="AG61" i="1"/>
  <c r="AG60" i="1" s="1"/>
  <c r="AF61" i="1"/>
  <c r="AE61" i="1"/>
  <c r="AD61" i="1"/>
  <c r="AC61" i="1"/>
  <c r="AB61" i="1"/>
  <c r="AA61" i="1"/>
  <c r="Z61" i="1"/>
  <c r="Y61" i="1"/>
  <c r="X61" i="1"/>
  <c r="W61" i="1"/>
  <c r="V61" i="1"/>
  <c r="U61" i="1"/>
  <c r="U60" i="1" s="1"/>
  <c r="T61" i="1"/>
  <c r="S61" i="1"/>
  <c r="R61" i="1"/>
  <c r="Q61" i="1"/>
  <c r="P61" i="1"/>
  <c r="O61" i="1"/>
  <c r="N61" i="1"/>
  <c r="M61" i="1"/>
  <c r="L61" i="1"/>
  <c r="K61" i="1"/>
  <c r="K60" i="1" s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CA47" i="1" s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O47" i="1" s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C47" i="1" s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Q47" i="1" s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E47" i="1" s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C37" i="1" s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E37" i="1" s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B28" i="1"/>
  <c r="CB27" i="1" s="1"/>
  <c r="CA28" i="1"/>
  <c r="CA27" i="1" s="1"/>
  <c r="BZ28" i="1"/>
  <c r="BZ27" i="1" s="1"/>
  <c r="BY28" i="1"/>
  <c r="BY27" i="1" s="1"/>
  <c r="BX28" i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O28" i="1"/>
  <c r="BO27" i="1" s="1"/>
  <c r="BN28" i="1"/>
  <c r="BN27" i="1" s="1"/>
  <c r="BM28" i="1"/>
  <c r="BM27" i="1" s="1"/>
  <c r="BL28" i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D28" i="1"/>
  <c r="BD27" i="1" s="1"/>
  <c r="BC28" i="1"/>
  <c r="BC27" i="1" s="1"/>
  <c r="BB28" i="1"/>
  <c r="BB27" i="1" s="1"/>
  <c r="BA28" i="1"/>
  <c r="BA27" i="1" s="1"/>
  <c r="AZ28" i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C27" i="1"/>
  <c r="BX27" i="1"/>
  <c r="BP27" i="1"/>
  <c r="BL27" i="1"/>
  <c r="BE27" i="1"/>
  <c r="AZ27" i="1"/>
  <c r="AB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Q15" i="1"/>
  <c r="J15" i="1" s="1"/>
  <c r="CK14" i="1" s="1"/>
  <c r="AJ14" i="1"/>
  <c r="AJ13" i="1" s="1"/>
  <c r="AI14" i="1"/>
  <c r="AI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T14" i="1"/>
  <c r="T13" i="1" s="1"/>
  <c r="S14" i="1"/>
  <c r="S13" i="1" s="1"/>
  <c r="R14" i="1"/>
  <c r="R13" i="1" s="1"/>
  <c r="Q14" i="1"/>
  <c r="P14" i="1"/>
  <c r="P13" i="1" s="1"/>
  <c r="O14" i="1"/>
  <c r="CG13" i="1"/>
  <c r="CF13" i="1"/>
  <c r="CE13" i="1"/>
  <c r="CD13" i="1"/>
  <c r="CC13" i="1"/>
  <c r="CB13" i="1"/>
  <c r="CB12" i="1" s="1"/>
  <c r="CA13" i="1"/>
  <c r="BZ13" i="1"/>
  <c r="BY13" i="1"/>
  <c r="BY12" i="1" s="1"/>
  <c r="BX13" i="1"/>
  <c r="BW13" i="1"/>
  <c r="BV13" i="1"/>
  <c r="BU13" i="1"/>
  <c r="BT13" i="1"/>
  <c r="BS13" i="1"/>
  <c r="BR13" i="1"/>
  <c r="BQ13" i="1"/>
  <c r="BP13" i="1"/>
  <c r="BP12" i="1" s="1"/>
  <c r="BO13" i="1"/>
  <c r="BN13" i="1"/>
  <c r="BM13" i="1"/>
  <c r="BM12" i="1" s="1"/>
  <c r="BL13" i="1"/>
  <c r="BK13" i="1"/>
  <c r="BJ13" i="1"/>
  <c r="BI13" i="1"/>
  <c r="BH13" i="1"/>
  <c r="BG13" i="1"/>
  <c r="BF13" i="1"/>
  <c r="BE13" i="1"/>
  <c r="BD13" i="1"/>
  <c r="BD12" i="1" s="1"/>
  <c r="BC13" i="1"/>
  <c r="BB13" i="1"/>
  <c r="BA13" i="1"/>
  <c r="BA12" i="1" s="1"/>
  <c r="AZ13" i="1"/>
  <c r="AY13" i="1"/>
  <c r="AX13" i="1"/>
  <c r="AW13" i="1"/>
  <c r="AV13" i="1"/>
  <c r="AU13" i="1"/>
  <c r="AT13" i="1"/>
  <c r="AS13" i="1"/>
  <c r="AR13" i="1"/>
  <c r="AR12" i="1" s="1"/>
  <c r="AQ13" i="1"/>
  <c r="AP13" i="1"/>
  <c r="AO13" i="1"/>
  <c r="AO12" i="1" s="1"/>
  <c r="AN13" i="1"/>
  <c r="AM13" i="1"/>
  <c r="AL13" i="1"/>
  <c r="AK13" i="1"/>
  <c r="AH13" i="1"/>
  <c r="N13" i="1"/>
  <c r="M13" i="1"/>
  <c r="L13" i="1"/>
  <c r="K13" i="1"/>
  <c r="K12" i="1" s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AY2" i="1" s="1"/>
  <c r="L2" i="1"/>
  <c r="CI1" i="1"/>
  <c r="CI6" i="1" s="1"/>
  <c r="B1" i="1"/>
  <c r="A1" i="1"/>
  <c r="AZ10" i="1"/>
  <c r="BC10" i="1"/>
  <c r="CL8" i="1"/>
  <c r="BB10" i="1"/>
  <c r="BB9" i="1"/>
  <c r="AZ9" i="1"/>
  <c r="BC9" i="1"/>
  <c r="AI37" i="1" l="1"/>
  <c r="BD283" i="1"/>
  <c r="BP283" i="1"/>
  <c r="AB12" i="1"/>
  <c r="AP236" i="1"/>
  <c r="BB236" i="1"/>
  <c r="AA310" i="1"/>
  <c r="AM310" i="1"/>
  <c r="AY310" i="1"/>
  <c r="BK310" i="1"/>
  <c r="AH457" i="1"/>
  <c r="AH456" i="1" s="1"/>
  <c r="AT457" i="1"/>
  <c r="BR457" i="1"/>
  <c r="CD457" i="1"/>
  <c r="BV472" i="1"/>
  <c r="AB479" i="1"/>
  <c r="Q487" i="1"/>
  <c r="AC487" i="1"/>
  <c r="AO487" i="1"/>
  <c r="BM487" i="1"/>
  <c r="R12" i="1"/>
  <c r="Q167" i="1"/>
  <c r="K479" i="1"/>
  <c r="K471" i="1" s="1"/>
  <c r="BH487" i="1"/>
  <c r="M218" i="1"/>
  <c r="BI218" i="1"/>
  <c r="X479" i="1"/>
  <c r="BL198" i="1"/>
  <c r="BX198" i="1"/>
  <c r="BV167" i="1"/>
  <c r="AH37" i="1"/>
  <c r="BG115" i="1"/>
  <c r="BS115" i="1"/>
  <c r="V419" i="1"/>
  <c r="V418" i="1" s="1"/>
  <c r="AH419" i="1"/>
  <c r="AH418" i="1" s="1"/>
  <c r="BF419" i="1"/>
  <c r="BF418" i="1" s="1"/>
  <c r="BR419" i="1"/>
  <c r="BZ218" i="1"/>
  <c r="U479" i="1"/>
  <c r="AG479" i="1"/>
  <c r="AS479" i="1"/>
  <c r="BE479" i="1"/>
  <c r="BQ479" i="1"/>
  <c r="CC479" i="1"/>
  <c r="U487" i="1"/>
  <c r="AG487" i="1"/>
  <c r="AS487" i="1"/>
  <c r="BE487" i="1"/>
  <c r="BQ487" i="1"/>
  <c r="CC487" i="1"/>
  <c r="CG464" i="1"/>
  <c r="CA37" i="1"/>
  <c r="M60" i="1"/>
  <c r="Y60" i="1"/>
  <c r="AK60" i="1"/>
  <c r="AW60" i="1"/>
  <c r="BI60" i="1"/>
  <c r="BU60" i="1"/>
  <c r="AD12" i="1"/>
  <c r="W115" i="1"/>
  <c r="AP12" i="1"/>
  <c r="BB12" i="1"/>
  <c r="BN12" i="1"/>
  <c r="BZ12" i="1"/>
  <c r="K472" i="1"/>
  <c r="AU472" i="1"/>
  <c r="Y12" i="1"/>
  <c r="K47" i="1"/>
  <c r="BG47" i="1"/>
  <c r="AG176" i="1"/>
  <c r="AS176" i="1"/>
  <c r="BE176" i="1"/>
  <c r="BQ176" i="1"/>
  <c r="V464" i="1"/>
  <c r="AH464" i="1"/>
  <c r="AT464" i="1"/>
  <c r="BF464" i="1"/>
  <c r="BR464" i="1"/>
  <c r="CD464" i="1"/>
  <c r="U12" i="1"/>
  <c r="AG12" i="1"/>
  <c r="AU37" i="1"/>
  <c r="O210" i="1"/>
  <c r="AA210" i="1"/>
  <c r="AM210" i="1"/>
  <c r="AY210" i="1"/>
  <c r="BK210" i="1"/>
  <c r="BW210" i="1"/>
  <c r="AS12" i="1"/>
  <c r="BE12" i="1"/>
  <c r="BQ12" i="1"/>
  <c r="CC12" i="1"/>
  <c r="AI12" i="1"/>
  <c r="AB115" i="1"/>
  <c r="AZ115" i="1"/>
  <c r="AZ98" i="1" s="1"/>
  <c r="BX115" i="1"/>
  <c r="BW394" i="1"/>
  <c r="BW393" i="1" s="1"/>
  <c r="K419" i="1"/>
  <c r="W419" i="1"/>
  <c r="W418" i="1" s="1"/>
  <c r="AI419" i="1"/>
  <c r="AI418" i="1" s="1"/>
  <c r="AU419" i="1"/>
  <c r="AU418" i="1" s="1"/>
  <c r="BG419" i="1"/>
  <c r="BG418" i="1" s="1"/>
  <c r="CE419" i="1"/>
  <c r="CE418" i="1" s="1"/>
  <c r="BG12" i="1"/>
  <c r="CE12" i="1"/>
  <c r="AQ136" i="1"/>
  <c r="BC136" i="1"/>
  <c r="BO136" i="1"/>
  <c r="CA136" i="1"/>
  <c r="BG218" i="1"/>
  <c r="BE283" i="1"/>
  <c r="CC283" i="1"/>
  <c r="CC365" i="1"/>
  <c r="AV365" i="1"/>
  <c r="R236" i="1"/>
  <c r="BZ236" i="1"/>
  <c r="BX365" i="1"/>
  <c r="N457" i="1"/>
  <c r="O37" i="1"/>
  <c r="O26" i="1" s="1"/>
  <c r="AA37" i="1"/>
  <c r="AA26" i="1" s="1"/>
  <c r="AM37" i="1"/>
  <c r="AY37" i="1"/>
  <c r="BK37" i="1"/>
  <c r="BW37" i="1"/>
  <c r="S198" i="1"/>
  <c r="AE198" i="1"/>
  <c r="AQ198" i="1"/>
  <c r="BC198" i="1"/>
  <c r="CA198" i="1"/>
  <c r="K283" i="1"/>
  <c r="W283" i="1"/>
  <c r="W282" i="1" s="1"/>
  <c r="AI283" i="1"/>
  <c r="AU283" i="1"/>
  <c r="BG283" i="1"/>
  <c r="BS283" i="1"/>
  <c r="CE283" i="1"/>
  <c r="R479" i="1"/>
  <c r="AD479" i="1"/>
  <c r="BB479" i="1"/>
  <c r="BN479" i="1"/>
  <c r="BZ479" i="1"/>
  <c r="AX218" i="1"/>
  <c r="AY12" i="1"/>
  <c r="BW12" i="1"/>
  <c r="AI115" i="1"/>
  <c r="AU115" i="1"/>
  <c r="K136" i="1"/>
  <c r="V310" i="1"/>
  <c r="BF310" i="1"/>
  <c r="BR310" i="1"/>
  <c r="Y394" i="1"/>
  <c r="U419" i="1"/>
  <c r="U418" i="1" s="1"/>
  <c r="AG419" i="1"/>
  <c r="AG418" i="1" s="1"/>
  <c r="BE419" i="1"/>
  <c r="BQ419" i="1"/>
  <c r="BQ418" i="1" s="1"/>
  <c r="K464" i="1"/>
  <c r="W464" i="1"/>
  <c r="AI464" i="1"/>
  <c r="AU464" i="1"/>
  <c r="BG464" i="1"/>
  <c r="BS464" i="1"/>
  <c r="CE464" i="1"/>
  <c r="L472" i="1"/>
  <c r="X472" i="1"/>
  <c r="AJ472" i="1"/>
  <c r="AV472" i="1"/>
  <c r="BH472" i="1"/>
  <c r="BT472" i="1"/>
  <c r="CF472" i="1"/>
  <c r="S472" i="1"/>
  <c r="CB283" i="1"/>
  <c r="AT12" i="1"/>
  <c r="BF12" i="1"/>
  <c r="BR12" i="1"/>
  <c r="CD12" i="1"/>
  <c r="AG167" i="1"/>
  <c r="AG156" i="1" s="1"/>
  <c r="AS167" i="1"/>
  <c r="AS156" i="1" s="1"/>
  <c r="BQ167" i="1"/>
  <c r="CC167" i="1"/>
  <c r="CC156" i="1" s="1"/>
  <c r="V210" i="1"/>
  <c r="AH210" i="1"/>
  <c r="AT210" i="1"/>
  <c r="BF210" i="1"/>
  <c r="BR210" i="1"/>
  <c r="CD210" i="1"/>
  <c r="BS365" i="1"/>
  <c r="X464" i="1"/>
  <c r="BH464" i="1"/>
  <c r="AQ464" i="1"/>
  <c r="X37" i="1"/>
  <c r="BH37" i="1"/>
  <c r="BH26" i="1" s="1"/>
  <c r="BT37" i="1"/>
  <c r="BT26" i="1" s="1"/>
  <c r="M176" i="1"/>
  <c r="Y176" i="1"/>
  <c r="AK176" i="1"/>
  <c r="AW176" i="1"/>
  <c r="BI176" i="1"/>
  <c r="BU176" i="1"/>
  <c r="CG176" i="1"/>
  <c r="AB210" i="1"/>
  <c r="W236" i="1"/>
  <c r="AI236" i="1"/>
  <c r="AU236" i="1"/>
  <c r="AU235" i="1" s="1"/>
  <c r="BG236" i="1"/>
  <c r="BG235" i="1" s="1"/>
  <c r="BS236" i="1"/>
  <c r="BS235" i="1" s="1"/>
  <c r="CE236" i="1"/>
  <c r="AY394" i="1"/>
  <c r="AY393" i="1" s="1"/>
  <c r="M464" i="1"/>
  <c r="AW464" i="1"/>
  <c r="AH12" i="1"/>
  <c r="S60" i="1"/>
  <c r="W136" i="1"/>
  <c r="L210" i="1"/>
  <c r="X210" i="1"/>
  <c r="AJ210" i="1"/>
  <c r="BH210" i="1"/>
  <c r="BT210" i="1"/>
  <c r="CF210" i="1"/>
  <c r="BF236" i="1"/>
  <c r="BF235" i="1" s="1"/>
  <c r="O115" i="1"/>
  <c r="AA115" i="1"/>
  <c r="CA115" i="1"/>
  <c r="AJ115" i="1"/>
  <c r="BH115" i="1"/>
  <c r="CF115" i="1"/>
  <c r="CF393" i="1"/>
  <c r="P47" i="1"/>
  <c r="AB47" i="1"/>
  <c r="AN47" i="1"/>
  <c r="AZ47" i="1"/>
  <c r="BL47" i="1"/>
  <c r="BS37" i="1"/>
  <c r="O77" i="1"/>
  <c r="AA198" i="1"/>
  <c r="AY198" i="1"/>
  <c r="BK218" i="1"/>
  <c r="AD394" i="1"/>
  <c r="AD393" i="1" s="1"/>
  <c r="Q77" i="1"/>
  <c r="BK77" i="1"/>
  <c r="Y77" i="1"/>
  <c r="AW77" i="1"/>
  <c r="BU77" i="1"/>
  <c r="AI136" i="1"/>
  <c r="AU136" i="1"/>
  <c r="BS136" i="1"/>
  <c r="CE136" i="1"/>
  <c r="R156" i="1"/>
  <c r="AH218" i="1"/>
  <c r="AT218" i="1"/>
  <c r="N236" i="1"/>
  <c r="Z236" i="1"/>
  <c r="AL236" i="1"/>
  <c r="AL235" i="1" s="1"/>
  <c r="AX236" i="1"/>
  <c r="AX235" i="1" s="1"/>
  <c r="BJ236" i="1"/>
  <c r="BJ235" i="1" s="1"/>
  <c r="BV236" i="1"/>
  <c r="BV235" i="1" s="1"/>
  <c r="P257" i="1"/>
  <c r="AB257" i="1"/>
  <c r="AB235" i="1" s="1"/>
  <c r="AN457" i="1"/>
  <c r="BX457" i="1"/>
  <c r="U472" i="1"/>
  <c r="AG472" i="1"/>
  <c r="AS472" i="1"/>
  <c r="AS471" i="1" s="1"/>
  <c r="BE472" i="1"/>
  <c r="BE471" i="1" s="1"/>
  <c r="BQ472" i="1"/>
  <c r="BQ471" i="1" s="1"/>
  <c r="CC472" i="1"/>
  <c r="AP394" i="1"/>
  <c r="AP393" i="1" s="1"/>
  <c r="AV218" i="1"/>
  <c r="W12" i="1"/>
  <c r="P37" i="1"/>
  <c r="P26" i="1" s="1"/>
  <c r="AB37" i="1"/>
  <c r="AB26" i="1" s="1"/>
  <c r="AN37" i="1"/>
  <c r="AN26" i="1" s="1"/>
  <c r="BL37" i="1"/>
  <c r="BX37" i="1"/>
  <c r="T136" i="1"/>
  <c r="AF136" i="1"/>
  <c r="W310" i="1"/>
  <c r="T365" i="1"/>
  <c r="AF365" i="1"/>
  <c r="AR365" i="1"/>
  <c r="BP365" i="1"/>
  <c r="CB365" i="1"/>
  <c r="R394" i="1"/>
  <c r="R393" i="1" s="1"/>
  <c r="AU12" i="1"/>
  <c r="BS12" i="1"/>
  <c r="V99" i="1"/>
  <c r="AH99" i="1"/>
  <c r="AT99" i="1"/>
  <c r="BF99" i="1"/>
  <c r="BR99" i="1"/>
  <c r="CD99" i="1"/>
  <c r="AD167" i="1"/>
  <c r="AP167" i="1"/>
  <c r="BB167" i="1"/>
  <c r="AS365" i="1"/>
  <c r="AT419" i="1"/>
  <c r="AT418" i="1" s="1"/>
  <c r="CD419" i="1"/>
  <c r="CD418" i="1" s="1"/>
  <c r="M479" i="1"/>
  <c r="AK479" i="1"/>
  <c r="BI479" i="1"/>
  <c r="BZ394" i="1"/>
  <c r="BZ393" i="1" s="1"/>
  <c r="AB60" i="1"/>
  <c r="BX60" i="1"/>
  <c r="W176" i="1"/>
  <c r="AI176" i="1"/>
  <c r="AU176" i="1"/>
  <c r="BG176" i="1"/>
  <c r="BS176" i="1"/>
  <c r="CE176" i="1"/>
  <c r="V472" i="1"/>
  <c r="AH472" i="1"/>
  <c r="AT472" i="1"/>
  <c r="BF472" i="1"/>
  <c r="BR472" i="1"/>
  <c r="Z479" i="1"/>
  <c r="BJ479" i="1"/>
  <c r="BV479" i="1"/>
  <c r="L487" i="1"/>
  <c r="AJ487" i="1"/>
  <c r="CF487" i="1"/>
  <c r="BT218" i="1"/>
  <c r="AD257" i="1"/>
  <c r="BV338" i="1"/>
  <c r="Z12" i="1"/>
  <c r="O218" i="1"/>
  <c r="CE365" i="1"/>
  <c r="M394" i="1"/>
  <c r="M393" i="1" s="1"/>
  <c r="AK394" i="1"/>
  <c r="AK393" i="1" s="1"/>
  <c r="BP115" i="1"/>
  <c r="N77" i="1"/>
  <c r="Z77" i="1"/>
  <c r="AL77" i="1"/>
  <c r="BF136" i="1"/>
  <c r="BR136" i="1"/>
  <c r="V236" i="1"/>
  <c r="AH236" i="1"/>
  <c r="AT236" i="1"/>
  <c r="AT235" i="1" s="1"/>
  <c r="BR236" i="1"/>
  <c r="BR235" i="1" s="1"/>
  <c r="CD236" i="1"/>
  <c r="CD235" i="1" s="1"/>
  <c r="L365" i="1"/>
  <c r="L393" i="1"/>
  <c r="L457" i="1"/>
  <c r="X457" i="1"/>
  <c r="AJ457" i="1"/>
  <c r="AV457" i="1"/>
  <c r="BH457" i="1"/>
  <c r="BT457" i="1"/>
  <c r="CF457" i="1"/>
  <c r="BN394" i="1"/>
  <c r="BN393" i="1" s="1"/>
  <c r="BH218" i="1"/>
  <c r="R257" i="1"/>
  <c r="AX37" i="1"/>
  <c r="N99" i="1"/>
  <c r="Z99" i="1"/>
  <c r="AL99" i="1"/>
  <c r="AX99" i="1"/>
  <c r="BJ99" i="1"/>
  <c r="BV99" i="1"/>
  <c r="BB99" i="1"/>
  <c r="K115" i="1"/>
  <c r="Q176" i="1"/>
  <c r="BA176" i="1"/>
  <c r="BY176" i="1"/>
  <c r="AW210" i="1"/>
  <c r="T210" i="1"/>
  <c r="AF210" i="1"/>
  <c r="BP210" i="1"/>
  <c r="CB210" i="1"/>
  <c r="AH310" i="1"/>
  <c r="R464" i="1"/>
  <c r="AD464" i="1"/>
  <c r="AP464" i="1"/>
  <c r="BB464" i="1"/>
  <c r="BN464" i="1"/>
  <c r="BZ464" i="1"/>
  <c r="AC479" i="1"/>
  <c r="V37" i="1"/>
  <c r="V26" i="1" s="1"/>
  <c r="AT37" i="1"/>
  <c r="AT26" i="1" s="1"/>
  <c r="BF37" i="1"/>
  <c r="CD37" i="1"/>
  <c r="L136" i="1"/>
  <c r="AO167" i="1"/>
  <c r="BM167" i="1"/>
  <c r="BM156" i="1" s="1"/>
  <c r="U210" i="1"/>
  <c r="AG210" i="1"/>
  <c r="BQ210" i="1"/>
  <c r="CC210" i="1"/>
  <c r="BG310" i="1"/>
  <c r="N365" i="1"/>
  <c r="N394" i="1"/>
  <c r="N393" i="1" s="1"/>
  <c r="AL394" i="1"/>
  <c r="AL393" i="1" s="1"/>
  <c r="BJ394" i="1"/>
  <c r="BJ393" i="1" s="1"/>
  <c r="S419" i="1"/>
  <c r="AE419" i="1"/>
  <c r="AQ419" i="1"/>
  <c r="AQ418" i="1" s="1"/>
  <c r="BC419" i="1"/>
  <c r="BC418" i="1" s="1"/>
  <c r="BO419" i="1"/>
  <c r="CA419" i="1"/>
  <c r="Z457" i="1"/>
  <c r="BJ457" i="1"/>
  <c r="BV457" i="1"/>
  <c r="S464" i="1"/>
  <c r="AE464" i="1"/>
  <c r="BC464" i="1"/>
  <c r="BO464" i="1"/>
  <c r="CA464" i="1"/>
  <c r="BB394" i="1"/>
  <c r="BB393" i="1" s="1"/>
  <c r="M236" i="1"/>
  <c r="Y236" i="1"/>
  <c r="AK236" i="1"/>
  <c r="AK235" i="1" s="1"/>
  <c r="AW236" i="1"/>
  <c r="AW235" i="1" s="1"/>
  <c r="BI236" i="1"/>
  <c r="BI235" i="1" s="1"/>
  <c r="BU236" i="1"/>
  <c r="BU235" i="1" s="1"/>
  <c r="CG236" i="1"/>
  <c r="CG235" i="1" s="1"/>
  <c r="L310" i="1"/>
  <c r="X310" i="1"/>
  <c r="AJ310" i="1"/>
  <c r="AV310" i="1"/>
  <c r="BH310" i="1"/>
  <c r="BT310" i="1"/>
  <c r="BT282" i="1" s="1"/>
  <c r="CF310" i="1"/>
  <c r="O310" i="1"/>
  <c r="BW310" i="1"/>
  <c r="O394" i="1"/>
  <c r="AA394" i="1"/>
  <c r="AA393" i="1" s="1"/>
  <c r="AM394" i="1"/>
  <c r="AM393" i="1" s="1"/>
  <c r="BK394" i="1"/>
  <c r="BK393" i="1" s="1"/>
  <c r="O457" i="1"/>
  <c r="AA457" i="1"/>
  <c r="AM457" i="1"/>
  <c r="AY457" i="1"/>
  <c r="BK457" i="1"/>
  <c r="BW457" i="1"/>
  <c r="T472" i="1"/>
  <c r="AF472" i="1"/>
  <c r="AR472" i="1"/>
  <c r="BD472" i="1"/>
  <c r="BP472" i="1"/>
  <c r="CB472" i="1"/>
  <c r="AR37" i="1"/>
  <c r="L37" i="1"/>
  <c r="S37" i="1"/>
  <c r="BO37" i="1"/>
  <c r="AM12" i="1"/>
  <c r="BK12" i="1"/>
  <c r="O47" i="1"/>
  <c r="AA47" i="1"/>
  <c r="AM47" i="1"/>
  <c r="AY47" i="1"/>
  <c r="BK47" i="1"/>
  <c r="BW47" i="1"/>
  <c r="U47" i="1"/>
  <c r="U46" i="1" s="1"/>
  <c r="AG47" i="1"/>
  <c r="AG46" i="1" s="1"/>
  <c r="AS47" i="1"/>
  <c r="AS46" i="1" s="1"/>
  <c r="BE47" i="1"/>
  <c r="BE46" i="1" s="1"/>
  <c r="BE45" i="1" s="1"/>
  <c r="BQ47" i="1"/>
  <c r="BQ46" i="1" s="1"/>
  <c r="BQ45" i="1" s="1"/>
  <c r="BX47" i="1"/>
  <c r="BQ156" i="1"/>
  <c r="W47" i="1"/>
  <c r="AQ12" i="1"/>
  <c r="BC12" i="1"/>
  <c r="BO12" i="1"/>
  <c r="CA12" i="1"/>
  <c r="T12" i="1"/>
  <c r="AK12" i="1"/>
  <c r="AW12" i="1"/>
  <c r="BI12" i="1"/>
  <c r="BU12" i="1"/>
  <c r="CG12" i="1"/>
  <c r="N37" i="1"/>
  <c r="Z37" i="1"/>
  <c r="AL37" i="1"/>
  <c r="AL26" i="1" s="1"/>
  <c r="BJ37" i="1"/>
  <c r="BJ26" i="1" s="1"/>
  <c r="BV37" i="1"/>
  <c r="BV26" i="1" s="1"/>
  <c r="S47" i="1"/>
  <c r="L60" i="1"/>
  <c r="X60" i="1"/>
  <c r="AJ60" i="1"/>
  <c r="J258" i="1"/>
  <c r="CK257" i="1" s="1"/>
  <c r="BD37" i="1"/>
  <c r="BD26" i="1" s="1"/>
  <c r="AS218" i="1"/>
  <c r="T37" i="1"/>
  <c r="T26" i="1" s="1"/>
  <c r="BP37" i="1"/>
  <c r="BP26" i="1" s="1"/>
  <c r="K37" i="1"/>
  <c r="W37" i="1"/>
  <c r="W26" i="1" s="1"/>
  <c r="BG37" i="1"/>
  <c r="BG26" i="1" s="1"/>
  <c r="CE37" i="1"/>
  <c r="R37" i="1"/>
  <c r="BN37" i="1"/>
  <c r="BN136" i="1"/>
  <c r="BZ136" i="1"/>
  <c r="L479" i="1"/>
  <c r="L471" i="1" s="1"/>
  <c r="AJ479" i="1"/>
  <c r="AV479" i="1"/>
  <c r="BH479" i="1"/>
  <c r="BT479" i="1"/>
  <c r="CF479" i="1"/>
  <c r="S487" i="1"/>
  <c r="AE487" i="1"/>
  <c r="AQ487" i="1"/>
  <c r="BC487" i="1"/>
  <c r="BO487" i="1"/>
  <c r="CA487" i="1"/>
  <c r="AF60" i="1"/>
  <c r="BD60" i="1"/>
  <c r="CB60" i="1"/>
  <c r="S115" i="1"/>
  <c r="AE115" i="1"/>
  <c r="AQ115" i="1"/>
  <c r="BC115" i="1"/>
  <c r="BO115" i="1"/>
  <c r="BY167" i="1"/>
  <c r="BY156" i="1" s="1"/>
  <c r="AO176" i="1"/>
  <c r="AI210" i="1"/>
  <c r="AU210" i="1"/>
  <c r="BS210" i="1"/>
  <c r="CE210" i="1"/>
  <c r="R218" i="1"/>
  <c r="BN218" i="1"/>
  <c r="P235" i="1"/>
  <c r="S283" i="1"/>
  <c r="K365" i="1"/>
  <c r="W365" i="1"/>
  <c r="AI365" i="1"/>
  <c r="AU365" i="1"/>
  <c r="T394" i="1"/>
  <c r="AF394" i="1"/>
  <c r="AF393" i="1" s="1"/>
  <c r="AR394" i="1"/>
  <c r="AR393" i="1" s="1"/>
  <c r="BD394" i="1"/>
  <c r="BP394" i="1"/>
  <c r="CB394" i="1"/>
  <c r="P472" i="1"/>
  <c r="AB472" i="1"/>
  <c r="AB471" i="1" s="1"/>
  <c r="AN472" i="1"/>
  <c r="AZ472" i="1"/>
  <c r="BL472" i="1"/>
  <c r="BX472" i="1"/>
  <c r="T99" i="1"/>
  <c r="AF99" i="1"/>
  <c r="AR99" i="1"/>
  <c r="BD99" i="1"/>
  <c r="BP99" i="1"/>
  <c r="BP98" i="1" s="1"/>
  <c r="BP97" i="1" s="1"/>
  <c r="CB99" i="1"/>
  <c r="BN167" i="1"/>
  <c r="BN156" i="1" s="1"/>
  <c r="BZ167" i="1"/>
  <c r="CC176" i="1"/>
  <c r="Y198" i="1"/>
  <c r="Q210" i="1"/>
  <c r="AC210" i="1"/>
  <c r="AO210" i="1"/>
  <c r="BA210" i="1"/>
  <c r="BM210" i="1"/>
  <c r="BY210" i="1"/>
  <c r="Q236" i="1"/>
  <c r="AC236" i="1"/>
  <c r="AO236" i="1"/>
  <c r="AO235" i="1" s="1"/>
  <c r="BA236" i="1"/>
  <c r="BA235" i="1" s="1"/>
  <c r="BM236" i="1"/>
  <c r="BM235" i="1" s="1"/>
  <c r="BY236" i="1"/>
  <c r="BY235" i="1" s="1"/>
  <c r="S310" i="1"/>
  <c r="AE310" i="1"/>
  <c r="BC310" i="1"/>
  <c r="BO310" i="1"/>
  <c r="U365" i="1"/>
  <c r="BE365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K394" i="1"/>
  <c r="K393" i="1" s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AS419" i="1"/>
  <c r="AS418" i="1" s="1"/>
  <c r="CC419" i="1"/>
  <c r="CC418" i="1" s="1"/>
  <c r="C503" i="1"/>
  <c r="CD136" i="1"/>
  <c r="S176" i="1"/>
  <c r="AE176" i="1"/>
  <c r="AQ176" i="1"/>
  <c r="BC176" i="1"/>
  <c r="BO176" i="1"/>
  <c r="CA176" i="1"/>
  <c r="M210" i="1"/>
  <c r="Y210" i="1"/>
  <c r="AK210" i="1"/>
  <c r="BI210" i="1"/>
  <c r="BU210" i="1"/>
  <c r="CG210" i="1"/>
  <c r="X218" i="1"/>
  <c r="BB218" i="1"/>
  <c r="AD236" i="1"/>
  <c r="AD235" i="1" s="1"/>
  <c r="BN236" i="1"/>
  <c r="P338" i="1"/>
  <c r="AB338" i="1"/>
  <c r="AN338" i="1"/>
  <c r="AZ338" i="1"/>
  <c r="BL338" i="1"/>
  <c r="BX338" i="1"/>
  <c r="BR365" i="1"/>
  <c r="CD365" i="1"/>
  <c r="L464" i="1"/>
  <c r="AJ464" i="1"/>
  <c r="AV464" i="1"/>
  <c r="AV456" i="1" s="1"/>
  <c r="BT464" i="1"/>
  <c r="CF464" i="1"/>
  <c r="W472" i="1"/>
  <c r="AI472" i="1"/>
  <c r="BG472" i="1"/>
  <c r="BS472" i="1"/>
  <c r="CE472" i="1"/>
  <c r="V77" i="1"/>
  <c r="AH77" i="1"/>
  <c r="AT77" i="1"/>
  <c r="BF77" i="1"/>
  <c r="BR77" i="1"/>
  <c r="CD77" i="1"/>
  <c r="AD99" i="1"/>
  <c r="BZ99" i="1"/>
  <c r="BG136" i="1"/>
  <c r="K198" i="1"/>
  <c r="W198" i="1"/>
  <c r="AI198" i="1"/>
  <c r="AU198" i="1"/>
  <c r="BG198" i="1"/>
  <c r="BS198" i="1"/>
  <c r="CE198" i="1"/>
  <c r="BW198" i="1"/>
  <c r="AD218" i="1"/>
  <c r="U310" i="1"/>
  <c r="AG310" i="1"/>
  <c r="AS310" i="1"/>
  <c r="BE310" i="1"/>
  <c r="BE282" i="1" s="1"/>
  <c r="BQ310" i="1"/>
  <c r="CC310" i="1"/>
  <c r="BA338" i="1"/>
  <c r="BM338" i="1"/>
  <c r="BM337" i="1" s="1"/>
  <c r="BY338" i="1"/>
  <c r="BY337" i="1" s="1"/>
  <c r="R338" i="1"/>
  <c r="AD338" i="1"/>
  <c r="AP338" i="1"/>
  <c r="BB338" i="1"/>
  <c r="BN338" i="1"/>
  <c r="BZ338" i="1"/>
  <c r="Y393" i="1"/>
  <c r="BS419" i="1"/>
  <c r="BS418" i="1" s="1"/>
  <c r="BE418" i="1"/>
  <c r="X471" i="1"/>
  <c r="AQ60" i="1"/>
  <c r="AQ46" i="1" s="1"/>
  <c r="BO60" i="1"/>
  <c r="BO46" i="1" s="1"/>
  <c r="BO45" i="1" s="1"/>
  <c r="K77" i="1"/>
  <c r="W77" i="1"/>
  <c r="AI77" i="1"/>
  <c r="AU77" i="1"/>
  <c r="BG77" i="1"/>
  <c r="BS77" i="1"/>
  <c r="CE77" i="1"/>
  <c r="BM77" i="1"/>
  <c r="AG77" i="1"/>
  <c r="BE77" i="1"/>
  <c r="CE115" i="1"/>
  <c r="J150" i="1"/>
  <c r="CK149" i="1" s="1"/>
  <c r="U167" i="1"/>
  <c r="U156" i="1" s="1"/>
  <c r="BE167" i="1"/>
  <c r="P198" i="1"/>
  <c r="AB198" i="1"/>
  <c r="AN198" i="1"/>
  <c r="AZ198" i="1"/>
  <c r="AA218" i="1"/>
  <c r="AT310" i="1"/>
  <c r="CD310" i="1"/>
  <c r="X365" i="1"/>
  <c r="AJ365" i="1"/>
  <c r="BH365" i="1"/>
  <c r="X394" i="1"/>
  <c r="X393" i="1" s="1"/>
  <c r="AJ394" i="1"/>
  <c r="AJ393" i="1" s="1"/>
  <c r="AV394" i="1"/>
  <c r="AV393" i="1" s="1"/>
  <c r="Z394" i="1"/>
  <c r="Z393" i="1" s="1"/>
  <c r="BV394" i="1"/>
  <c r="BV393" i="1" s="1"/>
  <c r="AW394" i="1"/>
  <c r="AW393" i="1" s="1"/>
  <c r="BI394" i="1"/>
  <c r="BI393" i="1" s="1"/>
  <c r="BU394" i="1"/>
  <c r="BU393" i="1" s="1"/>
  <c r="CG394" i="1"/>
  <c r="CG393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U457" i="1"/>
  <c r="AG457" i="1"/>
  <c r="AS457" i="1"/>
  <c r="BE457" i="1"/>
  <c r="BQ457" i="1"/>
  <c r="CC457" i="1"/>
  <c r="P457" i="1"/>
  <c r="AB457" i="1"/>
  <c r="AZ457" i="1"/>
  <c r="BL457" i="1"/>
  <c r="T464" i="1"/>
  <c r="AF464" i="1"/>
  <c r="AR464" i="1"/>
  <c r="BD464" i="1"/>
  <c r="BP464" i="1"/>
  <c r="CB464" i="1"/>
  <c r="N464" i="1"/>
  <c r="Z464" i="1"/>
  <c r="AL464" i="1"/>
  <c r="AL456" i="1" s="1"/>
  <c r="AX464" i="1"/>
  <c r="AX456" i="1" s="1"/>
  <c r="BJ464" i="1"/>
  <c r="BJ456" i="1" s="1"/>
  <c r="BV464" i="1"/>
  <c r="Y479" i="1"/>
  <c r="CG479" i="1"/>
  <c r="Y487" i="1"/>
  <c r="AK487" i="1"/>
  <c r="BI487" i="1"/>
  <c r="BU487" i="1"/>
  <c r="CB487" i="1"/>
  <c r="A524" i="1"/>
  <c r="L77" i="1"/>
  <c r="X77" i="1"/>
  <c r="AJ77" i="1"/>
  <c r="AV77" i="1"/>
  <c r="BH77" i="1"/>
  <c r="BT77" i="1"/>
  <c r="CF77" i="1"/>
  <c r="L115" i="1"/>
  <c r="X115" i="1"/>
  <c r="AA136" i="1"/>
  <c r="AO156" i="1"/>
  <c r="V167" i="1"/>
  <c r="AH167" i="1"/>
  <c r="AT167" i="1"/>
  <c r="AT156" i="1" s="1"/>
  <c r="BF167" i="1"/>
  <c r="BF156" i="1" s="1"/>
  <c r="BR167" i="1"/>
  <c r="BR156" i="1" s="1"/>
  <c r="CD167" i="1"/>
  <c r="AS210" i="1"/>
  <c r="BE210" i="1"/>
  <c r="AY218" i="1"/>
  <c r="P218" i="1"/>
  <c r="AB218" i="1"/>
  <c r="AN218" i="1"/>
  <c r="AZ218" i="1"/>
  <c r="BL218" i="1"/>
  <c r="BX218" i="1"/>
  <c r="U236" i="1"/>
  <c r="AG236" i="1"/>
  <c r="AS236" i="1"/>
  <c r="BE236" i="1"/>
  <c r="BQ236" i="1"/>
  <c r="BQ235" i="1" s="1"/>
  <c r="CC236" i="1"/>
  <c r="K310" i="1"/>
  <c r="AI310" i="1"/>
  <c r="AU310" i="1"/>
  <c r="BS310" i="1"/>
  <c r="CE310" i="1"/>
  <c r="N338" i="1"/>
  <c r="N337" i="1" s="1"/>
  <c r="AL338" i="1"/>
  <c r="AX338" i="1"/>
  <c r="BJ338" i="1"/>
  <c r="M365" i="1"/>
  <c r="AK365" i="1"/>
  <c r="AW365" i="1"/>
  <c r="BI365" i="1"/>
  <c r="CG365" i="1"/>
  <c r="V457" i="1"/>
  <c r="BF457" i="1"/>
  <c r="U464" i="1"/>
  <c r="AG464" i="1"/>
  <c r="AG456" i="1" s="1"/>
  <c r="AS464" i="1"/>
  <c r="BE464" i="1"/>
  <c r="BE456" i="1" s="1"/>
  <c r="BQ464" i="1"/>
  <c r="CC464" i="1"/>
  <c r="N472" i="1"/>
  <c r="Z472" i="1"/>
  <c r="AL472" i="1"/>
  <c r="AX472" i="1"/>
  <c r="BJ472" i="1"/>
  <c r="BS47" i="1"/>
  <c r="AN235" i="1"/>
  <c r="T338" i="1"/>
  <c r="T337" i="1" s="1"/>
  <c r="AF338" i="1"/>
  <c r="AF337" i="1" s="1"/>
  <c r="AR338" i="1"/>
  <c r="AR337" i="1" s="1"/>
  <c r="BD338" i="1"/>
  <c r="BD337" i="1" s="1"/>
  <c r="BP338" i="1"/>
  <c r="BP337" i="1" s="1"/>
  <c r="CB338" i="1"/>
  <c r="U338" i="1"/>
  <c r="AG338" i="1"/>
  <c r="AS338" i="1"/>
  <c r="BE338" i="1"/>
  <c r="BQ338" i="1"/>
  <c r="CC338" i="1"/>
  <c r="CC337" i="1" s="1"/>
  <c r="N456" i="1"/>
  <c r="K457" i="1"/>
  <c r="K456" i="1" s="1"/>
  <c r="W457" i="1"/>
  <c r="W456" i="1" s="1"/>
  <c r="AI457" i="1"/>
  <c r="AU457" i="1"/>
  <c r="AU456" i="1" s="1"/>
  <c r="BG457" i="1"/>
  <c r="BG456" i="1" s="1"/>
  <c r="BS457" i="1"/>
  <c r="BS456" i="1" s="1"/>
  <c r="CE457" i="1"/>
  <c r="CE456" i="1" s="1"/>
  <c r="AR479" i="1"/>
  <c r="AY136" i="1"/>
  <c r="BW136" i="1"/>
  <c r="AJ136" i="1"/>
  <c r="BH136" i="1"/>
  <c r="CF136" i="1"/>
  <c r="BO198" i="1"/>
  <c r="AQ310" i="1"/>
  <c r="CA310" i="1"/>
  <c r="O365" i="1"/>
  <c r="AA365" i="1"/>
  <c r="AM365" i="1"/>
  <c r="AY365" i="1"/>
  <c r="AG365" i="1"/>
  <c r="BH393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AZ60" i="1"/>
  <c r="AZ46" i="1" s="1"/>
  <c r="AA77" i="1"/>
  <c r="AM77" i="1"/>
  <c r="AY77" i="1"/>
  <c r="BW77" i="1"/>
  <c r="AM115" i="1"/>
  <c r="AY115" i="1"/>
  <c r="BK115" i="1"/>
  <c r="BW115" i="1"/>
  <c r="AZ136" i="1"/>
  <c r="BX136" i="1"/>
  <c r="BL176" i="1"/>
  <c r="BX176" i="1"/>
  <c r="L218" i="1"/>
  <c r="CA218" i="1"/>
  <c r="AW283" i="1"/>
  <c r="BI283" i="1"/>
  <c r="BU283" i="1"/>
  <c r="CG283" i="1"/>
  <c r="P365" i="1"/>
  <c r="AB365" i="1"/>
  <c r="AN365" i="1"/>
  <c r="AN337" i="1" s="1"/>
  <c r="AZ365" i="1"/>
  <c r="BL365" i="1"/>
  <c r="BL337" i="1" s="1"/>
  <c r="Y365" i="1"/>
  <c r="P419" i="1"/>
  <c r="P418" i="1" s="1"/>
  <c r="AB419" i="1"/>
  <c r="AN419" i="1"/>
  <c r="AZ419" i="1"/>
  <c r="BL419" i="1"/>
  <c r="BL418" i="1" s="1"/>
  <c r="BX419" i="1"/>
  <c r="BX418" i="1" s="1"/>
  <c r="AO479" i="1"/>
  <c r="BA479" i="1"/>
  <c r="BA471" i="1" s="1"/>
  <c r="BA487" i="1"/>
  <c r="AV60" i="1"/>
  <c r="BH60" i="1"/>
  <c r="BT60" i="1"/>
  <c r="CF60" i="1"/>
  <c r="Q136" i="1"/>
  <c r="AC136" i="1"/>
  <c r="AO136" i="1"/>
  <c r="BA136" i="1"/>
  <c r="BM136" i="1"/>
  <c r="BY136" i="1"/>
  <c r="AJ218" i="1"/>
  <c r="CF218" i="1"/>
  <c r="O283" i="1"/>
  <c r="O282" i="1" s="1"/>
  <c r="AA283" i="1"/>
  <c r="AA282" i="1" s="1"/>
  <c r="AM283" i="1"/>
  <c r="AM282" i="1" s="1"/>
  <c r="AY283" i="1"/>
  <c r="AY282" i="1" s="1"/>
  <c r="BK283" i="1"/>
  <c r="BK282" i="1" s="1"/>
  <c r="BW283" i="1"/>
  <c r="Q365" i="1"/>
  <c r="AC365" i="1"/>
  <c r="AO365" i="1"/>
  <c r="BA365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Y464" i="1"/>
  <c r="AK464" i="1"/>
  <c r="BI464" i="1"/>
  <c r="BU464" i="1"/>
  <c r="J21" i="1"/>
  <c r="CK20" i="1" s="1"/>
  <c r="BX26" i="1"/>
  <c r="AG45" i="1"/>
  <c r="CC47" i="1"/>
  <c r="CC46" i="1" s="1"/>
  <c r="CC45" i="1" s="1"/>
  <c r="S77" i="1"/>
  <c r="AE77" i="1"/>
  <c r="AQ77" i="1"/>
  <c r="BC77" i="1"/>
  <c r="BO77" i="1"/>
  <c r="CA77" i="1"/>
  <c r="O136" i="1"/>
  <c r="AM136" i="1"/>
  <c r="BK136" i="1"/>
  <c r="L198" i="1"/>
  <c r="X198" i="1"/>
  <c r="AJ198" i="1"/>
  <c r="AV198" i="1"/>
  <c r="BH198" i="1"/>
  <c r="BT198" i="1"/>
  <c r="CF198" i="1"/>
  <c r="J69" i="1"/>
  <c r="AC77" i="1"/>
  <c r="AO77" i="1"/>
  <c r="BA77" i="1"/>
  <c r="BY77" i="1"/>
  <c r="P136" i="1"/>
  <c r="AB136" i="1"/>
  <c r="AP156" i="1"/>
  <c r="AR26" i="1"/>
  <c r="J131" i="1"/>
  <c r="CK130" i="1" s="1"/>
  <c r="BG156" i="1"/>
  <c r="L167" i="1"/>
  <c r="X167" i="1"/>
  <c r="X156" i="1" s="1"/>
  <c r="AJ167" i="1"/>
  <c r="AJ156" i="1" s="1"/>
  <c r="AV167" i="1"/>
  <c r="BH167" i="1"/>
  <c r="BH156" i="1" s="1"/>
  <c r="BT167" i="1"/>
  <c r="BT156" i="1" s="1"/>
  <c r="CF167" i="1"/>
  <c r="CF156" i="1" s="1"/>
  <c r="CB218" i="1"/>
  <c r="AD37" i="1"/>
  <c r="AP37" i="1"/>
  <c r="BB37" i="1"/>
  <c r="BZ37" i="1"/>
  <c r="M47" i="1"/>
  <c r="M46" i="1" s="1"/>
  <c r="Y47" i="1"/>
  <c r="Y46" i="1" s="1"/>
  <c r="AK47" i="1"/>
  <c r="AK46" i="1" s="1"/>
  <c r="AW47" i="1"/>
  <c r="AW46" i="1" s="1"/>
  <c r="AW45" i="1" s="1"/>
  <c r="BI47" i="1"/>
  <c r="BI46" i="1" s="1"/>
  <c r="BU47" i="1"/>
  <c r="BU46" i="1" s="1"/>
  <c r="BU45" i="1" s="1"/>
  <c r="CG47" i="1"/>
  <c r="J126" i="1"/>
  <c r="O176" i="1"/>
  <c r="AA176" i="1"/>
  <c r="AM176" i="1"/>
  <c r="AY176" i="1"/>
  <c r="BK176" i="1"/>
  <c r="BW176" i="1"/>
  <c r="J214" i="1"/>
  <c r="CK213" i="1" s="1"/>
  <c r="Q156" i="1"/>
  <c r="AQ37" i="1"/>
  <c r="AQ26" i="1" s="1"/>
  <c r="T47" i="1"/>
  <c r="AF47" i="1"/>
  <c r="AR47" i="1"/>
  <c r="AR46" i="1" s="1"/>
  <c r="BD47" i="1"/>
  <c r="BP47" i="1"/>
  <c r="CB47" i="1"/>
  <c r="O60" i="1"/>
  <c r="AA60" i="1"/>
  <c r="AM60" i="1"/>
  <c r="AM46" i="1" s="1"/>
  <c r="AM45" i="1" s="1"/>
  <c r="AY60" i="1"/>
  <c r="BK60" i="1"/>
  <c r="BW60" i="1"/>
  <c r="AE60" i="1"/>
  <c r="AE46" i="1" s="1"/>
  <c r="BC60" i="1"/>
  <c r="BC46" i="1" s="1"/>
  <c r="CA60" i="1"/>
  <c r="CA46" i="1" s="1"/>
  <c r="AX77" i="1"/>
  <c r="BJ77" i="1"/>
  <c r="BV77" i="1"/>
  <c r="X99" i="1"/>
  <c r="AJ99" i="1"/>
  <c r="AV99" i="1"/>
  <c r="BH99" i="1"/>
  <c r="BH98" i="1" s="1"/>
  <c r="BT99" i="1"/>
  <c r="CF99" i="1"/>
  <c r="CF98" i="1" s="1"/>
  <c r="AN136" i="1"/>
  <c r="BL136" i="1"/>
  <c r="S136" i="1"/>
  <c r="AE136" i="1"/>
  <c r="BE156" i="1"/>
  <c r="AF37" i="1"/>
  <c r="AF26" i="1" s="1"/>
  <c r="CB37" i="1"/>
  <c r="CB26" i="1" s="1"/>
  <c r="T60" i="1"/>
  <c r="AR60" i="1"/>
  <c r="BP60" i="1"/>
  <c r="U77" i="1"/>
  <c r="AS77" i="1"/>
  <c r="AS45" i="1" s="1"/>
  <c r="BQ77" i="1"/>
  <c r="T115" i="1"/>
  <c r="AR115" i="1"/>
  <c r="AR98" i="1" s="1"/>
  <c r="AR97" i="1" s="1"/>
  <c r="U136" i="1"/>
  <c r="AG136" i="1"/>
  <c r="AS136" i="1"/>
  <c r="BE136" i="1"/>
  <c r="BQ136" i="1"/>
  <c r="CC136" i="1"/>
  <c r="CD156" i="1"/>
  <c r="O167" i="1"/>
  <c r="AA167" i="1"/>
  <c r="AA156" i="1" s="1"/>
  <c r="AM167" i="1"/>
  <c r="AY167" i="1"/>
  <c r="AY156" i="1" s="1"/>
  <c r="BK167" i="1"/>
  <c r="BW167" i="1"/>
  <c r="T218" i="1"/>
  <c r="AR218" i="1"/>
  <c r="BD218" i="1"/>
  <c r="BP218" i="1"/>
  <c r="Q60" i="1"/>
  <c r="AC60" i="1"/>
  <c r="AO60" i="1"/>
  <c r="BA60" i="1"/>
  <c r="BM60" i="1"/>
  <c r="BY60" i="1"/>
  <c r="P60" i="1"/>
  <c r="AN60" i="1"/>
  <c r="BL60" i="1"/>
  <c r="Q99" i="1"/>
  <c r="AC99" i="1"/>
  <c r="AO99" i="1"/>
  <c r="BA99" i="1"/>
  <c r="BM99" i="1"/>
  <c r="BY99" i="1"/>
  <c r="CE156" i="1"/>
  <c r="P167" i="1"/>
  <c r="P156" i="1" s="1"/>
  <c r="AB167" i="1"/>
  <c r="AB156" i="1" s="1"/>
  <c r="AN167" i="1"/>
  <c r="AN156" i="1" s="1"/>
  <c r="AZ167" i="1"/>
  <c r="AZ156" i="1" s="1"/>
  <c r="BL167" i="1"/>
  <c r="BL156" i="1" s="1"/>
  <c r="BX167" i="1"/>
  <c r="BX156" i="1" s="1"/>
  <c r="BE337" i="1"/>
  <c r="AL12" i="1"/>
  <c r="AX12" i="1"/>
  <c r="BJ12" i="1"/>
  <c r="BV12" i="1"/>
  <c r="AA12" i="1"/>
  <c r="BR37" i="1"/>
  <c r="AI47" i="1"/>
  <c r="AI46" i="1" s="1"/>
  <c r="AU47" i="1"/>
  <c r="CE47" i="1"/>
  <c r="CE46" i="1" s="1"/>
  <c r="CE45" i="1" s="1"/>
  <c r="Q47" i="1"/>
  <c r="AC47" i="1"/>
  <c r="AO47" i="1"/>
  <c r="BA47" i="1"/>
  <c r="BM47" i="1"/>
  <c r="BM46" i="1" s="1"/>
  <c r="BM45" i="1" s="1"/>
  <c r="BY47" i="1"/>
  <c r="BY46" i="1" s="1"/>
  <c r="BY45" i="1" s="1"/>
  <c r="W60" i="1"/>
  <c r="AU60" i="1"/>
  <c r="BS60" i="1"/>
  <c r="BS46" i="1" s="1"/>
  <c r="BS45" i="1" s="1"/>
  <c r="W99" i="1"/>
  <c r="AI99" i="1"/>
  <c r="AI98" i="1" s="1"/>
  <c r="AI97" i="1" s="1"/>
  <c r="AU99" i="1"/>
  <c r="AU98" i="1" s="1"/>
  <c r="AU97" i="1" s="1"/>
  <c r="BG99" i="1"/>
  <c r="BG98" i="1" s="1"/>
  <c r="BG97" i="1" s="1"/>
  <c r="BS99" i="1"/>
  <c r="BS98" i="1" s="1"/>
  <c r="BS97" i="1" s="1"/>
  <c r="CE99" i="1"/>
  <c r="CE98" i="1" s="1"/>
  <c r="R99" i="1"/>
  <c r="AP99" i="1"/>
  <c r="BN99" i="1"/>
  <c r="L156" i="1"/>
  <c r="AC167" i="1"/>
  <c r="AC156" i="1" s="1"/>
  <c r="BA167" i="1"/>
  <c r="BA156" i="1" s="1"/>
  <c r="AR210" i="1"/>
  <c r="BD210" i="1"/>
  <c r="V218" i="1"/>
  <c r="BF218" i="1"/>
  <c r="BR218" i="1"/>
  <c r="CD218" i="1"/>
  <c r="N218" i="1"/>
  <c r="Z218" i="1"/>
  <c r="AL218" i="1"/>
  <c r="BJ218" i="1"/>
  <c r="O393" i="1"/>
  <c r="M12" i="1"/>
  <c r="AZ37" i="1"/>
  <c r="AZ26" i="1" s="1"/>
  <c r="J56" i="1"/>
  <c r="J73" i="1"/>
  <c r="R77" i="1"/>
  <c r="AD77" i="1"/>
  <c r="AP77" i="1"/>
  <c r="BB77" i="1"/>
  <c r="BN77" i="1"/>
  <c r="BZ77" i="1"/>
  <c r="J87" i="1"/>
  <c r="P99" i="1"/>
  <c r="AB99" i="1"/>
  <c r="AB98" i="1" s="1"/>
  <c r="AN99" i="1"/>
  <c r="AZ99" i="1"/>
  <c r="BL99" i="1"/>
  <c r="BX99" i="1"/>
  <c r="X136" i="1"/>
  <c r="AV136" i="1"/>
  <c r="BT136" i="1"/>
  <c r="M156" i="1"/>
  <c r="J159" i="1"/>
  <c r="CK158" i="1" s="1"/>
  <c r="AW156" i="1"/>
  <c r="BI156" i="1"/>
  <c r="BU156" i="1"/>
  <c r="CG156" i="1"/>
  <c r="N12" i="1"/>
  <c r="AJ37" i="1"/>
  <c r="AV37" i="1"/>
  <c r="AV26" i="1" s="1"/>
  <c r="CF37" i="1"/>
  <c r="CF26" i="1" s="1"/>
  <c r="M77" i="1"/>
  <c r="M45" i="1" s="1"/>
  <c r="AK77" i="1"/>
  <c r="BI77" i="1"/>
  <c r="CG77" i="1"/>
  <c r="AV115" i="1"/>
  <c r="BT115" i="1"/>
  <c r="J184" i="1"/>
  <c r="V198" i="1"/>
  <c r="AH198" i="1"/>
  <c r="AT198" i="1"/>
  <c r="BF198" i="1"/>
  <c r="BR198" i="1"/>
  <c r="P210" i="1"/>
  <c r="AN210" i="1"/>
  <c r="AZ210" i="1"/>
  <c r="BL210" i="1"/>
  <c r="BX210" i="1"/>
  <c r="AU218" i="1"/>
  <c r="U99" i="1"/>
  <c r="AG99" i="1"/>
  <c r="AS99" i="1"/>
  <c r="BE99" i="1"/>
  <c r="BQ99" i="1"/>
  <c r="CC99" i="1"/>
  <c r="M115" i="1"/>
  <c r="Y115" i="1"/>
  <c r="L257" i="1"/>
  <c r="X257" i="1"/>
  <c r="AJ257" i="1"/>
  <c r="V257" i="1"/>
  <c r="V235" i="1" s="1"/>
  <c r="M338" i="1"/>
  <c r="M337" i="1" s="1"/>
  <c r="Y338" i="1"/>
  <c r="Y337" i="1" s="1"/>
  <c r="AK338" i="1"/>
  <c r="AW338" i="1"/>
  <c r="AW337" i="1" s="1"/>
  <c r="BI338" i="1"/>
  <c r="BU338" i="1"/>
  <c r="CG338" i="1"/>
  <c r="CG337" i="1" s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M457" i="1"/>
  <c r="M456" i="1" s="1"/>
  <c r="Y457" i="1"/>
  <c r="Y456" i="1" s="1"/>
  <c r="AK457" i="1"/>
  <c r="AK456" i="1" s="1"/>
  <c r="AW457" i="1"/>
  <c r="AW456" i="1" s="1"/>
  <c r="BI457" i="1"/>
  <c r="BU457" i="1"/>
  <c r="CG457" i="1"/>
  <c r="T457" i="1"/>
  <c r="T456" i="1" s="1"/>
  <c r="AF457" i="1"/>
  <c r="AF456" i="1" s="1"/>
  <c r="AR457" i="1"/>
  <c r="BD457" i="1"/>
  <c r="BD456" i="1" s="1"/>
  <c r="BP457" i="1"/>
  <c r="CB457" i="1"/>
  <c r="CB456" i="1" s="1"/>
  <c r="Q464" i="1"/>
  <c r="AC464" i="1"/>
  <c r="AO464" i="1"/>
  <c r="BA464" i="1"/>
  <c r="BM464" i="1"/>
  <c r="BY464" i="1"/>
  <c r="T487" i="1"/>
  <c r="AR487" i="1"/>
  <c r="BP487" i="1"/>
  <c r="J491" i="1"/>
  <c r="AI218" i="1"/>
  <c r="S218" i="1"/>
  <c r="AQ218" i="1"/>
  <c r="BC218" i="1"/>
  <c r="BO218" i="1"/>
  <c r="AP218" i="1"/>
  <c r="Y218" i="1"/>
  <c r="AW218" i="1"/>
  <c r="BU218" i="1"/>
  <c r="J332" i="1"/>
  <c r="Y310" i="1"/>
  <c r="AK310" i="1"/>
  <c r="AW310" i="1"/>
  <c r="AW282" i="1" s="1"/>
  <c r="BI310" i="1"/>
  <c r="BU310" i="1"/>
  <c r="CG310" i="1"/>
  <c r="J346" i="1"/>
  <c r="R365" i="1"/>
  <c r="AD365" i="1"/>
  <c r="AP365" i="1"/>
  <c r="AP337" i="1" s="1"/>
  <c r="BB365" i="1"/>
  <c r="BN365" i="1"/>
  <c r="BZ365" i="1"/>
  <c r="BZ337" i="1" s="1"/>
  <c r="BQ365" i="1"/>
  <c r="BQ337" i="1" s="1"/>
  <c r="BT365" i="1"/>
  <c r="CF365" i="1"/>
  <c r="J407" i="1"/>
  <c r="CK406" i="1" s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AW479" i="1"/>
  <c r="BU479" i="1"/>
  <c r="BV218" i="1"/>
  <c r="Q310" i="1"/>
  <c r="AC310" i="1"/>
  <c r="AO310" i="1"/>
  <c r="BA310" i="1"/>
  <c r="BM310" i="1"/>
  <c r="BY310" i="1"/>
  <c r="S365" i="1"/>
  <c r="AE365" i="1"/>
  <c r="AQ365" i="1"/>
  <c r="BC365" i="1"/>
  <c r="BO365" i="1"/>
  <c r="CA365" i="1"/>
  <c r="CF419" i="1"/>
  <c r="CF418" i="1" s="1"/>
  <c r="L236" i="1"/>
  <c r="X236" i="1"/>
  <c r="AJ236" i="1"/>
  <c r="AV236" i="1"/>
  <c r="AV235" i="1" s="1"/>
  <c r="BH236" i="1"/>
  <c r="BH235" i="1" s="1"/>
  <c r="BT236" i="1"/>
  <c r="BT235" i="1" s="1"/>
  <c r="CF236" i="1"/>
  <c r="CF235" i="1" s="1"/>
  <c r="R283" i="1"/>
  <c r="AD283" i="1"/>
  <c r="AD282" i="1" s="1"/>
  <c r="AP283" i="1"/>
  <c r="BB283" i="1"/>
  <c r="BN283" i="1"/>
  <c r="BZ283" i="1"/>
  <c r="BA283" i="1"/>
  <c r="BM283" i="1"/>
  <c r="BY283" i="1"/>
  <c r="L338" i="1"/>
  <c r="L337" i="1" s="1"/>
  <c r="X338" i="1"/>
  <c r="X337" i="1" s="1"/>
  <c r="AJ338" i="1"/>
  <c r="AV338" i="1"/>
  <c r="AV337" i="1" s="1"/>
  <c r="BH338" i="1"/>
  <c r="BT338" i="1"/>
  <c r="CF338" i="1"/>
  <c r="BG365" i="1"/>
  <c r="Z365" i="1"/>
  <c r="Z337" i="1" s="1"/>
  <c r="AL365" i="1"/>
  <c r="AX365" i="1"/>
  <c r="BJ365" i="1"/>
  <c r="BJ337" i="1" s="1"/>
  <c r="BV365" i="1"/>
  <c r="BV337" i="1" s="1"/>
  <c r="AX394" i="1"/>
  <c r="AX393" i="1" s="1"/>
  <c r="BR418" i="1"/>
  <c r="AB418" i="1"/>
  <c r="AN418" i="1"/>
  <c r="AZ418" i="1"/>
  <c r="AE472" i="1"/>
  <c r="AQ472" i="1"/>
  <c r="BC472" i="1"/>
  <c r="BO472" i="1"/>
  <c r="CA472" i="1"/>
  <c r="W487" i="1"/>
  <c r="AI487" i="1"/>
  <c r="AU487" i="1"/>
  <c r="BG487" i="1"/>
  <c r="BS487" i="1"/>
  <c r="CE487" i="1"/>
  <c r="W218" i="1"/>
  <c r="BS218" i="1"/>
  <c r="BX235" i="1"/>
  <c r="S236" i="1"/>
  <c r="AE236" i="1"/>
  <c r="AQ236" i="1"/>
  <c r="AQ235" i="1" s="1"/>
  <c r="BC236" i="1"/>
  <c r="BO236" i="1"/>
  <c r="CA236" i="1"/>
  <c r="AE283" i="1"/>
  <c r="AQ283" i="1"/>
  <c r="BC283" i="1"/>
  <c r="BO283" i="1"/>
  <c r="BO282" i="1" s="1"/>
  <c r="CA283" i="1"/>
  <c r="CA282" i="1" s="1"/>
  <c r="P310" i="1"/>
  <c r="AB310" i="1"/>
  <c r="AN310" i="1"/>
  <c r="AZ310" i="1"/>
  <c r="BL310" i="1"/>
  <c r="BX310" i="1"/>
  <c r="Q338" i="1"/>
  <c r="AC338" i="1"/>
  <c r="AO338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O472" i="1"/>
  <c r="AA472" i="1"/>
  <c r="AM472" i="1"/>
  <c r="AY472" i="1"/>
  <c r="BK472" i="1"/>
  <c r="BW472" i="1"/>
  <c r="AM218" i="1"/>
  <c r="T236" i="1"/>
  <c r="AF236" i="1"/>
  <c r="AF235" i="1" s="1"/>
  <c r="AR236" i="1"/>
  <c r="AR235" i="1" s="1"/>
  <c r="BD236" i="1"/>
  <c r="BD235" i="1" s="1"/>
  <c r="BP236" i="1"/>
  <c r="BP235" i="1" s="1"/>
  <c r="CB236" i="1"/>
  <c r="CB235" i="1" s="1"/>
  <c r="T310" i="1"/>
  <c r="T282" i="1" s="1"/>
  <c r="AF310" i="1"/>
  <c r="AR310" i="1"/>
  <c r="BD310" i="1"/>
  <c r="BP310" i="1"/>
  <c r="BP282" i="1" s="1"/>
  <c r="BP281" i="1" s="1"/>
  <c r="CB310" i="1"/>
  <c r="CB282" i="1" s="1"/>
  <c r="N310" i="1"/>
  <c r="Z310" i="1"/>
  <c r="AL310" i="1"/>
  <c r="AX310" i="1"/>
  <c r="BJ310" i="1"/>
  <c r="BV310" i="1"/>
  <c r="V365" i="1"/>
  <c r="AH365" i="1"/>
  <c r="AT365" i="1"/>
  <c r="BF365" i="1"/>
  <c r="BU365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BV471" i="1"/>
  <c r="AS235" i="1"/>
  <c r="BE235" i="1"/>
  <c r="CC235" i="1"/>
  <c r="BQ283" i="1"/>
  <c r="BQ282" i="1" s="1"/>
  <c r="O338" i="1"/>
  <c r="AA338" i="1"/>
  <c r="AA337" i="1" s="1"/>
  <c r="AA281" i="1" s="1"/>
  <c r="AM338" i="1"/>
  <c r="AM337" i="1" s="1"/>
  <c r="AM281" i="1" s="1"/>
  <c r="AY338" i="1"/>
  <c r="AY337" i="1" s="1"/>
  <c r="BK338" i="1"/>
  <c r="BW338" i="1"/>
  <c r="S338" i="1"/>
  <c r="AE338" i="1"/>
  <c r="AQ338" i="1"/>
  <c r="BC338" i="1"/>
  <c r="BO338" i="1"/>
  <c r="CA338" i="1"/>
  <c r="S418" i="1"/>
  <c r="AE418" i="1"/>
  <c r="BO418" i="1"/>
  <c r="CA418" i="1"/>
  <c r="CD472" i="1"/>
  <c r="Q472" i="1"/>
  <c r="AC472" i="1"/>
  <c r="AO472" i="1"/>
  <c r="BA472" i="1"/>
  <c r="BM472" i="1"/>
  <c r="V283" i="1"/>
  <c r="V282" i="1" s="1"/>
  <c r="AH283" i="1"/>
  <c r="AH282" i="1" s="1"/>
  <c r="AT283" i="1"/>
  <c r="AT282" i="1" s="1"/>
  <c r="BF283" i="1"/>
  <c r="BF282" i="1" s="1"/>
  <c r="BR283" i="1"/>
  <c r="BR282" i="1" s="1"/>
  <c r="BR281" i="1" s="1"/>
  <c r="CD283" i="1"/>
  <c r="CD282" i="1" s="1"/>
  <c r="BX337" i="1"/>
  <c r="R472" i="1"/>
  <c r="R471" i="1" s="1"/>
  <c r="R455" i="1" s="1"/>
  <c r="AD472" i="1"/>
  <c r="AD471" i="1" s="1"/>
  <c r="AP472" i="1"/>
  <c r="AP471" i="1" s="1"/>
  <c r="BB472" i="1"/>
  <c r="BN472" i="1"/>
  <c r="BZ472" i="1"/>
  <c r="BZ471" i="1" s="1"/>
  <c r="T257" i="1"/>
  <c r="AF257" i="1"/>
  <c r="AU282" i="1"/>
  <c r="BS282" i="1"/>
  <c r="M283" i="1"/>
  <c r="Y283" i="1"/>
  <c r="AK283" i="1"/>
  <c r="T479" i="1"/>
  <c r="T471" i="1" s="1"/>
  <c r="AF479" i="1"/>
  <c r="AF471" i="1" s="1"/>
  <c r="BD479" i="1"/>
  <c r="BP479" i="1"/>
  <c r="CB479" i="1"/>
  <c r="N479" i="1"/>
  <c r="AL479" i="1"/>
  <c r="AX479" i="1"/>
  <c r="AX471" i="1" s="1"/>
  <c r="L283" i="1"/>
  <c r="X283" i="1"/>
  <c r="X282" i="1" s="1"/>
  <c r="X281" i="1" s="1"/>
  <c r="AJ283" i="1"/>
  <c r="AJ282" i="1" s="1"/>
  <c r="AV283" i="1"/>
  <c r="AV282" i="1" s="1"/>
  <c r="AV281" i="1" s="1"/>
  <c r="BH283" i="1"/>
  <c r="BT283" i="1"/>
  <c r="CF283" i="1"/>
  <c r="R310" i="1"/>
  <c r="AD310" i="1"/>
  <c r="AP310" i="1"/>
  <c r="AP282" i="1" s="1"/>
  <c r="BB310" i="1"/>
  <c r="BN310" i="1"/>
  <c r="BZ310" i="1"/>
  <c r="V338" i="1"/>
  <c r="V337" i="1" s="1"/>
  <c r="AH338" i="1"/>
  <c r="AT338" i="1"/>
  <c r="AT337" i="1" s="1"/>
  <c r="BF338" i="1"/>
  <c r="BR338" i="1"/>
  <c r="BR337" i="1" s="1"/>
  <c r="CD338" i="1"/>
  <c r="Q457" i="1"/>
  <c r="AC457" i="1"/>
  <c r="AO457" i="1"/>
  <c r="BA457" i="1"/>
  <c r="BM457" i="1"/>
  <c r="BY457" i="1"/>
  <c r="BY456" i="1" s="1"/>
  <c r="Y472" i="1"/>
  <c r="Y471" i="1" s="1"/>
  <c r="AK472" i="1"/>
  <c r="AK471" i="1" s="1"/>
  <c r="AW472" i="1"/>
  <c r="BI472" i="1"/>
  <c r="BU472" i="1"/>
  <c r="CG472" i="1"/>
  <c r="CG471" i="1" s="1"/>
  <c r="O479" i="1"/>
  <c r="AA479" i="1"/>
  <c r="AM479" i="1"/>
  <c r="AY479" i="1"/>
  <c r="BK479" i="1"/>
  <c r="BW479" i="1"/>
  <c r="X487" i="1"/>
  <c r="AV487" i="1"/>
  <c r="BT487" i="1"/>
  <c r="BW418" i="1"/>
  <c r="AI456" i="1"/>
  <c r="R457" i="1"/>
  <c r="R456" i="1" s="1"/>
  <c r="AD457" i="1"/>
  <c r="AP457" i="1"/>
  <c r="BB457" i="1"/>
  <c r="BB456" i="1" s="1"/>
  <c r="BN457" i="1"/>
  <c r="BN456" i="1" s="1"/>
  <c r="BZ457" i="1"/>
  <c r="BZ456" i="1" s="1"/>
  <c r="O464" i="1"/>
  <c r="O456" i="1" s="1"/>
  <c r="AA464" i="1"/>
  <c r="AA456" i="1" s="1"/>
  <c r="AM464" i="1"/>
  <c r="AM456" i="1" s="1"/>
  <c r="AY464" i="1"/>
  <c r="BK464" i="1"/>
  <c r="BW464" i="1"/>
  <c r="BW456" i="1" s="1"/>
  <c r="Z471" i="1"/>
  <c r="BJ471" i="1"/>
  <c r="V479" i="1"/>
  <c r="V471" i="1" s="1"/>
  <c r="AH479" i="1"/>
  <c r="AH471" i="1" s="1"/>
  <c r="AT479" i="1"/>
  <c r="BF479" i="1"/>
  <c r="BR479" i="1"/>
  <c r="BR471" i="1" s="1"/>
  <c r="CD479" i="1"/>
  <c r="P479" i="1"/>
  <c r="P471" i="1" s="1"/>
  <c r="AN479" i="1"/>
  <c r="AN471" i="1" s="1"/>
  <c r="AZ479" i="1"/>
  <c r="AZ471" i="1" s="1"/>
  <c r="AL156" i="1"/>
  <c r="AX156" i="1"/>
  <c r="BJ156" i="1"/>
  <c r="BV156" i="1"/>
  <c r="O46" i="1"/>
  <c r="O45" i="1" s="1"/>
  <c r="AA46" i="1"/>
  <c r="AA45" i="1" s="1"/>
  <c r="AM26" i="1"/>
  <c r="BK26" i="1"/>
  <c r="BW26" i="1"/>
  <c r="BG46" i="1"/>
  <c r="BG45" i="1" s="1"/>
  <c r="P115" i="1"/>
  <c r="P98" i="1" s="1"/>
  <c r="P97" i="1" s="1"/>
  <c r="AN115" i="1"/>
  <c r="BL115" i="1"/>
  <c r="BL98" i="1" s="1"/>
  <c r="J78" i="1"/>
  <c r="AB46" i="1"/>
  <c r="J65" i="1"/>
  <c r="AD156" i="1"/>
  <c r="J34" i="1"/>
  <c r="O99" i="1"/>
  <c r="O98" i="1" s="1"/>
  <c r="AA99" i="1"/>
  <c r="AA98" i="1" s="1"/>
  <c r="AA97" i="1" s="1"/>
  <c r="AM99" i="1"/>
  <c r="AY99" i="1"/>
  <c r="BK99" i="1"/>
  <c r="BW99" i="1"/>
  <c r="Q115" i="1"/>
  <c r="Q98" i="1" s="1"/>
  <c r="Q97" i="1" s="1"/>
  <c r="AC115" i="1"/>
  <c r="AO115" i="1"/>
  <c r="BA115" i="1"/>
  <c r="BM115" i="1"/>
  <c r="BY115" i="1"/>
  <c r="Q218" i="1"/>
  <c r="AC218" i="1"/>
  <c r="AO218" i="1"/>
  <c r="BA218" i="1"/>
  <c r="BM218" i="1"/>
  <c r="BY218" i="1"/>
  <c r="J28" i="1"/>
  <c r="CK27" i="1" s="1"/>
  <c r="AH26" i="1"/>
  <c r="BF26" i="1"/>
  <c r="BR26" i="1"/>
  <c r="CD26" i="1"/>
  <c r="V60" i="1"/>
  <c r="AH60" i="1"/>
  <c r="AT60" i="1"/>
  <c r="BF60" i="1"/>
  <c r="BR60" i="1"/>
  <c r="CD60" i="1"/>
  <c r="BO26" i="1"/>
  <c r="BW156" i="1"/>
  <c r="AI26" i="1"/>
  <c r="X26" i="1"/>
  <c r="BS26" i="1"/>
  <c r="AJ12" i="1"/>
  <c r="AV12" i="1"/>
  <c r="BH12" i="1"/>
  <c r="BT12" i="1"/>
  <c r="CF12" i="1"/>
  <c r="BD46" i="1"/>
  <c r="CB46" i="1"/>
  <c r="J91" i="1"/>
  <c r="AF115" i="1"/>
  <c r="BD115" i="1"/>
  <c r="BD98" i="1" s="1"/>
  <c r="BD97" i="1" s="1"/>
  <c r="CB115" i="1"/>
  <c r="V156" i="1"/>
  <c r="AH156" i="1"/>
  <c r="BB156" i="1"/>
  <c r="BZ156" i="1"/>
  <c r="S167" i="1"/>
  <c r="AE167" i="1"/>
  <c r="AQ167" i="1"/>
  <c r="AQ156" i="1" s="1"/>
  <c r="BC167" i="1"/>
  <c r="BC156" i="1" s="1"/>
  <c r="BO167" i="1"/>
  <c r="BO156" i="1" s="1"/>
  <c r="CA167" i="1"/>
  <c r="CA156" i="1" s="1"/>
  <c r="CE26" i="1"/>
  <c r="J61" i="1"/>
  <c r="P77" i="1"/>
  <c r="AB77" i="1"/>
  <c r="AN77" i="1"/>
  <c r="AZ77" i="1"/>
  <c r="BL77" i="1"/>
  <c r="BX77" i="1"/>
  <c r="S99" i="1"/>
  <c r="AE99" i="1"/>
  <c r="AQ99" i="1"/>
  <c r="AQ98" i="1" s="1"/>
  <c r="AQ97" i="1" s="1"/>
  <c r="BC99" i="1"/>
  <c r="BO99" i="1"/>
  <c r="BO98" i="1" s="1"/>
  <c r="CA99" i="1"/>
  <c r="CA98" i="1" s="1"/>
  <c r="CA97" i="1" s="1"/>
  <c r="J110" i="1"/>
  <c r="CK109" i="1" s="1"/>
  <c r="U115" i="1"/>
  <c r="AG115" i="1"/>
  <c r="AS115" i="1"/>
  <c r="BE115" i="1"/>
  <c r="BQ115" i="1"/>
  <c r="CC115" i="1"/>
  <c r="T167" i="1"/>
  <c r="T156" i="1" s="1"/>
  <c r="AF167" i="1"/>
  <c r="AF156" i="1" s="1"/>
  <c r="AR167" i="1"/>
  <c r="AR156" i="1" s="1"/>
  <c r="AK218" i="1"/>
  <c r="CG218" i="1"/>
  <c r="J284" i="1"/>
  <c r="CK283" i="1" s="1"/>
  <c r="U45" i="1"/>
  <c r="S26" i="1"/>
  <c r="N26" i="1"/>
  <c r="Z26" i="1"/>
  <c r="AX26" i="1"/>
  <c r="N60" i="1"/>
  <c r="Z60" i="1"/>
  <c r="AL60" i="1"/>
  <c r="AX60" i="1"/>
  <c r="BJ60" i="1"/>
  <c r="BV60" i="1"/>
  <c r="J82" i="1"/>
  <c r="J246" i="1"/>
  <c r="CK245" i="1" s="1"/>
  <c r="AY26" i="1"/>
  <c r="CG60" i="1"/>
  <c r="M99" i="1"/>
  <c r="M98" i="1" s="1"/>
  <c r="Y99" i="1"/>
  <c r="Y98" i="1" s="1"/>
  <c r="AK99" i="1"/>
  <c r="AW99" i="1"/>
  <c r="BI99" i="1"/>
  <c r="BU99" i="1"/>
  <c r="CG99" i="1"/>
  <c r="M136" i="1"/>
  <c r="Y136" i="1"/>
  <c r="AK136" i="1"/>
  <c r="AW136" i="1"/>
  <c r="BI136" i="1"/>
  <c r="BU136" i="1"/>
  <c r="CG136" i="1"/>
  <c r="Y156" i="1"/>
  <c r="AK158" i="1"/>
  <c r="AK157" i="1" s="1"/>
  <c r="AK156" i="1" s="1"/>
  <c r="AJ26" i="1"/>
  <c r="AN46" i="1"/>
  <c r="BC26" i="1"/>
  <c r="CI4" i="1"/>
  <c r="V12" i="1"/>
  <c r="AN12" i="1"/>
  <c r="AZ12" i="1"/>
  <c r="BL12" i="1"/>
  <c r="BX12" i="1"/>
  <c r="Q13" i="1"/>
  <c r="Q12" i="1" s="1"/>
  <c r="AC12" i="1"/>
  <c r="X47" i="1"/>
  <c r="X46" i="1" s="1"/>
  <c r="AJ47" i="1"/>
  <c r="AJ46" i="1" s="1"/>
  <c r="AV47" i="1"/>
  <c r="AV46" i="1" s="1"/>
  <c r="BH47" i="1"/>
  <c r="BH46" i="1" s="1"/>
  <c r="BH45" i="1" s="1"/>
  <c r="BT47" i="1"/>
  <c r="BT46" i="1" s="1"/>
  <c r="BT45" i="1" s="1"/>
  <c r="CF47" i="1"/>
  <c r="J105" i="1"/>
  <c r="CK104" i="1" s="1"/>
  <c r="J121" i="1"/>
  <c r="CK120" i="1" s="1"/>
  <c r="N136" i="1"/>
  <c r="BJ136" i="1"/>
  <c r="BV136" i="1"/>
  <c r="N156" i="1"/>
  <c r="Z156" i="1"/>
  <c r="W167" i="1"/>
  <c r="W156" i="1" s="1"/>
  <c r="L176" i="1"/>
  <c r="X176" i="1"/>
  <c r="AJ176" i="1"/>
  <c r="AV176" i="1"/>
  <c r="BH176" i="1"/>
  <c r="BT176" i="1"/>
  <c r="CF176" i="1"/>
  <c r="J339" i="1"/>
  <c r="CK338" i="1" s="1"/>
  <c r="K338" i="1"/>
  <c r="W338" i="1"/>
  <c r="W337" i="1" s="1"/>
  <c r="AI338" i="1"/>
  <c r="AI337" i="1" s="1"/>
  <c r="AU338" i="1"/>
  <c r="AU337" i="1" s="1"/>
  <c r="BG338" i="1"/>
  <c r="BS338" i="1"/>
  <c r="BS337" i="1" s="1"/>
  <c r="CE338" i="1"/>
  <c r="CE337" i="1" s="1"/>
  <c r="BL46" i="1"/>
  <c r="W46" i="1"/>
  <c r="W45" i="1" s="1"/>
  <c r="BL26" i="1"/>
  <c r="AE26" i="1"/>
  <c r="AU26" i="1"/>
  <c r="CA26" i="1"/>
  <c r="T77" i="1"/>
  <c r="AF77" i="1"/>
  <c r="AR77" i="1"/>
  <c r="BD77" i="1"/>
  <c r="BP77" i="1"/>
  <c r="CB77" i="1"/>
  <c r="J100" i="1"/>
  <c r="CK99" i="1" s="1"/>
  <c r="AK115" i="1"/>
  <c r="AW115" i="1"/>
  <c r="BI115" i="1"/>
  <c r="BU115" i="1"/>
  <c r="CG115" i="1"/>
  <c r="J211" i="1"/>
  <c r="CK210" i="1" s="1"/>
  <c r="J269" i="1"/>
  <c r="CK268" i="1" s="1"/>
  <c r="CC282" i="1"/>
  <c r="BX46" i="1"/>
  <c r="S12" i="1"/>
  <c r="AE12" i="1"/>
  <c r="R26" i="1"/>
  <c r="AD26" i="1"/>
  <c r="AP26" i="1"/>
  <c r="BB26" i="1"/>
  <c r="BN26" i="1"/>
  <c r="BZ26" i="1"/>
  <c r="R60" i="1"/>
  <c r="AD60" i="1"/>
  <c r="AP60" i="1"/>
  <c r="BB60" i="1"/>
  <c r="BN60" i="1"/>
  <c r="BZ60" i="1"/>
  <c r="AV156" i="1"/>
  <c r="BC235" i="1"/>
  <c r="BO235" i="1"/>
  <c r="CA235" i="1"/>
  <c r="V456" i="1"/>
  <c r="BF456" i="1"/>
  <c r="BG282" i="1"/>
  <c r="CE282" i="1"/>
  <c r="AF282" i="1"/>
  <c r="AR282" i="1"/>
  <c r="BD282" i="1"/>
  <c r="BD281" i="1" s="1"/>
  <c r="Q283" i="1"/>
  <c r="AC283" i="1"/>
  <c r="AO283" i="1"/>
  <c r="J318" i="1"/>
  <c r="BK365" i="1"/>
  <c r="BW365" i="1"/>
  <c r="J387" i="1"/>
  <c r="K418" i="1"/>
  <c r="N176" i="1"/>
  <c r="Z176" i="1"/>
  <c r="AL176" i="1"/>
  <c r="AX176" i="1"/>
  <c r="BJ176" i="1"/>
  <c r="BV176" i="1"/>
  <c r="CD198" i="1"/>
  <c r="N198" i="1"/>
  <c r="Z198" i="1"/>
  <c r="AL198" i="1"/>
  <c r="AX198" i="1"/>
  <c r="BJ198" i="1"/>
  <c r="BV198" i="1"/>
  <c r="M257" i="1"/>
  <c r="Y257" i="1"/>
  <c r="Y235" i="1" s="1"/>
  <c r="M310" i="1"/>
  <c r="AG471" i="1"/>
  <c r="CE218" i="1"/>
  <c r="J237" i="1"/>
  <c r="CK236" i="1" s="1"/>
  <c r="W235" i="1"/>
  <c r="AI235" i="1"/>
  <c r="CE235" i="1"/>
  <c r="J311" i="1"/>
  <c r="J380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J412" i="1"/>
  <c r="CK411" i="1" s="1"/>
  <c r="BR456" i="1"/>
  <c r="P464" i="1"/>
  <c r="P456" i="1" s="1"/>
  <c r="P455" i="1" s="1"/>
  <c r="AB464" i="1"/>
  <c r="AN464" i="1"/>
  <c r="AZ464" i="1"/>
  <c r="BL464" i="1"/>
  <c r="BX464" i="1"/>
  <c r="N210" i="1"/>
  <c r="Z210" i="1"/>
  <c r="AL210" i="1"/>
  <c r="AX210" i="1"/>
  <c r="BJ210" i="1"/>
  <c r="BV210" i="1"/>
  <c r="AP235" i="1"/>
  <c r="BN235" i="1"/>
  <c r="O257" i="1"/>
  <c r="AA257" i="1"/>
  <c r="AH257" i="1"/>
  <c r="T393" i="1"/>
  <c r="BD393" i="1"/>
  <c r="BP393" i="1"/>
  <c r="CB393" i="1"/>
  <c r="S457" i="1"/>
  <c r="S456" i="1" s="1"/>
  <c r="AE457" i="1"/>
  <c r="AQ457" i="1"/>
  <c r="AQ456" i="1" s="1"/>
  <c r="BC457" i="1"/>
  <c r="BC456" i="1" s="1"/>
  <c r="BO457" i="1"/>
  <c r="BO456" i="1" s="1"/>
  <c r="CA457" i="1"/>
  <c r="CA456" i="1" s="1"/>
  <c r="J192" i="1"/>
  <c r="CK191" i="1" s="1"/>
  <c r="J199" i="1"/>
  <c r="CK198" i="1" s="1"/>
  <c r="Q198" i="1"/>
  <c r="J227" i="1"/>
  <c r="CF282" i="1"/>
  <c r="U283" i="1"/>
  <c r="AG283" i="1"/>
  <c r="AS283" i="1"/>
  <c r="AS282" i="1" s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AR471" i="1"/>
  <c r="Q479" i="1"/>
  <c r="BM479" i="1"/>
  <c r="BY479" i="1"/>
  <c r="BD167" i="1"/>
  <c r="BD156" i="1" s="1"/>
  <c r="BP167" i="1"/>
  <c r="BP156" i="1" s="1"/>
  <c r="CB167" i="1"/>
  <c r="CB156" i="1" s="1"/>
  <c r="J172" i="1"/>
  <c r="CK171" i="1" s="1"/>
  <c r="R176" i="1"/>
  <c r="AD176" i="1"/>
  <c r="AP176" i="1"/>
  <c r="BB176" i="1"/>
  <c r="BN176" i="1"/>
  <c r="BZ176" i="1"/>
  <c r="R198" i="1"/>
  <c r="AD198" i="1"/>
  <c r="AP198" i="1"/>
  <c r="BB198" i="1"/>
  <c r="BN198" i="1"/>
  <c r="BZ198" i="1"/>
  <c r="Q257" i="1"/>
  <c r="Q235" i="1" s="1"/>
  <c r="AC257" i="1"/>
  <c r="AC235" i="1" s="1"/>
  <c r="J291" i="1"/>
  <c r="CK290" i="1" s="1"/>
  <c r="J298" i="1"/>
  <c r="BQ456" i="1"/>
  <c r="CC456" i="1"/>
  <c r="AC471" i="1"/>
  <c r="J190" i="1"/>
  <c r="CK189" i="1" s="1"/>
  <c r="BW218" i="1"/>
  <c r="J221" i="1"/>
  <c r="CK220" i="1" s="1"/>
  <c r="O236" i="1"/>
  <c r="AA236" i="1"/>
  <c r="AM236" i="1"/>
  <c r="AM235" i="1" s="1"/>
  <c r="AY236" i="1"/>
  <c r="AY235" i="1" s="1"/>
  <c r="BK236" i="1"/>
  <c r="BK235" i="1" s="1"/>
  <c r="BW236" i="1"/>
  <c r="BW235" i="1" s="1"/>
  <c r="N283" i="1"/>
  <c r="Z283" i="1"/>
  <c r="AL283" i="1"/>
  <c r="AX283" i="1"/>
  <c r="AX282" i="1" s="1"/>
  <c r="BJ283" i="1"/>
  <c r="BV283" i="1"/>
  <c r="J305" i="1"/>
  <c r="CK304" i="1" s="1"/>
  <c r="J373" i="1"/>
  <c r="AT456" i="1"/>
  <c r="CD456" i="1"/>
  <c r="BN471" i="1"/>
  <c r="R210" i="1"/>
  <c r="AD210" i="1"/>
  <c r="AP210" i="1"/>
  <c r="BB210" i="1"/>
  <c r="BN210" i="1"/>
  <c r="BZ210" i="1"/>
  <c r="S257" i="1"/>
  <c r="AE257" i="1"/>
  <c r="AE235" i="1" s="1"/>
  <c r="N257" i="1"/>
  <c r="N235" i="1" s="1"/>
  <c r="Z257" i="1"/>
  <c r="AJ471" i="1"/>
  <c r="AV471" i="1"/>
  <c r="P487" i="1"/>
  <c r="AB487" i="1"/>
  <c r="AN487" i="1"/>
  <c r="AZ487" i="1"/>
  <c r="BL487" i="1"/>
  <c r="BX487" i="1"/>
  <c r="U198" i="1"/>
  <c r="J229" i="1"/>
  <c r="CK228" i="1" s="1"/>
  <c r="P283" i="1"/>
  <c r="AB283" i="1"/>
  <c r="AB282" i="1" s="1"/>
  <c r="AN283" i="1"/>
  <c r="AZ283" i="1"/>
  <c r="BL283" i="1"/>
  <c r="BL282" i="1" s="1"/>
  <c r="BX283" i="1"/>
  <c r="BX282" i="1" s="1"/>
  <c r="J325" i="1"/>
  <c r="BH456" i="1"/>
  <c r="J473" i="1"/>
  <c r="CK472" i="1" s="1"/>
  <c r="M472" i="1"/>
  <c r="M471" i="1" s="1"/>
  <c r="V176" i="1"/>
  <c r="AH176" i="1"/>
  <c r="AT176" i="1"/>
  <c r="BF176" i="1"/>
  <c r="BR176" i="1"/>
  <c r="CD176" i="1"/>
  <c r="BB235" i="1"/>
  <c r="BZ235" i="1"/>
  <c r="U257" i="1"/>
  <c r="AG257" i="1"/>
  <c r="J353" i="1"/>
  <c r="CK352" i="1" s="1"/>
  <c r="J360" i="1"/>
  <c r="CK359" i="1" s="1"/>
  <c r="CG456" i="1"/>
  <c r="CG455" i="1" s="1"/>
  <c r="U471" i="1"/>
  <c r="J465" i="1"/>
  <c r="CK464" i="1" s="1"/>
  <c r="J366" i="1"/>
  <c r="J397" i="1"/>
  <c r="CK396" i="1" s="1"/>
  <c r="S479" i="1"/>
  <c r="S471" i="1" s="1"/>
  <c r="AE479" i="1"/>
  <c r="AQ479" i="1"/>
  <c r="BC479" i="1"/>
  <c r="BC471" i="1" s="1"/>
  <c r="BO479" i="1"/>
  <c r="CA479" i="1"/>
  <c r="R487" i="1"/>
  <c r="AD487" i="1"/>
  <c r="AP487" i="1"/>
  <c r="BB487" i="1"/>
  <c r="BN487" i="1"/>
  <c r="BZ487" i="1"/>
  <c r="D501" i="1"/>
  <c r="E501" i="1" s="1"/>
  <c r="F501" i="1" s="1"/>
  <c r="G501" i="1" s="1"/>
  <c r="H501" i="1" s="1"/>
  <c r="I501" i="1" s="1"/>
  <c r="J501" i="1" s="1"/>
  <c r="K501" i="1" s="1"/>
  <c r="L501" i="1" s="1"/>
  <c r="M501" i="1" s="1"/>
  <c r="J401" i="1"/>
  <c r="CK400" i="1" s="1"/>
  <c r="J440" i="1"/>
  <c r="J420" i="1"/>
  <c r="CK419" i="1" s="1"/>
  <c r="J461" i="1"/>
  <c r="CK460" i="1" s="1"/>
  <c r="BY472" i="1"/>
  <c r="BY471" i="1" s="1"/>
  <c r="J476" i="1"/>
  <c r="CK475" i="1" s="1"/>
  <c r="BL479" i="1"/>
  <c r="BL471" i="1" s="1"/>
  <c r="BX479" i="1"/>
  <c r="O487" i="1"/>
  <c r="AA487" i="1"/>
  <c r="AM487" i="1"/>
  <c r="AY487" i="1"/>
  <c r="BK487" i="1"/>
  <c r="BW487" i="1"/>
  <c r="J483" i="1"/>
  <c r="W479" i="1"/>
  <c r="AI479" i="1"/>
  <c r="AI471" i="1" s="1"/>
  <c r="AI455" i="1" s="1"/>
  <c r="AU479" i="1"/>
  <c r="AU471" i="1" s="1"/>
  <c r="BG479" i="1"/>
  <c r="BS479" i="1"/>
  <c r="BS471" i="1" s="1"/>
  <c r="CE479" i="1"/>
  <c r="CE471" i="1" s="1"/>
  <c r="CE455" i="1" s="1"/>
  <c r="V487" i="1"/>
  <c r="AH487" i="1"/>
  <c r="AT487" i="1"/>
  <c r="BF487" i="1"/>
  <c r="BR487" i="1"/>
  <c r="CD487" i="1"/>
  <c r="J450" i="1"/>
  <c r="CK449" i="1" s="1"/>
  <c r="J468" i="1"/>
  <c r="CK467" i="1" s="1"/>
  <c r="CC471" i="1"/>
  <c r="J430" i="1"/>
  <c r="CK429" i="1" s="1"/>
  <c r="J458" i="1"/>
  <c r="CK457" i="1" s="1"/>
  <c r="AA471" i="1"/>
  <c r="AM471" i="1"/>
  <c r="AY471" i="1"/>
  <c r="BC502" i="1"/>
  <c r="AZ502" i="1"/>
  <c r="BB502" i="1"/>
  <c r="AX2" i="1"/>
  <c r="C502" i="1"/>
  <c r="C523" i="1"/>
  <c r="M10" i="1"/>
  <c r="L10" i="1"/>
  <c r="BD2" i="1"/>
  <c r="P12" i="1"/>
  <c r="X12" i="1"/>
  <c r="AF12" i="1"/>
  <c r="L26" i="1"/>
  <c r="J27" i="1"/>
  <c r="CK26" i="1" s="1"/>
  <c r="K26" i="1"/>
  <c r="J41" i="1"/>
  <c r="CK40" i="1" s="1"/>
  <c r="N47" i="1"/>
  <c r="N46" i="1" s="1"/>
  <c r="R47" i="1"/>
  <c r="V47" i="1"/>
  <c r="Z47" i="1"/>
  <c r="Z46" i="1" s="1"/>
  <c r="AD47" i="1"/>
  <c r="AH47" i="1"/>
  <c r="AL47" i="1"/>
  <c r="AP47" i="1"/>
  <c r="AT47" i="1"/>
  <c r="AT46" i="1" s="1"/>
  <c r="AT45" i="1" s="1"/>
  <c r="AX47" i="1"/>
  <c r="BB47" i="1"/>
  <c r="BB46" i="1" s="1"/>
  <c r="BB45" i="1" s="1"/>
  <c r="BF47" i="1"/>
  <c r="BF46" i="1" s="1"/>
  <c r="BJ47" i="1"/>
  <c r="BJ46" i="1" s="1"/>
  <c r="BN47" i="1"/>
  <c r="BN46" i="1" s="1"/>
  <c r="BN45" i="1" s="1"/>
  <c r="BR47" i="1"/>
  <c r="BR46" i="1" s="1"/>
  <c r="BV47" i="1"/>
  <c r="BV46" i="1" s="1"/>
  <c r="BV45" i="1" s="1"/>
  <c r="BZ47" i="1"/>
  <c r="BZ46" i="1" s="1"/>
  <c r="BZ45" i="1" s="1"/>
  <c r="CD47" i="1"/>
  <c r="L12" i="1"/>
  <c r="J14" i="1"/>
  <c r="CK13" i="1" s="1"/>
  <c r="O13" i="1"/>
  <c r="O12" i="1" s="1"/>
  <c r="J38" i="1"/>
  <c r="CK37" i="1" s="1"/>
  <c r="J52" i="1"/>
  <c r="CI96" i="1"/>
  <c r="CI9" i="1"/>
  <c r="CI8" i="1"/>
  <c r="CI5" i="1"/>
  <c r="CI3" i="1"/>
  <c r="CI2" i="1"/>
  <c r="CI7" i="1"/>
  <c r="A504" i="1"/>
  <c r="A13" i="1"/>
  <c r="M37" i="1"/>
  <c r="Q37" i="1"/>
  <c r="Q26" i="1" s="1"/>
  <c r="U37" i="1"/>
  <c r="U26" i="1" s="1"/>
  <c r="Y37" i="1"/>
  <c r="Y26" i="1" s="1"/>
  <c r="AC37" i="1"/>
  <c r="AC26" i="1" s="1"/>
  <c r="AG37" i="1"/>
  <c r="AG26" i="1" s="1"/>
  <c r="AK37" i="1"/>
  <c r="AK26" i="1" s="1"/>
  <c r="AO37" i="1"/>
  <c r="AO26" i="1" s="1"/>
  <c r="AS37" i="1"/>
  <c r="AS26" i="1" s="1"/>
  <c r="AW37" i="1"/>
  <c r="AW26" i="1" s="1"/>
  <c r="BA37" i="1"/>
  <c r="BA26" i="1" s="1"/>
  <c r="BE37" i="1"/>
  <c r="BE26" i="1" s="1"/>
  <c r="BI37" i="1"/>
  <c r="BI26" i="1" s="1"/>
  <c r="BM37" i="1"/>
  <c r="BM26" i="1" s="1"/>
  <c r="BQ37" i="1"/>
  <c r="BQ26" i="1" s="1"/>
  <c r="BU37" i="1"/>
  <c r="BU26" i="1" s="1"/>
  <c r="BY37" i="1"/>
  <c r="BY26" i="1" s="1"/>
  <c r="CC37" i="1"/>
  <c r="CC26" i="1" s="1"/>
  <c r="CG37" i="1"/>
  <c r="CG26" i="1" s="1"/>
  <c r="L47" i="1"/>
  <c r="J48" i="1"/>
  <c r="BD45" i="1"/>
  <c r="BL45" i="1"/>
  <c r="CB45" i="1"/>
  <c r="K46" i="1"/>
  <c r="K99" i="1"/>
  <c r="J137" i="1"/>
  <c r="CK136" i="1" s="1"/>
  <c r="R136" i="1"/>
  <c r="V136" i="1"/>
  <c r="Z136" i="1"/>
  <c r="AD136" i="1"/>
  <c r="AH136" i="1"/>
  <c r="AL136" i="1"/>
  <c r="AP136" i="1"/>
  <c r="AT136" i="1"/>
  <c r="AX136" i="1"/>
  <c r="BB136" i="1"/>
  <c r="K157" i="1"/>
  <c r="S156" i="1"/>
  <c r="AI156" i="1"/>
  <c r="AU156" i="1"/>
  <c r="BK156" i="1"/>
  <c r="L99" i="1"/>
  <c r="L98" i="1" s="1"/>
  <c r="L97" i="1" s="1"/>
  <c r="J116" i="1"/>
  <c r="CK115" i="1" s="1"/>
  <c r="J168" i="1"/>
  <c r="CK167" i="1" s="1"/>
  <c r="K167" i="1"/>
  <c r="N115" i="1"/>
  <c r="N98" i="1" s="1"/>
  <c r="R115" i="1"/>
  <c r="V115" i="1"/>
  <c r="V98" i="1" s="1"/>
  <c r="Z115" i="1"/>
  <c r="AD115" i="1"/>
  <c r="AH115" i="1"/>
  <c r="AH98" i="1" s="1"/>
  <c r="AL115" i="1"/>
  <c r="AP115" i="1"/>
  <c r="AP98" i="1" s="1"/>
  <c r="AT115" i="1"/>
  <c r="AX115" i="1"/>
  <c r="BB115" i="1"/>
  <c r="BB98" i="1" s="1"/>
  <c r="BF115" i="1"/>
  <c r="BJ115" i="1"/>
  <c r="BJ98" i="1" s="1"/>
  <c r="BN115" i="1"/>
  <c r="BN98" i="1" s="1"/>
  <c r="BN97" i="1" s="1"/>
  <c r="BR115" i="1"/>
  <c r="BR98" i="1" s="1"/>
  <c r="BR97" i="1" s="1"/>
  <c r="BV115" i="1"/>
  <c r="BV98" i="1" s="1"/>
  <c r="BZ115" i="1"/>
  <c r="CD115" i="1"/>
  <c r="CD98" i="1" s="1"/>
  <c r="J141" i="1"/>
  <c r="CK140" i="1" s="1"/>
  <c r="O156" i="1"/>
  <c r="AE156" i="1"/>
  <c r="AM156" i="1"/>
  <c r="BS156" i="1"/>
  <c r="M198" i="1"/>
  <c r="J204" i="1"/>
  <c r="CK203" i="1" s="1"/>
  <c r="AC198" i="1"/>
  <c r="AG198" i="1"/>
  <c r="AK198" i="1"/>
  <c r="AO198" i="1"/>
  <c r="AS198" i="1"/>
  <c r="AW198" i="1"/>
  <c r="BA198" i="1"/>
  <c r="BE198" i="1"/>
  <c r="BI198" i="1"/>
  <c r="BM198" i="1"/>
  <c r="BQ198" i="1"/>
  <c r="BU198" i="1"/>
  <c r="BY198" i="1"/>
  <c r="CC198" i="1"/>
  <c r="CG198" i="1"/>
  <c r="J177" i="1"/>
  <c r="K176" i="1"/>
  <c r="J219" i="1"/>
  <c r="K218" i="1"/>
  <c r="K236" i="1"/>
  <c r="J146" i="1"/>
  <c r="CK145" i="1" s="1"/>
  <c r="J480" i="1"/>
  <c r="J488" i="1"/>
  <c r="K487" i="1"/>
  <c r="C524" i="1"/>
  <c r="B524" i="1"/>
  <c r="BA10" i="1"/>
  <c r="BA9" i="1"/>
  <c r="AY9" i="1"/>
  <c r="AY10" i="1"/>
  <c r="AV45" i="1" l="1"/>
  <c r="BV97" i="1"/>
  <c r="AE471" i="1"/>
  <c r="Z282" i="1"/>
  <c r="Z281" i="1" s="1"/>
  <c r="AU281" i="1"/>
  <c r="BY98" i="1"/>
  <c r="AH337" i="1"/>
  <c r="Y282" i="1"/>
  <c r="Y281" i="1" s="1"/>
  <c r="BI282" i="1"/>
  <c r="BI281" i="1" s="1"/>
  <c r="AI45" i="1"/>
  <c r="BT456" i="1"/>
  <c r="BT455" i="1" s="1"/>
  <c r="BQ455" i="1"/>
  <c r="AI282" i="1"/>
  <c r="AI281" i="1" s="1"/>
  <c r="AI25" i="1" s="1"/>
  <c r="AI11" i="1" s="1"/>
  <c r="AT471" i="1"/>
  <c r="T98" i="1"/>
  <c r="T97" i="1" s="1"/>
  <c r="BN282" i="1"/>
  <c r="Q282" i="1"/>
  <c r="CA337" i="1"/>
  <c r="BQ281" i="1"/>
  <c r="BL456" i="1"/>
  <c r="BL455" i="1" s="1"/>
  <c r="BW98" i="1"/>
  <c r="BW97" i="1" s="1"/>
  <c r="BO337" i="1"/>
  <c r="Q337" i="1"/>
  <c r="BA46" i="1"/>
  <c r="AK45" i="1"/>
  <c r="BX45" i="1"/>
  <c r="R282" i="1"/>
  <c r="AO46" i="1"/>
  <c r="AO45" i="1" s="1"/>
  <c r="BY455" i="1"/>
  <c r="S235" i="1"/>
  <c r="AN45" i="1"/>
  <c r="R337" i="1"/>
  <c r="R281" i="1" s="1"/>
  <c r="BI456" i="1"/>
  <c r="K282" i="1"/>
  <c r="CF471" i="1"/>
  <c r="BU471" i="1"/>
  <c r="AG235" i="1"/>
  <c r="U98" i="1"/>
  <c r="U97" i="1" s="1"/>
  <c r="BS281" i="1"/>
  <c r="BF337" i="1"/>
  <c r="AX337" i="1"/>
  <c r="BG337" i="1"/>
  <c r="AK282" i="1"/>
  <c r="AO98" i="1"/>
  <c r="AO97" i="1" s="1"/>
  <c r="BF471" i="1"/>
  <c r="BF455" i="1" s="1"/>
  <c r="AD337" i="1"/>
  <c r="Q46" i="1"/>
  <c r="Q45" i="1" s="1"/>
  <c r="AP456" i="1"/>
  <c r="CG282" i="1"/>
  <c r="CG281" i="1" s="1"/>
  <c r="AK455" i="1"/>
  <c r="BX98" i="1"/>
  <c r="BX97" i="1" s="1"/>
  <c r="BF98" i="1"/>
  <c r="BF97" i="1" s="1"/>
  <c r="BX281" i="1"/>
  <c r="BJ282" i="1"/>
  <c r="AD456" i="1"/>
  <c r="BO97" i="1"/>
  <c r="BO25" i="1" s="1"/>
  <c r="AY98" i="1"/>
  <c r="AY97" i="1" s="1"/>
  <c r="BZ282" i="1"/>
  <c r="BZ281" i="1" s="1"/>
  <c r="BZ25" i="1" s="1"/>
  <c r="AV455" i="1"/>
  <c r="AH235" i="1"/>
  <c r="AF98" i="1"/>
  <c r="AF97" i="1" s="1"/>
  <c r="AM98" i="1"/>
  <c r="AO456" i="1"/>
  <c r="T235" i="1"/>
  <c r="W98" i="1"/>
  <c r="W97" i="1" s="1"/>
  <c r="P46" i="1"/>
  <c r="P45" i="1" s="1"/>
  <c r="L282" i="1"/>
  <c r="L281" i="1" s="1"/>
  <c r="AJ98" i="1"/>
  <c r="AJ97" i="1" s="1"/>
  <c r="BB471" i="1"/>
  <c r="R235" i="1"/>
  <c r="AN282" i="1"/>
  <c r="AN281" i="1" s="1"/>
  <c r="BK456" i="1"/>
  <c r="BC282" i="1"/>
  <c r="BB282" i="1"/>
  <c r="M235" i="1"/>
  <c r="AF281" i="1"/>
  <c r="O97" i="1"/>
  <c r="AY456" i="1"/>
  <c r="BU337" i="1"/>
  <c r="AO337" i="1"/>
  <c r="AZ337" i="1"/>
  <c r="Y45" i="1"/>
  <c r="AT98" i="1"/>
  <c r="BO471" i="1"/>
  <c r="BN455" i="1"/>
  <c r="CA281" i="1"/>
  <c r="AC337" i="1"/>
  <c r="AE282" i="1"/>
  <c r="AF46" i="1"/>
  <c r="AF45" i="1" s="1"/>
  <c r="N471" i="1"/>
  <c r="N455" i="1" s="1"/>
  <c r="U456" i="1"/>
  <c r="BT471" i="1"/>
  <c r="AB45" i="1"/>
  <c r="BF45" i="1"/>
  <c r="BC455" i="1"/>
  <c r="BQ98" i="1"/>
  <c r="BQ97" i="1" s="1"/>
  <c r="BH471" i="1"/>
  <c r="BH97" i="1"/>
  <c r="BR45" i="1"/>
  <c r="Z235" i="1"/>
  <c r="BI471" i="1"/>
  <c r="BH282" i="1"/>
  <c r="AJ337" i="1"/>
  <c r="AJ281" i="1" s="1"/>
  <c r="CF97" i="1"/>
  <c r="CF456" i="1"/>
  <c r="AH46" i="1"/>
  <c r="AH45" i="1" s="1"/>
  <c r="AE456" i="1"/>
  <c r="AL337" i="1"/>
  <c r="AL281" i="1" s="1"/>
  <c r="BU282" i="1"/>
  <c r="Y455" i="1"/>
  <c r="AK337" i="1"/>
  <c r="AK281" i="1" s="1"/>
  <c r="BK46" i="1"/>
  <c r="BK45" i="1" s="1"/>
  <c r="X456" i="1"/>
  <c r="X455" i="1" s="1"/>
  <c r="AX98" i="1"/>
  <c r="AX97" i="1" s="1"/>
  <c r="BO281" i="1"/>
  <c r="AB337" i="1"/>
  <c r="AB281" i="1" s="1"/>
  <c r="AY46" i="1"/>
  <c r="AY45" i="1" s="1"/>
  <c r="L456" i="1"/>
  <c r="CB337" i="1"/>
  <c r="CB281" i="1" s="1"/>
  <c r="BG471" i="1"/>
  <c r="BG455" i="1" s="1"/>
  <c r="BL281" i="1"/>
  <c r="AZ97" i="1"/>
  <c r="BF281" i="1"/>
  <c r="AJ45" i="1"/>
  <c r="AL282" i="1"/>
  <c r="BW337" i="1"/>
  <c r="AR456" i="1"/>
  <c r="AR455" i="1" s="1"/>
  <c r="X45" i="1"/>
  <c r="AQ45" i="1"/>
  <c r="BC98" i="1"/>
  <c r="BC97" i="1" s="1"/>
  <c r="BJ45" i="1"/>
  <c r="AN98" i="1"/>
  <c r="AN97" i="1" s="1"/>
  <c r="BW282" i="1"/>
  <c r="AJ456" i="1"/>
  <c r="AJ455" i="1" s="1"/>
  <c r="AU455" i="1"/>
  <c r="AQ282" i="1"/>
  <c r="P282" i="1"/>
  <c r="J158" i="1"/>
  <c r="CK157" i="1" s="1"/>
  <c r="CC98" i="1"/>
  <c r="CC97" i="1" s="1"/>
  <c r="AM97" i="1"/>
  <c r="AM25" i="1" s="1"/>
  <c r="AM11" i="1" s="1"/>
  <c r="Z456" i="1"/>
  <c r="Z455" i="1" s="1"/>
  <c r="AQ471" i="1"/>
  <c r="AY281" i="1"/>
  <c r="S282" i="1"/>
  <c r="AW281" i="1"/>
  <c r="BM471" i="1"/>
  <c r="BE455" i="1"/>
  <c r="Q471" i="1"/>
  <c r="BX456" i="1"/>
  <c r="BA456" i="1"/>
  <c r="BA455" i="1" s="1"/>
  <c r="BU456" i="1"/>
  <c r="BU455" i="1" s="1"/>
  <c r="BM98" i="1"/>
  <c r="BM97" i="1" s="1"/>
  <c r="AC46" i="1"/>
  <c r="AC45" i="1" s="1"/>
  <c r="BP46" i="1"/>
  <c r="BW46" i="1"/>
  <c r="BW45" i="1" s="1"/>
  <c r="BI45" i="1"/>
  <c r="AZ45" i="1"/>
  <c r="BA45" i="1"/>
  <c r="AC456" i="1"/>
  <c r="AC455" i="1" s="1"/>
  <c r="CB471" i="1"/>
  <c r="CB455" i="1" s="1"/>
  <c r="BY282" i="1"/>
  <c r="BY281" i="1" s="1"/>
  <c r="S46" i="1"/>
  <c r="S45" i="1" s="1"/>
  <c r="AX46" i="1"/>
  <c r="AX45" i="1" s="1"/>
  <c r="CE97" i="1"/>
  <c r="Z45" i="1"/>
  <c r="J218" i="1"/>
  <c r="CK217" i="1" s="1"/>
  <c r="AT97" i="1"/>
  <c r="AB456" i="1"/>
  <c r="AB455" i="1" s="1"/>
  <c r="CF46" i="1"/>
  <c r="CF45" i="1" s="1"/>
  <c r="BE281" i="1"/>
  <c r="BE25" i="1" s="1"/>
  <c r="BE11" i="1" s="1"/>
  <c r="BM282" i="1"/>
  <c r="BM281" i="1" s="1"/>
  <c r="AJ235" i="1"/>
  <c r="AE45" i="1"/>
  <c r="T46" i="1"/>
  <c r="T45" i="1" s="1"/>
  <c r="BV456" i="1"/>
  <c r="BV455" i="1" s="1"/>
  <c r="S455" i="1"/>
  <c r="CC281" i="1"/>
  <c r="AP46" i="1"/>
  <c r="AP45" i="1" s="1"/>
  <c r="U235" i="1"/>
  <c r="BH455" i="1"/>
  <c r="T281" i="1"/>
  <c r="CB98" i="1"/>
  <c r="CB97" i="1" s="1"/>
  <c r="CB25" i="1" s="1"/>
  <c r="AL98" i="1"/>
  <c r="AD98" i="1"/>
  <c r="Z98" i="1"/>
  <c r="AL46" i="1"/>
  <c r="AL45" i="1" s="1"/>
  <c r="BT337" i="1"/>
  <c r="BT281" i="1" s="1"/>
  <c r="AS337" i="1"/>
  <c r="AS281" i="1" s="1"/>
  <c r="BZ98" i="1"/>
  <c r="BZ97" i="1" s="1"/>
  <c r="BG281" i="1"/>
  <c r="BA98" i="1"/>
  <c r="BA97" i="1" s="1"/>
  <c r="AB97" i="1"/>
  <c r="BM456" i="1"/>
  <c r="BH337" i="1"/>
  <c r="BH281" i="1" s="1"/>
  <c r="BH25" i="1" s="1"/>
  <c r="BH11" i="1" s="1"/>
  <c r="BN337" i="1"/>
  <c r="AU46" i="1"/>
  <c r="AU45" i="1" s="1"/>
  <c r="AG337" i="1"/>
  <c r="AG282" i="1"/>
  <c r="W281" i="1"/>
  <c r="BB337" i="1"/>
  <c r="P337" i="1"/>
  <c r="AL471" i="1"/>
  <c r="AL455" i="1" s="1"/>
  <c r="AS456" i="1"/>
  <c r="AS455" i="1" s="1"/>
  <c r="U282" i="1"/>
  <c r="AO282" i="1"/>
  <c r="AE98" i="1"/>
  <c r="AE97" i="1" s="1"/>
  <c r="AC282" i="1"/>
  <c r="S98" i="1"/>
  <c r="S97" i="1" s="1"/>
  <c r="V46" i="1"/>
  <c r="V45" i="1" s="1"/>
  <c r="AA235" i="1"/>
  <c r="AA25" i="1" s="1"/>
  <c r="AZ456" i="1"/>
  <c r="AZ455" i="1" s="1"/>
  <c r="BP471" i="1"/>
  <c r="CA45" i="1"/>
  <c r="CA25" i="1" s="1"/>
  <c r="N45" i="1"/>
  <c r="W471" i="1"/>
  <c r="W455" i="1" s="1"/>
  <c r="AN456" i="1"/>
  <c r="BD471" i="1"/>
  <c r="BD455" i="1" s="1"/>
  <c r="BC45" i="1"/>
  <c r="J210" i="1"/>
  <c r="CK209" i="1" s="1"/>
  <c r="CG46" i="1"/>
  <c r="CG45" i="1" s="1"/>
  <c r="BY97" i="1"/>
  <c r="AX455" i="1"/>
  <c r="O337" i="1"/>
  <c r="O281" i="1" s="1"/>
  <c r="AS98" i="1"/>
  <c r="AS97" i="1" s="1"/>
  <c r="BA337" i="1"/>
  <c r="N282" i="1"/>
  <c r="N281" i="1" s="1"/>
  <c r="BE98" i="1"/>
  <c r="BE97" i="1" s="1"/>
  <c r="BP456" i="1"/>
  <c r="AG98" i="1"/>
  <c r="AG97" i="1" s="1"/>
  <c r="CF337" i="1"/>
  <c r="CF281" i="1" s="1"/>
  <c r="CF25" i="1" s="1"/>
  <c r="BT98" i="1"/>
  <c r="BT97" i="1" s="1"/>
  <c r="CD97" i="1"/>
  <c r="AO471" i="1"/>
  <c r="AO455" i="1" s="1"/>
  <c r="V281" i="1"/>
  <c r="AF455" i="1"/>
  <c r="BK98" i="1"/>
  <c r="BK97" i="1" s="1"/>
  <c r="BJ455" i="1"/>
  <c r="AP97" i="1"/>
  <c r="BL97" i="1"/>
  <c r="O471" i="1"/>
  <c r="O455" i="1" s="1"/>
  <c r="X98" i="1"/>
  <c r="X97" i="1" s="1"/>
  <c r="J12" i="1"/>
  <c r="O235" i="1"/>
  <c r="Q456" i="1"/>
  <c r="Q455" i="1" s="1"/>
  <c r="U337" i="1"/>
  <c r="R98" i="1"/>
  <c r="R97" i="1" s="1"/>
  <c r="CE281" i="1"/>
  <c r="CD337" i="1"/>
  <c r="CD281" i="1" s="1"/>
  <c r="BS455" i="1"/>
  <c r="BX471" i="1"/>
  <c r="BX455" i="1" s="1"/>
  <c r="J365" i="1"/>
  <c r="BG25" i="1"/>
  <c r="BI337" i="1"/>
  <c r="AT281" i="1"/>
  <c r="AH281" i="1"/>
  <c r="AG455" i="1"/>
  <c r="J310" i="1"/>
  <c r="AC98" i="1"/>
  <c r="AC97" i="1" s="1"/>
  <c r="AP455" i="1"/>
  <c r="AW471" i="1"/>
  <c r="AW455" i="1" s="1"/>
  <c r="T455" i="1"/>
  <c r="AY455" i="1"/>
  <c r="BV282" i="1"/>
  <c r="BV281" i="1" s="1"/>
  <c r="BV25" i="1" s="1"/>
  <c r="AN455" i="1"/>
  <c r="AH455" i="1"/>
  <c r="AD455" i="1"/>
  <c r="AM455" i="1"/>
  <c r="BJ281" i="1"/>
  <c r="V455" i="1"/>
  <c r="J60" i="1"/>
  <c r="J487" i="1"/>
  <c r="CD46" i="1"/>
  <c r="CD45" i="1" s="1"/>
  <c r="CD25" i="1" s="1"/>
  <c r="J198" i="1"/>
  <c r="CK197" i="1" s="1"/>
  <c r="AD97" i="1"/>
  <c r="AD46" i="1"/>
  <c r="AD45" i="1" s="1"/>
  <c r="AA455" i="1"/>
  <c r="M282" i="1"/>
  <c r="M281" i="1" s="1"/>
  <c r="BB455" i="1"/>
  <c r="AX281" i="1"/>
  <c r="AV98" i="1"/>
  <c r="AV97" i="1" s="1"/>
  <c r="AV25" i="1" s="1"/>
  <c r="AV11" i="1" s="1"/>
  <c r="J176" i="1"/>
  <c r="Z97" i="1"/>
  <c r="BP45" i="1"/>
  <c r="BP25" i="1" s="1"/>
  <c r="BA282" i="1"/>
  <c r="X235" i="1"/>
  <c r="J464" i="1"/>
  <c r="CK463" i="1" s="1"/>
  <c r="BB281" i="1"/>
  <c r="L235" i="1"/>
  <c r="AZ282" i="1"/>
  <c r="AZ281" i="1" s="1"/>
  <c r="AZ25" i="1" s="1"/>
  <c r="AP281" i="1"/>
  <c r="BC337" i="1"/>
  <c r="BC281" i="1" s="1"/>
  <c r="BC25" i="1" s="1"/>
  <c r="BC11" i="1" s="1"/>
  <c r="BW471" i="1"/>
  <c r="BW455" i="1" s="1"/>
  <c r="BR25" i="1"/>
  <c r="BJ97" i="1"/>
  <c r="AR281" i="1"/>
  <c r="AD281" i="1"/>
  <c r="J77" i="1"/>
  <c r="AR45" i="1"/>
  <c r="CD471" i="1"/>
  <c r="AQ337" i="1"/>
  <c r="BK471" i="1"/>
  <c r="BR455" i="1"/>
  <c r="R46" i="1"/>
  <c r="R45" i="1" s="1"/>
  <c r="N97" i="1"/>
  <c r="CC455" i="1"/>
  <c r="AE337" i="1"/>
  <c r="BB97" i="1"/>
  <c r="CA471" i="1"/>
  <c r="CA455" i="1" s="1"/>
  <c r="AT455" i="1"/>
  <c r="BZ455" i="1"/>
  <c r="S337" i="1"/>
  <c r="AH97" i="1"/>
  <c r="AU25" i="1"/>
  <c r="J394" i="1"/>
  <c r="BD25" i="1"/>
  <c r="J257" i="1"/>
  <c r="CK256" i="1" s="1"/>
  <c r="CG98" i="1"/>
  <c r="CG97" i="1" s="1"/>
  <c r="V97" i="1"/>
  <c r="U455" i="1"/>
  <c r="BU98" i="1"/>
  <c r="BU97" i="1" s="1"/>
  <c r="AQ455" i="1"/>
  <c r="BI98" i="1"/>
  <c r="BI97" i="1" s="1"/>
  <c r="J338" i="1"/>
  <c r="K337" i="1"/>
  <c r="J472" i="1"/>
  <c r="BS25" i="1"/>
  <c r="AE455" i="1"/>
  <c r="J479" i="1"/>
  <c r="AW98" i="1"/>
  <c r="AW97" i="1" s="1"/>
  <c r="J167" i="1"/>
  <c r="CK166" i="1" s="1"/>
  <c r="AK98" i="1"/>
  <c r="AK97" i="1" s="1"/>
  <c r="BK337" i="1"/>
  <c r="BK281" i="1" s="1"/>
  <c r="J136" i="1"/>
  <c r="CK135" i="1" s="1"/>
  <c r="M455" i="1"/>
  <c r="Y97" i="1"/>
  <c r="M97" i="1"/>
  <c r="K455" i="1"/>
  <c r="J418" i="1"/>
  <c r="CK417" i="1" s="1"/>
  <c r="J457" i="1"/>
  <c r="CK456" i="1" s="1"/>
  <c r="J419" i="1"/>
  <c r="CK418" i="1" s="1"/>
  <c r="J283" i="1"/>
  <c r="AL97" i="1"/>
  <c r="BL25" i="1"/>
  <c r="J393" i="1"/>
  <c r="BO455" i="1"/>
  <c r="BA502" i="1"/>
  <c r="AY502" i="1"/>
  <c r="BQ25" i="1"/>
  <c r="BQ11" i="1" s="1"/>
  <c r="N501" i="1"/>
  <c r="J115" i="1"/>
  <c r="CK114" i="1" s="1"/>
  <c r="J157" i="1"/>
  <c r="CK156" i="1" s="1"/>
  <c r="K156" i="1"/>
  <c r="J156" i="1" s="1"/>
  <c r="J99" i="1"/>
  <c r="CK98" i="1" s="1"/>
  <c r="K98" i="1"/>
  <c r="M26" i="1"/>
  <c r="J37" i="1"/>
  <c r="CK36" i="1" s="1"/>
  <c r="K235" i="1"/>
  <c r="J236" i="1"/>
  <c r="CK235" i="1" s="1"/>
  <c r="K45" i="1"/>
  <c r="L46" i="1"/>
  <c r="L45" i="1" s="1"/>
  <c r="J47" i="1"/>
  <c r="A14" i="1"/>
  <c r="BE2" i="1"/>
  <c r="AW2" i="1"/>
  <c r="L504" i="1"/>
  <c r="C504" i="1"/>
  <c r="K504" i="1"/>
  <c r="K525" i="1" s="1"/>
  <c r="A525" i="1"/>
  <c r="M504" i="1"/>
  <c r="J504" i="1"/>
  <c r="D504" i="1"/>
  <c r="N504" i="1"/>
  <c r="N525" i="1" s="1"/>
  <c r="J13" i="1"/>
  <c r="AX10" i="1"/>
  <c r="BD10" i="1"/>
  <c r="BD9" i="1"/>
  <c r="AX9" i="1"/>
  <c r="Q25" i="1" l="1"/>
  <c r="BS11" i="1"/>
  <c r="BG11" i="1"/>
  <c r="Y25" i="1"/>
  <c r="Y11" i="1" s="1"/>
  <c r="CF455" i="1"/>
  <c r="CF11" i="1" s="1"/>
  <c r="BK455" i="1"/>
  <c r="AC25" i="1"/>
  <c r="AC11" i="1" s="1"/>
  <c r="BY25" i="1"/>
  <c r="BY11" i="1" s="1"/>
  <c r="P281" i="1"/>
  <c r="P25" i="1" s="1"/>
  <c r="P11" i="1" s="1"/>
  <c r="CE25" i="1"/>
  <c r="CE11" i="1" s="1"/>
  <c r="AC281" i="1"/>
  <c r="BI455" i="1"/>
  <c r="AF25" i="1"/>
  <c r="AF11" i="1" s="1"/>
  <c r="BX25" i="1"/>
  <c r="Z25" i="1"/>
  <c r="AK25" i="1"/>
  <c r="AK11" i="1" s="1"/>
  <c r="BN281" i="1"/>
  <c r="BN25" i="1" s="1"/>
  <c r="BN11" i="1" s="1"/>
  <c r="BM25" i="1"/>
  <c r="BF25" i="1"/>
  <c r="Q281" i="1"/>
  <c r="AO281" i="1"/>
  <c r="AO25" i="1" s="1"/>
  <c r="BM455" i="1"/>
  <c r="BM11" i="1" s="1"/>
  <c r="BU281" i="1"/>
  <c r="BU25" i="1" s="1"/>
  <c r="BU11" i="1" s="1"/>
  <c r="BL11" i="1"/>
  <c r="AX25" i="1"/>
  <c r="AX11" i="1" s="1"/>
  <c r="AQ281" i="1"/>
  <c r="AQ25" i="1" s="1"/>
  <c r="CA11" i="1"/>
  <c r="BT25" i="1"/>
  <c r="BT11" i="1" s="1"/>
  <c r="AN25" i="1"/>
  <c r="AN11" i="1" s="1"/>
  <c r="AE281" i="1"/>
  <c r="AE25" i="1" s="1"/>
  <c r="BP455" i="1"/>
  <c r="BP11" i="1" s="1"/>
  <c r="W25" i="1"/>
  <c r="W11" i="1" s="1"/>
  <c r="J456" i="1"/>
  <c r="CK455" i="1" s="1"/>
  <c r="BR11" i="1"/>
  <c r="AY25" i="1"/>
  <c r="AY11" i="1" s="1"/>
  <c r="BO11" i="1"/>
  <c r="AJ25" i="1"/>
  <c r="AJ11" i="1" s="1"/>
  <c r="AU11" i="1"/>
  <c r="BW281" i="1"/>
  <c r="BW25" i="1" s="1"/>
  <c r="AZ11" i="1"/>
  <c r="AR25" i="1"/>
  <c r="AR11" i="1" s="1"/>
  <c r="Z11" i="1"/>
  <c r="U281" i="1"/>
  <c r="U25" i="1" s="1"/>
  <c r="U11" i="1" s="1"/>
  <c r="L455" i="1"/>
  <c r="AB25" i="1"/>
  <c r="AB11" i="1" s="1"/>
  <c r="BI25" i="1"/>
  <c r="CC25" i="1"/>
  <c r="CC11" i="1" s="1"/>
  <c r="AT25" i="1"/>
  <c r="X25" i="1"/>
  <c r="X11" i="1" s="1"/>
  <c r="BJ25" i="1"/>
  <c r="BJ11" i="1" s="1"/>
  <c r="AG281" i="1"/>
  <c r="AG25" i="1" s="1"/>
  <c r="CG25" i="1"/>
  <c r="CG11" i="1" s="1"/>
  <c r="AP25" i="1"/>
  <c r="AP11" i="1" s="1"/>
  <c r="BA281" i="1"/>
  <c r="BA25" i="1" s="1"/>
  <c r="BA11" i="1" s="1"/>
  <c r="BZ11" i="1"/>
  <c r="AW25" i="1"/>
  <c r="AW11" i="1" s="1"/>
  <c r="AH25" i="1"/>
  <c r="AH11" i="1" s="1"/>
  <c r="S281" i="1"/>
  <c r="S25" i="1" s="1"/>
  <c r="S11" i="1" s="1"/>
  <c r="AS25" i="1"/>
  <c r="AS11" i="1" s="1"/>
  <c r="BK25" i="1"/>
  <c r="BK11" i="1" s="1"/>
  <c r="O25" i="1"/>
  <c r="O11" i="1" s="1"/>
  <c r="J471" i="1"/>
  <c r="CK470" i="1" s="1"/>
  <c r="T25" i="1"/>
  <c r="T11" i="1" s="1"/>
  <c r="BV11" i="1"/>
  <c r="Q11" i="1"/>
  <c r="L25" i="1"/>
  <c r="AO11" i="1"/>
  <c r="CB11" i="1"/>
  <c r="V25" i="1"/>
  <c r="V11" i="1" s="1"/>
  <c r="N25" i="1"/>
  <c r="N11" i="1" s="1"/>
  <c r="N503" i="1" s="1"/>
  <c r="N524" i="1" s="1"/>
  <c r="AG11" i="1"/>
  <c r="BX11" i="1"/>
  <c r="AL25" i="1"/>
  <c r="AL11" i="1" s="1"/>
  <c r="J337" i="1"/>
  <c r="CK336" i="1" s="1"/>
  <c r="CD455" i="1"/>
  <c r="CD11" i="1" s="1"/>
  <c r="AD25" i="1"/>
  <c r="AD11" i="1" s="1"/>
  <c r="BF11" i="1"/>
  <c r="AT11" i="1"/>
  <c r="AQ11" i="1"/>
  <c r="BD11" i="1"/>
  <c r="R25" i="1"/>
  <c r="R11" i="1" s="1"/>
  <c r="J282" i="1"/>
  <c r="CK281" i="1" s="1"/>
  <c r="J235" i="1"/>
  <c r="CK234" i="1" s="1"/>
  <c r="AA11" i="1"/>
  <c r="BB25" i="1"/>
  <c r="BB11" i="1" s="1"/>
  <c r="BW11" i="1"/>
  <c r="K281" i="1"/>
  <c r="M25" i="1"/>
  <c r="M11" i="1" s="1"/>
  <c r="M503" i="1" s="1"/>
  <c r="M524" i="1" s="1"/>
  <c r="J26" i="1"/>
  <c r="AE11" i="1"/>
  <c r="BD502" i="1"/>
  <c r="AX502" i="1"/>
  <c r="D525" i="1"/>
  <c r="C525" i="1"/>
  <c r="J46" i="1"/>
  <c r="AV2" i="1"/>
  <c r="BF2" i="1"/>
  <c r="J45" i="1"/>
  <c r="A15" i="1"/>
  <c r="J98" i="1"/>
  <c r="CK97" i="1" s="1"/>
  <c r="K97" i="1"/>
  <c r="O501" i="1"/>
  <c r="BE10" i="1"/>
  <c r="AW9" i="1"/>
  <c r="AW10" i="1"/>
  <c r="BE9" i="1"/>
  <c r="BI11" i="1" l="1"/>
  <c r="L11" i="1"/>
  <c r="L503" i="1" s="1"/>
  <c r="L524" i="1" s="1"/>
  <c r="J281" i="1"/>
  <c r="CK280" i="1" s="1"/>
  <c r="J455" i="1"/>
  <c r="CK454" i="1" s="1"/>
  <c r="M525" i="1"/>
  <c r="AW502" i="1"/>
  <c r="BE502" i="1"/>
  <c r="P501" i="1"/>
  <c r="O503" i="1"/>
  <c r="O524" i="1" s="1"/>
  <c r="O504" i="1"/>
  <c r="A16" i="1"/>
  <c r="AU2" i="1"/>
  <c r="J97" i="1"/>
  <c r="K25" i="1"/>
  <c r="BG2" i="1"/>
  <c r="AV10" i="1"/>
  <c r="BF10" i="1"/>
  <c r="BF9" i="1"/>
  <c r="AV9" i="1"/>
  <c r="L525" i="1" l="1"/>
  <c r="BF502" i="1"/>
  <c r="AV502" i="1"/>
  <c r="AT2" i="1"/>
  <c r="Q501" i="1"/>
  <c r="P503" i="1"/>
  <c r="P524" i="1" s="1"/>
  <c r="P504" i="1"/>
  <c r="P525" i="1" s="1"/>
  <c r="K11" i="1"/>
  <c r="J25" i="1"/>
  <c r="A17" i="1"/>
  <c r="BH2" i="1"/>
  <c r="O525" i="1"/>
  <c r="AU9" i="1"/>
  <c r="BG10" i="1"/>
  <c r="BG9" i="1"/>
  <c r="AU10" i="1"/>
  <c r="BG502" i="1" l="1"/>
  <c r="AU502" i="1"/>
  <c r="A18" i="1"/>
  <c r="R501" i="1"/>
  <c r="Q503" i="1"/>
  <c r="Q524" i="1" s="1"/>
  <c r="Q504" i="1"/>
  <c r="Q525" i="1" s="1"/>
  <c r="BI2" i="1"/>
  <c r="J11" i="1"/>
  <c r="K503" i="1"/>
  <c r="K524" i="1" s="1"/>
  <c r="AS2" i="1"/>
  <c r="AT10" i="1"/>
  <c r="AT9" i="1"/>
  <c r="BH9" i="1"/>
  <c r="BH10" i="1"/>
  <c r="AT502" i="1" l="1"/>
  <c r="BH502" i="1"/>
  <c r="BJ2" i="1"/>
  <c r="S501" i="1"/>
  <c r="R503" i="1"/>
  <c r="R524" i="1" s="1"/>
  <c r="R504" i="1"/>
  <c r="A19" i="1"/>
  <c r="AR2" i="1"/>
  <c r="CK10" i="1"/>
  <c r="J503" i="1"/>
  <c r="AS9" i="1"/>
  <c r="BI10" i="1"/>
  <c r="AS10" i="1"/>
  <c r="BI9" i="1"/>
  <c r="AS502" i="1" l="1"/>
  <c r="BI502" i="1"/>
  <c r="A20" i="1"/>
  <c r="BK2" i="1"/>
  <c r="AQ2" i="1"/>
  <c r="R525" i="1"/>
  <c r="J524" i="1"/>
  <c r="J525" i="1"/>
  <c r="T501" i="1"/>
  <c r="S503" i="1"/>
  <c r="S524" i="1" s="1"/>
  <c r="S504" i="1"/>
  <c r="AR9" i="1"/>
  <c r="AR10" i="1"/>
  <c r="BJ9" i="1"/>
  <c r="BJ10" i="1"/>
  <c r="BJ502" i="1" l="1"/>
  <c r="AR502" i="1"/>
  <c r="U501" i="1"/>
  <c r="T503" i="1"/>
  <c r="T524" i="1" s="1"/>
  <c r="T504" i="1"/>
  <c r="AP2" i="1"/>
  <c r="A21" i="1"/>
  <c r="S525" i="1"/>
  <c r="BL2" i="1"/>
  <c r="AQ9" i="1"/>
  <c r="BK9" i="1"/>
  <c r="BK10" i="1"/>
  <c r="AQ10" i="1"/>
  <c r="BK502" i="1" l="1"/>
  <c r="AQ502" i="1"/>
  <c r="AO2" i="1"/>
  <c r="V501" i="1"/>
  <c r="U503" i="1"/>
  <c r="U524" i="1" s="1"/>
  <c r="U504" i="1"/>
  <c r="BM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T525" i="1"/>
  <c r="AP10" i="1"/>
  <c r="BL9" i="1"/>
  <c r="BL10" i="1"/>
  <c r="AP9" i="1"/>
  <c r="AP502" i="1" l="1"/>
  <c r="BL502" i="1"/>
  <c r="D533" i="1"/>
  <c r="D509" i="1"/>
  <c r="E510" i="1"/>
  <c r="D537" i="1"/>
  <c r="D529" i="1"/>
  <c r="D539" i="1"/>
  <c r="E531" i="1"/>
  <c r="E536" i="1"/>
  <c r="C541" i="1"/>
  <c r="E527" i="1"/>
  <c r="D542" i="1"/>
  <c r="E534" i="1"/>
  <c r="E516" i="1"/>
  <c r="E506" i="1"/>
  <c r="D507" i="1"/>
  <c r="E514" i="1"/>
  <c r="E532" i="1"/>
  <c r="C517" i="1"/>
  <c r="D541" i="1"/>
  <c r="E512" i="1"/>
  <c r="E537" i="1"/>
  <c r="D517" i="1"/>
  <c r="D531" i="1"/>
  <c r="E507" i="1"/>
  <c r="C520" i="1"/>
  <c r="C519" i="1"/>
  <c r="D513" i="1"/>
  <c r="E513" i="1"/>
  <c r="D519" i="1"/>
  <c r="D512" i="1"/>
  <c r="E529" i="1"/>
  <c r="E511" i="1"/>
  <c r="D506" i="1"/>
  <c r="E528" i="1"/>
  <c r="D520" i="1"/>
  <c r="D518" i="1"/>
  <c r="D521" i="1"/>
  <c r="D538" i="1"/>
  <c r="E530" i="1"/>
  <c r="C526" i="1"/>
  <c r="D530" i="1"/>
  <c r="D505" i="1"/>
  <c r="D528" i="1"/>
  <c r="D515" i="1"/>
  <c r="D514" i="1"/>
  <c r="D532" i="1"/>
  <c r="E509" i="1"/>
  <c r="C518" i="1"/>
  <c r="E533" i="1"/>
  <c r="D511" i="1"/>
  <c r="C539" i="1"/>
  <c r="D535" i="1"/>
  <c r="C521" i="1"/>
  <c r="C538" i="1"/>
  <c r="E515" i="1"/>
  <c r="C540" i="1"/>
  <c r="D527" i="1"/>
  <c r="C505" i="1"/>
  <c r="D516" i="1"/>
  <c r="D540" i="1"/>
  <c r="D508" i="1"/>
  <c r="D536" i="1"/>
  <c r="D510" i="1"/>
  <c r="D534" i="1"/>
  <c r="C542" i="1"/>
  <c r="E508" i="1"/>
  <c r="D526" i="1"/>
  <c r="E535" i="1"/>
  <c r="U525" i="1"/>
  <c r="CH1" i="1"/>
  <c r="CH2" i="1" s="1"/>
  <c r="CH3" i="1" s="1"/>
  <c r="CH4" i="1" s="1"/>
  <c r="CH5" i="1" s="1"/>
  <c r="CH6" i="1" s="1"/>
  <c r="CH7" i="1" s="1"/>
  <c r="CH8" i="1" s="1"/>
  <c r="AN2" i="1"/>
  <c r="BN2" i="1"/>
  <c r="W501" i="1"/>
  <c r="V503" i="1"/>
  <c r="V524" i="1" s="1"/>
  <c r="V504" i="1"/>
  <c r="BM10" i="1"/>
  <c r="BM9" i="1"/>
  <c r="AO10" i="1"/>
  <c r="AO9" i="1"/>
  <c r="AO502" i="1" l="1"/>
  <c r="BM502" i="1"/>
  <c r="X501" i="1"/>
  <c r="W503" i="1"/>
  <c r="W524" i="1" s="1"/>
  <c r="W504" i="1"/>
  <c r="AM2" i="1"/>
  <c r="BO2" i="1"/>
  <c r="V525" i="1"/>
  <c r="BN10" i="1"/>
  <c r="AN10" i="1"/>
  <c r="BN9" i="1"/>
  <c r="AN9" i="1"/>
  <c r="W525" i="1" l="1"/>
  <c r="AN502" i="1"/>
  <c r="BN502" i="1"/>
  <c r="BP2" i="1"/>
  <c r="Y501" i="1"/>
  <c r="X503" i="1"/>
  <c r="X524" i="1" s="1"/>
  <c r="X504" i="1"/>
  <c r="AL2" i="1"/>
  <c r="AM9" i="1"/>
  <c r="AM10" i="1"/>
  <c r="BO9" i="1"/>
  <c r="BO10" i="1"/>
  <c r="X525" i="1" l="1"/>
  <c r="BO502" i="1"/>
  <c r="AM502" i="1"/>
  <c r="AK2" i="1"/>
  <c r="Z501" i="1"/>
  <c r="Y503" i="1"/>
  <c r="Y524" i="1" s="1"/>
  <c r="Y504" i="1"/>
  <c r="BQ2" i="1"/>
  <c r="BP10" i="1"/>
  <c r="BP9" i="1"/>
  <c r="AL10" i="1"/>
  <c r="AL9" i="1"/>
  <c r="Y525" i="1" l="1"/>
  <c r="AL502" i="1"/>
  <c r="BP502" i="1"/>
  <c r="BR2" i="1"/>
  <c r="AA501" i="1"/>
  <c r="Z503" i="1"/>
  <c r="Z524" i="1" s="1"/>
  <c r="Z504" i="1"/>
  <c r="AJ2" i="1"/>
  <c r="AK10" i="1"/>
  <c r="BQ9" i="1"/>
  <c r="AK9" i="1"/>
  <c r="BQ10" i="1"/>
  <c r="Z525" i="1" l="1"/>
  <c r="AK502" i="1"/>
  <c r="BQ502" i="1"/>
  <c r="AI2" i="1"/>
  <c r="AB501" i="1"/>
  <c r="AA503" i="1"/>
  <c r="AA524" i="1" s="1"/>
  <c r="AA504" i="1"/>
  <c r="AA525" i="1" s="1"/>
  <c r="BS2" i="1"/>
  <c r="BR10" i="1"/>
  <c r="AJ10" i="1"/>
  <c r="AJ9" i="1"/>
  <c r="BR9" i="1"/>
  <c r="AJ502" i="1" l="1"/>
  <c r="BR502" i="1"/>
  <c r="AC501" i="1"/>
  <c r="AB503" i="1"/>
  <c r="AB524" i="1" s="1"/>
  <c r="AB504" i="1"/>
  <c r="AB525" i="1" s="1"/>
  <c r="BT2" i="1"/>
  <c r="BS9" i="1"/>
  <c r="AI10" i="1"/>
  <c r="BS10" i="1"/>
  <c r="AI9" i="1"/>
  <c r="AI502" i="1" l="1"/>
  <c r="BS502" i="1"/>
  <c r="BU2" i="1"/>
  <c r="AD501" i="1"/>
  <c r="AC503" i="1"/>
  <c r="AC524" i="1" s="1"/>
  <c r="AC504" i="1"/>
  <c r="BT9" i="1"/>
  <c r="BT10" i="1"/>
  <c r="AC525" i="1" l="1"/>
  <c r="BT502" i="1"/>
  <c r="BV2" i="1"/>
  <c r="AE501" i="1"/>
  <c r="AD503" i="1"/>
  <c r="AD524" i="1" s="1"/>
  <c r="AD504" i="1"/>
  <c r="AD525" i="1" s="1"/>
  <c r="BU10" i="1"/>
  <c r="BU9" i="1"/>
  <c r="BU502" i="1" l="1"/>
  <c r="BW2" i="1"/>
  <c r="AF501" i="1"/>
  <c r="AE503" i="1"/>
  <c r="AE524" i="1" s="1"/>
  <c r="AE504" i="1"/>
  <c r="AE525" i="1" s="1"/>
  <c r="BV10" i="1"/>
  <c r="BV9" i="1"/>
  <c r="BV502" i="1" l="1"/>
  <c r="BX2" i="1"/>
  <c r="AG501" i="1"/>
  <c r="AF503" i="1"/>
  <c r="AF524" i="1" s="1"/>
  <c r="AF504" i="1"/>
  <c r="BW10" i="1"/>
  <c r="BW9" i="1"/>
  <c r="AF525" i="1" l="1"/>
  <c r="BW502" i="1"/>
  <c r="BY2" i="1"/>
  <c r="AH501" i="1"/>
  <c r="AG503" i="1"/>
  <c r="AG524" i="1" s="1"/>
  <c r="AG504" i="1"/>
  <c r="BX9" i="1"/>
  <c r="BX10" i="1"/>
  <c r="AG525" i="1" l="1"/>
  <c r="BX502" i="1"/>
  <c r="BZ2" i="1"/>
  <c r="AI501" i="1"/>
  <c r="AH503" i="1"/>
  <c r="AH524" i="1" s="1"/>
  <c r="AH504" i="1"/>
  <c r="AH525" i="1" s="1"/>
  <c r="BY10" i="1"/>
  <c r="BY9" i="1"/>
  <c r="BY502" i="1" l="1"/>
  <c r="CA2" i="1"/>
  <c r="AJ501" i="1"/>
  <c r="AI503" i="1"/>
  <c r="AI524" i="1" s="1"/>
  <c r="AI504" i="1"/>
  <c r="AI525" i="1" s="1"/>
  <c r="BZ10" i="1"/>
  <c r="BZ9" i="1"/>
  <c r="BZ502" i="1" l="1"/>
  <c r="CB2" i="1"/>
  <c r="AK501" i="1"/>
  <c r="AJ503" i="1"/>
  <c r="AJ524" i="1" s="1"/>
  <c r="AJ504" i="1"/>
  <c r="AJ525" i="1" s="1"/>
  <c r="CA10" i="1"/>
  <c r="CA9" i="1"/>
  <c r="CA502" i="1" l="1"/>
  <c r="CC2" i="1"/>
  <c r="AL501" i="1"/>
  <c r="AK503" i="1"/>
  <c r="AK524" i="1" s="1"/>
  <c r="AK504" i="1"/>
  <c r="AK525" i="1" s="1"/>
  <c r="CB10" i="1"/>
  <c r="CB9" i="1"/>
  <c r="CB502" i="1" l="1"/>
  <c r="CD2" i="1"/>
  <c r="AM501" i="1"/>
  <c r="AL503" i="1"/>
  <c r="AL524" i="1" s="1"/>
  <c r="AL504" i="1"/>
  <c r="AL525" i="1" s="1"/>
  <c r="CC10" i="1"/>
  <c r="CC9" i="1"/>
  <c r="CC502" i="1" l="1"/>
  <c r="CE2" i="1"/>
  <c r="AN501" i="1"/>
  <c r="AM503" i="1"/>
  <c r="AM524" i="1" s="1"/>
  <c r="AM504" i="1"/>
  <c r="AM525" i="1" s="1"/>
  <c r="CD10" i="1"/>
  <c r="CD9" i="1"/>
  <c r="CD502" i="1" l="1"/>
  <c r="CF2" i="1"/>
  <c r="AO501" i="1"/>
  <c r="AN503" i="1"/>
  <c r="AN524" i="1" s="1"/>
  <c r="AN504" i="1"/>
  <c r="AN525" i="1" s="1"/>
  <c r="CE9" i="1"/>
  <c r="CE10" i="1"/>
  <c r="CE502" i="1" l="1"/>
  <c r="AP501" i="1"/>
  <c r="AO503" i="1"/>
  <c r="AO524" i="1" s="1"/>
  <c r="AO504" i="1"/>
  <c r="AO525" i="1" s="1"/>
  <c r="CF10" i="1"/>
  <c r="CF9" i="1"/>
  <c r="CF502" i="1" l="1"/>
  <c r="AQ501" i="1"/>
  <c r="AP503" i="1"/>
  <c r="AP524" i="1" s="1"/>
  <c r="AP504" i="1"/>
  <c r="AP525" i="1" s="1"/>
  <c r="AR501" i="1" l="1"/>
  <c r="AQ503" i="1"/>
  <c r="AQ524" i="1" s="1"/>
  <c r="AQ504" i="1"/>
  <c r="AQ525" i="1" s="1"/>
  <c r="AS501" i="1" l="1"/>
  <c r="AR503" i="1"/>
  <c r="AR524" i="1" s="1"/>
  <c r="AR504" i="1"/>
  <c r="AR525" i="1" s="1"/>
  <c r="AT501" i="1" l="1"/>
  <c r="AS503" i="1"/>
  <c r="AS524" i="1" s="1"/>
  <c r="AS504" i="1"/>
  <c r="AS525" i="1" s="1"/>
  <c r="AU501" i="1" l="1"/>
  <c r="AT503" i="1"/>
  <c r="AT524" i="1" s="1"/>
  <c r="AT504" i="1"/>
  <c r="AT525" i="1" s="1"/>
  <c r="AV501" i="1" l="1"/>
  <c r="AU503" i="1"/>
  <c r="AU524" i="1" s="1"/>
  <c r="AU504" i="1"/>
  <c r="AU525" i="1" s="1"/>
  <c r="AW501" i="1" l="1"/>
  <c r="AV503" i="1"/>
  <c r="AV524" i="1" s="1"/>
  <c r="AV504" i="1"/>
  <c r="AV525" i="1" s="1"/>
  <c r="AX501" i="1" l="1"/>
  <c r="AW503" i="1"/>
  <c r="AW524" i="1" s="1"/>
  <c r="AW504" i="1"/>
  <c r="AW525" i="1" s="1"/>
  <c r="AY501" i="1" l="1"/>
  <c r="AX503" i="1"/>
  <c r="AX524" i="1" s="1"/>
  <c r="AX504" i="1"/>
  <c r="AX525" i="1" s="1"/>
  <c r="AZ501" i="1" l="1"/>
  <c r="AY503" i="1"/>
  <c r="AY524" i="1" s="1"/>
  <c r="AY504" i="1"/>
  <c r="AY525" i="1" s="1"/>
  <c r="BA501" i="1" l="1"/>
  <c r="AZ503" i="1"/>
  <c r="AZ524" i="1" s="1"/>
  <c r="AZ504" i="1"/>
  <c r="AZ525" i="1" s="1"/>
  <c r="BB501" i="1" l="1"/>
  <c r="BA503" i="1"/>
  <c r="BA524" i="1" s="1"/>
  <c r="BA504" i="1"/>
  <c r="BA525" i="1" s="1"/>
  <c r="CG501" i="1" l="1"/>
  <c r="BC501" i="1"/>
  <c r="BB503" i="1"/>
  <c r="BB524" i="1" s="1"/>
  <c r="BB504" i="1"/>
  <c r="BB525" i="1" s="1"/>
  <c r="BD501" i="1" l="1"/>
  <c r="BD509" i="1" s="1"/>
  <c r="BD530" i="1" s="1"/>
  <c r="BC503" i="1"/>
  <c r="BC524" i="1" s="1"/>
  <c r="BC504" i="1"/>
  <c r="BC525" i="1" s="1"/>
  <c r="CG503" i="1"/>
  <c r="CG524" i="1" s="1"/>
  <c r="CG504" i="1"/>
  <c r="CG525" i="1" s="1"/>
  <c r="Z506" i="1"/>
  <c r="Z527" i="1" s="1"/>
  <c r="CG513" i="1"/>
  <c r="CG534" i="1" s="1"/>
  <c r="K511" i="1"/>
  <c r="K532" i="1" s="1"/>
  <c r="AS512" i="1"/>
  <c r="AS533" i="1" s="1"/>
  <c r="AQ507" i="1"/>
  <c r="AQ528" i="1" s="1"/>
  <c r="L511" i="1"/>
  <c r="L532" i="1" s="1"/>
  <c r="P505" i="1"/>
  <c r="P526" i="1" s="1"/>
  <c r="AR511" i="1"/>
  <c r="AR532" i="1" s="1"/>
  <c r="O509" i="1"/>
  <c r="O530" i="1" s="1"/>
  <c r="BB513" i="1"/>
  <c r="BB534" i="1" s="1"/>
  <c r="V508" i="1"/>
  <c r="V529" i="1" s="1"/>
  <c r="AK508" i="1"/>
  <c r="AK529" i="1" s="1"/>
  <c r="AL508" i="1"/>
  <c r="AL529" i="1" s="1"/>
  <c r="AP510" i="1"/>
  <c r="AP531" i="1" s="1"/>
  <c r="S507" i="1"/>
  <c r="S528" i="1" s="1"/>
  <c r="Y510" i="1"/>
  <c r="Y531" i="1" s="1"/>
  <c r="BC509" i="1"/>
  <c r="BC530" i="1" s="1"/>
  <c r="Q506" i="1"/>
  <c r="Q527" i="1" s="1"/>
  <c r="U513" i="1"/>
  <c r="U534" i="1" s="1"/>
  <c r="AZ507" i="1"/>
  <c r="AZ528" i="1" s="1"/>
  <c r="AG506" i="1"/>
  <c r="AG527" i="1" s="1"/>
  <c r="AM509" i="1"/>
  <c r="AM530" i="1" s="1"/>
  <c r="W509" i="1"/>
  <c r="W530" i="1" s="1"/>
  <c r="S511" i="1"/>
  <c r="S532" i="1" s="1"/>
  <c r="O505" i="1"/>
  <c r="O526" i="1" s="1"/>
  <c r="AH506" i="1"/>
  <c r="AH527" i="1" s="1"/>
  <c r="N512" i="1"/>
  <c r="N533" i="1" s="1"/>
  <c r="AU509" i="1"/>
  <c r="AU530" i="1" s="1"/>
  <c r="AC508" i="1"/>
  <c r="AC529" i="1" s="1"/>
  <c r="AO510" i="1"/>
  <c r="AO531" i="1" s="1"/>
  <c r="AM514" i="1"/>
  <c r="AM535" i="1" s="1"/>
  <c r="T507" i="1"/>
  <c r="T528" i="1" s="1"/>
  <c r="AJ507" i="1"/>
  <c r="AJ528" i="1" s="1"/>
  <c r="N506" i="1"/>
  <c r="N527" i="1" s="1"/>
  <c r="AC509" i="1"/>
  <c r="AC530" i="1" s="1"/>
  <c r="AR508" i="1"/>
  <c r="AR529" i="1" s="1"/>
  <c r="Q517" i="1"/>
  <c r="Q538" i="1" s="1"/>
  <c r="AQ509" i="1"/>
  <c r="AQ530" i="1" s="1"/>
  <c r="BC506" i="1"/>
  <c r="BC527" i="1" s="1"/>
  <c r="O517" i="1"/>
  <c r="O538" i="1" s="1"/>
  <c r="AQ519" i="1"/>
  <c r="AQ540" i="1" s="1"/>
  <c r="P521" i="1"/>
  <c r="P542" i="1" s="1"/>
  <c r="CG506" i="1"/>
  <c r="CG527" i="1" s="1"/>
  <c r="AK505" i="1"/>
  <c r="AK526" i="1" s="1"/>
  <c r="AB520" i="1"/>
  <c r="AB541" i="1" s="1"/>
  <c r="AU513" i="1"/>
  <c r="AU534" i="1" s="1"/>
  <c r="AO521" i="1"/>
  <c r="AO542" i="1" s="1"/>
  <c r="Z521" i="1"/>
  <c r="Z542" i="1" s="1"/>
  <c r="BD518" i="1"/>
  <c r="BD539" i="1" s="1"/>
  <c r="J518" i="1"/>
  <c r="J539" i="1" s="1"/>
  <c r="BA505" i="1"/>
  <c r="BA526" i="1" s="1"/>
  <c r="R517" i="1"/>
  <c r="R538" i="1" s="1"/>
  <c r="R508" i="1"/>
  <c r="R529" i="1" s="1"/>
  <c r="AT509" i="1"/>
  <c r="AT530" i="1" s="1"/>
  <c r="AU505" i="1"/>
  <c r="AU526" i="1" s="1"/>
  <c r="J516" i="1"/>
  <c r="J537" i="1" s="1"/>
  <c r="AN507" i="1"/>
  <c r="AN528" i="1" s="1"/>
  <c r="AB514" i="1"/>
  <c r="AB535" i="1" s="1"/>
  <c r="BA508" i="1"/>
  <c r="BA529" i="1" s="1"/>
  <c r="AZ510" i="1"/>
  <c r="AZ531" i="1" s="1"/>
  <c r="L518" i="1"/>
  <c r="L539" i="1" s="1"/>
  <c r="R520" i="1"/>
  <c r="R541" i="1" s="1"/>
  <c r="K505" i="1"/>
  <c r="K526" i="1" s="1"/>
  <c r="K506" i="1"/>
  <c r="K527" i="1" s="1"/>
  <c r="AR517" i="1"/>
  <c r="AR538" i="1" s="1"/>
  <c r="AB516" i="1"/>
  <c r="AB537" i="1" s="1"/>
  <c r="Z505" i="1"/>
  <c r="Z526" i="1" s="1"/>
  <c r="AD512" i="1"/>
  <c r="AD533" i="1" s="1"/>
  <c r="AM521" i="1"/>
  <c r="AM542" i="1" s="1"/>
  <c r="AY513" i="1"/>
  <c r="AY534" i="1" s="1"/>
  <c r="R506" i="1"/>
  <c r="R527" i="1" s="1"/>
  <c r="CG512" i="1"/>
  <c r="CG533" i="1" s="1"/>
  <c r="W511" i="1"/>
  <c r="W532" i="1" s="1"/>
  <c r="AB517" i="1"/>
  <c r="AB538" i="1" s="1"/>
  <c r="AC507" i="1"/>
  <c r="AC528" i="1" s="1"/>
  <c r="AQ515" i="1"/>
  <c r="AQ536" i="1" s="1"/>
  <c r="AY509" i="1"/>
  <c r="AY530" i="1" s="1"/>
  <c r="T510" i="1"/>
  <c r="T531" i="1" s="1"/>
  <c r="AA521" i="1"/>
  <c r="AA542" i="1" s="1"/>
  <c r="J505" i="1"/>
  <c r="J526" i="1" s="1"/>
  <c r="AP514" i="1"/>
  <c r="AP535" i="1" s="1"/>
  <c r="AW507" i="1"/>
  <c r="AW528" i="1" s="1"/>
  <c r="AY517" i="1"/>
  <c r="AY538" i="1" s="1"/>
  <c r="AJ508" i="1"/>
  <c r="AJ529" i="1" s="1"/>
  <c r="AX518" i="1"/>
  <c r="AX539" i="1" s="1"/>
  <c r="AB507" i="1"/>
  <c r="AB528" i="1" s="1"/>
  <c r="AJ520" i="1"/>
  <c r="AJ541" i="1" s="1"/>
  <c r="AA515" i="1"/>
  <c r="AA536" i="1" s="1"/>
  <c r="Q520" i="1"/>
  <c r="Q541" i="1" s="1"/>
  <c r="W505" i="1"/>
  <c r="W526" i="1" s="1"/>
  <c r="AH512" i="1"/>
  <c r="AH533" i="1" s="1"/>
  <c r="AS515" i="1"/>
  <c r="AS536" i="1" s="1"/>
  <c r="AU521" i="1"/>
  <c r="AU542" i="1" s="1"/>
  <c r="AA520" i="1"/>
  <c r="AA541" i="1" s="1"/>
  <c r="AG515" i="1"/>
  <c r="AG536" i="1" s="1"/>
  <c r="BC513" i="1"/>
  <c r="BC534" i="1" s="1"/>
  <c r="AC521" i="1"/>
  <c r="AC542" i="1" s="1"/>
  <c r="Q509" i="1"/>
  <c r="Q530" i="1" s="1"/>
  <c r="M518" i="1"/>
  <c r="M539" i="1" s="1"/>
  <c r="AD510" i="1"/>
  <c r="AD531" i="1" s="1"/>
  <c r="K520" i="1"/>
  <c r="K541" i="1" s="1"/>
  <c r="J510" i="1"/>
  <c r="J531" i="1" s="1"/>
  <c r="AT518" i="1"/>
  <c r="AT539" i="1" s="1"/>
  <c r="AO516" i="1"/>
  <c r="AO537" i="1" s="1"/>
  <c r="AV509" i="1"/>
  <c r="AV530" i="1" s="1"/>
  <c r="R512" i="1"/>
  <c r="R533" i="1" s="1"/>
  <c r="BA506" i="1"/>
  <c r="BA527" i="1" s="1"/>
  <c r="U505" i="1"/>
  <c r="U526" i="1" s="1"/>
  <c r="AP519" i="1"/>
  <c r="AP540" i="1" s="1"/>
  <c r="AE513" i="1"/>
  <c r="AE534" i="1" s="1"/>
  <c r="Z518" i="1"/>
  <c r="Z539" i="1" s="1"/>
  <c r="J506" i="1"/>
  <c r="J527" i="1" s="1"/>
  <c r="AD515" i="1"/>
  <c r="AD536" i="1" s="1"/>
  <c r="AU519" i="1"/>
  <c r="AU540" i="1" s="1"/>
  <c r="AT512" i="1"/>
  <c r="AT533" i="1" s="1"/>
  <c r="AY512" i="1"/>
  <c r="AY533" i="1" s="1"/>
  <c r="K510" i="1"/>
  <c r="K531" i="1" s="1"/>
  <c r="AD511" i="1"/>
  <c r="AD532" i="1" s="1"/>
  <c r="AI516" i="1"/>
  <c r="AI537" i="1" s="1"/>
  <c r="AS511" i="1"/>
  <c r="AS532" i="1" s="1"/>
  <c r="BA510" i="1"/>
  <c r="BA531" i="1" s="1"/>
  <c r="AU518" i="1"/>
  <c r="AU539" i="1" s="1"/>
  <c r="BC508" i="1"/>
  <c r="BC529" i="1" s="1"/>
  <c r="AI508" i="1"/>
  <c r="AI529" i="1" s="1"/>
  <c r="Y520" i="1"/>
  <c r="Y541" i="1" s="1"/>
  <c r="AG520" i="1"/>
  <c r="AG541" i="1" s="1"/>
  <c r="P514" i="1"/>
  <c r="P535" i="1" s="1"/>
  <c r="AN508" i="1"/>
  <c r="AN529" i="1" s="1"/>
  <c r="BD519" i="1"/>
  <c r="BD540" i="1" s="1"/>
  <c r="S519" i="1"/>
  <c r="S540" i="1" s="1"/>
  <c r="BB511" i="1"/>
  <c r="BB532" i="1" s="1"/>
  <c r="AA511" i="1"/>
  <c r="AA532" i="1" s="1"/>
  <c r="P516" i="1"/>
  <c r="P537" i="1" s="1"/>
  <c r="N505" i="1"/>
  <c r="N526" i="1" s="1"/>
  <c r="P511" i="1"/>
  <c r="P532" i="1" s="1"/>
  <c r="AA514" i="1"/>
  <c r="AA535" i="1" s="1"/>
  <c r="K519" i="1"/>
  <c r="K540" i="1" s="1"/>
  <c r="X515" i="1"/>
  <c r="X536" i="1" s="1"/>
  <c r="AX512" i="1"/>
  <c r="AX533" i="1" s="1"/>
  <c r="S509" i="1"/>
  <c r="S530" i="1" s="1"/>
  <c r="W512" i="1"/>
  <c r="W533" i="1" s="1"/>
  <c r="AT515" i="1"/>
  <c r="AT536" i="1" s="1"/>
  <c r="AM518" i="1"/>
  <c r="AM539" i="1" s="1"/>
  <c r="U521" i="1"/>
  <c r="U542" i="1" s="1"/>
  <c r="CG507" i="1"/>
  <c r="CG528" i="1" s="1"/>
  <c r="AR513" i="1"/>
  <c r="AR534" i="1" s="1"/>
  <c r="AZ506" i="1"/>
  <c r="AZ527" i="1" s="1"/>
  <c r="AV515" i="1"/>
  <c r="AV536" i="1" s="1"/>
  <c r="X507" i="1"/>
  <c r="X528" i="1" s="1"/>
  <c r="BD508" i="1"/>
  <c r="BD529" i="1" s="1"/>
  <c r="AR512" i="1"/>
  <c r="AR533" i="1" s="1"/>
  <c r="BA509" i="1"/>
  <c r="BA530" i="1" s="1"/>
  <c r="K521" i="1"/>
  <c r="K542" i="1" s="1"/>
  <c r="T509" i="1"/>
  <c r="T530" i="1" s="1"/>
  <c r="BB520" i="1"/>
  <c r="BB541" i="1" s="1"/>
  <c r="M514" i="1"/>
  <c r="M535" i="1" s="1"/>
  <c r="AJ517" i="1"/>
  <c r="AJ538" i="1" s="1"/>
  <c r="X511" i="1"/>
  <c r="X532" i="1" s="1"/>
  <c r="Y511" i="1"/>
  <c r="Y532" i="1" s="1"/>
  <c r="AY508" i="1"/>
  <c r="AY529" i="1" s="1"/>
  <c r="L512" i="1"/>
  <c r="L533" i="1" s="1"/>
  <c r="AA509" i="1"/>
  <c r="AA530" i="1" s="1"/>
  <c r="AJ514" i="1"/>
  <c r="AJ535" i="1" s="1"/>
  <c r="N516" i="1"/>
  <c r="N537" i="1" s="1"/>
  <c r="AQ518" i="1"/>
  <c r="AQ539" i="1" s="1"/>
  <c r="Q512" i="1"/>
  <c r="Q533" i="1" s="1"/>
  <c r="AG507" i="1"/>
  <c r="AG528" i="1" s="1"/>
  <c r="T514" i="1"/>
  <c r="T535" i="1" s="1"/>
  <c r="AW511" i="1"/>
  <c r="AW532" i="1" s="1"/>
  <c r="N521" i="1"/>
  <c r="N542" i="1" s="1"/>
  <c r="AW517" i="1"/>
  <c r="AW538" i="1" s="1"/>
  <c r="AO515" i="1"/>
  <c r="AO536" i="1" s="1"/>
  <c r="AX513" i="1"/>
  <c r="AX534" i="1" s="1"/>
  <c r="K518" i="1"/>
  <c r="K539" i="1" s="1"/>
  <c r="BA518" i="1"/>
  <c r="BA539" i="1" s="1"/>
  <c r="AJ518" i="1"/>
  <c r="AJ539" i="1" s="1"/>
  <c r="AV505" i="1"/>
  <c r="AV526" i="1" s="1"/>
  <c r="BB514" i="1"/>
  <c r="BB535" i="1" s="1"/>
  <c r="S510" i="1"/>
  <c r="S531" i="1" s="1"/>
  <c r="AZ521" i="1"/>
  <c r="AZ542" i="1" s="1"/>
  <c r="AS507" i="1"/>
  <c r="AS528" i="1" s="1"/>
  <c r="AH509" i="1"/>
  <c r="AH530" i="1" s="1"/>
  <c r="Y516" i="1"/>
  <c r="Y537" i="1" s="1"/>
  <c r="AR518" i="1"/>
  <c r="AR539" i="1" s="1"/>
  <c r="AH520" i="1"/>
  <c r="AH541" i="1" s="1"/>
  <c r="AQ505" i="1"/>
  <c r="AQ526" i="1" s="1"/>
  <c r="AD517" i="1"/>
  <c r="AD538" i="1" s="1"/>
  <c r="J512" i="1"/>
  <c r="J533" i="1" s="1"/>
  <c r="P509" i="1"/>
  <c r="P530" i="1" s="1"/>
  <c r="AW513" i="1"/>
  <c r="AW534" i="1" s="1"/>
  <c r="R510" i="1"/>
  <c r="R531" i="1" s="1"/>
  <c r="AO507" i="1"/>
  <c r="AO528" i="1" s="1"/>
  <c r="AY515" i="1"/>
  <c r="AY536" i="1" s="1"/>
  <c r="V521" i="1"/>
  <c r="V542" i="1" s="1"/>
  <c r="BB515" i="1"/>
  <c r="BB536" i="1" s="1"/>
  <c r="AT514" i="1"/>
  <c r="AT535" i="1" s="1"/>
  <c r="AW519" i="1"/>
  <c r="AW540" i="1" s="1"/>
  <c r="T505" i="1"/>
  <c r="T526" i="1" s="1"/>
  <c r="AI506" i="1"/>
  <c r="AI527" i="1" s="1"/>
  <c r="BB507" i="1"/>
  <c r="BB528" i="1" s="1"/>
  <c r="AW508" i="1"/>
  <c r="AW529" i="1" s="1"/>
  <c r="Q516" i="1"/>
  <c r="Q537" i="1" s="1"/>
  <c r="AN519" i="1"/>
  <c r="AN540" i="1" s="1"/>
  <c r="AA516" i="1"/>
  <c r="AA537" i="1" s="1"/>
  <c r="AB518" i="1"/>
  <c r="AB539" i="1" s="1"/>
  <c r="M506" i="1"/>
  <c r="M527" i="1" s="1"/>
  <c r="AL521" i="1"/>
  <c r="AL542" i="1" s="1"/>
  <c r="AA518" i="1"/>
  <c r="AA539" i="1" s="1"/>
  <c r="Q507" i="1"/>
  <c r="Q528" i="1" s="1"/>
  <c r="X513" i="1"/>
  <c r="X534" i="1" s="1"/>
  <c r="R518" i="1"/>
  <c r="R539" i="1" s="1"/>
  <c r="M505" i="1"/>
  <c r="M526" i="1" s="1"/>
  <c r="AB515" i="1"/>
  <c r="AB536" i="1" s="1"/>
  <c r="AJ511" i="1"/>
  <c r="AJ532" i="1" s="1"/>
  <c r="AF515" i="1"/>
  <c r="AF536" i="1" s="1"/>
  <c r="M508" i="1"/>
  <c r="M529" i="1" s="1"/>
  <c r="M511" i="1"/>
  <c r="M532" i="1" s="1"/>
  <c r="AX516" i="1"/>
  <c r="AX537" i="1" s="1"/>
  <c r="AM511" i="1"/>
  <c r="AM532" i="1" s="1"/>
  <c r="AQ508" i="1"/>
  <c r="AQ529" i="1" s="1"/>
  <c r="BA516" i="1"/>
  <c r="BA537" i="1" s="1"/>
  <c r="AV521" i="1"/>
  <c r="AV542" i="1" s="1"/>
  <c r="AT508" i="1"/>
  <c r="AT529" i="1" s="1"/>
  <c r="AH515" i="1"/>
  <c r="AH536" i="1" s="1"/>
  <c r="K514" i="1"/>
  <c r="K535" i="1" s="1"/>
  <c r="AV516" i="1"/>
  <c r="AV537" i="1" s="1"/>
  <c r="AD520" i="1"/>
  <c r="AD541" i="1" s="1"/>
  <c r="AI505" i="1"/>
  <c r="AI526" i="1" s="1"/>
  <c r="AY519" i="1"/>
  <c r="AY540" i="1" s="1"/>
  <c r="AV512" i="1"/>
  <c r="AV533" i="1" s="1"/>
  <c r="AS513" i="1"/>
  <c r="AS534" i="1" s="1"/>
  <c r="BB517" i="1"/>
  <c r="BB538" i="1" s="1"/>
  <c r="AC517" i="1"/>
  <c r="AC538" i="1" s="1"/>
  <c r="AW518" i="1"/>
  <c r="AW539" i="1" s="1"/>
  <c r="AG517" i="1"/>
  <c r="AG538" i="1" s="1"/>
  <c r="T516" i="1"/>
  <c r="T537" i="1" s="1"/>
  <c r="AB513" i="1"/>
  <c r="AB534" i="1" s="1"/>
  <c r="BA515" i="1"/>
  <c r="BA536" i="1" s="1"/>
  <c r="AD505" i="1"/>
  <c r="AD526" i="1" s="1"/>
  <c r="AA506" i="1"/>
  <c r="AA527" i="1" s="1"/>
  <c r="P508" i="1"/>
  <c r="P529" i="1" s="1"/>
  <c r="CG514" i="1"/>
  <c r="CG535" i="1" s="1"/>
  <c r="CG508" i="1"/>
  <c r="CG529" i="1" s="1"/>
  <c r="AP505" i="1"/>
  <c r="AP526" i="1" s="1"/>
  <c r="AS520" i="1"/>
  <c r="AS541" i="1" s="1"/>
  <c r="AK518" i="1"/>
  <c r="AK539" i="1" s="1"/>
  <c r="AB511" i="1"/>
  <c r="AB532" i="1" s="1"/>
  <c r="K516" i="1"/>
  <c r="K537" i="1" s="1"/>
  <c r="AH513" i="1"/>
  <c r="AH534" i="1" s="1"/>
  <c r="X516" i="1"/>
  <c r="X537" i="1" s="1"/>
  <c r="AL516" i="1"/>
  <c r="AL537" i="1" s="1"/>
  <c r="AK512" i="1"/>
  <c r="AK533" i="1" s="1"/>
  <c r="X514" i="1"/>
  <c r="X535" i="1" s="1"/>
  <c r="AU516" i="1"/>
  <c r="AU537" i="1" s="1"/>
  <c r="AN517" i="1"/>
  <c r="AN538" i="1" s="1"/>
  <c r="AT517" i="1"/>
  <c r="AT538" i="1" s="1"/>
  <c r="Q519" i="1"/>
  <c r="Q540" i="1" s="1"/>
  <c r="AU512" i="1"/>
  <c r="AU533" i="1" s="1"/>
  <c r="AR519" i="1"/>
  <c r="AR540" i="1" s="1"/>
  <c r="AZ516" i="1"/>
  <c r="AZ537" i="1" s="1"/>
  <c r="R505" i="1"/>
  <c r="R526" i="1" s="1"/>
  <c r="U520" i="1"/>
  <c r="U541" i="1" s="1"/>
  <c r="J517" i="1"/>
  <c r="J538" i="1" s="1"/>
  <c r="S516" i="1"/>
  <c r="S537" i="1" s="1"/>
  <c r="AZ520" i="1"/>
  <c r="AZ541" i="1" s="1"/>
  <c r="AM516" i="1"/>
  <c r="AM537" i="1" s="1"/>
  <c r="AP512" i="1"/>
  <c r="AP533" i="1" s="1"/>
  <c r="AA519" i="1"/>
  <c r="AA540" i="1" s="1"/>
  <c r="CG518" i="1"/>
  <c r="CG539" i="1" s="1"/>
  <c r="AE520" i="1"/>
  <c r="AE541" i="1" s="1"/>
  <c r="P507" i="1"/>
  <c r="P528" i="1" s="1"/>
  <c r="U509" i="1"/>
  <c r="U530" i="1" s="1"/>
  <c r="AQ513" i="1"/>
  <c r="AQ534" i="1" s="1"/>
  <c r="BC510" i="1"/>
  <c r="BC531" i="1" s="1"/>
  <c r="AH510" i="1"/>
  <c r="AH531" i="1" s="1"/>
  <c r="N507" i="1"/>
  <c r="N528" i="1" s="1"/>
  <c r="AH511" i="1"/>
  <c r="AH532" i="1" s="1"/>
  <c r="AN514" i="1"/>
  <c r="AN535" i="1" s="1"/>
  <c r="AY514" i="1"/>
  <c r="AY535" i="1" s="1"/>
  <c r="W519" i="1"/>
  <c r="W540" i="1" s="1"/>
  <c r="AH521" i="1"/>
  <c r="AH542" i="1" s="1"/>
  <c r="AG508" i="1"/>
  <c r="AG529" i="1" s="1"/>
  <c r="AB506" i="1"/>
  <c r="AB527" i="1" s="1"/>
  <c r="AV518" i="1"/>
  <c r="AV539" i="1" s="1"/>
  <c r="AV510" i="1"/>
  <c r="AV531" i="1" s="1"/>
  <c r="O519" i="1"/>
  <c r="O540" i="1" s="1"/>
  <c r="P520" i="1"/>
  <c r="P541" i="1" s="1"/>
  <c r="AT506" i="1"/>
  <c r="AT527" i="1" s="1"/>
  <c r="AP515" i="1"/>
  <c r="AP536" i="1" s="1"/>
  <c r="AD521" i="1"/>
  <c r="AD542" i="1" s="1"/>
  <c r="S517" i="1"/>
  <c r="S538" i="1" s="1"/>
  <c r="K507" i="1"/>
  <c r="K528" i="1" s="1"/>
  <c r="BD514" i="1"/>
  <c r="BD535" i="1" s="1"/>
  <c r="AJ512" i="1"/>
  <c r="AJ533" i="1" s="1"/>
  <c r="AH514" i="1"/>
  <c r="AH535" i="1" s="1"/>
  <c r="AX508" i="1"/>
  <c r="AX529" i="1" s="1"/>
  <c r="AU510" i="1"/>
  <c r="AU531" i="1" s="1"/>
  <c r="AN520" i="1"/>
  <c r="AN541" i="1" s="1"/>
  <c r="AN511" i="1"/>
  <c r="AN532" i="1" s="1"/>
  <c r="R511" i="1"/>
  <c r="R532" i="1" s="1"/>
  <c r="P513" i="1"/>
  <c r="P534" i="1" s="1"/>
  <c r="AP513" i="1"/>
  <c r="AP534" i="1" s="1"/>
  <c r="AK517" i="1"/>
  <c r="AK538" i="1" s="1"/>
  <c r="AU508" i="1"/>
  <c r="AU529" i="1" s="1"/>
  <c r="AX520" i="1"/>
  <c r="AX541" i="1" s="1"/>
  <c r="AY510" i="1"/>
  <c r="AY531" i="1" s="1"/>
  <c r="BA512" i="1"/>
  <c r="BA533" i="1" s="1"/>
  <c r="Y521" i="1"/>
  <c r="Y542" i="1" s="1"/>
  <c r="AK515" i="1"/>
  <c r="AK536" i="1" s="1"/>
  <c r="T515" i="1"/>
  <c r="T536" i="1" s="1"/>
  <c r="V510" i="1"/>
  <c r="V531" i="1" s="1"/>
  <c r="Z507" i="1"/>
  <c r="Z528" i="1" s="1"/>
  <c r="L520" i="1"/>
  <c r="L541" i="1" s="1"/>
  <c r="J519" i="1"/>
  <c r="J540" i="1" s="1"/>
  <c r="AA517" i="1"/>
  <c r="AA538" i="1" s="1"/>
  <c r="AS521" i="1"/>
  <c r="AS542" i="1" s="1"/>
  <c r="AR509" i="1"/>
  <c r="AR530" i="1" s="1"/>
  <c r="AF516" i="1"/>
  <c r="AF537" i="1" s="1"/>
  <c r="AL514" i="1"/>
  <c r="AL535" i="1" s="1"/>
  <c r="M513" i="1"/>
  <c r="M534" i="1" s="1"/>
  <c r="AV520" i="1"/>
  <c r="AV541" i="1" s="1"/>
  <c r="AJ521" i="1"/>
  <c r="AJ542" i="1" s="1"/>
  <c r="AU507" i="1"/>
  <c r="AU528" i="1" s="1"/>
  <c r="AK511" i="1"/>
  <c r="AK532" i="1" s="1"/>
  <c r="T513" i="1"/>
  <c r="T534" i="1" s="1"/>
  <c r="BA517" i="1"/>
  <c r="BA538" i="1" s="1"/>
  <c r="AK510" i="1"/>
  <c r="AK531" i="1" s="1"/>
  <c r="AQ521" i="1"/>
  <c r="AQ542" i="1" s="1"/>
  <c r="AZ509" i="1"/>
  <c r="AZ530" i="1" s="1"/>
  <c r="V515" i="1"/>
  <c r="V536" i="1" s="1"/>
  <c r="AI517" i="1"/>
  <c r="AI538" i="1" s="1"/>
  <c r="BD505" i="1"/>
  <c r="BD526" i="1" s="1"/>
  <c r="AL509" i="1"/>
  <c r="AL530" i="1" s="1"/>
  <c r="AZ519" i="1"/>
  <c r="AZ540" i="1" s="1"/>
  <c r="AY518" i="1"/>
  <c r="AY539" i="1" s="1"/>
  <c r="K508" i="1"/>
  <c r="K529" i="1" s="1"/>
  <c r="O520" i="1"/>
  <c r="O541" i="1" s="1"/>
  <c r="AM505" i="1"/>
  <c r="AM526" i="1" s="1"/>
  <c r="L516" i="1"/>
  <c r="L537" i="1" s="1"/>
  <c r="AZ512" i="1"/>
  <c r="AZ533" i="1" s="1"/>
  <c r="AM520" i="1"/>
  <c r="AM541" i="1" s="1"/>
  <c r="AF507" i="1"/>
  <c r="AF528" i="1" s="1"/>
  <c r="N509" i="1"/>
  <c r="N530" i="1" s="1"/>
  <c r="V519" i="1"/>
  <c r="V540" i="1" s="1"/>
  <c r="Y507" i="1"/>
  <c r="Y528" i="1" s="1"/>
  <c r="AN506" i="1"/>
  <c r="AN527" i="1" s="1"/>
  <c r="AI515" i="1"/>
  <c r="AI536" i="1" s="1"/>
  <c r="U519" i="1"/>
  <c r="U540" i="1" s="1"/>
  <c r="AU514" i="1"/>
  <c r="AU535" i="1" s="1"/>
  <c r="AN505" i="1"/>
  <c r="AN526" i="1" s="1"/>
  <c r="AR506" i="1"/>
  <c r="AR527" i="1" s="1"/>
  <c r="AO520" i="1"/>
  <c r="AO541" i="1" s="1"/>
  <c r="AH519" i="1"/>
  <c r="AH540" i="1" s="1"/>
  <c r="S512" i="1"/>
  <c r="S533" i="1" s="1"/>
  <c r="BB516" i="1"/>
  <c r="BB537" i="1" s="1"/>
  <c r="Q518" i="1"/>
  <c r="Q539" i="1" s="1"/>
  <c r="AX506" i="1"/>
  <c r="AX527" i="1" s="1"/>
  <c r="BD520" i="1"/>
  <c r="BD541" i="1" s="1"/>
  <c r="AX510" i="1"/>
  <c r="AX531" i="1" s="1"/>
  <c r="M521" i="1"/>
  <c r="M542" i="1" s="1"/>
  <c r="AM517" i="1"/>
  <c r="AM538" i="1" s="1"/>
  <c r="CG511" i="1"/>
  <c r="CG532" i="1" s="1"/>
  <c r="N515" i="1"/>
  <c r="N536" i="1" s="1"/>
  <c r="W518" i="1"/>
  <c r="W539" i="1" s="1"/>
  <c r="BC511" i="1"/>
  <c r="BC532" i="1" s="1"/>
  <c r="AG509" i="1"/>
  <c r="AG530" i="1" s="1"/>
  <c r="V511" i="1"/>
  <c r="V532" i="1" s="1"/>
  <c r="AD519" i="1"/>
  <c r="AD540" i="1" s="1"/>
  <c r="AC506" i="1"/>
  <c r="AC527" i="1" s="1"/>
  <c r="AV508" i="1"/>
  <c r="AV529" i="1" s="1"/>
  <c r="AM515" i="1"/>
  <c r="AM536" i="1" s="1"/>
  <c r="N518" i="1"/>
  <c r="N539" i="1" s="1"/>
  <c r="AI507" i="1"/>
  <c r="AI528" i="1" s="1"/>
  <c r="O508" i="1"/>
  <c r="O529" i="1" s="1"/>
  <c r="AV519" i="1"/>
  <c r="AV540" i="1" s="1"/>
  <c r="T511" i="1"/>
  <c r="T532" i="1" s="1"/>
  <c r="BB512" i="1"/>
  <c r="BB533" i="1" s="1"/>
  <c r="S505" i="1"/>
  <c r="S526" i="1" s="1"/>
  <c r="AH507" i="1"/>
  <c r="AH528" i="1" s="1"/>
  <c r="AY516" i="1"/>
  <c r="AY537" i="1" s="1"/>
  <c r="Y514" i="1"/>
  <c r="Y535" i="1" s="1"/>
  <c r="BC518" i="1"/>
  <c r="BC539" i="1" s="1"/>
  <c r="M515" i="1"/>
  <c r="M536" i="1" s="1"/>
  <c r="BD515" i="1"/>
  <c r="BD536" i="1" s="1"/>
  <c r="O510" i="1"/>
  <c r="O531" i="1" s="1"/>
  <c r="BB519" i="1"/>
  <c r="BB540" i="1" s="1"/>
  <c r="BD512" i="1"/>
  <c r="BD533" i="1" s="1"/>
  <c r="O516" i="1"/>
  <c r="O537" i="1" s="1"/>
  <c r="X517" i="1"/>
  <c r="X538" i="1" s="1"/>
  <c r="AB509" i="1"/>
  <c r="AB530" i="1" s="1"/>
  <c r="AK520" i="1"/>
  <c r="AK541" i="1" s="1"/>
  <c r="Y519" i="1"/>
  <c r="Y540" i="1" s="1"/>
  <c r="AS508" i="1"/>
  <c r="AS529" i="1" s="1"/>
  <c r="AJ513" i="1"/>
  <c r="AJ534" i="1" s="1"/>
  <c r="AZ505" i="1"/>
  <c r="AZ526" i="1" s="1"/>
  <c r="O515" i="1"/>
  <c r="O536" i="1" s="1"/>
  <c r="AG518" i="1"/>
  <c r="AG539" i="1" s="1"/>
  <c r="O513" i="1"/>
  <c r="O534" i="1" s="1"/>
  <c r="AV506" i="1"/>
  <c r="AV527" i="1" s="1"/>
  <c r="AM513" i="1"/>
  <c r="AM534" i="1" s="1"/>
  <c r="Z514" i="1"/>
  <c r="Z535" i="1" s="1"/>
  <c r="AO508" i="1"/>
  <c r="AO529" i="1" s="1"/>
  <c r="AS505" i="1"/>
  <c r="AS526" i="1" s="1"/>
  <c r="X520" i="1"/>
  <c r="X541" i="1" s="1"/>
  <c r="T519" i="1"/>
  <c r="T540" i="1" s="1"/>
  <c r="R515" i="1"/>
  <c r="R536" i="1" s="1"/>
  <c r="AF506" i="1"/>
  <c r="AF527" i="1" s="1"/>
  <c r="AI521" i="1"/>
  <c r="AI542" i="1" s="1"/>
  <c r="AV514" i="1"/>
  <c r="AV535" i="1" s="1"/>
  <c r="W514" i="1"/>
  <c r="W535" i="1" s="1"/>
  <c r="AJ509" i="1"/>
  <c r="AJ530" i="1" s="1"/>
  <c r="P510" i="1"/>
  <c r="P531" i="1" s="1"/>
  <c r="AA508" i="1"/>
  <c r="AA529" i="1" s="1"/>
  <c r="AK516" i="1"/>
  <c r="AK537" i="1" s="1"/>
  <c r="X505" i="1"/>
  <c r="X526" i="1" s="1"/>
  <c r="L508" i="1"/>
  <c r="L529" i="1" s="1"/>
  <c r="AE510" i="1"/>
  <c r="AE531" i="1" s="1"/>
  <c r="S515" i="1"/>
  <c r="S536" i="1" s="1"/>
  <c r="AI510" i="1"/>
  <c r="AI531" i="1" s="1"/>
  <c r="AN515" i="1"/>
  <c r="AN536" i="1" s="1"/>
  <c r="V506" i="1"/>
  <c r="V527" i="1" s="1"/>
  <c r="AQ520" i="1"/>
  <c r="AQ541" i="1" s="1"/>
  <c r="BA511" i="1"/>
  <c r="BA532" i="1" s="1"/>
  <c r="Z517" i="1"/>
  <c r="Z538" i="1" s="1"/>
  <c r="CG519" i="1"/>
  <c r="CG540" i="1" s="1"/>
  <c r="Y512" i="1"/>
  <c r="Y533" i="1" s="1"/>
  <c r="AW505" i="1"/>
  <c r="AW526" i="1" s="1"/>
  <c r="N519" i="1"/>
  <c r="N540" i="1" s="1"/>
  <c r="AB521" i="1"/>
  <c r="AB542" i="1" s="1"/>
  <c r="Z515" i="1"/>
  <c r="Z536" i="1" s="1"/>
  <c r="AN518" i="1"/>
  <c r="AN539" i="1" s="1"/>
  <c r="AE515" i="1"/>
  <c r="AE536" i="1" s="1"/>
  <c r="BB518" i="1"/>
  <c r="BB539" i="1" s="1"/>
  <c r="AQ512" i="1"/>
  <c r="AQ533" i="1" s="1"/>
  <c r="J520" i="1"/>
  <c r="J541" i="1" s="1"/>
  <c r="AL512" i="1"/>
  <c r="AL533" i="1" s="1"/>
  <c r="P518" i="1"/>
  <c r="P539" i="1" s="1"/>
  <c r="U515" i="1"/>
  <c r="U536" i="1" s="1"/>
  <c r="AE516" i="1"/>
  <c r="AE537" i="1" s="1"/>
  <c r="Z516" i="1"/>
  <c r="Z537" i="1" s="1"/>
  <c r="CG517" i="1"/>
  <c r="CG538" i="1" s="1"/>
  <c r="AM512" i="1"/>
  <c r="AM533" i="1" s="1"/>
  <c r="BA514" i="1"/>
  <c r="BA535" i="1" s="1"/>
  <c r="R509" i="1"/>
  <c r="R530" i="1" s="1"/>
  <c r="V509" i="1"/>
  <c r="V530" i="1" s="1"/>
  <c r="AW520" i="1"/>
  <c r="AW541" i="1" s="1"/>
  <c r="J513" i="1"/>
  <c r="J534" i="1" s="1"/>
  <c r="U517" i="1"/>
  <c r="U538" i="1" s="1"/>
  <c r="AE508" i="1"/>
  <c r="AE529" i="1" s="1"/>
  <c r="AY511" i="1"/>
  <c r="AY532" i="1" s="1"/>
  <c r="AF508" i="1"/>
  <c r="AF529" i="1" s="1"/>
  <c r="Y508" i="1"/>
  <c r="Y529" i="1" s="1"/>
  <c r="CG505" i="1"/>
  <c r="CG526" i="1" s="1"/>
  <c r="V505" i="1"/>
  <c r="V526" i="1" s="1"/>
  <c r="Q514" i="1"/>
  <c r="Q535" i="1" s="1"/>
  <c r="L519" i="1"/>
  <c r="L540" i="1" s="1"/>
  <c r="AF509" i="1"/>
  <c r="AF530" i="1" s="1"/>
  <c r="AQ514" i="1"/>
  <c r="AQ535" i="1" s="1"/>
  <c r="CG516" i="1"/>
  <c r="CG537" i="1" s="1"/>
  <c r="S521" i="1"/>
  <c r="S542" i="1" s="1"/>
  <c r="AA507" i="1"/>
  <c r="AA528" i="1" s="1"/>
  <c r="Q515" i="1"/>
  <c r="Q536" i="1" s="1"/>
  <c r="P512" i="1"/>
  <c r="P533" i="1" s="1"/>
  <c r="AK513" i="1"/>
  <c r="AK534" i="1" s="1"/>
  <c r="R519" i="1"/>
  <c r="R540" i="1" s="1"/>
  <c r="AE512" i="1"/>
  <c r="AE533" i="1" s="1"/>
  <c r="AR514" i="1"/>
  <c r="AR535" i="1" s="1"/>
  <c r="AY507" i="1"/>
  <c r="AY528" i="1" s="1"/>
  <c r="AC516" i="1"/>
  <c r="AC537" i="1" s="1"/>
  <c r="AE509" i="1"/>
  <c r="AE530" i="1" s="1"/>
  <c r="X518" i="1"/>
  <c r="X539" i="1" s="1"/>
  <c r="AZ513" i="1"/>
  <c r="AZ534" i="1" s="1"/>
  <c r="L509" i="1"/>
  <c r="L530" i="1" s="1"/>
  <c r="P506" i="1"/>
  <c r="P527" i="1" s="1"/>
  <c r="BB506" i="1"/>
  <c r="BB527" i="1" s="1"/>
  <c r="AE517" i="1"/>
  <c r="AE538" i="1" s="1"/>
  <c r="AX509" i="1"/>
  <c r="AX530" i="1" s="1"/>
  <c r="P519" i="1"/>
  <c r="P540" i="1" s="1"/>
  <c r="AG514" i="1"/>
  <c r="AG535" i="1" s="1"/>
  <c r="AX507" i="1"/>
  <c r="AX528" i="1" s="1"/>
  <c r="AH517" i="1"/>
  <c r="AH538" i="1" s="1"/>
  <c r="BC512" i="1"/>
  <c r="BC533" i="1" s="1"/>
  <c r="N517" i="1"/>
  <c r="N538" i="1" s="1"/>
  <c r="AT521" i="1"/>
  <c r="AT542" i="1" s="1"/>
  <c r="AO514" i="1"/>
  <c r="AO535" i="1" s="1"/>
  <c r="AS518" i="1"/>
  <c r="AS539" i="1" s="1"/>
  <c r="Y518" i="1"/>
  <c r="Y539" i="1" s="1"/>
  <c r="AO519" i="1"/>
  <c r="AO540" i="1" s="1"/>
  <c r="AJ505" i="1"/>
  <c r="AJ526" i="1" s="1"/>
  <c r="W513" i="1"/>
  <c r="W534" i="1" s="1"/>
  <c r="AP516" i="1"/>
  <c r="AP537" i="1" s="1"/>
  <c r="Z508" i="1"/>
  <c r="Z529" i="1" s="1"/>
  <c r="CG520" i="1"/>
  <c r="CG541" i="1" s="1"/>
  <c r="AP517" i="1"/>
  <c r="AP538" i="1" s="1"/>
  <c r="AA505" i="1"/>
  <c r="AA526" i="1" s="1"/>
  <c r="CG515" i="1"/>
  <c r="CG536" i="1" s="1"/>
  <c r="L521" i="1"/>
  <c r="L542" i="1" s="1"/>
  <c r="AR505" i="1"/>
  <c r="AR526" i="1" s="1"/>
  <c r="AI520" i="1"/>
  <c r="AI541" i="1" s="1"/>
  <c r="U507" i="1"/>
  <c r="U528" i="1" s="1"/>
  <c r="AI514" i="1"/>
  <c r="AI535" i="1" s="1"/>
  <c r="AW512" i="1"/>
  <c r="AW533" i="1" s="1"/>
  <c r="T521" i="1"/>
  <c r="T542" i="1" s="1"/>
  <c r="W506" i="1"/>
  <c r="W527" i="1" s="1"/>
  <c r="AP518" i="1"/>
  <c r="AP539" i="1" s="1"/>
  <c r="BB521" i="1"/>
  <c r="BB542" i="1" s="1"/>
  <c r="Y513" i="1"/>
  <c r="Y534" i="1" s="1"/>
  <c r="AD513" i="1"/>
  <c r="AD534" i="1" s="1"/>
  <c r="AA510" i="1"/>
  <c r="AA531" i="1" s="1"/>
  <c r="AT511" i="1"/>
  <c r="AT532" i="1" s="1"/>
  <c r="BD507" i="1"/>
  <c r="BD528" i="1" s="1"/>
  <c r="BA507" i="1"/>
  <c r="BA528" i="1" s="1"/>
  <c r="AQ517" i="1"/>
  <c r="AQ538" i="1" s="1"/>
  <c r="AT510" i="1"/>
  <c r="AT531" i="1" s="1"/>
  <c r="AB510" i="1"/>
  <c r="AB531" i="1" s="1"/>
  <c r="R516" i="1"/>
  <c r="R537" i="1" s="1"/>
  <c r="AP508" i="1"/>
  <c r="AP529" i="1" s="1"/>
  <c r="Z509" i="1"/>
  <c r="Z530" i="1" s="1"/>
  <c r="AP520" i="1"/>
  <c r="AP541" i="1" s="1"/>
  <c r="AS514" i="1"/>
  <c r="AS535" i="1" s="1"/>
  <c r="AS506" i="1"/>
  <c r="AS527" i="1" s="1"/>
  <c r="V507" i="1"/>
  <c r="V528" i="1" s="1"/>
  <c r="AY520" i="1"/>
  <c r="AY541" i="1" s="1"/>
  <c r="AK507" i="1"/>
  <c r="AK528" i="1" s="1"/>
  <c r="K513" i="1"/>
  <c r="K534" i="1" s="1"/>
  <c r="AG521" i="1"/>
  <c r="AG542" i="1" s="1"/>
  <c r="W510" i="1"/>
  <c r="W531" i="1" s="1"/>
  <c r="AD516" i="1"/>
  <c r="AD537" i="1" s="1"/>
  <c r="AL518" i="1"/>
  <c r="AL539" i="1" s="1"/>
  <c r="M512" i="1"/>
  <c r="M533" i="1" s="1"/>
  <c r="T520" i="1"/>
  <c r="T541" i="1" s="1"/>
  <c r="V516" i="1"/>
  <c r="V537" i="1" s="1"/>
  <c r="L507" i="1"/>
  <c r="L528" i="1" s="1"/>
  <c r="Z512" i="1"/>
  <c r="Z533" i="1" s="1"/>
  <c r="AI512" i="1"/>
  <c r="AI533" i="1" s="1"/>
  <c r="AX511" i="1"/>
  <c r="AX532" i="1" s="1"/>
  <c r="AV513" i="1"/>
  <c r="AV534" i="1" s="1"/>
  <c r="W520" i="1"/>
  <c r="W541" i="1" s="1"/>
  <c r="Q511" i="1"/>
  <c r="Q532" i="1" s="1"/>
  <c r="AF510" i="1"/>
  <c r="AF531" i="1" s="1"/>
  <c r="AJ515" i="1"/>
  <c r="AJ536" i="1" s="1"/>
  <c r="BB510" i="1"/>
  <c r="BB531" i="1" s="1"/>
  <c r="AL515" i="1"/>
  <c r="AL536" i="1" s="1"/>
  <c r="AK519" i="1"/>
  <c r="AK540" i="1" s="1"/>
  <c r="AC510" i="1"/>
  <c r="AC531" i="1" s="1"/>
  <c r="X506" i="1"/>
  <c r="X527" i="1" s="1"/>
  <c r="R521" i="1"/>
  <c r="R542" i="1" s="1"/>
  <c r="AD508" i="1"/>
  <c r="AD529" i="1" s="1"/>
  <c r="Q513" i="1"/>
  <c r="Q534" i="1" s="1"/>
  <c r="AE511" i="1"/>
  <c r="AE532" i="1" s="1"/>
  <c r="AN510" i="1"/>
  <c r="AN531" i="1" s="1"/>
  <c r="AF517" i="1"/>
  <c r="AF538" i="1" s="1"/>
  <c r="AS509" i="1"/>
  <c r="AS530" i="1" s="1"/>
  <c r="P515" i="1"/>
  <c r="P536" i="1" s="1"/>
  <c r="S520" i="1"/>
  <c r="S541" i="1" s="1"/>
  <c r="AL506" i="1"/>
  <c r="AL527" i="1" s="1"/>
  <c r="X508" i="1"/>
  <c r="X529" i="1" s="1"/>
  <c r="AS517" i="1"/>
  <c r="AS538" i="1" s="1"/>
  <c r="AI519" i="1"/>
  <c r="AI540" i="1" s="1"/>
  <c r="AX505" i="1"/>
  <c r="AX526" i="1" s="1"/>
  <c r="AW516" i="1"/>
  <c r="AW537" i="1" s="1"/>
  <c r="AZ511" i="1"/>
  <c r="AZ532" i="1" s="1"/>
  <c r="T517" i="1"/>
  <c r="T538" i="1" s="1"/>
  <c r="AK506" i="1"/>
  <c r="AK527" i="1" s="1"/>
  <c r="Z511" i="1"/>
  <c r="Z532" i="1" s="1"/>
  <c r="AS519" i="1"/>
  <c r="AS540" i="1" s="1"/>
  <c r="X519" i="1"/>
  <c r="X540" i="1" s="1"/>
  <c r="AH508" i="1"/>
  <c r="AH529" i="1" s="1"/>
  <c r="AB519" i="1"/>
  <c r="AB540" i="1" s="1"/>
  <c r="O511" i="1"/>
  <c r="O532" i="1" s="1"/>
  <c r="BD506" i="1"/>
  <c r="BD527" i="1" s="1"/>
  <c r="AT520" i="1"/>
  <c r="AT541" i="1" s="1"/>
  <c r="AJ506" i="1"/>
  <c r="AJ527" i="1" s="1"/>
  <c r="AE519" i="1"/>
  <c r="AE540" i="1" s="1"/>
  <c r="BA519" i="1"/>
  <c r="BA540" i="1" s="1"/>
  <c r="M509" i="1"/>
  <c r="M530" i="1" s="1"/>
  <c r="AB508" i="1"/>
  <c r="AB529" i="1" s="1"/>
  <c r="AX517" i="1"/>
  <c r="AX538" i="1" s="1"/>
  <c r="K509" i="1"/>
  <c r="K530" i="1" s="1"/>
  <c r="AM506" i="1"/>
  <c r="AM527" i="1" s="1"/>
  <c r="BB505" i="1"/>
  <c r="BB526" i="1" s="1"/>
  <c r="AW514" i="1"/>
  <c r="AW535" i="1" s="1"/>
  <c r="AI518" i="1"/>
  <c r="AI539" i="1" s="1"/>
  <c r="J507" i="1"/>
  <c r="J528" i="1" s="1"/>
  <c r="S518" i="1"/>
  <c r="S539" i="1" s="1"/>
  <c r="U506" i="1"/>
  <c r="U527" i="1" s="1"/>
  <c r="AP507" i="1"/>
  <c r="AP528" i="1" s="1"/>
  <c r="AF521" i="1"/>
  <c r="AF542" i="1" s="1"/>
  <c r="AR510" i="1"/>
  <c r="AR531" i="1" s="1"/>
  <c r="AO506" i="1"/>
  <c r="AO527" i="1" s="1"/>
  <c r="AO517" i="1"/>
  <c r="AO538" i="1" s="1"/>
  <c r="AE506" i="1"/>
  <c r="AE527" i="1" s="1"/>
  <c r="M516" i="1"/>
  <c r="M537" i="1" s="1"/>
  <c r="AL517" i="1"/>
  <c r="AL538" i="1" s="1"/>
  <c r="AY505" i="1"/>
  <c r="AY526" i="1" s="1"/>
  <c r="Y509" i="1"/>
  <c r="Y530" i="1" s="1"/>
  <c r="L515" i="1"/>
  <c r="L536" i="1" s="1"/>
  <c r="AE505" i="1"/>
  <c r="AE526" i="1" s="1"/>
  <c r="AW509" i="1"/>
  <c r="AW530" i="1" s="1"/>
  <c r="AL511" i="1"/>
  <c r="AL532" i="1" s="1"/>
  <c r="BC515" i="1"/>
  <c r="BC536" i="1" s="1"/>
  <c r="AD518" i="1"/>
  <c r="AD539" i="1" s="1"/>
  <c r="AW506" i="1"/>
  <c r="AW527" i="1" s="1"/>
  <c r="L506" i="1"/>
  <c r="L527" i="1" s="1"/>
  <c r="BC519" i="1"/>
  <c r="BC540" i="1" s="1"/>
  <c r="BB508" i="1"/>
  <c r="BB529" i="1" s="1"/>
  <c r="AT507" i="1"/>
  <c r="AT528" i="1" s="1"/>
  <c r="AK514" i="1"/>
  <c r="AK535" i="1" s="1"/>
  <c r="L517" i="1"/>
  <c r="L538" i="1" s="1"/>
  <c r="AQ511" i="1"/>
  <c r="AQ532" i="1" s="1"/>
  <c r="BD510" i="1"/>
  <c r="BD531" i="1" s="1"/>
  <c r="AV517" i="1"/>
  <c r="AV538" i="1" s="1"/>
  <c r="T518" i="1"/>
  <c r="T539" i="1" s="1"/>
  <c r="BC507" i="1"/>
  <c r="BC528" i="1" s="1"/>
  <c r="AU506" i="1"/>
  <c r="AU527" i="1" s="1"/>
  <c r="BC505" i="1"/>
  <c r="BC526" i="1" s="1"/>
  <c r="AQ510" i="1"/>
  <c r="AQ531" i="1" s="1"/>
  <c r="AW515" i="1"/>
  <c r="AW536" i="1" s="1"/>
  <c r="AF512" i="1"/>
  <c r="AF533" i="1" s="1"/>
  <c r="BA521" i="1"/>
  <c r="BA542" i="1" s="1"/>
  <c r="Q505" i="1"/>
  <c r="Q526" i="1" s="1"/>
  <c r="O507" i="1"/>
  <c r="O528" i="1" s="1"/>
  <c r="AN513" i="1"/>
  <c r="AN534" i="1" s="1"/>
  <c r="T508" i="1"/>
  <c r="T529" i="1" s="1"/>
  <c r="AZ518" i="1"/>
  <c r="AZ539" i="1" s="1"/>
  <c r="AH518" i="1"/>
  <c r="AH539" i="1" s="1"/>
  <c r="AP506" i="1"/>
  <c r="AP527" i="1" s="1"/>
  <c r="AX519" i="1"/>
  <c r="AX540" i="1" s="1"/>
  <c r="AT505" i="1"/>
  <c r="AT526" i="1" s="1"/>
  <c r="K515" i="1"/>
  <c r="K536" i="1" s="1"/>
  <c r="V513" i="1"/>
  <c r="V534" i="1" s="1"/>
  <c r="AS516" i="1"/>
  <c r="AS537" i="1" s="1"/>
  <c r="P517" i="1"/>
  <c r="P538" i="1" s="1"/>
  <c r="Q510" i="1"/>
  <c r="Q531" i="1" s="1"/>
  <c r="AC511" i="1"/>
  <c r="AC532" i="1" s="1"/>
  <c r="AX521" i="1"/>
  <c r="AX542" i="1" s="1"/>
  <c r="AI509" i="1"/>
  <c r="AI530" i="1" s="1"/>
  <c r="AH505" i="1"/>
  <c r="AH526" i="1" s="1"/>
  <c r="AY521" i="1"/>
  <c r="AY542" i="1" s="1"/>
  <c r="J508" i="1"/>
  <c r="J529" i="1" s="1"/>
  <c r="J509" i="1"/>
  <c r="J530" i="1" s="1"/>
  <c r="AE518" i="1"/>
  <c r="AE539" i="1" s="1"/>
  <c r="AT513" i="1"/>
  <c r="AT534" i="1" s="1"/>
  <c r="AZ508" i="1"/>
  <c r="AZ529" i="1" s="1"/>
  <c r="AA512" i="1"/>
  <c r="AA533" i="1" s="1"/>
  <c r="W515" i="1"/>
  <c r="W536" i="1" s="1"/>
  <c r="AT519" i="1"/>
  <c r="AT540" i="1" s="1"/>
  <c r="AR521" i="1"/>
  <c r="AR542" i="1" s="1"/>
  <c r="AE507" i="1"/>
  <c r="AE528" i="1" s="1"/>
  <c r="Z519" i="1"/>
  <c r="Z540" i="1" s="1"/>
  <c r="AU515" i="1"/>
  <c r="AU536" i="1" s="1"/>
  <c r="AR507" i="1"/>
  <c r="AR528" i="1" s="1"/>
  <c r="Q521" i="1"/>
  <c r="Q542" i="1" s="1"/>
  <c r="CG509" i="1"/>
  <c r="CG530" i="1" s="1"/>
  <c r="AC514" i="1"/>
  <c r="AC535" i="1" s="1"/>
  <c r="AZ517" i="1"/>
  <c r="AZ538" i="1" s="1"/>
  <c r="BD511" i="1"/>
  <c r="BD532" i="1" s="1"/>
  <c r="AO511" i="1"/>
  <c r="AO532" i="1" s="1"/>
  <c r="N520" i="1"/>
  <c r="N541" i="1" s="1"/>
  <c r="O521" i="1"/>
  <c r="O542" i="1" s="1"/>
  <c r="AI511" i="1"/>
  <c r="AI532" i="1" s="1"/>
  <c r="AG505" i="1"/>
  <c r="AG526" i="1" s="1"/>
  <c r="N514" i="1"/>
  <c r="N535" i="1" s="1"/>
  <c r="AC515" i="1"/>
  <c r="AC536" i="1" s="1"/>
  <c r="M517" i="1"/>
  <c r="M538" i="1" s="1"/>
  <c r="AG516" i="1"/>
  <c r="AG537" i="1" s="1"/>
  <c r="U510" i="1"/>
  <c r="U531" i="1" s="1"/>
  <c r="Z520" i="1"/>
  <c r="Z541" i="1" s="1"/>
  <c r="AL510" i="1"/>
  <c r="AL531" i="1" s="1"/>
  <c r="Y506" i="1"/>
  <c r="Y527" i="1" s="1"/>
  <c r="AO505" i="1"/>
  <c r="AO526" i="1" s="1"/>
  <c r="AD507" i="1"/>
  <c r="AD528" i="1" s="1"/>
  <c r="U514" i="1"/>
  <c r="U535" i="1" s="1"/>
  <c r="AC512" i="1"/>
  <c r="AC533" i="1" s="1"/>
  <c r="J515" i="1"/>
  <c r="J536" i="1" s="1"/>
  <c r="AR520" i="1"/>
  <c r="AR541" i="1" s="1"/>
  <c r="W517" i="1"/>
  <c r="W538" i="1" s="1"/>
  <c r="AF514" i="1"/>
  <c r="AF535" i="1" s="1"/>
  <c r="AG513" i="1"/>
  <c r="AG534" i="1" s="1"/>
  <c r="T512" i="1"/>
  <c r="T533" i="1" s="1"/>
  <c r="R514" i="1"/>
  <c r="R535" i="1" s="1"/>
  <c r="X509" i="1"/>
  <c r="X530" i="1" s="1"/>
  <c r="W516" i="1"/>
  <c r="W537" i="1" s="1"/>
  <c r="AZ514" i="1"/>
  <c r="AZ535" i="1" s="1"/>
  <c r="AZ515" i="1"/>
  <c r="AZ536" i="1" s="1"/>
  <c r="AF519" i="1"/>
  <c r="AF540" i="1" s="1"/>
  <c r="Y505" i="1"/>
  <c r="Y526" i="1" s="1"/>
  <c r="BA513" i="1"/>
  <c r="BA534" i="1" s="1"/>
  <c r="AF513" i="1"/>
  <c r="AF534" i="1" s="1"/>
  <c r="AN509" i="1"/>
  <c r="AN530" i="1" s="1"/>
  <c r="X512" i="1"/>
  <c r="X533" i="1" s="1"/>
  <c r="S513" i="1"/>
  <c r="S534" i="1" s="1"/>
  <c r="BC516" i="1"/>
  <c r="BC537" i="1" s="1"/>
  <c r="U516" i="1"/>
  <c r="U537" i="1" s="1"/>
  <c r="AQ506" i="1"/>
  <c r="AQ527" i="1" s="1"/>
  <c r="AV511" i="1"/>
  <c r="AV532" i="1" s="1"/>
  <c r="AL505" i="1"/>
  <c r="AL526" i="1" s="1"/>
  <c r="V518" i="1"/>
  <c r="V539" i="1" s="1"/>
  <c r="N513" i="1"/>
  <c r="N534" i="1" s="1"/>
  <c r="K512" i="1"/>
  <c r="K533" i="1" s="1"/>
  <c r="M520" i="1"/>
  <c r="M541" i="1" s="1"/>
  <c r="AM519" i="1"/>
  <c r="AM540" i="1" s="1"/>
  <c r="AU520" i="1"/>
  <c r="AU541" i="1" s="1"/>
  <c r="AV507" i="1"/>
  <c r="AV528" i="1" s="1"/>
  <c r="AK509" i="1"/>
  <c r="AK530" i="1" s="1"/>
  <c r="R513" i="1"/>
  <c r="R534" i="1" s="1"/>
  <c r="AR515" i="1"/>
  <c r="AR536" i="1" s="1"/>
  <c r="AC519" i="1"/>
  <c r="AC540" i="1" s="1"/>
  <c r="L505" i="1"/>
  <c r="L526" i="1" s="1"/>
  <c r="S508" i="1"/>
  <c r="S529" i="1" s="1"/>
  <c r="U511" i="1"/>
  <c r="U532" i="1" s="1"/>
  <c r="AJ510" i="1"/>
  <c r="AJ531" i="1" s="1"/>
  <c r="AN512" i="1"/>
  <c r="AN533" i="1" s="1"/>
  <c r="BC520" i="1"/>
  <c r="BC541" i="1" s="1"/>
  <c r="S514" i="1"/>
  <c r="S535" i="1" s="1"/>
  <c r="AX514" i="1"/>
  <c r="AX535" i="1" s="1"/>
  <c r="AQ516" i="1"/>
  <c r="AQ537" i="1" s="1"/>
  <c r="AG511" i="1"/>
  <c r="AG532" i="1" s="1"/>
  <c r="Z513" i="1"/>
  <c r="Z534" i="1" s="1"/>
  <c r="BD517" i="1"/>
  <c r="BD538" i="1" s="1"/>
  <c r="U512" i="1"/>
  <c r="U533" i="1" s="1"/>
  <c r="AF518" i="1"/>
  <c r="AF539" i="1" s="1"/>
  <c r="O512" i="1"/>
  <c r="O533" i="1" s="1"/>
  <c r="L514" i="1"/>
  <c r="L535" i="1" s="1"/>
  <c r="AC518" i="1"/>
  <c r="AC539" i="1" s="1"/>
  <c r="AF511" i="1"/>
  <c r="AF532" i="1" s="1"/>
  <c r="AO509" i="1"/>
  <c r="AO530" i="1" s="1"/>
  <c r="AH516" i="1"/>
  <c r="AH537" i="1" s="1"/>
  <c r="AK521" i="1"/>
  <c r="AK542" i="1" s="1"/>
  <c r="W508" i="1"/>
  <c r="W529" i="1" s="1"/>
  <c r="AP509" i="1"/>
  <c r="AP530" i="1" s="1"/>
  <c r="AA513" i="1"/>
  <c r="AA534" i="1" s="1"/>
  <c r="AW521" i="1"/>
  <c r="AW542" i="1" s="1"/>
  <c r="AM510" i="1"/>
  <c r="AM531" i="1" s="1"/>
  <c r="AT516" i="1"/>
  <c r="AT537" i="1" s="1"/>
  <c r="AN516" i="1"/>
  <c r="AN537" i="1" s="1"/>
  <c r="AN521" i="1"/>
  <c r="AN542" i="1" s="1"/>
  <c r="J521" i="1"/>
  <c r="J542" i="1" s="1"/>
  <c r="AS510" i="1"/>
  <c r="AS531" i="1" s="1"/>
  <c r="M507" i="1"/>
  <c r="M528" i="1" s="1"/>
  <c r="AE521" i="1"/>
  <c r="AE542" i="1" s="1"/>
  <c r="Z510" i="1"/>
  <c r="Z531" i="1" s="1"/>
  <c r="AG512" i="1"/>
  <c r="AG533" i="1" s="1"/>
  <c r="AO518" i="1"/>
  <c r="AO539" i="1" s="1"/>
  <c r="BC517" i="1"/>
  <c r="BC538" i="1" s="1"/>
  <c r="U518" i="1"/>
  <c r="U539" i="1" s="1"/>
  <c r="AD506" i="1"/>
  <c r="AD527" i="1" s="1"/>
  <c r="AB512" i="1"/>
  <c r="AB533" i="1" s="1"/>
  <c r="Y517" i="1"/>
  <c r="Y538" i="1" s="1"/>
  <c r="O506" i="1"/>
  <c r="O527" i="1" s="1"/>
  <c r="BB509" i="1"/>
  <c r="BB530" i="1" s="1"/>
  <c r="AP521" i="1"/>
  <c r="AP542" i="1" s="1"/>
  <c r="V512" i="1"/>
  <c r="V533" i="1" s="1"/>
  <c r="AJ516" i="1"/>
  <c r="AJ537" i="1" s="1"/>
  <c r="J511" i="1"/>
  <c r="J532" i="1" s="1"/>
  <c r="BD513" i="1"/>
  <c r="BD534" i="1" s="1"/>
  <c r="X521" i="1"/>
  <c r="X542" i="1" s="1"/>
  <c r="W507" i="1"/>
  <c r="W528" i="1" s="1"/>
  <c r="BC521" i="1"/>
  <c r="BC542" i="1" s="1"/>
  <c r="BA520" i="1"/>
  <c r="BA541" i="1" s="1"/>
  <c r="AI513" i="1"/>
  <c r="AI534" i="1" s="1"/>
  <c r="V517" i="1"/>
  <c r="V538" i="1" s="1"/>
  <c r="AB505" i="1"/>
  <c r="AB526" i="1" s="1"/>
  <c r="BD516" i="1"/>
  <c r="BD537" i="1" s="1"/>
  <c r="AG510" i="1"/>
  <c r="AG531" i="1" s="1"/>
  <c r="AJ519" i="1"/>
  <c r="AJ540" i="1" s="1"/>
  <c r="AX515" i="1"/>
  <c r="AX536" i="1" s="1"/>
  <c r="AL513" i="1"/>
  <c r="AL534" i="1" s="1"/>
  <c r="R507" i="1"/>
  <c r="R528" i="1" s="1"/>
  <c r="AF505" i="1"/>
  <c r="AF526" i="1" s="1"/>
  <c r="N508" i="1"/>
  <c r="N529" i="1" s="1"/>
  <c r="K517" i="1"/>
  <c r="K538" i="1" s="1"/>
  <c r="CG521" i="1"/>
  <c r="CG542" i="1" s="1"/>
  <c r="N510" i="1"/>
  <c r="N531" i="1" s="1"/>
  <c r="L510" i="1"/>
  <c r="L531" i="1" s="1"/>
  <c r="AD514" i="1"/>
  <c r="AD535" i="1" s="1"/>
  <c r="AG519" i="1"/>
  <c r="AG540" i="1" s="1"/>
  <c r="AE514" i="1"/>
  <c r="AE535" i="1" s="1"/>
  <c r="S506" i="1"/>
  <c r="S527" i="1" s="1"/>
  <c r="AL507" i="1"/>
  <c r="AL528" i="1" s="1"/>
  <c r="AF520" i="1"/>
  <c r="AF541" i="1" s="1"/>
  <c r="Q508" i="1"/>
  <c r="Q529" i="1" s="1"/>
  <c r="AR516" i="1"/>
  <c r="AR537" i="1" s="1"/>
  <c r="L513" i="1"/>
  <c r="L534" i="1" s="1"/>
  <c r="O518" i="1"/>
  <c r="O539" i="1" s="1"/>
  <c r="CG510" i="1"/>
  <c r="CG531" i="1" s="1"/>
  <c r="T506" i="1"/>
  <c r="T527" i="1" s="1"/>
  <c r="V520" i="1"/>
  <c r="V541" i="1" s="1"/>
  <c r="AU517" i="1"/>
  <c r="AU538" i="1" s="1"/>
  <c r="AC513" i="1"/>
  <c r="AC534" i="1" s="1"/>
  <c r="V514" i="1"/>
  <c r="V535" i="1" s="1"/>
  <c r="AO512" i="1"/>
  <c r="AO533" i="1" s="1"/>
  <c r="Y515" i="1"/>
  <c r="Y536" i="1" s="1"/>
  <c r="AD509" i="1"/>
  <c r="AD530" i="1" s="1"/>
  <c r="AC520" i="1"/>
  <c r="AC541" i="1" s="1"/>
  <c r="AW510" i="1"/>
  <c r="AW531" i="1" s="1"/>
  <c r="AM508" i="1"/>
  <c r="AM529" i="1" s="1"/>
  <c r="AO513" i="1"/>
  <c r="AO534" i="1" s="1"/>
  <c r="U508" i="1"/>
  <c r="U529" i="1" s="1"/>
  <c r="AY506" i="1"/>
  <c r="AY527" i="1" s="1"/>
  <c r="AL519" i="1"/>
  <c r="AL540" i="1" s="1"/>
  <c r="M519" i="1"/>
  <c r="M540" i="1" s="1"/>
  <c r="O514" i="1"/>
  <c r="O535" i="1" s="1"/>
  <c r="AP511" i="1"/>
  <c r="AP532" i="1" s="1"/>
  <c r="J514" i="1"/>
  <c r="J535" i="1" s="1"/>
  <c r="BD521" i="1"/>
  <c r="BD542" i="1" s="1"/>
  <c r="AC505" i="1"/>
  <c r="AC526" i="1" s="1"/>
  <c r="X510" i="1"/>
  <c r="X531" i="1" s="1"/>
  <c r="AL520" i="1"/>
  <c r="AL541" i="1" s="1"/>
  <c r="AU511" i="1"/>
  <c r="AU532" i="1" s="1"/>
  <c r="W521" i="1"/>
  <c r="W542" i="1" s="1"/>
  <c r="AM507" i="1"/>
  <c r="AM528" i="1" s="1"/>
  <c r="BC514" i="1"/>
  <c r="BC535" i="1" s="1"/>
  <c r="M510" i="1"/>
  <c r="M531" i="1" s="1"/>
  <c r="N511" i="1"/>
  <c r="N532" i="1" s="1"/>
  <c r="BE501" i="1" l="1"/>
  <c r="BD503" i="1"/>
  <c r="BD524" i="1" s="1"/>
  <c r="BD504" i="1"/>
  <c r="BD525" i="1" s="1"/>
  <c r="BF501" i="1" l="1"/>
  <c r="BE503" i="1"/>
  <c r="BE524" i="1" s="1"/>
  <c r="BE504" i="1"/>
  <c r="BE525" i="1" s="1"/>
  <c r="BE507" i="1"/>
  <c r="BE528" i="1" s="1"/>
  <c r="BE515" i="1"/>
  <c r="BE536" i="1" s="1"/>
  <c r="BE519" i="1"/>
  <c r="BE540" i="1" s="1"/>
  <c r="BE516" i="1"/>
  <c r="BE537" i="1" s="1"/>
  <c r="BE510" i="1"/>
  <c r="BE531" i="1" s="1"/>
  <c r="BE509" i="1"/>
  <c r="BE530" i="1" s="1"/>
  <c r="BE511" i="1"/>
  <c r="BE532" i="1" s="1"/>
  <c r="BE505" i="1"/>
  <c r="BE526" i="1" s="1"/>
  <c r="BE514" i="1"/>
  <c r="BE535" i="1" s="1"/>
  <c r="BE513" i="1"/>
  <c r="BE534" i="1" s="1"/>
  <c r="BE518" i="1"/>
  <c r="BE539" i="1" s="1"/>
  <c r="BE512" i="1"/>
  <c r="BE533" i="1" s="1"/>
  <c r="BE506" i="1"/>
  <c r="BE527" i="1" s="1"/>
  <c r="BE517" i="1"/>
  <c r="BE538" i="1" s="1"/>
  <c r="BE520" i="1"/>
  <c r="BE541" i="1" s="1"/>
  <c r="BE508" i="1"/>
  <c r="BE529" i="1" s="1"/>
  <c r="BE521" i="1"/>
  <c r="BE542" i="1" s="1"/>
  <c r="BG501" i="1" l="1"/>
  <c r="BF503" i="1"/>
  <c r="BF524" i="1" s="1"/>
  <c r="BF504" i="1"/>
  <c r="BF525" i="1" s="1"/>
  <c r="BF512" i="1"/>
  <c r="BF533" i="1" s="1"/>
  <c r="BF518" i="1"/>
  <c r="BF539" i="1" s="1"/>
  <c r="BF517" i="1"/>
  <c r="BF538" i="1" s="1"/>
  <c r="BF510" i="1"/>
  <c r="BF531" i="1" s="1"/>
  <c r="BF514" i="1"/>
  <c r="BF535" i="1" s="1"/>
  <c r="BF513" i="1"/>
  <c r="BF534" i="1" s="1"/>
  <c r="BF520" i="1"/>
  <c r="BF541" i="1" s="1"/>
  <c r="BF509" i="1"/>
  <c r="BF530" i="1" s="1"/>
  <c r="BF508" i="1"/>
  <c r="BF529" i="1" s="1"/>
  <c r="BF507" i="1"/>
  <c r="BF528" i="1" s="1"/>
  <c r="BF521" i="1"/>
  <c r="BF542" i="1" s="1"/>
  <c r="BF515" i="1"/>
  <c r="BF536" i="1" s="1"/>
  <c r="BF506" i="1"/>
  <c r="BF527" i="1" s="1"/>
  <c r="BF519" i="1"/>
  <c r="BF540" i="1" s="1"/>
  <c r="BF516" i="1"/>
  <c r="BF537" i="1" s="1"/>
  <c r="BF505" i="1"/>
  <c r="BF526" i="1" s="1"/>
  <c r="BF511" i="1"/>
  <c r="BF532" i="1" s="1"/>
  <c r="BH501" i="1" l="1"/>
  <c r="BG503" i="1"/>
  <c r="BG524" i="1" s="1"/>
  <c r="BG504" i="1"/>
  <c r="BG525" i="1" s="1"/>
  <c r="BG517" i="1"/>
  <c r="BG538" i="1" s="1"/>
  <c r="BG518" i="1"/>
  <c r="BG539" i="1" s="1"/>
  <c r="BG512" i="1"/>
  <c r="BG533" i="1" s="1"/>
  <c r="BG521" i="1"/>
  <c r="BG542" i="1" s="1"/>
  <c r="BG507" i="1"/>
  <c r="BG528" i="1" s="1"/>
  <c r="BG510" i="1"/>
  <c r="BG531" i="1" s="1"/>
  <c r="BG520" i="1"/>
  <c r="BG541" i="1" s="1"/>
  <c r="BG513" i="1"/>
  <c r="BG534" i="1" s="1"/>
  <c r="BG508" i="1"/>
  <c r="BG529" i="1" s="1"/>
  <c r="BG506" i="1"/>
  <c r="BG527" i="1" s="1"/>
  <c r="BG511" i="1"/>
  <c r="BG532" i="1" s="1"/>
  <c r="BG519" i="1"/>
  <c r="BG540" i="1" s="1"/>
  <c r="BG516" i="1"/>
  <c r="BG537" i="1" s="1"/>
  <c r="BG505" i="1"/>
  <c r="BG526" i="1" s="1"/>
  <c r="BG514" i="1"/>
  <c r="BG535" i="1" s="1"/>
  <c r="BG509" i="1"/>
  <c r="BG530" i="1" s="1"/>
  <c r="BG515" i="1"/>
  <c r="BG536" i="1" s="1"/>
  <c r="BI501" i="1" l="1"/>
  <c r="BH503" i="1"/>
  <c r="BH524" i="1" s="1"/>
  <c r="BH504" i="1"/>
  <c r="BH525" i="1" s="1"/>
  <c r="BH519" i="1"/>
  <c r="BH540" i="1" s="1"/>
  <c r="BH517" i="1"/>
  <c r="BH538" i="1" s="1"/>
  <c r="BH507" i="1"/>
  <c r="BH528" i="1" s="1"/>
  <c r="BH508" i="1"/>
  <c r="BH529" i="1" s="1"/>
  <c r="BH509" i="1"/>
  <c r="BH530" i="1" s="1"/>
  <c r="BH518" i="1"/>
  <c r="BH539" i="1" s="1"/>
  <c r="BH514" i="1"/>
  <c r="BH535" i="1" s="1"/>
  <c r="BH511" i="1"/>
  <c r="BH532" i="1" s="1"/>
  <c r="BH515" i="1"/>
  <c r="BH536" i="1" s="1"/>
  <c r="BH505" i="1"/>
  <c r="BH526" i="1" s="1"/>
  <c r="BH510" i="1"/>
  <c r="BH531" i="1" s="1"/>
  <c r="BH506" i="1"/>
  <c r="BH527" i="1" s="1"/>
  <c r="BH520" i="1"/>
  <c r="BH541" i="1" s="1"/>
  <c r="BH516" i="1"/>
  <c r="BH537" i="1" s="1"/>
  <c r="BH513" i="1"/>
  <c r="BH534" i="1" s="1"/>
  <c r="BH521" i="1"/>
  <c r="BH542" i="1" s="1"/>
  <c r="BH512" i="1"/>
  <c r="BH533" i="1" s="1"/>
  <c r="BJ501" i="1" l="1"/>
  <c r="BI503" i="1"/>
  <c r="BI524" i="1" s="1"/>
  <c r="BI504" i="1"/>
  <c r="BI525" i="1" s="1"/>
  <c r="BI507" i="1"/>
  <c r="BI528" i="1" s="1"/>
  <c r="BI511" i="1"/>
  <c r="BI532" i="1" s="1"/>
  <c r="BI509" i="1"/>
  <c r="BI530" i="1" s="1"/>
  <c r="BI520" i="1"/>
  <c r="BI541" i="1" s="1"/>
  <c r="BI505" i="1"/>
  <c r="BI526" i="1" s="1"/>
  <c r="BI521" i="1"/>
  <c r="BI542" i="1" s="1"/>
  <c r="BI519" i="1"/>
  <c r="BI540" i="1" s="1"/>
  <c r="BI513" i="1"/>
  <c r="BI534" i="1" s="1"/>
  <c r="BI514" i="1"/>
  <c r="BI535" i="1" s="1"/>
  <c r="BI510" i="1"/>
  <c r="BI531" i="1" s="1"/>
  <c r="BI516" i="1"/>
  <c r="BI537" i="1" s="1"/>
  <c r="BI517" i="1"/>
  <c r="BI538" i="1" s="1"/>
  <c r="BI518" i="1"/>
  <c r="BI539" i="1" s="1"/>
  <c r="BI506" i="1"/>
  <c r="BI527" i="1" s="1"/>
  <c r="BI508" i="1"/>
  <c r="BI529" i="1" s="1"/>
  <c r="BI515" i="1"/>
  <c r="BI536" i="1" s="1"/>
  <c r="BI512" i="1"/>
  <c r="BI533" i="1" s="1"/>
  <c r="BK501" i="1" l="1"/>
  <c r="BJ503" i="1"/>
  <c r="BJ524" i="1" s="1"/>
  <c r="BJ504" i="1"/>
  <c r="BJ525" i="1" s="1"/>
  <c r="BJ512" i="1"/>
  <c r="BJ533" i="1" s="1"/>
  <c r="BJ516" i="1"/>
  <c r="BJ537" i="1" s="1"/>
  <c r="BJ514" i="1"/>
  <c r="BJ535" i="1" s="1"/>
  <c r="BJ519" i="1"/>
  <c r="BJ540" i="1" s="1"/>
  <c r="BJ517" i="1"/>
  <c r="BJ538" i="1" s="1"/>
  <c r="BJ508" i="1"/>
  <c r="BJ529" i="1" s="1"/>
  <c r="BJ511" i="1"/>
  <c r="BJ532" i="1" s="1"/>
  <c r="BJ515" i="1"/>
  <c r="BJ536" i="1" s="1"/>
  <c r="BJ518" i="1"/>
  <c r="BJ539" i="1" s="1"/>
  <c r="BJ507" i="1"/>
  <c r="BJ528" i="1" s="1"/>
  <c r="BJ520" i="1"/>
  <c r="BJ541" i="1" s="1"/>
  <c r="BJ505" i="1"/>
  <c r="BJ526" i="1" s="1"/>
  <c r="BJ521" i="1"/>
  <c r="BJ542" i="1" s="1"/>
  <c r="BJ513" i="1"/>
  <c r="BJ534" i="1" s="1"/>
  <c r="BJ510" i="1"/>
  <c r="BJ531" i="1" s="1"/>
  <c r="BJ506" i="1"/>
  <c r="BJ527" i="1" s="1"/>
  <c r="BJ509" i="1"/>
  <c r="BJ530" i="1" s="1"/>
  <c r="BL501" i="1" l="1"/>
  <c r="BK503" i="1"/>
  <c r="BK524" i="1" s="1"/>
  <c r="BK504" i="1"/>
  <c r="BK525" i="1" s="1"/>
  <c r="BK509" i="1"/>
  <c r="BK530" i="1" s="1"/>
  <c r="BK507" i="1"/>
  <c r="BK528" i="1" s="1"/>
  <c r="BK505" i="1"/>
  <c r="BK526" i="1" s="1"/>
  <c r="BK519" i="1"/>
  <c r="BK540" i="1" s="1"/>
  <c r="BK512" i="1"/>
  <c r="BK533" i="1" s="1"/>
  <c r="BK511" i="1"/>
  <c r="BK532" i="1" s="1"/>
  <c r="BK506" i="1"/>
  <c r="BK527" i="1" s="1"/>
  <c r="BK515" i="1"/>
  <c r="BK536" i="1" s="1"/>
  <c r="BK521" i="1"/>
  <c r="BK542" i="1" s="1"/>
  <c r="BK513" i="1"/>
  <c r="BK534" i="1" s="1"/>
  <c r="BK508" i="1"/>
  <c r="BK529" i="1" s="1"/>
  <c r="BK517" i="1"/>
  <c r="BK538" i="1" s="1"/>
  <c r="BK510" i="1"/>
  <c r="BK531" i="1" s="1"/>
  <c r="BK520" i="1"/>
  <c r="BK541" i="1" s="1"/>
  <c r="BK514" i="1"/>
  <c r="BK535" i="1" s="1"/>
  <c r="BK518" i="1"/>
  <c r="BK539" i="1" s="1"/>
  <c r="BK516" i="1"/>
  <c r="BK537" i="1" s="1"/>
  <c r="BM501" i="1" l="1"/>
  <c r="BL503" i="1"/>
  <c r="BL524" i="1" s="1"/>
  <c r="BL504" i="1"/>
  <c r="BL525" i="1" s="1"/>
  <c r="BL507" i="1"/>
  <c r="BL528" i="1" s="1"/>
  <c r="BL517" i="1"/>
  <c r="BL538" i="1" s="1"/>
  <c r="BL511" i="1"/>
  <c r="BL532" i="1" s="1"/>
  <c r="BL508" i="1"/>
  <c r="BL529" i="1" s="1"/>
  <c r="BL518" i="1"/>
  <c r="BL539" i="1" s="1"/>
  <c r="BL512" i="1"/>
  <c r="BL533" i="1" s="1"/>
  <c r="BL505" i="1"/>
  <c r="BL526" i="1" s="1"/>
  <c r="BL506" i="1"/>
  <c r="BL527" i="1" s="1"/>
  <c r="BL509" i="1"/>
  <c r="BL530" i="1" s="1"/>
  <c r="BL521" i="1"/>
  <c r="BL542" i="1" s="1"/>
  <c r="BL516" i="1"/>
  <c r="BL537" i="1" s="1"/>
  <c r="BL520" i="1"/>
  <c r="BL541" i="1" s="1"/>
  <c r="BL513" i="1"/>
  <c r="BL534" i="1" s="1"/>
  <c r="BL510" i="1"/>
  <c r="BL531" i="1" s="1"/>
  <c r="BL515" i="1"/>
  <c r="BL536" i="1" s="1"/>
  <c r="BL514" i="1"/>
  <c r="BL535" i="1" s="1"/>
  <c r="BL519" i="1"/>
  <c r="BL540" i="1" s="1"/>
  <c r="BN501" i="1" l="1"/>
  <c r="BM503" i="1"/>
  <c r="BM524" i="1" s="1"/>
  <c r="BM504" i="1"/>
  <c r="BM525" i="1" s="1"/>
  <c r="BM517" i="1"/>
  <c r="BM538" i="1" s="1"/>
  <c r="BM510" i="1"/>
  <c r="BM531" i="1" s="1"/>
  <c r="BM505" i="1"/>
  <c r="BM526" i="1" s="1"/>
  <c r="BM509" i="1"/>
  <c r="BM530" i="1" s="1"/>
  <c r="BM521" i="1"/>
  <c r="BM542" i="1" s="1"/>
  <c r="BM507" i="1"/>
  <c r="BM528" i="1" s="1"/>
  <c r="BM520" i="1"/>
  <c r="BM541" i="1" s="1"/>
  <c r="BM516" i="1"/>
  <c r="BM537" i="1" s="1"/>
  <c r="BM511" i="1"/>
  <c r="BM532" i="1" s="1"/>
  <c r="BM519" i="1"/>
  <c r="BM540" i="1" s="1"/>
  <c r="BM515" i="1"/>
  <c r="BM536" i="1" s="1"/>
  <c r="BM508" i="1"/>
  <c r="BM529" i="1" s="1"/>
  <c r="BM513" i="1"/>
  <c r="BM534" i="1" s="1"/>
  <c r="BM512" i="1"/>
  <c r="BM533" i="1" s="1"/>
  <c r="BM506" i="1"/>
  <c r="BM527" i="1" s="1"/>
  <c r="BM514" i="1"/>
  <c r="BM535" i="1" s="1"/>
  <c r="BM518" i="1"/>
  <c r="BM539" i="1" s="1"/>
  <c r="BO501" i="1" l="1"/>
  <c r="BN503" i="1"/>
  <c r="BN524" i="1" s="1"/>
  <c r="BN504" i="1"/>
  <c r="BN525" i="1" s="1"/>
  <c r="BN506" i="1"/>
  <c r="BN527" i="1" s="1"/>
  <c r="BN508" i="1"/>
  <c r="BN529" i="1" s="1"/>
  <c r="BN512" i="1"/>
  <c r="BN533" i="1" s="1"/>
  <c r="BN511" i="1"/>
  <c r="BN532" i="1" s="1"/>
  <c r="BN520" i="1"/>
  <c r="BN541" i="1" s="1"/>
  <c r="BN510" i="1"/>
  <c r="BN531" i="1" s="1"/>
  <c r="BN505" i="1"/>
  <c r="BN526" i="1" s="1"/>
  <c r="BN509" i="1"/>
  <c r="BN530" i="1" s="1"/>
  <c r="BN519" i="1"/>
  <c r="BN540" i="1" s="1"/>
  <c r="BN517" i="1"/>
  <c r="BN538" i="1" s="1"/>
  <c r="BN514" i="1"/>
  <c r="BN535" i="1" s="1"/>
  <c r="BN521" i="1"/>
  <c r="BN542" i="1" s="1"/>
  <c r="BN518" i="1"/>
  <c r="BN539" i="1" s="1"/>
  <c r="BN507" i="1"/>
  <c r="BN528" i="1" s="1"/>
  <c r="BN515" i="1"/>
  <c r="BN536" i="1" s="1"/>
  <c r="BN516" i="1"/>
  <c r="BN537" i="1" s="1"/>
  <c r="BN513" i="1"/>
  <c r="BN534" i="1" s="1"/>
  <c r="BP501" i="1" l="1"/>
  <c r="BO503" i="1"/>
  <c r="BO524" i="1" s="1"/>
  <c r="BO504" i="1"/>
  <c r="BO525" i="1" s="1"/>
  <c r="BO507" i="1"/>
  <c r="BO528" i="1" s="1"/>
  <c r="BO517" i="1"/>
  <c r="BO538" i="1" s="1"/>
  <c r="BO514" i="1"/>
  <c r="BO535" i="1" s="1"/>
  <c r="BO506" i="1"/>
  <c r="BO527" i="1" s="1"/>
  <c r="BO511" i="1"/>
  <c r="BO532" i="1" s="1"/>
  <c r="BO518" i="1"/>
  <c r="BO539" i="1" s="1"/>
  <c r="BO515" i="1"/>
  <c r="BO536" i="1" s="1"/>
  <c r="BO519" i="1"/>
  <c r="BO540" i="1" s="1"/>
  <c r="BO510" i="1"/>
  <c r="BO531" i="1" s="1"/>
  <c r="BO520" i="1"/>
  <c r="BO541" i="1" s="1"/>
  <c r="BO513" i="1"/>
  <c r="BO534" i="1" s="1"/>
  <c r="BO509" i="1"/>
  <c r="BO530" i="1" s="1"/>
  <c r="BO516" i="1"/>
  <c r="BO537" i="1" s="1"/>
  <c r="BO508" i="1"/>
  <c r="BO529" i="1" s="1"/>
  <c r="BO521" i="1"/>
  <c r="BO542" i="1" s="1"/>
  <c r="BO512" i="1"/>
  <c r="BO533" i="1" s="1"/>
  <c r="BO505" i="1"/>
  <c r="BO526" i="1" s="1"/>
  <c r="BQ501" i="1" l="1"/>
  <c r="BP503" i="1"/>
  <c r="BP524" i="1" s="1"/>
  <c r="BP504" i="1"/>
  <c r="BP525" i="1" s="1"/>
  <c r="BP520" i="1"/>
  <c r="BP541" i="1" s="1"/>
  <c r="BP516" i="1"/>
  <c r="BP537" i="1" s="1"/>
  <c r="BP509" i="1"/>
  <c r="BP530" i="1" s="1"/>
  <c r="BP521" i="1"/>
  <c r="BP542" i="1" s="1"/>
  <c r="BP508" i="1"/>
  <c r="BP529" i="1" s="1"/>
  <c r="BP511" i="1"/>
  <c r="BP532" i="1" s="1"/>
  <c r="BP517" i="1"/>
  <c r="BP538" i="1" s="1"/>
  <c r="BP512" i="1"/>
  <c r="BP533" i="1" s="1"/>
  <c r="BP514" i="1"/>
  <c r="BP535" i="1" s="1"/>
  <c r="BP513" i="1"/>
  <c r="BP534" i="1" s="1"/>
  <c r="BP507" i="1"/>
  <c r="BP528" i="1" s="1"/>
  <c r="BP505" i="1"/>
  <c r="BP526" i="1" s="1"/>
  <c r="BP506" i="1"/>
  <c r="BP527" i="1" s="1"/>
  <c r="BP515" i="1"/>
  <c r="BP536" i="1" s="1"/>
  <c r="BP518" i="1"/>
  <c r="BP539" i="1" s="1"/>
  <c r="BP519" i="1"/>
  <c r="BP540" i="1" s="1"/>
  <c r="BP510" i="1"/>
  <c r="BP531" i="1" s="1"/>
  <c r="BR501" i="1" l="1"/>
  <c r="BQ503" i="1"/>
  <c r="BQ524" i="1" s="1"/>
  <c r="BQ504" i="1"/>
  <c r="BQ525" i="1" s="1"/>
  <c r="BQ511" i="1"/>
  <c r="BQ532" i="1" s="1"/>
  <c r="BQ508" i="1"/>
  <c r="BQ529" i="1" s="1"/>
  <c r="BQ518" i="1"/>
  <c r="BQ539" i="1" s="1"/>
  <c r="BQ512" i="1"/>
  <c r="BQ533" i="1" s="1"/>
  <c r="BQ520" i="1"/>
  <c r="BQ541" i="1" s="1"/>
  <c r="BQ506" i="1"/>
  <c r="BQ527" i="1" s="1"/>
  <c r="BQ514" i="1"/>
  <c r="BQ535" i="1" s="1"/>
  <c r="BQ510" i="1"/>
  <c r="BQ531" i="1" s="1"/>
  <c r="BQ516" i="1"/>
  <c r="BQ537" i="1" s="1"/>
  <c r="BQ509" i="1"/>
  <c r="BQ530" i="1" s="1"/>
  <c r="BQ515" i="1"/>
  <c r="BQ536" i="1" s="1"/>
  <c r="BQ505" i="1"/>
  <c r="BQ526" i="1" s="1"/>
  <c r="BQ521" i="1"/>
  <c r="BQ542" i="1" s="1"/>
  <c r="BQ517" i="1"/>
  <c r="BQ538" i="1" s="1"/>
  <c r="BQ513" i="1"/>
  <c r="BQ534" i="1" s="1"/>
  <c r="BQ519" i="1"/>
  <c r="BQ540" i="1" s="1"/>
  <c r="BQ507" i="1"/>
  <c r="BQ528" i="1" s="1"/>
  <c r="BS501" i="1" l="1"/>
  <c r="BR503" i="1"/>
  <c r="BR524" i="1" s="1"/>
  <c r="BR504" i="1"/>
  <c r="BR525" i="1" s="1"/>
  <c r="BR506" i="1"/>
  <c r="BR527" i="1" s="1"/>
  <c r="BR513" i="1"/>
  <c r="BR534" i="1" s="1"/>
  <c r="BR511" i="1"/>
  <c r="BR532" i="1" s="1"/>
  <c r="BR508" i="1"/>
  <c r="BR529" i="1" s="1"/>
  <c r="BR520" i="1"/>
  <c r="BR541" i="1" s="1"/>
  <c r="BR507" i="1"/>
  <c r="BR528" i="1" s="1"/>
  <c r="BR512" i="1"/>
  <c r="BR533" i="1" s="1"/>
  <c r="BR516" i="1"/>
  <c r="BR537" i="1" s="1"/>
  <c r="BR521" i="1"/>
  <c r="BR542" i="1" s="1"/>
  <c r="BR517" i="1"/>
  <c r="BR538" i="1" s="1"/>
  <c r="BR519" i="1"/>
  <c r="BR540" i="1" s="1"/>
  <c r="BR505" i="1"/>
  <c r="BR526" i="1" s="1"/>
  <c r="BR509" i="1"/>
  <c r="BR530" i="1" s="1"/>
  <c r="BR514" i="1"/>
  <c r="BR535" i="1" s="1"/>
  <c r="BR510" i="1"/>
  <c r="BR531" i="1" s="1"/>
  <c r="BR518" i="1"/>
  <c r="BR539" i="1" s="1"/>
  <c r="BR515" i="1"/>
  <c r="BR536" i="1" s="1"/>
  <c r="BT501" i="1" l="1"/>
  <c r="BS503" i="1"/>
  <c r="BS524" i="1" s="1"/>
  <c r="BS504" i="1"/>
  <c r="BS525" i="1" s="1"/>
  <c r="BS516" i="1"/>
  <c r="BS537" i="1" s="1"/>
  <c r="BS517" i="1"/>
  <c r="BS538" i="1" s="1"/>
  <c r="BS508" i="1"/>
  <c r="BS529" i="1" s="1"/>
  <c r="BS521" i="1"/>
  <c r="BS542" i="1" s="1"/>
  <c r="BS512" i="1"/>
  <c r="BS533" i="1" s="1"/>
  <c r="BS518" i="1"/>
  <c r="BS539" i="1" s="1"/>
  <c r="BS519" i="1"/>
  <c r="BS540" i="1" s="1"/>
  <c r="BS506" i="1"/>
  <c r="BS527" i="1" s="1"/>
  <c r="BS509" i="1"/>
  <c r="BS530" i="1" s="1"/>
  <c r="BS511" i="1"/>
  <c r="BS532" i="1" s="1"/>
  <c r="BS515" i="1"/>
  <c r="BS536" i="1" s="1"/>
  <c r="BS505" i="1"/>
  <c r="BS526" i="1" s="1"/>
  <c r="BS510" i="1"/>
  <c r="BS531" i="1" s="1"/>
  <c r="BS507" i="1"/>
  <c r="BS528" i="1" s="1"/>
  <c r="BS513" i="1"/>
  <c r="BS534" i="1" s="1"/>
  <c r="BS520" i="1"/>
  <c r="BS541" i="1" s="1"/>
  <c r="BS514" i="1"/>
  <c r="BS535" i="1" s="1"/>
  <c r="BU501" i="1" l="1"/>
  <c r="BT503" i="1"/>
  <c r="BT524" i="1" s="1"/>
  <c r="BT504" i="1"/>
  <c r="BT525" i="1" s="1"/>
  <c r="BT509" i="1"/>
  <c r="BT530" i="1" s="1"/>
  <c r="BT507" i="1"/>
  <c r="BT528" i="1" s="1"/>
  <c r="BT506" i="1"/>
  <c r="BT527" i="1" s="1"/>
  <c r="BT515" i="1"/>
  <c r="BT536" i="1" s="1"/>
  <c r="BT511" i="1"/>
  <c r="BT532" i="1" s="1"/>
  <c r="BT518" i="1"/>
  <c r="BT539" i="1" s="1"/>
  <c r="BT521" i="1"/>
  <c r="BT542" i="1" s="1"/>
  <c r="BT510" i="1"/>
  <c r="BT531" i="1" s="1"/>
  <c r="BT514" i="1"/>
  <c r="BT535" i="1" s="1"/>
  <c r="BT516" i="1"/>
  <c r="BT537" i="1" s="1"/>
  <c r="BT519" i="1"/>
  <c r="BT540" i="1" s="1"/>
  <c r="BT520" i="1"/>
  <c r="BT541" i="1" s="1"/>
  <c r="BT513" i="1"/>
  <c r="BT534" i="1" s="1"/>
  <c r="BT517" i="1"/>
  <c r="BT538" i="1" s="1"/>
  <c r="BT508" i="1"/>
  <c r="BT529" i="1" s="1"/>
  <c r="BT505" i="1"/>
  <c r="BT526" i="1" s="1"/>
  <c r="BT512" i="1"/>
  <c r="BT533" i="1" s="1"/>
  <c r="BV501" i="1" l="1"/>
  <c r="BU503" i="1"/>
  <c r="BU524" i="1" s="1"/>
  <c r="BU504" i="1"/>
  <c r="BU525" i="1" s="1"/>
  <c r="BU520" i="1"/>
  <c r="BU541" i="1" s="1"/>
  <c r="BU507" i="1"/>
  <c r="BU528" i="1" s="1"/>
  <c r="BU510" i="1"/>
  <c r="BU531" i="1" s="1"/>
  <c r="BU515" i="1"/>
  <c r="BU536" i="1" s="1"/>
  <c r="BU511" i="1"/>
  <c r="BU532" i="1" s="1"/>
  <c r="BU505" i="1"/>
  <c r="BU526" i="1" s="1"/>
  <c r="BU514" i="1"/>
  <c r="BU535" i="1" s="1"/>
  <c r="BU508" i="1"/>
  <c r="BU529" i="1" s="1"/>
  <c r="BU512" i="1"/>
  <c r="BU533" i="1" s="1"/>
  <c r="BU517" i="1"/>
  <c r="BU538" i="1" s="1"/>
  <c r="BU506" i="1"/>
  <c r="BU527" i="1" s="1"/>
  <c r="BU513" i="1"/>
  <c r="BU534" i="1" s="1"/>
  <c r="BU521" i="1"/>
  <c r="BU542" i="1" s="1"/>
  <c r="BU519" i="1"/>
  <c r="BU540" i="1" s="1"/>
  <c r="BU509" i="1"/>
  <c r="BU530" i="1" s="1"/>
  <c r="BU516" i="1"/>
  <c r="BU537" i="1" s="1"/>
  <c r="BU518" i="1"/>
  <c r="BU539" i="1" s="1"/>
  <c r="BW501" i="1" l="1"/>
  <c r="BV503" i="1"/>
  <c r="BV524" i="1" s="1"/>
  <c r="BV504" i="1"/>
  <c r="BV525" i="1" s="1"/>
  <c r="BV512" i="1"/>
  <c r="BV533" i="1" s="1"/>
  <c r="BV517" i="1"/>
  <c r="BV538" i="1" s="1"/>
  <c r="BV507" i="1"/>
  <c r="BV528" i="1" s="1"/>
  <c r="BV509" i="1"/>
  <c r="BV530" i="1" s="1"/>
  <c r="BV514" i="1"/>
  <c r="BV535" i="1" s="1"/>
  <c r="BV516" i="1"/>
  <c r="BV537" i="1" s="1"/>
  <c r="BV520" i="1"/>
  <c r="BV541" i="1" s="1"/>
  <c r="BV513" i="1"/>
  <c r="BV534" i="1" s="1"/>
  <c r="BV510" i="1"/>
  <c r="BV531" i="1" s="1"/>
  <c r="BV515" i="1"/>
  <c r="BV536" i="1" s="1"/>
  <c r="BV518" i="1"/>
  <c r="BV539" i="1" s="1"/>
  <c r="BV506" i="1"/>
  <c r="BV527" i="1" s="1"/>
  <c r="BV508" i="1"/>
  <c r="BV529" i="1" s="1"/>
  <c r="BV505" i="1"/>
  <c r="BV526" i="1" s="1"/>
  <c r="BV519" i="1"/>
  <c r="BV540" i="1" s="1"/>
  <c r="BV511" i="1"/>
  <c r="BV532" i="1" s="1"/>
  <c r="BV521" i="1"/>
  <c r="BV542" i="1" s="1"/>
  <c r="BX501" i="1" l="1"/>
  <c r="BW503" i="1"/>
  <c r="BW524" i="1" s="1"/>
  <c r="BW504" i="1"/>
  <c r="BW525" i="1" s="1"/>
  <c r="BW507" i="1"/>
  <c r="BW528" i="1" s="1"/>
  <c r="BW521" i="1"/>
  <c r="BW542" i="1" s="1"/>
  <c r="BW518" i="1"/>
  <c r="BW539" i="1" s="1"/>
  <c r="BW510" i="1"/>
  <c r="BW531" i="1" s="1"/>
  <c r="BW511" i="1"/>
  <c r="BW532" i="1" s="1"/>
  <c r="BW512" i="1"/>
  <c r="BW533" i="1" s="1"/>
  <c r="BW519" i="1"/>
  <c r="BW540" i="1" s="1"/>
  <c r="BW513" i="1"/>
  <c r="BW534" i="1" s="1"/>
  <c r="BW517" i="1"/>
  <c r="BW538" i="1" s="1"/>
  <c r="BW509" i="1"/>
  <c r="BW530" i="1" s="1"/>
  <c r="BW505" i="1"/>
  <c r="BW526" i="1" s="1"/>
  <c r="BW515" i="1"/>
  <c r="BW536" i="1" s="1"/>
  <c r="BW520" i="1"/>
  <c r="BW541" i="1" s="1"/>
  <c r="BW508" i="1"/>
  <c r="BW529" i="1" s="1"/>
  <c r="BW514" i="1"/>
  <c r="BW535" i="1" s="1"/>
  <c r="BW516" i="1"/>
  <c r="BW537" i="1" s="1"/>
  <c r="BW506" i="1"/>
  <c r="BW527" i="1" s="1"/>
  <c r="BY501" i="1" l="1"/>
  <c r="BX503" i="1"/>
  <c r="BX524" i="1" s="1"/>
  <c r="BX504" i="1"/>
  <c r="BX525" i="1" s="1"/>
  <c r="BX519" i="1"/>
  <c r="BX540" i="1" s="1"/>
  <c r="BX521" i="1"/>
  <c r="BX542" i="1" s="1"/>
  <c r="BX516" i="1"/>
  <c r="BX537" i="1" s="1"/>
  <c r="BX517" i="1"/>
  <c r="BX538" i="1" s="1"/>
  <c r="BX508" i="1"/>
  <c r="BX529" i="1" s="1"/>
  <c r="BX513" i="1"/>
  <c r="BX534" i="1" s="1"/>
  <c r="BX514" i="1"/>
  <c r="BX535" i="1" s="1"/>
  <c r="BX507" i="1"/>
  <c r="BX528" i="1" s="1"/>
  <c r="BX509" i="1"/>
  <c r="BX530" i="1" s="1"/>
  <c r="BX505" i="1"/>
  <c r="BX526" i="1" s="1"/>
  <c r="BX512" i="1"/>
  <c r="BX533" i="1" s="1"/>
  <c r="BX510" i="1"/>
  <c r="BX531" i="1" s="1"/>
  <c r="BX515" i="1"/>
  <c r="BX536" i="1" s="1"/>
  <c r="BX518" i="1"/>
  <c r="BX539" i="1" s="1"/>
  <c r="BX511" i="1"/>
  <c r="BX532" i="1" s="1"/>
  <c r="BX506" i="1"/>
  <c r="BX527" i="1" s="1"/>
  <c r="BX520" i="1"/>
  <c r="BX541" i="1" s="1"/>
  <c r="BZ501" i="1" l="1"/>
  <c r="BY503" i="1"/>
  <c r="BY524" i="1" s="1"/>
  <c r="BY504" i="1"/>
  <c r="BY525" i="1" s="1"/>
  <c r="BY518" i="1"/>
  <c r="BY539" i="1" s="1"/>
  <c r="BY513" i="1"/>
  <c r="BY534" i="1" s="1"/>
  <c r="BY511" i="1"/>
  <c r="BY532" i="1" s="1"/>
  <c r="BY507" i="1"/>
  <c r="BY528" i="1" s="1"/>
  <c r="BY517" i="1"/>
  <c r="BY538" i="1" s="1"/>
  <c r="BY508" i="1"/>
  <c r="BY529" i="1" s="1"/>
  <c r="BY519" i="1"/>
  <c r="BY540" i="1" s="1"/>
  <c r="BY516" i="1"/>
  <c r="BY537" i="1" s="1"/>
  <c r="BY512" i="1"/>
  <c r="BY533" i="1" s="1"/>
  <c r="BY509" i="1"/>
  <c r="BY530" i="1" s="1"/>
  <c r="BY506" i="1"/>
  <c r="BY527" i="1" s="1"/>
  <c r="BY520" i="1"/>
  <c r="BY541" i="1" s="1"/>
  <c r="BY515" i="1"/>
  <c r="BY536" i="1" s="1"/>
  <c r="BY521" i="1"/>
  <c r="BY542" i="1" s="1"/>
  <c r="BY514" i="1"/>
  <c r="BY535" i="1" s="1"/>
  <c r="BY510" i="1"/>
  <c r="BY531" i="1" s="1"/>
  <c r="BY505" i="1"/>
  <c r="BY526" i="1" s="1"/>
  <c r="CA501" i="1" l="1"/>
  <c r="BZ503" i="1"/>
  <c r="BZ524" i="1" s="1"/>
  <c r="BZ504" i="1"/>
  <c r="BZ525" i="1" s="1"/>
  <c r="BZ507" i="1"/>
  <c r="BZ528" i="1" s="1"/>
  <c r="BZ516" i="1"/>
  <c r="BZ537" i="1" s="1"/>
  <c r="BZ518" i="1"/>
  <c r="BZ539" i="1" s="1"/>
  <c r="BZ521" i="1"/>
  <c r="BZ542" i="1" s="1"/>
  <c r="BZ508" i="1"/>
  <c r="BZ529" i="1" s="1"/>
  <c r="BZ519" i="1"/>
  <c r="BZ540" i="1" s="1"/>
  <c r="BZ510" i="1"/>
  <c r="BZ531" i="1" s="1"/>
  <c r="BZ514" i="1"/>
  <c r="BZ535" i="1" s="1"/>
  <c r="BZ505" i="1"/>
  <c r="BZ526" i="1" s="1"/>
  <c r="BZ520" i="1"/>
  <c r="BZ541" i="1" s="1"/>
  <c r="BZ515" i="1"/>
  <c r="BZ536" i="1" s="1"/>
  <c r="BZ506" i="1"/>
  <c r="BZ527" i="1" s="1"/>
  <c r="BZ513" i="1"/>
  <c r="BZ534" i="1" s="1"/>
  <c r="BZ509" i="1"/>
  <c r="BZ530" i="1" s="1"/>
  <c r="BZ511" i="1"/>
  <c r="BZ532" i="1" s="1"/>
  <c r="BZ517" i="1"/>
  <c r="BZ538" i="1" s="1"/>
  <c r="BZ512" i="1"/>
  <c r="BZ533" i="1" s="1"/>
  <c r="CB501" i="1" l="1"/>
  <c r="CA503" i="1"/>
  <c r="CA524" i="1" s="1"/>
  <c r="CA504" i="1"/>
  <c r="CA525" i="1" s="1"/>
  <c r="CA512" i="1"/>
  <c r="CA533" i="1" s="1"/>
  <c r="CA507" i="1"/>
  <c r="CA528" i="1" s="1"/>
  <c r="CA515" i="1"/>
  <c r="CA536" i="1" s="1"/>
  <c r="CA520" i="1"/>
  <c r="CA541" i="1" s="1"/>
  <c r="CA505" i="1"/>
  <c r="CA526" i="1" s="1"/>
  <c r="CA513" i="1"/>
  <c r="CA534" i="1" s="1"/>
  <c r="CA516" i="1"/>
  <c r="CA537" i="1" s="1"/>
  <c r="CA517" i="1"/>
  <c r="CA538" i="1" s="1"/>
  <c r="CA509" i="1"/>
  <c r="CA530" i="1" s="1"/>
  <c r="CA510" i="1"/>
  <c r="CA531" i="1" s="1"/>
  <c r="CA506" i="1"/>
  <c r="CA527" i="1" s="1"/>
  <c r="CA511" i="1"/>
  <c r="CA532" i="1" s="1"/>
  <c r="CA514" i="1"/>
  <c r="CA535" i="1" s="1"/>
  <c r="CA508" i="1"/>
  <c r="CA529" i="1" s="1"/>
  <c r="CA519" i="1"/>
  <c r="CA540" i="1" s="1"/>
  <c r="CA518" i="1"/>
  <c r="CA539" i="1" s="1"/>
  <c r="CA521" i="1"/>
  <c r="CA542" i="1" s="1"/>
  <c r="CC501" i="1" l="1"/>
  <c r="CB503" i="1"/>
  <c r="CB524" i="1" s="1"/>
  <c r="CB504" i="1"/>
  <c r="CB525" i="1" s="1"/>
  <c r="CB517" i="1"/>
  <c r="CB538" i="1" s="1"/>
  <c r="CB513" i="1"/>
  <c r="CB534" i="1" s="1"/>
  <c r="CB519" i="1"/>
  <c r="CB540" i="1" s="1"/>
  <c r="CB518" i="1"/>
  <c r="CB539" i="1" s="1"/>
  <c r="CB509" i="1"/>
  <c r="CB530" i="1" s="1"/>
  <c r="CB512" i="1"/>
  <c r="CB533" i="1" s="1"/>
  <c r="CB506" i="1"/>
  <c r="CB527" i="1" s="1"/>
  <c r="CB516" i="1"/>
  <c r="CB537" i="1" s="1"/>
  <c r="CB508" i="1"/>
  <c r="CB529" i="1" s="1"/>
  <c r="CB521" i="1"/>
  <c r="CB542" i="1" s="1"/>
  <c r="CB520" i="1"/>
  <c r="CB541" i="1" s="1"/>
  <c r="CB507" i="1"/>
  <c r="CB528" i="1" s="1"/>
  <c r="CB510" i="1"/>
  <c r="CB531" i="1" s="1"/>
  <c r="CB515" i="1"/>
  <c r="CB536" i="1" s="1"/>
  <c r="CB511" i="1"/>
  <c r="CB532" i="1" s="1"/>
  <c r="CB514" i="1"/>
  <c r="CB535" i="1" s="1"/>
  <c r="CB505" i="1"/>
  <c r="CB526" i="1" s="1"/>
  <c r="CD501" i="1" l="1"/>
  <c r="CC503" i="1"/>
  <c r="CC524" i="1" s="1"/>
  <c r="CC504" i="1"/>
  <c r="CC525" i="1" s="1"/>
  <c r="CC506" i="1"/>
  <c r="CC527" i="1" s="1"/>
  <c r="CC510" i="1"/>
  <c r="CC531" i="1" s="1"/>
  <c r="CC508" i="1"/>
  <c r="CC529" i="1" s="1"/>
  <c r="CC520" i="1"/>
  <c r="CC541" i="1" s="1"/>
  <c r="CC518" i="1"/>
  <c r="CC539" i="1" s="1"/>
  <c r="CC516" i="1"/>
  <c r="CC537" i="1" s="1"/>
  <c r="CC517" i="1"/>
  <c r="CC538" i="1" s="1"/>
  <c r="CC515" i="1"/>
  <c r="CC536" i="1" s="1"/>
  <c r="CC521" i="1"/>
  <c r="CC542" i="1" s="1"/>
  <c r="CC519" i="1"/>
  <c r="CC540" i="1" s="1"/>
  <c r="CC509" i="1"/>
  <c r="CC530" i="1" s="1"/>
  <c r="CC505" i="1"/>
  <c r="CC526" i="1" s="1"/>
  <c r="CC511" i="1"/>
  <c r="CC532" i="1" s="1"/>
  <c r="CC514" i="1"/>
  <c r="CC535" i="1" s="1"/>
  <c r="CC512" i="1"/>
  <c r="CC533" i="1" s="1"/>
  <c r="CC513" i="1"/>
  <c r="CC534" i="1" s="1"/>
  <c r="CC507" i="1"/>
  <c r="CC528" i="1" s="1"/>
  <c r="CE501" i="1" l="1"/>
  <c r="CD503" i="1"/>
  <c r="CD524" i="1" s="1"/>
  <c r="CD504" i="1"/>
  <c r="CD525" i="1" s="1"/>
  <c r="CD521" i="1"/>
  <c r="CD542" i="1" s="1"/>
  <c r="CD506" i="1"/>
  <c r="CD527" i="1" s="1"/>
  <c r="CD513" i="1"/>
  <c r="CD534" i="1" s="1"/>
  <c r="CD508" i="1"/>
  <c r="CD529" i="1" s="1"/>
  <c r="CD509" i="1"/>
  <c r="CD530" i="1" s="1"/>
  <c r="CD519" i="1"/>
  <c r="CD540" i="1" s="1"/>
  <c r="CD520" i="1"/>
  <c r="CD541" i="1" s="1"/>
  <c r="CD512" i="1"/>
  <c r="CD533" i="1" s="1"/>
  <c r="CD507" i="1"/>
  <c r="CD528" i="1" s="1"/>
  <c r="CD517" i="1"/>
  <c r="CD538" i="1" s="1"/>
  <c r="CD505" i="1"/>
  <c r="CD526" i="1" s="1"/>
  <c r="CD511" i="1"/>
  <c r="CD532" i="1" s="1"/>
  <c r="CD514" i="1"/>
  <c r="CD535" i="1" s="1"/>
  <c r="CD515" i="1"/>
  <c r="CD536" i="1" s="1"/>
  <c r="CD518" i="1"/>
  <c r="CD539" i="1" s="1"/>
  <c r="CD510" i="1"/>
  <c r="CD531" i="1" s="1"/>
  <c r="CD516" i="1"/>
  <c r="CD537" i="1" s="1"/>
  <c r="CF501" i="1" l="1"/>
  <c r="CE503" i="1"/>
  <c r="CE524" i="1" s="1"/>
  <c r="CE504" i="1"/>
  <c r="CE525" i="1" s="1"/>
  <c r="CE510" i="1"/>
  <c r="CE531" i="1" s="1"/>
  <c r="CE518" i="1"/>
  <c r="CE539" i="1" s="1"/>
  <c r="CE521" i="1"/>
  <c r="CE542" i="1" s="1"/>
  <c r="CE514" i="1"/>
  <c r="CE535" i="1" s="1"/>
  <c r="CE507" i="1"/>
  <c r="CE528" i="1" s="1"/>
  <c r="CE520" i="1"/>
  <c r="CE541" i="1" s="1"/>
  <c r="CE513" i="1"/>
  <c r="CE534" i="1" s="1"/>
  <c r="CE508" i="1"/>
  <c r="CE529" i="1" s="1"/>
  <c r="CE511" i="1"/>
  <c r="CE532" i="1" s="1"/>
  <c r="CE516" i="1"/>
  <c r="CE537" i="1" s="1"/>
  <c r="CE506" i="1"/>
  <c r="CE527" i="1" s="1"/>
  <c r="CE515" i="1"/>
  <c r="CE536" i="1" s="1"/>
  <c r="CE519" i="1"/>
  <c r="CE540" i="1" s="1"/>
  <c r="CE509" i="1"/>
  <c r="CE530" i="1" s="1"/>
  <c r="CE517" i="1"/>
  <c r="CE538" i="1" s="1"/>
  <c r="CE512" i="1"/>
  <c r="CE533" i="1" s="1"/>
  <c r="CE505" i="1"/>
  <c r="CE526" i="1" s="1"/>
  <c r="CF503" i="1" l="1"/>
  <c r="CF524" i="1" s="1"/>
  <c r="CF504" i="1"/>
  <c r="CF525" i="1" s="1"/>
  <c r="CF520" i="1"/>
  <c r="CF541" i="1" s="1"/>
  <c r="CF511" i="1"/>
  <c r="CF532" i="1" s="1"/>
  <c r="CF508" i="1"/>
  <c r="CF529" i="1" s="1"/>
  <c r="CF506" i="1"/>
  <c r="CF527" i="1" s="1"/>
  <c r="CF519" i="1"/>
  <c r="CF540" i="1" s="1"/>
  <c r="CF521" i="1"/>
  <c r="CF542" i="1" s="1"/>
  <c r="CF507" i="1"/>
  <c r="CF528" i="1" s="1"/>
  <c r="CF518" i="1"/>
  <c r="CF539" i="1" s="1"/>
  <c r="CF513" i="1"/>
  <c r="CF534" i="1" s="1"/>
  <c r="CF516" i="1"/>
  <c r="CF537" i="1" s="1"/>
  <c r="CF517" i="1"/>
  <c r="CF538" i="1" s="1"/>
  <c r="CF509" i="1"/>
  <c r="CF530" i="1" s="1"/>
  <c r="CF512" i="1"/>
  <c r="CF533" i="1" s="1"/>
  <c r="CF505" i="1"/>
  <c r="CF526" i="1" s="1"/>
  <c r="CF515" i="1"/>
  <c r="CF536" i="1" s="1"/>
  <c r="CF510" i="1"/>
  <c r="CF531" i="1" s="1"/>
  <c r="CF514" i="1"/>
  <c r="CF53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<sst xmlns="http://schemas.openxmlformats.org/spreadsheetml/2006/main" count="1042" uniqueCount="309">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</sst>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1" xfId="2" applyNumberFormat="1" applyFont="1" applyFill="1" applyBorder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EL\ILD__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יולי-2019</v>
          </cell>
        </row>
        <row r="4">
          <cell r="C4" t="str">
            <v>31.7.19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66107</v>
          </cell>
        </row>
        <row r="12">
          <cell r="B12" t="str">
            <v>קרן י'</v>
          </cell>
          <cell r="N12">
            <v>1587894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7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56"/>
  <sheetViews>
    <sheetView rightToLeft="1" tabSelected="1" workbookViewId="0">
      <selection activeCell="E8" sqref="E8"/>
    </sheetView>
  </sheetViews>
  <sheetFormatPr defaultColWidth="0" defaultRowHeight="12.75" zeroHeight="1" x14ac:dyDescent="0.2"/>
  <cols>
    <col min="1" max="1" width="7.5" style="156" customWidth="1"/>
    <col min="2" max="8" width="7.5" style="157" customWidth="1"/>
    <col min="9" max="9" width="34.375" style="157" customWidth="1"/>
    <col min="10" max="10" width="24.25" style="159" customWidth="1"/>
    <col min="11" max="11" width="10.75" style="159" customWidth="1"/>
    <col min="12" max="12" width="9.125" style="159" customWidth="1"/>
    <col min="13" max="13" width="8.75" style="159" customWidth="1"/>
    <col min="14" max="14" width="12.25" style="159" customWidth="1"/>
    <col min="15" max="15" width="9.375" style="159" customWidth="1"/>
    <col min="16" max="16" width="9.125" style="159" customWidth="1"/>
    <col min="17" max="17" width="11" style="159" bestFit="1" customWidth="1"/>
    <col min="18" max="18" width="9.375" style="159" customWidth="1"/>
    <col min="19" max="19" width="10.875" style="159" customWidth="1"/>
    <col min="20" max="20" width="11" style="159" customWidth="1"/>
    <col min="21" max="23" width="9.375" style="159" customWidth="1"/>
    <col min="24" max="24" width="13.625" style="159" bestFit="1" customWidth="1"/>
    <col min="25" max="27" width="9.375" style="159" customWidth="1"/>
    <col min="28" max="28" width="11.25" style="159" customWidth="1"/>
    <col min="29" max="29" width="14.25" style="159" customWidth="1"/>
    <col min="30" max="30" width="12" style="159" customWidth="1"/>
    <col min="31" max="35" width="9.375" style="159" customWidth="1"/>
    <col min="36" max="36" width="13.625" style="159" customWidth="1"/>
    <col min="37" max="84" width="9.375" style="159" hidden="1" customWidth="1"/>
    <col min="85" max="85" width="9.375" style="159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/>
    <col min="96" max="99" width="0" style="58" hidden="1"/>
    <col min="100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31.7.19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38.2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72" t="s">
        <v>233</v>
      </c>
      <c r="K6" s="163" t="s">
        <v>234</v>
      </c>
      <c r="L6" s="163" t="s">
        <v>235</v>
      </c>
      <c r="M6" s="163" t="s">
        <v>236</v>
      </c>
      <c r="N6" s="163" t="s">
        <v>237</v>
      </c>
      <c r="O6" s="163" t="s">
        <v>238</v>
      </c>
      <c r="P6" s="163" t="s">
        <v>239</v>
      </c>
      <c r="Q6" s="163" t="s">
        <v>240</v>
      </c>
      <c r="R6" s="163" t="s">
        <v>241</v>
      </c>
      <c r="S6" s="163" t="s">
        <v>242</v>
      </c>
      <c r="T6" s="163" t="s">
        <v>243</v>
      </c>
      <c r="U6" s="163" t="s">
        <v>244</v>
      </c>
      <c r="V6" s="163" t="s">
        <v>245</v>
      </c>
      <c r="W6" s="163" t="s">
        <v>246</v>
      </c>
      <c r="X6" s="163" t="s">
        <v>247</v>
      </c>
      <c r="Y6" s="163" t="s">
        <v>248</v>
      </c>
      <c r="Z6" s="163" t="s">
        <v>249</v>
      </c>
      <c r="AA6" s="163" t="s">
        <v>250</v>
      </c>
      <c r="AB6" s="163" t="s">
        <v>251</v>
      </c>
      <c r="AC6" s="163" t="s">
        <v>252</v>
      </c>
      <c r="AD6" s="163" t="s">
        <v>253</v>
      </c>
      <c r="AE6" s="163" t="s">
        <v>254</v>
      </c>
      <c r="AF6" s="163" t="s">
        <v>255</v>
      </c>
      <c r="AG6" s="163" t="s">
        <v>256</v>
      </c>
      <c r="AH6" s="163" t="s">
        <v>257</v>
      </c>
      <c r="AI6" s="163" t="s">
        <v>258</v>
      </c>
      <c r="AJ6" s="163" t="s">
        <v>259</v>
      </c>
      <c r="AK6" s="163" t="s">
        <v>260</v>
      </c>
      <c r="AL6" s="163" t="s">
        <v>261</v>
      </c>
      <c r="AM6" s="163" t="s">
        <v>262</v>
      </c>
      <c r="AN6" s="163" t="s">
        <v>263</v>
      </c>
      <c r="AO6" s="163" t="s">
        <v>264</v>
      </c>
      <c r="AP6" s="163" t="s">
        <v>265</v>
      </c>
      <c r="AQ6" s="163" t="s">
        <v>266</v>
      </c>
      <c r="AR6" s="163" t="s">
        <v>267</v>
      </c>
      <c r="AS6" s="163" t="s">
        <v>268</v>
      </c>
      <c r="AT6" s="163" t="s">
        <v>269</v>
      </c>
      <c r="AU6" s="163" t="s">
        <v>270</v>
      </c>
      <c r="AV6" s="163" t="s">
        <v>271</v>
      </c>
      <c r="AW6" s="163" t="s">
        <v>272</v>
      </c>
      <c r="AX6" s="163" t="s">
        <v>273</v>
      </c>
      <c r="AY6" s="163" t="s">
        <v>274</v>
      </c>
      <c r="AZ6" s="163" t="s">
        <v>275</v>
      </c>
      <c r="BA6" s="163" t="s">
        <v>276</v>
      </c>
      <c r="BB6" s="163" t="s">
        <v>277</v>
      </c>
      <c r="BC6" s="163" t="s">
        <v>278</v>
      </c>
      <c r="BD6" s="163" t="s">
        <v>279</v>
      </c>
      <c r="BE6" s="163" t="s">
        <v>280</v>
      </c>
      <c r="BF6" s="163" t="s">
        <v>281</v>
      </c>
      <c r="BG6" s="163" t="s">
        <v>282</v>
      </c>
      <c r="BH6" s="163" t="s">
        <v>283</v>
      </c>
      <c r="BI6" s="163" t="s">
        <v>284</v>
      </c>
      <c r="BJ6" s="163" t="s">
        <v>285</v>
      </c>
      <c r="BK6" s="163" t="s">
        <v>286</v>
      </c>
      <c r="BL6" s="163" t="s">
        <v>287</v>
      </c>
      <c r="BM6" s="163" t="s">
        <v>288</v>
      </c>
      <c r="BN6" s="163" t="s">
        <v>289</v>
      </c>
      <c r="BO6" s="163" t="s">
        <v>290</v>
      </c>
      <c r="BP6" s="163" t="s">
        <v>291</v>
      </c>
      <c r="BQ6" s="163" t="s">
        <v>292</v>
      </c>
      <c r="BR6" s="163" t="s">
        <v>293</v>
      </c>
      <c r="BS6" s="163" t="s">
        <v>294</v>
      </c>
      <c r="BT6" s="163" t="s">
        <v>295</v>
      </c>
      <c r="BU6" s="163" t="s">
        <v>296</v>
      </c>
      <c r="BV6" s="163" t="s">
        <v>297</v>
      </c>
      <c r="BW6" s="163" t="s">
        <v>298</v>
      </c>
      <c r="BX6" s="163" t="s">
        <v>299</v>
      </c>
      <c r="BY6" s="163" t="s">
        <v>300</v>
      </c>
      <c r="BZ6" s="163" t="s">
        <v>301</v>
      </c>
      <c r="CA6" s="163" t="s">
        <v>302</v>
      </c>
      <c r="CB6" s="163" t="s">
        <v>303</v>
      </c>
      <c r="CC6" s="163" t="s">
        <v>304</v>
      </c>
      <c r="CD6" s="163" t="s">
        <v>305</v>
      </c>
      <c r="CE6" s="163" t="s">
        <v>306</v>
      </c>
      <c r="CF6" s="163" t="s">
        <v>307</v>
      </c>
      <c r="CG6" s="163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2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2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3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0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90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0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1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13279236.342</v>
      </c>
      <c r="K11" s="52">
        <f t="shared" ref="K11:CG11" si="9">SUM(K12,K25,K393,K418,K455,K487,K495)</f>
        <v>0</v>
      </c>
      <c r="L11" s="53">
        <f t="shared" si="9"/>
        <v>68412.91</v>
      </c>
      <c r="M11" s="53">
        <f t="shared" si="9"/>
        <v>1735930.45</v>
      </c>
      <c r="N11" s="52">
        <f t="shared" si="9"/>
        <v>0</v>
      </c>
      <c r="O11" s="53">
        <f t="shared" si="9"/>
        <v>257862.20499999999</v>
      </c>
      <c r="P11" s="52">
        <f t="shared" si="9"/>
        <v>54214.273000000008</v>
      </c>
      <c r="Q11" s="52">
        <f t="shared" si="9"/>
        <v>2051309.67</v>
      </c>
      <c r="R11" s="52">
        <f t="shared" si="9"/>
        <v>43450.665000000001</v>
      </c>
      <c r="S11" s="52">
        <f t="shared" si="9"/>
        <v>609864.74</v>
      </c>
      <c r="T11" s="52">
        <f t="shared" si="9"/>
        <v>559000.26400000008</v>
      </c>
      <c r="U11" s="52">
        <f t="shared" si="9"/>
        <v>3590977.5469999998</v>
      </c>
      <c r="V11" s="52">
        <f t="shared" si="9"/>
        <v>96096.137000000002</v>
      </c>
      <c r="W11" s="52">
        <f t="shared" si="9"/>
        <v>19870.317999999999</v>
      </c>
      <c r="X11" s="52">
        <f t="shared" si="9"/>
        <v>89852.71</v>
      </c>
      <c r="Y11" s="52">
        <f t="shared" si="9"/>
        <v>183512.42999999996</v>
      </c>
      <c r="Z11" s="52">
        <f t="shared" si="9"/>
        <v>44406.536</v>
      </c>
      <c r="AA11" s="52">
        <f t="shared" si="9"/>
        <v>431020.23099999997</v>
      </c>
      <c r="AB11" s="53">
        <f t="shared" si="9"/>
        <v>411170.08100000001</v>
      </c>
      <c r="AC11" s="52">
        <f t="shared" si="9"/>
        <v>189126.47899999996</v>
      </c>
      <c r="AD11" s="52">
        <f t="shared" si="9"/>
        <v>2378152.2259999998</v>
      </c>
      <c r="AE11" s="52">
        <f t="shared" si="9"/>
        <v>254051.06300000002</v>
      </c>
      <c r="AF11" s="52">
        <f t="shared" si="9"/>
        <v>84567.938999999998</v>
      </c>
      <c r="AG11" s="52">
        <f t="shared" si="9"/>
        <v>63231.416000000005</v>
      </c>
      <c r="AH11" s="53">
        <f t="shared" si="9"/>
        <v>0</v>
      </c>
      <c r="AI11" s="52">
        <f t="shared" si="9"/>
        <v>29892.398999999998</v>
      </c>
      <c r="AJ11" s="53">
        <f t="shared" si="9"/>
        <v>33263.652999999998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5">
        <f t="shared" ref="J12:J75" si="11">SUM(K12:CG12)</f>
        <v>876222.39199999988</v>
      </c>
      <c r="K12" s="56">
        <f t="shared" ref="K12:BV12" si="12">SUM(K13,K21)</f>
        <v>0</v>
      </c>
      <c r="L12" s="56">
        <f>SUM(L13,L21)</f>
        <v>2784.92</v>
      </c>
      <c r="M12" s="56">
        <f t="shared" si="12"/>
        <v>116336.31</v>
      </c>
      <c r="N12" s="56">
        <f t="shared" si="12"/>
        <v>0</v>
      </c>
      <c r="O12" s="56">
        <f t="shared" si="12"/>
        <v>10954.415000000001</v>
      </c>
      <c r="P12" s="56">
        <f t="shared" si="12"/>
        <v>4005.7330000000002</v>
      </c>
      <c r="Q12" s="56">
        <f t="shared" si="12"/>
        <v>147629.54999999999</v>
      </c>
      <c r="R12" s="56">
        <f t="shared" si="12"/>
        <v>-27.395000000000039</v>
      </c>
      <c r="S12" s="56">
        <f t="shared" si="12"/>
        <v>31830.870000000003</v>
      </c>
      <c r="T12" s="56">
        <f t="shared" si="12"/>
        <v>54353.193999999996</v>
      </c>
      <c r="U12" s="56">
        <f t="shared" si="12"/>
        <v>265936.73700000002</v>
      </c>
      <c r="V12" s="56">
        <f t="shared" si="12"/>
        <v>1239.4169999999999</v>
      </c>
      <c r="W12" s="56">
        <f t="shared" si="12"/>
        <v>410.22799999999995</v>
      </c>
      <c r="X12" s="56">
        <f t="shared" si="12"/>
        <v>1595.4599999999998</v>
      </c>
      <c r="Y12" s="56">
        <f t="shared" si="12"/>
        <v>9666.7400000000016</v>
      </c>
      <c r="Z12" s="56">
        <f t="shared" si="12"/>
        <v>1472.6460000000002</v>
      </c>
      <c r="AA12" s="56">
        <f t="shared" si="12"/>
        <v>11728.651</v>
      </c>
      <c r="AB12" s="56">
        <f t="shared" si="12"/>
        <v>13580.601000000001</v>
      </c>
      <c r="AC12" s="56">
        <f t="shared" si="12"/>
        <v>7860.5190000000002</v>
      </c>
      <c r="AD12" s="56">
        <f t="shared" si="12"/>
        <v>165821.886</v>
      </c>
      <c r="AE12" s="56">
        <f t="shared" si="12"/>
        <v>11321.083000000001</v>
      </c>
      <c r="AF12" s="56">
        <f t="shared" si="12"/>
        <v>6951.1390000000001</v>
      </c>
      <c r="AG12" s="56">
        <f t="shared" si="12"/>
        <v>6635.1060000000007</v>
      </c>
      <c r="AH12" s="56">
        <f t="shared" si="12"/>
        <v>0</v>
      </c>
      <c r="AI12" s="56">
        <f t="shared" si="12"/>
        <v>2561.5789999999997</v>
      </c>
      <c r="AJ12" s="56">
        <f t="shared" si="12"/>
        <v>1573.0030000000002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13</v>
      </c>
      <c r="E13" s="60" t="s">
        <v>14</v>
      </c>
      <c r="F13" s="61"/>
      <c r="G13" s="62"/>
      <c r="H13" s="62"/>
      <c r="I13" s="49"/>
      <c r="J13" s="55">
        <f t="shared" si="11"/>
        <v>876222.39199999988</v>
      </c>
      <c r="K13" s="56">
        <f t="shared" ref="K13:BB13" si="14">SUM(K14:K20)</f>
        <v>0</v>
      </c>
      <c r="L13" s="56">
        <f>SUM(L14:L20)</f>
        <v>2784.92</v>
      </c>
      <c r="M13" s="56">
        <f t="shared" si="14"/>
        <v>116336.31</v>
      </c>
      <c r="N13" s="56">
        <f t="shared" si="14"/>
        <v>0</v>
      </c>
      <c r="O13" s="56">
        <f t="shared" si="14"/>
        <v>10954.415000000001</v>
      </c>
      <c r="P13" s="56">
        <f t="shared" si="14"/>
        <v>4005.7330000000002</v>
      </c>
      <c r="Q13" s="56">
        <f t="shared" si="14"/>
        <v>147629.54999999999</v>
      </c>
      <c r="R13" s="56">
        <f t="shared" si="14"/>
        <v>-27.395000000000039</v>
      </c>
      <c r="S13" s="56">
        <f t="shared" si="14"/>
        <v>31830.870000000003</v>
      </c>
      <c r="T13" s="56">
        <f t="shared" si="14"/>
        <v>54353.193999999996</v>
      </c>
      <c r="U13" s="56">
        <f t="shared" si="14"/>
        <v>265936.73700000002</v>
      </c>
      <c r="V13" s="56">
        <f t="shared" si="14"/>
        <v>1239.4169999999999</v>
      </c>
      <c r="W13" s="56">
        <f t="shared" si="14"/>
        <v>410.22799999999995</v>
      </c>
      <c r="X13" s="56">
        <f t="shared" si="14"/>
        <v>1595.4599999999998</v>
      </c>
      <c r="Y13" s="56">
        <f t="shared" si="14"/>
        <v>9666.7400000000016</v>
      </c>
      <c r="Z13" s="56">
        <f t="shared" si="14"/>
        <v>1472.6460000000002</v>
      </c>
      <c r="AA13" s="56">
        <f t="shared" si="14"/>
        <v>11728.651</v>
      </c>
      <c r="AB13" s="56">
        <f t="shared" si="14"/>
        <v>13580.601000000001</v>
      </c>
      <c r="AC13" s="56">
        <f t="shared" si="14"/>
        <v>7860.5190000000002</v>
      </c>
      <c r="AD13" s="56">
        <f t="shared" si="14"/>
        <v>165821.886</v>
      </c>
      <c r="AE13" s="56">
        <f t="shared" si="14"/>
        <v>11321.083000000001</v>
      </c>
      <c r="AF13" s="56">
        <f t="shared" si="14"/>
        <v>6951.1390000000001</v>
      </c>
      <c r="AG13" s="56">
        <f t="shared" si="14"/>
        <v>6635.1060000000007</v>
      </c>
      <c r="AH13" s="56">
        <f t="shared" si="14"/>
        <v>0</v>
      </c>
      <c r="AI13" s="56">
        <f>SUM(AI14:AI20)</f>
        <v>2561.5789999999997</v>
      </c>
      <c r="AJ13" s="56">
        <f>SUM(AJ14:AJ20)</f>
        <v>1573.0030000000002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761896.91200000001</v>
      </c>
      <c r="K14" s="66"/>
      <c r="L14" s="67">
        <v>2245.69</v>
      </c>
      <c r="M14" s="67">
        <v>82566.36</v>
      </c>
      <c r="N14" s="67"/>
      <c r="O14" s="67">
        <f>9459.6+103.745</f>
        <v>9563.3450000000012</v>
      </c>
      <c r="P14" s="67">
        <f>2890.75+35.083</f>
        <v>2925.8330000000001</v>
      </c>
      <c r="Q14" s="67">
        <f>105768.52+3679.22</f>
        <v>109447.74</v>
      </c>
      <c r="R14" s="67">
        <f>-386.67+359.275</f>
        <v>-27.395000000000039</v>
      </c>
      <c r="S14" s="67">
        <f>28449.49+3009.8</f>
        <v>31459.29</v>
      </c>
      <c r="T14" s="67">
        <f>50098.99+4313.634</f>
        <v>54412.623999999996</v>
      </c>
      <c r="U14" s="67">
        <f>246753.89+19567.057</f>
        <v>266320.94700000004</v>
      </c>
      <c r="V14" s="68">
        <f>852.29-2.843</f>
        <v>849.447</v>
      </c>
      <c r="W14" s="67">
        <f>385.65-5.942</f>
        <v>379.70799999999997</v>
      </c>
      <c r="X14" s="67">
        <f>1207.83-8.46</f>
        <v>1199.3699999999999</v>
      </c>
      <c r="Y14" s="67">
        <f>8855.18+651.61</f>
        <v>9506.7900000000009</v>
      </c>
      <c r="Z14" s="67">
        <f>1352.44-3.254</f>
        <v>1349.1860000000001</v>
      </c>
      <c r="AA14" s="67">
        <f>9875.05+1167.431</f>
        <v>11042.481</v>
      </c>
      <c r="AB14" s="67">
        <f>12310.2+532.021</f>
        <v>12842.221000000001</v>
      </c>
      <c r="AC14" s="67">
        <f>4238.89+521.099</f>
        <v>4759.9890000000005</v>
      </c>
      <c r="AD14" s="67">
        <f>130021.67+6015.146</f>
        <v>136036.81599999999</v>
      </c>
      <c r="AE14" s="67">
        <f>9833.43-186.097</f>
        <v>9647.3330000000005</v>
      </c>
      <c r="AF14" s="67">
        <f>6246.09+19.419</f>
        <v>6265.509</v>
      </c>
      <c r="AG14" s="67">
        <f>5453.27+8.246</f>
        <v>5461.5160000000005</v>
      </c>
      <c r="AH14" s="67"/>
      <c r="AI14" s="67">
        <f>2096.22+0.319</f>
        <v>2096.5389999999998</v>
      </c>
      <c r="AJ14" s="67">
        <f>1351.75+193.823</f>
        <v>1545.5730000000001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112420.65000000001</v>
      </c>
      <c r="K15" s="66"/>
      <c r="L15" s="66">
        <v>539.23</v>
      </c>
      <c r="M15" s="66">
        <v>31865.119999999999</v>
      </c>
      <c r="N15" s="66"/>
      <c r="O15" s="66">
        <v>1391.07</v>
      </c>
      <c r="P15" s="66">
        <v>1079.9000000000001</v>
      </c>
      <c r="Q15" s="66">
        <f>38181.81</f>
        <v>38181.81</v>
      </c>
      <c r="R15" s="66"/>
      <c r="S15" s="66">
        <v>371.58</v>
      </c>
      <c r="T15" s="66">
        <v>-59.43</v>
      </c>
      <c r="U15" s="66">
        <v>-384.21</v>
      </c>
      <c r="V15" s="66">
        <v>389.97</v>
      </c>
      <c r="W15" s="66">
        <v>30.52</v>
      </c>
      <c r="X15" s="66">
        <v>396.09</v>
      </c>
      <c r="Y15" s="66">
        <v>159.94999999999999</v>
      </c>
      <c r="Z15" s="66">
        <v>123.46</v>
      </c>
      <c r="AA15" s="66">
        <v>686.17</v>
      </c>
      <c r="AB15" s="66">
        <v>738.38</v>
      </c>
      <c r="AC15" s="66">
        <v>3100.53</v>
      </c>
      <c r="AD15" s="66">
        <v>29785.07</v>
      </c>
      <c r="AE15" s="66">
        <v>1673.75</v>
      </c>
      <c r="AF15" s="66">
        <v>685.63</v>
      </c>
      <c r="AG15" s="66">
        <v>1173.5899999999999</v>
      </c>
      <c r="AH15" s="66"/>
      <c r="AI15" s="66">
        <v>465.04</v>
      </c>
      <c r="AJ15" s="66">
        <v>27.43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1904.83</v>
      </c>
      <c r="K16" s="66"/>
      <c r="L16" s="66"/>
      <c r="M16" s="66">
        <v>1904.83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0" customFormat="1" ht="14.1" customHeight="1" x14ac:dyDescent="0.3">
      <c r="A24" s="48">
        <f t="shared" si="10"/>
        <v>23</v>
      </c>
      <c r="B24" s="72"/>
      <c r="C24" s="72"/>
      <c r="D24" s="72"/>
      <c r="E24" s="72"/>
      <c r="F24" s="72"/>
      <c r="G24" s="72"/>
      <c r="H24" s="72"/>
      <c r="I24" s="73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6"/>
      <c r="CH24" s="9"/>
      <c r="CI24" s="79"/>
      <c r="CK24" s="47">
        <v>1</v>
      </c>
    </row>
    <row r="25" spans="1:89" s="80" customFormat="1" ht="14.1" customHeight="1" x14ac:dyDescent="0.3">
      <c r="A25" s="48">
        <f t="shared" si="10"/>
        <v>24</v>
      </c>
      <c r="B25" s="65"/>
      <c r="C25" s="49" t="s">
        <v>32</v>
      </c>
      <c r="D25" s="77" t="s">
        <v>33</v>
      </c>
      <c r="E25" s="62"/>
      <c r="F25" s="61"/>
      <c r="G25" s="62"/>
      <c r="H25" s="62"/>
      <c r="I25" s="62"/>
      <c r="J25" s="55">
        <f t="shared" si="11"/>
        <v>12038134.799999997</v>
      </c>
      <c r="K25" s="56">
        <f>SUM(K26,K97,K156,K190,K198,K210,K218,K235,K176,K45,K281)</f>
        <v>0</v>
      </c>
      <c r="L25" s="78">
        <f t="shared" ref="L25:BW25" si="18">SUM(L26,L97,L156,L190,L198,L210,L218,L235,L176,L45,L281)</f>
        <v>63716</v>
      </c>
      <c r="M25" s="78">
        <f t="shared" si="18"/>
        <v>1474070.74</v>
      </c>
      <c r="N25" s="56">
        <f t="shared" si="18"/>
        <v>0</v>
      </c>
      <c r="O25" s="78">
        <f t="shared" si="18"/>
        <v>239566.27999999997</v>
      </c>
      <c r="P25" s="56">
        <f t="shared" si="18"/>
        <v>49295.930000000008</v>
      </c>
      <c r="Q25" s="56">
        <f t="shared" si="18"/>
        <v>1766811.73</v>
      </c>
      <c r="R25" s="56">
        <f t="shared" si="18"/>
        <v>43478.06</v>
      </c>
      <c r="S25" s="56">
        <f t="shared" si="18"/>
        <v>575920.69999999995</v>
      </c>
      <c r="T25" s="56">
        <f t="shared" si="18"/>
        <v>504647.07000000007</v>
      </c>
      <c r="U25" s="56">
        <f t="shared" si="18"/>
        <v>3295604.9399999995</v>
      </c>
      <c r="V25" s="56">
        <f t="shared" si="18"/>
        <v>94755.64</v>
      </c>
      <c r="W25" s="56">
        <f t="shared" si="18"/>
        <v>19460.09</v>
      </c>
      <c r="X25" s="56">
        <f t="shared" si="18"/>
        <v>88038.77</v>
      </c>
      <c r="Y25" s="56">
        <f t="shared" si="18"/>
        <v>173022.72999999998</v>
      </c>
      <c r="Z25" s="56">
        <f t="shared" si="18"/>
        <v>42933.89</v>
      </c>
      <c r="AA25" s="56">
        <f t="shared" si="18"/>
        <v>415881.23</v>
      </c>
      <c r="AB25" s="78">
        <f t="shared" si="18"/>
        <v>395407.5</v>
      </c>
      <c r="AC25" s="56">
        <f t="shared" si="18"/>
        <v>181265.95999999996</v>
      </c>
      <c r="AD25" s="56">
        <f t="shared" si="18"/>
        <v>2189744.52</v>
      </c>
      <c r="AE25" s="56">
        <f t="shared" si="18"/>
        <v>235827.43000000002</v>
      </c>
      <c r="AF25" s="56">
        <f t="shared" si="18"/>
        <v>75540.02</v>
      </c>
      <c r="AG25" s="56">
        <f t="shared" si="18"/>
        <v>54746.820000000007</v>
      </c>
      <c r="AH25" s="56">
        <f t="shared" si="18"/>
        <v>0</v>
      </c>
      <c r="AI25" s="56">
        <f t="shared" si="18"/>
        <v>26708.1</v>
      </c>
      <c r="AJ25" s="56">
        <f t="shared" si="18"/>
        <v>31690.649999999998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79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4872337.5600000015</v>
      </c>
      <c r="K26" s="56">
        <f>SUM(K27,K37)</f>
        <v>0</v>
      </c>
      <c r="L26" s="56">
        <f t="shared" ref="L26:BW26" si="20">SUM(L27,L37)</f>
        <v>26505.09</v>
      </c>
      <c r="M26" s="56">
        <f t="shared" si="20"/>
        <v>364997.69999999995</v>
      </c>
      <c r="N26" s="56">
        <f t="shared" si="20"/>
        <v>0</v>
      </c>
      <c r="O26" s="56">
        <f t="shared" si="20"/>
        <v>194051.07</v>
      </c>
      <c r="P26" s="56">
        <f t="shared" si="20"/>
        <v>298.08</v>
      </c>
      <c r="Q26" s="56">
        <f t="shared" si="20"/>
        <v>533350.30000000005</v>
      </c>
      <c r="R26" s="56">
        <f t="shared" si="20"/>
        <v>43478.06</v>
      </c>
      <c r="S26" s="56">
        <f t="shared" si="20"/>
        <v>461527.77</v>
      </c>
      <c r="T26" s="56">
        <f t="shared" si="20"/>
        <v>152317.5</v>
      </c>
      <c r="U26" s="56">
        <f t="shared" si="20"/>
        <v>1527841.53</v>
      </c>
      <c r="V26" s="56">
        <f t="shared" si="20"/>
        <v>72002</v>
      </c>
      <c r="W26" s="56">
        <f t="shared" si="20"/>
        <v>0</v>
      </c>
      <c r="X26" s="56">
        <f t="shared" si="20"/>
        <v>24056.35</v>
      </c>
      <c r="Y26" s="56">
        <f t="shared" si="20"/>
        <v>137630.28</v>
      </c>
      <c r="Z26" s="56">
        <f t="shared" si="20"/>
        <v>0</v>
      </c>
      <c r="AA26" s="56">
        <f t="shared" si="20"/>
        <v>93549.180000000008</v>
      </c>
      <c r="AB26" s="56">
        <f t="shared" si="20"/>
        <v>318789.48</v>
      </c>
      <c r="AC26" s="56">
        <f t="shared" si="20"/>
        <v>34280.199999999997</v>
      </c>
      <c r="AD26" s="56">
        <f t="shared" si="20"/>
        <v>770107.85</v>
      </c>
      <c r="AE26" s="56">
        <f t="shared" si="20"/>
        <v>57690.15</v>
      </c>
      <c r="AF26" s="56">
        <f t="shared" si="20"/>
        <v>20872.25</v>
      </c>
      <c r="AG26" s="56">
        <f t="shared" si="20"/>
        <v>18666.009999999998</v>
      </c>
      <c r="AH26" s="56">
        <f t="shared" si="20"/>
        <v>0</v>
      </c>
      <c r="AI26" s="56">
        <f t="shared" si="20"/>
        <v>12362.98</v>
      </c>
      <c r="AJ26" s="56">
        <f t="shared" si="20"/>
        <v>7963.7300000000005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15</v>
      </c>
      <c r="F27" s="81" t="s">
        <v>14</v>
      </c>
      <c r="G27" s="65"/>
      <c r="H27" s="65"/>
      <c r="I27" s="65"/>
      <c r="J27" s="55">
        <f t="shared" si="11"/>
        <v>4866336.9000000022</v>
      </c>
      <c r="K27" s="82">
        <f>SUM(K28,K35:K36)</f>
        <v>0</v>
      </c>
      <c r="L27" s="82">
        <f t="shared" ref="L27:BW27" si="23">SUM(L28,L35:L36)</f>
        <v>26505.09</v>
      </c>
      <c r="M27" s="82">
        <f t="shared" si="23"/>
        <v>364997.69999999995</v>
      </c>
      <c r="N27" s="82">
        <f t="shared" si="23"/>
        <v>0</v>
      </c>
      <c r="O27" s="82">
        <f t="shared" si="23"/>
        <v>194051.07</v>
      </c>
      <c r="P27" s="82">
        <f t="shared" si="23"/>
        <v>298.08</v>
      </c>
      <c r="Q27" s="82">
        <f t="shared" si="23"/>
        <v>533350.30000000005</v>
      </c>
      <c r="R27" s="82">
        <f t="shared" si="23"/>
        <v>43478.06</v>
      </c>
      <c r="S27" s="82">
        <f t="shared" si="23"/>
        <v>461527.77</v>
      </c>
      <c r="T27" s="82">
        <f t="shared" si="23"/>
        <v>152317.5</v>
      </c>
      <c r="U27" s="82">
        <f t="shared" si="23"/>
        <v>1527841.53</v>
      </c>
      <c r="V27" s="82">
        <f t="shared" si="23"/>
        <v>72002</v>
      </c>
      <c r="W27" s="82">
        <f t="shared" si="23"/>
        <v>0</v>
      </c>
      <c r="X27" s="82">
        <f t="shared" si="23"/>
        <v>24056.35</v>
      </c>
      <c r="Y27" s="82">
        <f t="shared" si="23"/>
        <v>133587.97</v>
      </c>
      <c r="Z27" s="82">
        <f t="shared" si="23"/>
        <v>0</v>
      </c>
      <c r="AA27" s="82">
        <f t="shared" si="23"/>
        <v>93549.180000000008</v>
      </c>
      <c r="AB27" s="82">
        <f t="shared" si="23"/>
        <v>318604.73</v>
      </c>
      <c r="AC27" s="82">
        <f t="shared" si="23"/>
        <v>34280.199999999997</v>
      </c>
      <c r="AD27" s="82">
        <f t="shared" si="23"/>
        <v>768334.25</v>
      </c>
      <c r="AE27" s="82">
        <f t="shared" si="23"/>
        <v>57690.15</v>
      </c>
      <c r="AF27" s="82">
        <f t="shared" si="23"/>
        <v>20872.25</v>
      </c>
      <c r="AG27" s="82">
        <f t="shared" si="23"/>
        <v>18666.009999999998</v>
      </c>
      <c r="AH27" s="82">
        <f t="shared" si="23"/>
        <v>0</v>
      </c>
      <c r="AI27" s="82">
        <f t="shared" si="23"/>
        <v>12362.98</v>
      </c>
      <c r="AJ27" s="82">
        <f t="shared" si="23"/>
        <v>7963.7300000000005</v>
      </c>
      <c r="AK27" s="82">
        <f t="shared" si="23"/>
        <v>0</v>
      </c>
      <c r="AL27" s="82">
        <f t="shared" si="23"/>
        <v>0</v>
      </c>
      <c r="AM27" s="82">
        <f t="shared" si="23"/>
        <v>0</v>
      </c>
      <c r="AN27" s="82">
        <f t="shared" si="23"/>
        <v>0</v>
      </c>
      <c r="AO27" s="82">
        <f t="shared" si="23"/>
        <v>0</v>
      </c>
      <c r="AP27" s="82">
        <f t="shared" si="23"/>
        <v>0</v>
      </c>
      <c r="AQ27" s="82">
        <f t="shared" si="23"/>
        <v>0</v>
      </c>
      <c r="AR27" s="82">
        <f t="shared" si="23"/>
        <v>0</v>
      </c>
      <c r="AS27" s="82">
        <f t="shared" si="23"/>
        <v>0</v>
      </c>
      <c r="AT27" s="82">
        <f t="shared" si="23"/>
        <v>0</v>
      </c>
      <c r="AU27" s="82">
        <f t="shared" si="23"/>
        <v>0</v>
      </c>
      <c r="AV27" s="82">
        <f t="shared" si="23"/>
        <v>0</v>
      </c>
      <c r="AW27" s="82">
        <f t="shared" si="23"/>
        <v>0</v>
      </c>
      <c r="AX27" s="82">
        <f t="shared" si="23"/>
        <v>0</v>
      </c>
      <c r="AY27" s="82">
        <f t="shared" si="23"/>
        <v>0</v>
      </c>
      <c r="AZ27" s="82">
        <f t="shared" si="23"/>
        <v>0</v>
      </c>
      <c r="BA27" s="82">
        <f t="shared" si="23"/>
        <v>0</v>
      </c>
      <c r="BB27" s="82">
        <f t="shared" si="23"/>
        <v>0</v>
      </c>
      <c r="BC27" s="82">
        <f t="shared" si="23"/>
        <v>0</v>
      </c>
      <c r="BD27" s="82">
        <f t="shared" si="23"/>
        <v>0</v>
      </c>
      <c r="BE27" s="82">
        <f t="shared" si="23"/>
        <v>0</v>
      </c>
      <c r="BF27" s="82">
        <f t="shared" si="23"/>
        <v>0</v>
      </c>
      <c r="BG27" s="82">
        <f t="shared" si="23"/>
        <v>0</v>
      </c>
      <c r="BH27" s="82">
        <f t="shared" si="23"/>
        <v>0</v>
      </c>
      <c r="BI27" s="82">
        <f t="shared" si="23"/>
        <v>0</v>
      </c>
      <c r="BJ27" s="82">
        <f t="shared" si="23"/>
        <v>0</v>
      </c>
      <c r="BK27" s="82">
        <f t="shared" si="23"/>
        <v>0</v>
      </c>
      <c r="BL27" s="82">
        <f t="shared" si="23"/>
        <v>0</v>
      </c>
      <c r="BM27" s="82">
        <f t="shared" si="23"/>
        <v>0</v>
      </c>
      <c r="BN27" s="82">
        <f t="shared" si="23"/>
        <v>0</v>
      </c>
      <c r="BO27" s="82">
        <f t="shared" si="23"/>
        <v>0</v>
      </c>
      <c r="BP27" s="82">
        <f t="shared" si="23"/>
        <v>0</v>
      </c>
      <c r="BQ27" s="82">
        <f t="shared" si="23"/>
        <v>0</v>
      </c>
      <c r="BR27" s="82">
        <f t="shared" si="23"/>
        <v>0</v>
      </c>
      <c r="BS27" s="82">
        <f t="shared" si="23"/>
        <v>0</v>
      </c>
      <c r="BT27" s="82">
        <f t="shared" si="23"/>
        <v>0</v>
      </c>
      <c r="BU27" s="82">
        <f t="shared" si="23"/>
        <v>0</v>
      </c>
      <c r="BV27" s="82">
        <f t="shared" si="23"/>
        <v>0</v>
      </c>
      <c r="BW27" s="82">
        <f t="shared" si="23"/>
        <v>0</v>
      </c>
      <c r="BX27" s="82">
        <f t="shared" ref="BX27:CG27" si="24">SUM(BX28,BX35:BX36)</f>
        <v>0</v>
      </c>
      <c r="BY27" s="82">
        <f t="shared" si="24"/>
        <v>0</v>
      </c>
      <c r="BZ27" s="82">
        <f t="shared" si="24"/>
        <v>0</v>
      </c>
      <c r="CA27" s="82">
        <f t="shared" si="24"/>
        <v>0</v>
      </c>
      <c r="CB27" s="82">
        <f t="shared" si="24"/>
        <v>0</v>
      </c>
      <c r="CC27" s="82">
        <f t="shared" si="24"/>
        <v>0</v>
      </c>
      <c r="CD27" s="82">
        <f t="shared" si="24"/>
        <v>0</v>
      </c>
      <c r="CE27" s="82">
        <f t="shared" si="24"/>
        <v>0</v>
      </c>
      <c r="CF27" s="82">
        <f t="shared" si="24"/>
        <v>0</v>
      </c>
      <c r="CG27" s="83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4" t="s">
        <v>35</v>
      </c>
      <c r="G28" s="85" t="s">
        <v>36</v>
      </c>
      <c r="H28" s="85"/>
      <c r="I28" s="85"/>
      <c r="J28" s="55">
        <f t="shared" si="11"/>
        <v>4839831.8100000015</v>
      </c>
      <c r="K28" s="82">
        <f t="shared" ref="K28:BB28" si="25">SUM(K29:K33)</f>
        <v>0</v>
      </c>
      <c r="L28" s="82">
        <f t="shared" si="25"/>
        <v>0</v>
      </c>
      <c r="M28" s="82">
        <f t="shared" si="25"/>
        <v>364997.69999999995</v>
      </c>
      <c r="N28" s="82">
        <f t="shared" si="25"/>
        <v>0</v>
      </c>
      <c r="O28" s="82">
        <f t="shared" si="25"/>
        <v>194051.07</v>
      </c>
      <c r="P28" s="82">
        <f t="shared" si="25"/>
        <v>298.08</v>
      </c>
      <c r="Q28" s="82">
        <f t="shared" si="25"/>
        <v>533350.30000000005</v>
      </c>
      <c r="R28" s="82">
        <f t="shared" si="25"/>
        <v>43478.06</v>
      </c>
      <c r="S28" s="82">
        <f t="shared" si="25"/>
        <v>461527.77</v>
      </c>
      <c r="T28" s="82">
        <f t="shared" si="25"/>
        <v>152317.5</v>
      </c>
      <c r="U28" s="82">
        <f t="shared" si="25"/>
        <v>1527841.53</v>
      </c>
      <c r="V28" s="82">
        <f t="shared" si="25"/>
        <v>72002</v>
      </c>
      <c r="W28" s="82">
        <f t="shared" si="25"/>
        <v>0</v>
      </c>
      <c r="X28" s="82">
        <f t="shared" si="25"/>
        <v>24056.35</v>
      </c>
      <c r="Y28" s="82">
        <f t="shared" si="25"/>
        <v>133587.97</v>
      </c>
      <c r="Z28" s="82">
        <f t="shared" si="25"/>
        <v>0</v>
      </c>
      <c r="AA28" s="82">
        <f t="shared" si="25"/>
        <v>93549.180000000008</v>
      </c>
      <c r="AB28" s="82">
        <f t="shared" si="25"/>
        <v>318604.73</v>
      </c>
      <c r="AC28" s="82">
        <f t="shared" si="25"/>
        <v>34280.199999999997</v>
      </c>
      <c r="AD28" s="82">
        <f t="shared" si="25"/>
        <v>768334.25</v>
      </c>
      <c r="AE28" s="82">
        <f t="shared" si="25"/>
        <v>57690.15</v>
      </c>
      <c r="AF28" s="82">
        <f t="shared" si="25"/>
        <v>20872.25</v>
      </c>
      <c r="AG28" s="82">
        <f t="shared" si="25"/>
        <v>18666.009999999998</v>
      </c>
      <c r="AH28" s="82">
        <f t="shared" si="25"/>
        <v>0</v>
      </c>
      <c r="AI28" s="82">
        <f t="shared" si="25"/>
        <v>12362.98</v>
      </c>
      <c r="AJ28" s="82">
        <f t="shared" si="25"/>
        <v>7963.7300000000005</v>
      </c>
      <c r="AK28" s="82">
        <f t="shared" si="25"/>
        <v>0</v>
      </c>
      <c r="AL28" s="82">
        <f t="shared" si="25"/>
        <v>0</v>
      </c>
      <c r="AM28" s="82">
        <f t="shared" si="25"/>
        <v>0</v>
      </c>
      <c r="AN28" s="82">
        <f t="shared" si="25"/>
        <v>0</v>
      </c>
      <c r="AO28" s="82">
        <f t="shared" si="25"/>
        <v>0</v>
      </c>
      <c r="AP28" s="82">
        <f t="shared" si="25"/>
        <v>0</v>
      </c>
      <c r="AQ28" s="82">
        <f t="shared" si="25"/>
        <v>0</v>
      </c>
      <c r="AR28" s="82">
        <f t="shared" si="25"/>
        <v>0</v>
      </c>
      <c r="AS28" s="82">
        <f t="shared" si="25"/>
        <v>0</v>
      </c>
      <c r="AT28" s="82">
        <f t="shared" si="25"/>
        <v>0</v>
      </c>
      <c r="AU28" s="82">
        <f t="shared" si="25"/>
        <v>0</v>
      </c>
      <c r="AV28" s="82">
        <f t="shared" si="25"/>
        <v>0</v>
      </c>
      <c r="AW28" s="82">
        <f t="shared" si="25"/>
        <v>0</v>
      </c>
      <c r="AX28" s="82">
        <f t="shared" si="25"/>
        <v>0</v>
      </c>
      <c r="AY28" s="82">
        <f t="shared" si="25"/>
        <v>0</v>
      </c>
      <c r="AZ28" s="82">
        <f t="shared" si="25"/>
        <v>0</v>
      </c>
      <c r="BA28" s="82">
        <f t="shared" si="25"/>
        <v>0</v>
      </c>
      <c r="BB28" s="82">
        <f t="shared" si="25"/>
        <v>0</v>
      </c>
      <c r="BC28" s="82">
        <f t="shared" ref="BC28:CG28" si="26">SUM(BC29:BC33)</f>
        <v>0</v>
      </c>
      <c r="BD28" s="82">
        <f t="shared" si="26"/>
        <v>0</v>
      </c>
      <c r="BE28" s="82">
        <f t="shared" si="26"/>
        <v>0</v>
      </c>
      <c r="BF28" s="82">
        <f t="shared" si="26"/>
        <v>0</v>
      </c>
      <c r="BG28" s="82">
        <f t="shared" si="26"/>
        <v>0</v>
      </c>
      <c r="BH28" s="82">
        <f t="shared" si="26"/>
        <v>0</v>
      </c>
      <c r="BI28" s="82">
        <f t="shared" si="26"/>
        <v>0</v>
      </c>
      <c r="BJ28" s="82">
        <f t="shared" si="26"/>
        <v>0</v>
      </c>
      <c r="BK28" s="82">
        <f t="shared" si="26"/>
        <v>0</v>
      </c>
      <c r="BL28" s="82">
        <f t="shared" si="26"/>
        <v>0</v>
      </c>
      <c r="BM28" s="82">
        <f t="shared" si="26"/>
        <v>0</v>
      </c>
      <c r="BN28" s="82">
        <f t="shared" si="26"/>
        <v>0</v>
      </c>
      <c r="BO28" s="82">
        <f t="shared" si="26"/>
        <v>0</v>
      </c>
      <c r="BP28" s="82">
        <f t="shared" si="26"/>
        <v>0</v>
      </c>
      <c r="BQ28" s="82">
        <f t="shared" si="26"/>
        <v>0</v>
      </c>
      <c r="BR28" s="82">
        <f t="shared" si="26"/>
        <v>0</v>
      </c>
      <c r="BS28" s="82">
        <f t="shared" si="26"/>
        <v>0</v>
      </c>
      <c r="BT28" s="82">
        <f t="shared" si="26"/>
        <v>0</v>
      </c>
      <c r="BU28" s="82">
        <f t="shared" si="26"/>
        <v>0</v>
      </c>
      <c r="BV28" s="82">
        <f t="shared" si="26"/>
        <v>0</v>
      </c>
      <c r="BW28" s="82">
        <f t="shared" si="26"/>
        <v>0</v>
      </c>
      <c r="BX28" s="82">
        <f t="shared" si="26"/>
        <v>0</v>
      </c>
      <c r="BY28" s="82">
        <f t="shared" si="26"/>
        <v>0</v>
      </c>
      <c r="BZ28" s="82">
        <f t="shared" si="26"/>
        <v>0</v>
      </c>
      <c r="CA28" s="82">
        <f t="shared" si="26"/>
        <v>0</v>
      </c>
      <c r="CB28" s="82">
        <f t="shared" si="26"/>
        <v>0</v>
      </c>
      <c r="CC28" s="82">
        <f t="shared" si="26"/>
        <v>0</v>
      </c>
      <c r="CD28" s="82">
        <f t="shared" si="26"/>
        <v>0</v>
      </c>
      <c r="CE28" s="82">
        <f t="shared" si="26"/>
        <v>0</v>
      </c>
      <c r="CF28" s="82">
        <f t="shared" si="26"/>
        <v>0</v>
      </c>
      <c r="CG28" s="83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2"/>
      <c r="G29" s="65" t="s">
        <v>37</v>
      </c>
      <c r="H29" s="86" t="s">
        <v>38</v>
      </c>
      <c r="I29" s="86"/>
      <c r="J29" s="55">
        <f t="shared" si="11"/>
        <v>1694681.8900000001</v>
      </c>
      <c r="K29" s="66"/>
      <c r="L29" s="66"/>
      <c r="M29" s="66">
        <v>157007.56</v>
      </c>
      <c r="N29" s="66"/>
      <c r="O29" s="66">
        <v>83344.41</v>
      </c>
      <c r="P29" s="66">
        <v>298.08</v>
      </c>
      <c r="Q29" s="66">
        <v>224806.17</v>
      </c>
      <c r="R29" s="66"/>
      <c r="S29" s="66">
        <v>184865.45</v>
      </c>
      <c r="T29" s="66"/>
      <c r="U29" s="66">
        <v>378197</v>
      </c>
      <c r="V29" s="66">
        <v>39177.699999999997</v>
      </c>
      <c r="W29" s="66"/>
      <c r="X29" s="66">
        <v>10362.450000000001</v>
      </c>
      <c r="Y29" s="66">
        <v>50676.19</v>
      </c>
      <c r="Z29" s="66"/>
      <c r="AA29" s="66">
        <v>23935.21</v>
      </c>
      <c r="AB29" s="66">
        <v>157213.64000000001</v>
      </c>
      <c r="AC29" s="66"/>
      <c r="AD29" s="66">
        <v>335528.08</v>
      </c>
      <c r="AE29" s="66">
        <v>24848.36</v>
      </c>
      <c r="AF29" s="66">
        <v>8646.7999999999993</v>
      </c>
      <c r="AG29" s="66">
        <v>7718.99</v>
      </c>
      <c r="AH29" s="66"/>
      <c r="AI29" s="66">
        <v>4728.7700000000004</v>
      </c>
      <c r="AJ29" s="66">
        <v>3327.03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5"/>
      <c r="C30" s="65"/>
      <c r="D30" s="65"/>
      <c r="E30" s="65"/>
      <c r="F30" s="72"/>
      <c r="G30" s="65" t="s">
        <v>39</v>
      </c>
      <c r="H30" s="65" t="s">
        <v>40</v>
      </c>
      <c r="I30" s="65"/>
      <c r="J30" s="55">
        <f t="shared" si="11"/>
        <v>2778047.73</v>
      </c>
      <c r="K30" s="66"/>
      <c r="L30" s="66"/>
      <c r="M30" s="66">
        <v>165170.67000000001</v>
      </c>
      <c r="N30" s="66"/>
      <c r="O30" s="66">
        <v>63592.65</v>
      </c>
      <c r="P30" s="66"/>
      <c r="Q30" s="66">
        <v>220883.74</v>
      </c>
      <c r="R30" s="66"/>
      <c r="S30" s="66">
        <v>264691.12</v>
      </c>
      <c r="T30" s="66">
        <v>117366.5</v>
      </c>
      <c r="U30" s="66">
        <v>1129692.53</v>
      </c>
      <c r="V30" s="66">
        <v>32824.300000000003</v>
      </c>
      <c r="W30" s="66"/>
      <c r="X30" s="66">
        <v>13693.9</v>
      </c>
      <c r="Y30" s="66">
        <v>76018.429999999993</v>
      </c>
      <c r="Z30" s="66"/>
      <c r="AA30" s="66">
        <v>65747.520000000004</v>
      </c>
      <c r="AB30" s="66">
        <v>158185.71</v>
      </c>
      <c r="AC30" s="66">
        <v>3744.44</v>
      </c>
      <c r="AD30" s="66">
        <v>414982.16</v>
      </c>
      <c r="AE30" s="66">
        <v>25605.41</v>
      </c>
      <c r="AF30" s="66">
        <v>8971.9500000000007</v>
      </c>
      <c r="AG30" s="66">
        <v>9302.9599999999991</v>
      </c>
      <c r="AH30" s="66"/>
      <c r="AI30" s="66">
        <v>3599.07</v>
      </c>
      <c r="AJ30" s="66">
        <v>3974.67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5"/>
      <c r="C31" s="65"/>
      <c r="D31" s="65"/>
      <c r="E31" s="65"/>
      <c r="F31" s="72"/>
      <c r="G31" s="65" t="s">
        <v>41</v>
      </c>
      <c r="H31" s="65" t="s">
        <v>42</v>
      </c>
      <c r="I31" s="65"/>
      <c r="J31" s="55">
        <f t="shared" si="11"/>
        <v>139551.71000000005</v>
      </c>
      <c r="K31" s="66"/>
      <c r="L31" s="66"/>
      <c r="M31" s="66">
        <v>23197.62</v>
      </c>
      <c r="N31" s="66"/>
      <c r="O31" s="66">
        <v>35598.910000000003</v>
      </c>
      <c r="P31" s="66"/>
      <c r="Q31" s="66">
        <v>52192.7</v>
      </c>
      <c r="R31" s="66"/>
      <c r="S31" s="66"/>
      <c r="T31" s="66"/>
      <c r="U31" s="66"/>
      <c r="V31" s="66"/>
      <c r="W31" s="66"/>
      <c r="X31" s="66"/>
      <c r="Y31" s="66">
        <v>6893.35</v>
      </c>
      <c r="Z31" s="66"/>
      <c r="AA31" s="66">
        <v>3866.45</v>
      </c>
      <c r="AB31" s="66">
        <v>3205.38</v>
      </c>
      <c r="AC31" s="66">
        <v>1600.8</v>
      </c>
      <c r="AD31" s="66">
        <v>6572.9</v>
      </c>
      <c r="AE31" s="66">
        <v>3419.39</v>
      </c>
      <c r="AF31" s="66">
        <v>301.04000000000002</v>
      </c>
      <c r="AG31" s="66"/>
      <c r="AH31" s="66"/>
      <c r="AI31" s="66">
        <v>2041.14</v>
      </c>
      <c r="AJ31" s="66">
        <v>662.03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9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2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2"/>
      <c r="G33" s="65" t="s">
        <v>45</v>
      </c>
      <c r="H33" s="65" t="s">
        <v>46</v>
      </c>
      <c r="I33" s="65"/>
      <c r="J33" s="55">
        <f t="shared" si="11"/>
        <v>227550.47999999995</v>
      </c>
      <c r="K33" s="66"/>
      <c r="L33" s="66"/>
      <c r="M33" s="66">
        <v>19621.849999999999</v>
      </c>
      <c r="N33" s="66"/>
      <c r="O33" s="66">
        <v>11515.1</v>
      </c>
      <c r="P33" s="66"/>
      <c r="Q33" s="66">
        <v>35467.69</v>
      </c>
      <c r="R33" s="66">
        <v>43478.06</v>
      </c>
      <c r="S33" s="66">
        <v>11971.2</v>
      </c>
      <c r="T33" s="66">
        <v>34951</v>
      </c>
      <c r="U33" s="66">
        <v>19952</v>
      </c>
      <c r="V33" s="66"/>
      <c r="W33" s="66"/>
      <c r="X33" s="66"/>
      <c r="Y33" s="66"/>
      <c r="Z33" s="66"/>
      <c r="AA33" s="66"/>
      <c r="AB33" s="66"/>
      <c r="AC33" s="66">
        <v>28934.959999999999</v>
      </c>
      <c r="AD33" s="66">
        <v>11251.11</v>
      </c>
      <c r="AE33" s="66">
        <v>3816.99</v>
      </c>
      <c r="AF33" s="66">
        <v>2952.46</v>
      </c>
      <c r="AG33" s="66">
        <v>1644.06</v>
      </c>
      <c r="AH33" s="66"/>
      <c r="AI33" s="66">
        <v>1994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4" t="s">
        <v>47</v>
      </c>
      <c r="G34" s="85" t="s">
        <v>48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4"/>
      <c r="G35" s="65" t="s">
        <v>37</v>
      </c>
      <c r="H35" s="87" t="s">
        <v>49</v>
      </c>
      <c r="I35" s="65"/>
      <c r="J35" s="55">
        <f t="shared" si="11"/>
        <v>26505.09</v>
      </c>
      <c r="K35" s="88"/>
      <c r="L35" s="88">
        <v>26505.09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9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4"/>
      <c r="G36" s="65" t="s">
        <v>50</v>
      </c>
      <c r="H36" s="87" t="s">
        <v>51</v>
      </c>
      <c r="I36" s="65"/>
      <c r="J36" s="55">
        <f t="shared" si="11"/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9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17</v>
      </c>
      <c r="F37" s="84" t="s">
        <v>30</v>
      </c>
      <c r="G37" s="65"/>
      <c r="H37" s="65"/>
      <c r="I37" s="65"/>
      <c r="J37" s="55">
        <f t="shared" si="11"/>
        <v>6000.66</v>
      </c>
      <c r="K37" s="82">
        <f>SUM(K41,K38)</f>
        <v>0</v>
      </c>
      <c r="L37" s="82">
        <f t="shared" ref="L37:BW37" si="29">SUM(L41,L38)</f>
        <v>0</v>
      </c>
      <c r="M37" s="82">
        <f t="shared" si="29"/>
        <v>0</v>
      </c>
      <c r="N37" s="82">
        <f t="shared" si="29"/>
        <v>0</v>
      </c>
      <c r="O37" s="82">
        <f t="shared" si="29"/>
        <v>0</v>
      </c>
      <c r="P37" s="82">
        <f t="shared" si="29"/>
        <v>0</v>
      </c>
      <c r="Q37" s="82">
        <f t="shared" si="29"/>
        <v>0</v>
      </c>
      <c r="R37" s="82">
        <f t="shared" si="29"/>
        <v>0</v>
      </c>
      <c r="S37" s="82">
        <f t="shared" si="29"/>
        <v>0</v>
      </c>
      <c r="T37" s="82">
        <f t="shared" si="29"/>
        <v>0</v>
      </c>
      <c r="U37" s="82">
        <f t="shared" si="29"/>
        <v>0</v>
      </c>
      <c r="V37" s="82">
        <f t="shared" si="29"/>
        <v>0</v>
      </c>
      <c r="W37" s="82">
        <f t="shared" si="29"/>
        <v>0</v>
      </c>
      <c r="X37" s="82">
        <f t="shared" si="29"/>
        <v>0</v>
      </c>
      <c r="Y37" s="82">
        <f t="shared" si="29"/>
        <v>4042.31</v>
      </c>
      <c r="Z37" s="82">
        <f t="shared" si="29"/>
        <v>0</v>
      </c>
      <c r="AA37" s="82">
        <f t="shared" si="29"/>
        <v>0</v>
      </c>
      <c r="AB37" s="82">
        <f t="shared" si="29"/>
        <v>184.75</v>
      </c>
      <c r="AC37" s="82">
        <f t="shared" si="29"/>
        <v>0</v>
      </c>
      <c r="AD37" s="82">
        <f t="shared" si="29"/>
        <v>1773.6</v>
      </c>
      <c r="AE37" s="82">
        <f t="shared" si="29"/>
        <v>0</v>
      </c>
      <c r="AF37" s="82">
        <f t="shared" si="29"/>
        <v>0</v>
      </c>
      <c r="AG37" s="82">
        <f t="shared" si="29"/>
        <v>0</v>
      </c>
      <c r="AH37" s="82">
        <f t="shared" si="29"/>
        <v>0</v>
      </c>
      <c r="AI37" s="82">
        <f t="shared" si="29"/>
        <v>0</v>
      </c>
      <c r="AJ37" s="82">
        <f t="shared" si="29"/>
        <v>0</v>
      </c>
      <c r="AK37" s="82">
        <f t="shared" si="29"/>
        <v>0</v>
      </c>
      <c r="AL37" s="82">
        <f t="shared" si="29"/>
        <v>0</v>
      </c>
      <c r="AM37" s="82">
        <f t="shared" si="29"/>
        <v>0</v>
      </c>
      <c r="AN37" s="82">
        <f t="shared" si="29"/>
        <v>0</v>
      </c>
      <c r="AO37" s="82">
        <f t="shared" si="29"/>
        <v>0</v>
      </c>
      <c r="AP37" s="82">
        <f t="shared" si="29"/>
        <v>0</v>
      </c>
      <c r="AQ37" s="82">
        <f t="shared" si="29"/>
        <v>0</v>
      </c>
      <c r="AR37" s="82">
        <f t="shared" si="29"/>
        <v>0</v>
      </c>
      <c r="AS37" s="82">
        <f t="shared" si="29"/>
        <v>0</v>
      </c>
      <c r="AT37" s="82">
        <f t="shared" si="29"/>
        <v>0</v>
      </c>
      <c r="AU37" s="82">
        <f t="shared" si="29"/>
        <v>0</v>
      </c>
      <c r="AV37" s="82">
        <f t="shared" si="29"/>
        <v>0</v>
      </c>
      <c r="AW37" s="82">
        <f t="shared" si="29"/>
        <v>0</v>
      </c>
      <c r="AX37" s="82">
        <f t="shared" si="29"/>
        <v>0</v>
      </c>
      <c r="AY37" s="82">
        <f t="shared" si="29"/>
        <v>0</v>
      </c>
      <c r="AZ37" s="82">
        <f t="shared" si="29"/>
        <v>0</v>
      </c>
      <c r="BA37" s="82">
        <f t="shared" si="29"/>
        <v>0</v>
      </c>
      <c r="BB37" s="82">
        <f t="shared" si="29"/>
        <v>0</v>
      </c>
      <c r="BC37" s="82">
        <f t="shared" si="29"/>
        <v>0</v>
      </c>
      <c r="BD37" s="82">
        <f t="shared" si="29"/>
        <v>0</v>
      </c>
      <c r="BE37" s="82">
        <f t="shared" si="29"/>
        <v>0</v>
      </c>
      <c r="BF37" s="82">
        <f t="shared" si="29"/>
        <v>0</v>
      </c>
      <c r="BG37" s="82">
        <f t="shared" si="29"/>
        <v>0</v>
      </c>
      <c r="BH37" s="82">
        <f t="shared" si="29"/>
        <v>0</v>
      </c>
      <c r="BI37" s="82">
        <f t="shared" si="29"/>
        <v>0</v>
      </c>
      <c r="BJ37" s="82">
        <f t="shared" si="29"/>
        <v>0</v>
      </c>
      <c r="BK37" s="82">
        <f t="shared" si="29"/>
        <v>0</v>
      </c>
      <c r="BL37" s="82">
        <f t="shared" si="29"/>
        <v>0</v>
      </c>
      <c r="BM37" s="82">
        <f t="shared" si="29"/>
        <v>0</v>
      </c>
      <c r="BN37" s="82">
        <f t="shared" si="29"/>
        <v>0</v>
      </c>
      <c r="BO37" s="82">
        <f t="shared" si="29"/>
        <v>0</v>
      </c>
      <c r="BP37" s="82">
        <f t="shared" si="29"/>
        <v>0</v>
      </c>
      <c r="BQ37" s="82">
        <f t="shared" si="29"/>
        <v>0</v>
      </c>
      <c r="BR37" s="82">
        <f t="shared" si="29"/>
        <v>0</v>
      </c>
      <c r="BS37" s="82">
        <f t="shared" si="29"/>
        <v>0</v>
      </c>
      <c r="BT37" s="82">
        <f t="shared" si="29"/>
        <v>0</v>
      </c>
      <c r="BU37" s="82">
        <f t="shared" si="29"/>
        <v>0</v>
      </c>
      <c r="BV37" s="82">
        <f t="shared" si="29"/>
        <v>0</v>
      </c>
      <c r="BW37" s="82">
        <f t="shared" si="29"/>
        <v>0</v>
      </c>
      <c r="BX37" s="82">
        <f t="shared" ref="BX37:CG37" si="30">SUM(BX41,BX38)</f>
        <v>0</v>
      </c>
      <c r="BY37" s="82">
        <f t="shared" si="30"/>
        <v>0</v>
      </c>
      <c r="BZ37" s="82">
        <f t="shared" si="30"/>
        <v>0</v>
      </c>
      <c r="CA37" s="82">
        <f t="shared" si="30"/>
        <v>0</v>
      </c>
      <c r="CB37" s="82">
        <f t="shared" si="30"/>
        <v>0</v>
      </c>
      <c r="CC37" s="82">
        <f t="shared" si="30"/>
        <v>0</v>
      </c>
      <c r="CD37" s="82">
        <f t="shared" si="30"/>
        <v>0</v>
      </c>
      <c r="CE37" s="82">
        <f t="shared" si="30"/>
        <v>0</v>
      </c>
      <c r="CF37" s="82">
        <f t="shared" si="30"/>
        <v>0</v>
      </c>
      <c r="CG37" s="83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4" t="s">
        <v>35</v>
      </c>
      <c r="G38" s="85" t="s">
        <v>36</v>
      </c>
      <c r="H38" s="65"/>
      <c r="I38" s="65"/>
      <c r="J38" s="55">
        <f t="shared" si="11"/>
        <v>6000.66</v>
      </c>
      <c r="K38" s="82">
        <f>SUM(K39:K40)</f>
        <v>0</v>
      </c>
      <c r="L38" s="82">
        <f t="shared" ref="L38:BW38" si="31">SUM(L39:L40)</f>
        <v>0</v>
      </c>
      <c r="M38" s="82">
        <f t="shared" si="31"/>
        <v>0</v>
      </c>
      <c r="N38" s="82">
        <f t="shared" si="31"/>
        <v>0</v>
      </c>
      <c r="O38" s="82">
        <f t="shared" si="31"/>
        <v>0</v>
      </c>
      <c r="P38" s="82">
        <f t="shared" si="31"/>
        <v>0</v>
      </c>
      <c r="Q38" s="82">
        <f t="shared" si="31"/>
        <v>0</v>
      </c>
      <c r="R38" s="82">
        <f t="shared" si="31"/>
        <v>0</v>
      </c>
      <c r="S38" s="82">
        <f t="shared" si="31"/>
        <v>0</v>
      </c>
      <c r="T38" s="82">
        <f t="shared" si="31"/>
        <v>0</v>
      </c>
      <c r="U38" s="82">
        <f t="shared" si="31"/>
        <v>0</v>
      </c>
      <c r="V38" s="82">
        <f t="shared" si="31"/>
        <v>0</v>
      </c>
      <c r="W38" s="82">
        <f t="shared" si="31"/>
        <v>0</v>
      </c>
      <c r="X38" s="82">
        <f t="shared" si="31"/>
        <v>0</v>
      </c>
      <c r="Y38" s="82">
        <f t="shared" si="31"/>
        <v>4042.31</v>
      </c>
      <c r="Z38" s="82">
        <f t="shared" si="31"/>
        <v>0</v>
      </c>
      <c r="AA38" s="82">
        <f t="shared" si="31"/>
        <v>0</v>
      </c>
      <c r="AB38" s="82">
        <f t="shared" si="31"/>
        <v>184.75</v>
      </c>
      <c r="AC38" s="82">
        <f t="shared" si="31"/>
        <v>0</v>
      </c>
      <c r="AD38" s="82">
        <f t="shared" si="31"/>
        <v>1773.6</v>
      </c>
      <c r="AE38" s="82">
        <f t="shared" si="31"/>
        <v>0</v>
      </c>
      <c r="AF38" s="82">
        <f t="shared" si="31"/>
        <v>0</v>
      </c>
      <c r="AG38" s="82">
        <f t="shared" si="31"/>
        <v>0</v>
      </c>
      <c r="AH38" s="82">
        <f t="shared" si="31"/>
        <v>0</v>
      </c>
      <c r="AI38" s="82">
        <f t="shared" si="31"/>
        <v>0</v>
      </c>
      <c r="AJ38" s="82">
        <f t="shared" si="31"/>
        <v>0</v>
      </c>
      <c r="AK38" s="82">
        <f t="shared" si="31"/>
        <v>0</v>
      </c>
      <c r="AL38" s="82">
        <f t="shared" si="31"/>
        <v>0</v>
      </c>
      <c r="AM38" s="82">
        <f t="shared" si="31"/>
        <v>0</v>
      </c>
      <c r="AN38" s="82">
        <f t="shared" si="31"/>
        <v>0</v>
      </c>
      <c r="AO38" s="82">
        <f t="shared" si="31"/>
        <v>0</v>
      </c>
      <c r="AP38" s="82">
        <f t="shared" si="31"/>
        <v>0</v>
      </c>
      <c r="AQ38" s="82">
        <f t="shared" si="31"/>
        <v>0</v>
      </c>
      <c r="AR38" s="82">
        <f t="shared" si="31"/>
        <v>0</v>
      </c>
      <c r="AS38" s="82">
        <f t="shared" si="31"/>
        <v>0</v>
      </c>
      <c r="AT38" s="82">
        <f t="shared" si="31"/>
        <v>0</v>
      </c>
      <c r="AU38" s="82">
        <f t="shared" si="31"/>
        <v>0</v>
      </c>
      <c r="AV38" s="82">
        <f t="shared" si="31"/>
        <v>0</v>
      </c>
      <c r="AW38" s="82">
        <f t="shared" si="31"/>
        <v>0</v>
      </c>
      <c r="AX38" s="82">
        <f t="shared" si="31"/>
        <v>0</v>
      </c>
      <c r="AY38" s="82">
        <f t="shared" si="31"/>
        <v>0</v>
      </c>
      <c r="AZ38" s="82">
        <f t="shared" si="31"/>
        <v>0</v>
      </c>
      <c r="BA38" s="82">
        <f t="shared" si="31"/>
        <v>0</v>
      </c>
      <c r="BB38" s="82">
        <f t="shared" si="31"/>
        <v>0</v>
      </c>
      <c r="BC38" s="82">
        <f t="shared" si="31"/>
        <v>0</v>
      </c>
      <c r="BD38" s="82">
        <f t="shared" si="31"/>
        <v>0</v>
      </c>
      <c r="BE38" s="82">
        <f t="shared" si="31"/>
        <v>0</v>
      </c>
      <c r="BF38" s="82">
        <f t="shared" si="31"/>
        <v>0</v>
      </c>
      <c r="BG38" s="82">
        <f t="shared" si="31"/>
        <v>0</v>
      </c>
      <c r="BH38" s="82">
        <f t="shared" si="31"/>
        <v>0</v>
      </c>
      <c r="BI38" s="82">
        <f t="shared" si="31"/>
        <v>0</v>
      </c>
      <c r="BJ38" s="82">
        <f t="shared" si="31"/>
        <v>0</v>
      </c>
      <c r="BK38" s="82">
        <f t="shared" si="31"/>
        <v>0</v>
      </c>
      <c r="BL38" s="82">
        <f t="shared" si="31"/>
        <v>0</v>
      </c>
      <c r="BM38" s="82">
        <f t="shared" si="31"/>
        <v>0</v>
      </c>
      <c r="BN38" s="82">
        <f t="shared" si="31"/>
        <v>0</v>
      </c>
      <c r="BO38" s="82">
        <f t="shared" si="31"/>
        <v>0</v>
      </c>
      <c r="BP38" s="82">
        <f t="shared" si="31"/>
        <v>0</v>
      </c>
      <c r="BQ38" s="82">
        <f t="shared" si="31"/>
        <v>0</v>
      </c>
      <c r="BR38" s="82">
        <f t="shared" si="31"/>
        <v>0</v>
      </c>
      <c r="BS38" s="82">
        <f t="shared" si="31"/>
        <v>0</v>
      </c>
      <c r="BT38" s="82">
        <f t="shared" si="31"/>
        <v>0</v>
      </c>
      <c r="BU38" s="82">
        <f t="shared" si="31"/>
        <v>0</v>
      </c>
      <c r="BV38" s="82">
        <f t="shared" si="31"/>
        <v>0</v>
      </c>
      <c r="BW38" s="82">
        <f t="shared" si="31"/>
        <v>0</v>
      </c>
      <c r="BX38" s="82">
        <f t="shared" ref="BX38:CG38" si="32">SUM(BX39:BX40)</f>
        <v>0</v>
      </c>
      <c r="BY38" s="82">
        <f t="shared" si="32"/>
        <v>0</v>
      </c>
      <c r="BZ38" s="82">
        <f t="shared" si="32"/>
        <v>0</v>
      </c>
      <c r="CA38" s="82">
        <f t="shared" si="32"/>
        <v>0</v>
      </c>
      <c r="CB38" s="82">
        <f t="shared" si="32"/>
        <v>0</v>
      </c>
      <c r="CC38" s="82">
        <f t="shared" si="32"/>
        <v>0</v>
      </c>
      <c r="CD38" s="82">
        <f t="shared" si="32"/>
        <v>0</v>
      </c>
      <c r="CE38" s="82">
        <f t="shared" si="32"/>
        <v>0</v>
      </c>
      <c r="CF38" s="82">
        <f t="shared" si="32"/>
        <v>0</v>
      </c>
      <c r="CG38" s="83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2"/>
      <c r="G39" s="65" t="s">
        <v>37</v>
      </c>
      <c r="H39" s="87" t="s">
        <v>52</v>
      </c>
      <c r="I39" s="87"/>
      <c r="J39" s="55">
        <f t="shared" si="11"/>
        <v>6000.66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4042.31</v>
      </c>
      <c r="Z39" s="66"/>
      <c r="AA39" s="66"/>
      <c r="AB39" s="66">
        <v>184.75</v>
      </c>
      <c r="AC39" s="66"/>
      <c r="AD39" s="66">
        <v>1773.6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2"/>
      <c r="G40" s="65" t="s">
        <v>50</v>
      </c>
      <c r="H40" s="87" t="s">
        <v>53</v>
      </c>
      <c r="I40" s="87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4" t="s">
        <v>47</v>
      </c>
      <c r="G41" s="85" t="s">
        <v>48</v>
      </c>
      <c r="H41" s="65"/>
      <c r="I41" s="65"/>
      <c r="J41" s="55">
        <f t="shared" si="11"/>
        <v>0</v>
      </c>
      <c r="K41" s="82">
        <f>SUM(K42:K43)</f>
        <v>0</v>
      </c>
      <c r="L41" s="82">
        <f t="shared" ref="L41:BW41" si="33">SUM(L42:L43)</f>
        <v>0</v>
      </c>
      <c r="M41" s="82">
        <f t="shared" si="33"/>
        <v>0</v>
      </c>
      <c r="N41" s="82">
        <f t="shared" si="33"/>
        <v>0</v>
      </c>
      <c r="O41" s="82">
        <f t="shared" si="33"/>
        <v>0</v>
      </c>
      <c r="P41" s="82">
        <f t="shared" si="33"/>
        <v>0</v>
      </c>
      <c r="Q41" s="82">
        <f t="shared" si="33"/>
        <v>0</v>
      </c>
      <c r="R41" s="82">
        <f t="shared" si="33"/>
        <v>0</v>
      </c>
      <c r="S41" s="82">
        <f t="shared" si="33"/>
        <v>0</v>
      </c>
      <c r="T41" s="82">
        <f t="shared" si="33"/>
        <v>0</v>
      </c>
      <c r="U41" s="82">
        <f t="shared" si="33"/>
        <v>0</v>
      </c>
      <c r="V41" s="82">
        <f t="shared" si="33"/>
        <v>0</v>
      </c>
      <c r="W41" s="82">
        <f t="shared" si="33"/>
        <v>0</v>
      </c>
      <c r="X41" s="82">
        <f t="shared" si="33"/>
        <v>0</v>
      </c>
      <c r="Y41" s="82">
        <f t="shared" si="33"/>
        <v>0</v>
      </c>
      <c r="Z41" s="82">
        <f t="shared" si="33"/>
        <v>0</v>
      </c>
      <c r="AA41" s="82">
        <f t="shared" si="33"/>
        <v>0</v>
      </c>
      <c r="AB41" s="82">
        <f t="shared" si="33"/>
        <v>0</v>
      </c>
      <c r="AC41" s="82">
        <f t="shared" si="33"/>
        <v>0</v>
      </c>
      <c r="AD41" s="82">
        <f t="shared" si="33"/>
        <v>0</v>
      </c>
      <c r="AE41" s="82">
        <f t="shared" si="33"/>
        <v>0</v>
      </c>
      <c r="AF41" s="82">
        <f t="shared" si="33"/>
        <v>0</v>
      </c>
      <c r="AG41" s="82">
        <f t="shared" si="33"/>
        <v>0</v>
      </c>
      <c r="AH41" s="82">
        <f t="shared" si="33"/>
        <v>0</v>
      </c>
      <c r="AI41" s="82">
        <f t="shared" si="33"/>
        <v>0</v>
      </c>
      <c r="AJ41" s="82">
        <f t="shared" si="33"/>
        <v>0</v>
      </c>
      <c r="AK41" s="82">
        <f t="shared" si="33"/>
        <v>0</v>
      </c>
      <c r="AL41" s="82">
        <f t="shared" si="33"/>
        <v>0</v>
      </c>
      <c r="AM41" s="82">
        <f t="shared" si="33"/>
        <v>0</v>
      </c>
      <c r="AN41" s="82">
        <f t="shared" si="33"/>
        <v>0</v>
      </c>
      <c r="AO41" s="82">
        <f t="shared" si="33"/>
        <v>0</v>
      </c>
      <c r="AP41" s="82">
        <f t="shared" si="33"/>
        <v>0</v>
      </c>
      <c r="AQ41" s="82">
        <f t="shared" si="33"/>
        <v>0</v>
      </c>
      <c r="AR41" s="82">
        <f t="shared" si="33"/>
        <v>0</v>
      </c>
      <c r="AS41" s="82">
        <f t="shared" si="33"/>
        <v>0</v>
      </c>
      <c r="AT41" s="82">
        <f t="shared" si="33"/>
        <v>0</v>
      </c>
      <c r="AU41" s="82">
        <f t="shared" si="33"/>
        <v>0</v>
      </c>
      <c r="AV41" s="82">
        <f t="shared" si="33"/>
        <v>0</v>
      </c>
      <c r="AW41" s="82">
        <f t="shared" si="33"/>
        <v>0</v>
      </c>
      <c r="AX41" s="82">
        <f t="shared" si="33"/>
        <v>0</v>
      </c>
      <c r="AY41" s="82">
        <f t="shared" si="33"/>
        <v>0</v>
      </c>
      <c r="AZ41" s="82">
        <f t="shared" si="33"/>
        <v>0</v>
      </c>
      <c r="BA41" s="82">
        <f t="shared" si="33"/>
        <v>0</v>
      </c>
      <c r="BB41" s="82">
        <f t="shared" si="33"/>
        <v>0</v>
      </c>
      <c r="BC41" s="82">
        <f t="shared" si="33"/>
        <v>0</v>
      </c>
      <c r="BD41" s="82">
        <f t="shared" si="33"/>
        <v>0</v>
      </c>
      <c r="BE41" s="82">
        <f t="shared" si="33"/>
        <v>0</v>
      </c>
      <c r="BF41" s="82">
        <f t="shared" si="33"/>
        <v>0</v>
      </c>
      <c r="BG41" s="82">
        <f t="shared" si="33"/>
        <v>0</v>
      </c>
      <c r="BH41" s="82">
        <f t="shared" si="33"/>
        <v>0</v>
      </c>
      <c r="BI41" s="82">
        <f t="shared" si="33"/>
        <v>0</v>
      </c>
      <c r="BJ41" s="82">
        <f t="shared" si="33"/>
        <v>0</v>
      </c>
      <c r="BK41" s="82">
        <f t="shared" si="33"/>
        <v>0</v>
      </c>
      <c r="BL41" s="82">
        <f t="shared" si="33"/>
        <v>0</v>
      </c>
      <c r="BM41" s="82">
        <f t="shared" si="33"/>
        <v>0</v>
      </c>
      <c r="BN41" s="82">
        <f t="shared" si="33"/>
        <v>0</v>
      </c>
      <c r="BO41" s="82">
        <f t="shared" si="33"/>
        <v>0</v>
      </c>
      <c r="BP41" s="82">
        <f t="shared" si="33"/>
        <v>0</v>
      </c>
      <c r="BQ41" s="82">
        <f t="shared" si="33"/>
        <v>0</v>
      </c>
      <c r="BR41" s="82">
        <f t="shared" si="33"/>
        <v>0</v>
      </c>
      <c r="BS41" s="82">
        <f t="shared" si="33"/>
        <v>0</v>
      </c>
      <c r="BT41" s="82">
        <f t="shared" si="33"/>
        <v>0</v>
      </c>
      <c r="BU41" s="82">
        <f t="shared" si="33"/>
        <v>0</v>
      </c>
      <c r="BV41" s="82">
        <f t="shared" si="33"/>
        <v>0</v>
      </c>
      <c r="BW41" s="82">
        <f t="shared" si="33"/>
        <v>0</v>
      </c>
      <c r="BX41" s="82">
        <f t="shared" ref="BX41:CG41" si="34">SUM(BX42:BX43)</f>
        <v>0</v>
      </c>
      <c r="BY41" s="82">
        <f t="shared" si="34"/>
        <v>0</v>
      </c>
      <c r="BZ41" s="82">
        <f t="shared" si="34"/>
        <v>0</v>
      </c>
      <c r="CA41" s="82">
        <f t="shared" si="34"/>
        <v>0</v>
      </c>
      <c r="CB41" s="82">
        <f t="shared" si="34"/>
        <v>0</v>
      </c>
      <c r="CC41" s="82">
        <f t="shared" si="34"/>
        <v>0</v>
      </c>
      <c r="CD41" s="82">
        <f t="shared" si="34"/>
        <v>0</v>
      </c>
      <c r="CE41" s="82">
        <f t="shared" si="34"/>
        <v>0</v>
      </c>
      <c r="CF41" s="82">
        <f t="shared" si="34"/>
        <v>0</v>
      </c>
      <c r="CG41" s="83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2"/>
      <c r="G42" s="65" t="s">
        <v>37</v>
      </c>
      <c r="H42" s="87" t="s">
        <v>52</v>
      </c>
      <c r="I42" s="87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2"/>
      <c r="G43" s="65" t="s">
        <v>50</v>
      </c>
      <c r="H43" s="87" t="s">
        <v>53</v>
      </c>
      <c r="I43" s="87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0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2"/>
      <c r="C44" s="72"/>
      <c r="D44" s="72"/>
      <c r="E44" s="72"/>
      <c r="F44" s="72"/>
      <c r="G44" s="72"/>
      <c r="H44" s="72"/>
      <c r="I44" s="73"/>
      <c r="J44" s="7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18"/>
      <c r="CI44" s="90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0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15</v>
      </c>
      <c r="F46" s="81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0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4" t="s">
        <v>35</v>
      </c>
      <c r="G47" s="85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0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4"/>
      <c r="G48" s="65" t="s">
        <v>37</v>
      </c>
      <c r="H48" s="87" t="s">
        <v>55</v>
      </c>
      <c r="I48" s="87"/>
      <c r="J48" s="55">
        <f t="shared" si="11"/>
        <v>0</v>
      </c>
      <c r="K48" s="82">
        <f>SUM(K49:K51)</f>
        <v>0</v>
      </c>
      <c r="L48" s="82">
        <f t="shared" ref="L48:BW48" si="41">SUM(L49:L51)</f>
        <v>0</v>
      </c>
      <c r="M48" s="82">
        <f t="shared" si="41"/>
        <v>0</v>
      </c>
      <c r="N48" s="82">
        <f t="shared" si="41"/>
        <v>0</v>
      </c>
      <c r="O48" s="82">
        <f t="shared" si="41"/>
        <v>0</v>
      </c>
      <c r="P48" s="82">
        <f t="shared" si="41"/>
        <v>0</v>
      </c>
      <c r="Q48" s="82">
        <f t="shared" si="41"/>
        <v>0</v>
      </c>
      <c r="R48" s="82">
        <f t="shared" si="41"/>
        <v>0</v>
      </c>
      <c r="S48" s="82">
        <f t="shared" si="41"/>
        <v>0</v>
      </c>
      <c r="T48" s="82">
        <f t="shared" si="41"/>
        <v>0</v>
      </c>
      <c r="U48" s="82">
        <f t="shared" si="41"/>
        <v>0</v>
      </c>
      <c r="V48" s="82">
        <f t="shared" si="41"/>
        <v>0</v>
      </c>
      <c r="W48" s="82">
        <f t="shared" si="41"/>
        <v>0</v>
      </c>
      <c r="X48" s="82">
        <f t="shared" si="41"/>
        <v>0</v>
      </c>
      <c r="Y48" s="82">
        <f t="shared" si="41"/>
        <v>0</v>
      </c>
      <c r="Z48" s="82">
        <f t="shared" si="41"/>
        <v>0</v>
      </c>
      <c r="AA48" s="82">
        <f t="shared" si="41"/>
        <v>0</v>
      </c>
      <c r="AB48" s="82">
        <f t="shared" si="41"/>
        <v>0</v>
      </c>
      <c r="AC48" s="82">
        <f t="shared" si="41"/>
        <v>0</v>
      </c>
      <c r="AD48" s="82">
        <f t="shared" si="41"/>
        <v>0</v>
      </c>
      <c r="AE48" s="82">
        <f t="shared" si="41"/>
        <v>0</v>
      </c>
      <c r="AF48" s="82">
        <f t="shared" si="41"/>
        <v>0</v>
      </c>
      <c r="AG48" s="82">
        <f t="shared" si="41"/>
        <v>0</v>
      </c>
      <c r="AH48" s="82">
        <f t="shared" si="41"/>
        <v>0</v>
      </c>
      <c r="AI48" s="82">
        <f t="shared" si="41"/>
        <v>0</v>
      </c>
      <c r="AJ48" s="82">
        <f t="shared" si="41"/>
        <v>0</v>
      </c>
      <c r="AK48" s="82">
        <f t="shared" si="41"/>
        <v>0</v>
      </c>
      <c r="AL48" s="82">
        <f t="shared" si="41"/>
        <v>0</v>
      </c>
      <c r="AM48" s="82">
        <f t="shared" si="41"/>
        <v>0</v>
      </c>
      <c r="AN48" s="82">
        <f t="shared" si="41"/>
        <v>0</v>
      </c>
      <c r="AO48" s="82">
        <f t="shared" si="41"/>
        <v>0</v>
      </c>
      <c r="AP48" s="82">
        <f t="shared" si="41"/>
        <v>0</v>
      </c>
      <c r="AQ48" s="82">
        <f t="shared" si="41"/>
        <v>0</v>
      </c>
      <c r="AR48" s="82">
        <f t="shared" si="41"/>
        <v>0</v>
      </c>
      <c r="AS48" s="82">
        <f t="shared" si="41"/>
        <v>0</v>
      </c>
      <c r="AT48" s="82">
        <f t="shared" si="41"/>
        <v>0</v>
      </c>
      <c r="AU48" s="82">
        <f t="shared" si="41"/>
        <v>0</v>
      </c>
      <c r="AV48" s="82">
        <f t="shared" si="41"/>
        <v>0</v>
      </c>
      <c r="AW48" s="82">
        <f t="shared" si="41"/>
        <v>0</v>
      </c>
      <c r="AX48" s="82">
        <f t="shared" si="41"/>
        <v>0</v>
      </c>
      <c r="AY48" s="82">
        <f t="shared" si="41"/>
        <v>0</v>
      </c>
      <c r="AZ48" s="82">
        <f t="shared" si="41"/>
        <v>0</v>
      </c>
      <c r="BA48" s="82">
        <f t="shared" si="41"/>
        <v>0</v>
      </c>
      <c r="BB48" s="82">
        <f t="shared" si="41"/>
        <v>0</v>
      </c>
      <c r="BC48" s="82">
        <f t="shared" si="41"/>
        <v>0</v>
      </c>
      <c r="BD48" s="82">
        <f t="shared" si="41"/>
        <v>0</v>
      </c>
      <c r="BE48" s="82">
        <f t="shared" si="41"/>
        <v>0</v>
      </c>
      <c r="BF48" s="82">
        <f t="shared" si="41"/>
        <v>0</v>
      </c>
      <c r="BG48" s="82">
        <f t="shared" si="41"/>
        <v>0</v>
      </c>
      <c r="BH48" s="82">
        <f t="shared" si="41"/>
        <v>0</v>
      </c>
      <c r="BI48" s="82">
        <f t="shared" si="41"/>
        <v>0</v>
      </c>
      <c r="BJ48" s="82">
        <f t="shared" si="41"/>
        <v>0</v>
      </c>
      <c r="BK48" s="82">
        <f t="shared" si="41"/>
        <v>0</v>
      </c>
      <c r="BL48" s="82">
        <f t="shared" si="41"/>
        <v>0</v>
      </c>
      <c r="BM48" s="82">
        <f t="shared" si="41"/>
        <v>0</v>
      </c>
      <c r="BN48" s="82">
        <f t="shared" si="41"/>
        <v>0</v>
      </c>
      <c r="BO48" s="82">
        <f t="shared" si="41"/>
        <v>0</v>
      </c>
      <c r="BP48" s="82">
        <f t="shared" si="41"/>
        <v>0</v>
      </c>
      <c r="BQ48" s="82">
        <f t="shared" si="41"/>
        <v>0</v>
      </c>
      <c r="BR48" s="82">
        <f t="shared" si="41"/>
        <v>0</v>
      </c>
      <c r="BS48" s="82">
        <f t="shared" si="41"/>
        <v>0</v>
      </c>
      <c r="BT48" s="82">
        <f t="shared" si="41"/>
        <v>0</v>
      </c>
      <c r="BU48" s="82">
        <f t="shared" si="41"/>
        <v>0</v>
      </c>
      <c r="BV48" s="82">
        <f t="shared" si="41"/>
        <v>0</v>
      </c>
      <c r="BW48" s="82">
        <f t="shared" si="41"/>
        <v>0</v>
      </c>
      <c r="BX48" s="82">
        <f t="shared" ref="BX48:CG48" si="42">SUM(BX49:BX51)</f>
        <v>0</v>
      </c>
      <c r="BY48" s="82">
        <f t="shared" si="42"/>
        <v>0</v>
      </c>
      <c r="BZ48" s="82">
        <f t="shared" si="42"/>
        <v>0</v>
      </c>
      <c r="CA48" s="82">
        <f t="shared" si="42"/>
        <v>0</v>
      </c>
      <c r="CB48" s="82">
        <f t="shared" si="42"/>
        <v>0</v>
      </c>
      <c r="CC48" s="82">
        <f t="shared" si="42"/>
        <v>0</v>
      </c>
      <c r="CD48" s="82">
        <f t="shared" si="42"/>
        <v>0</v>
      </c>
      <c r="CE48" s="82">
        <f t="shared" si="42"/>
        <v>0</v>
      </c>
      <c r="CF48" s="82">
        <f t="shared" si="42"/>
        <v>0</v>
      </c>
      <c r="CG48" s="83">
        <f t="shared" si="42"/>
        <v>0</v>
      </c>
      <c r="CH48" s="18"/>
      <c r="CI48" s="90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2"/>
      <c r="G49" s="65"/>
      <c r="H49" s="72" t="s">
        <v>56</v>
      </c>
      <c r="I49" s="72" t="s">
        <v>57</v>
      </c>
      <c r="J49" s="55">
        <f t="shared" si="11"/>
        <v>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9"/>
      <c r="CH49" s="18"/>
      <c r="CI49" s="90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4"/>
      <c r="G50" s="65"/>
      <c r="H50" s="65" t="s">
        <v>58</v>
      </c>
      <c r="I50" s="65" t="s">
        <v>59</v>
      </c>
      <c r="J50" s="55">
        <f t="shared" si="11"/>
        <v>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9"/>
      <c r="CH50" s="18"/>
      <c r="CI50" s="90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4"/>
      <c r="G51" s="65"/>
      <c r="H51" s="65" t="s">
        <v>60</v>
      </c>
      <c r="I51" s="65" t="s">
        <v>61</v>
      </c>
      <c r="J51" s="55">
        <f t="shared" si="11"/>
        <v>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9"/>
      <c r="CH51" s="18"/>
      <c r="CI51" s="90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4"/>
      <c r="G52" s="65" t="s">
        <v>50</v>
      </c>
      <c r="H52" s="65" t="s">
        <v>62</v>
      </c>
      <c r="I52" s="65"/>
      <c r="J52" s="55">
        <f t="shared" si="11"/>
        <v>0</v>
      </c>
      <c r="K52" s="82">
        <f>SUM(K53:K55)</f>
        <v>0</v>
      </c>
      <c r="L52" s="82">
        <f t="shared" ref="L52:BW52" si="43">SUM(L53:L55)</f>
        <v>0</v>
      </c>
      <c r="M52" s="82">
        <f t="shared" si="43"/>
        <v>0</v>
      </c>
      <c r="N52" s="82">
        <f t="shared" si="43"/>
        <v>0</v>
      </c>
      <c r="O52" s="82">
        <f t="shared" si="43"/>
        <v>0</v>
      </c>
      <c r="P52" s="82">
        <f t="shared" si="43"/>
        <v>0</v>
      </c>
      <c r="Q52" s="82">
        <f t="shared" si="43"/>
        <v>0</v>
      </c>
      <c r="R52" s="82">
        <f t="shared" si="43"/>
        <v>0</v>
      </c>
      <c r="S52" s="82">
        <f t="shared" si="43"/>
        <v>0</v>
      </c>
      <c r="T52" s="82">
        <f t="shared" si="43"/>
        <v>0</v>
      </c>
      <c r="U52" s="82">
        <f t="shared" si="43"/>
        <v>0</v>
      </c>
      <c r="V52" s="82">
        <f t="shared" si="43"/>
        <v>0</v>
      </c>
      <c r="W52" s="82">
        <f t="shared" si="43"/>
        <v>0</v>
      </c>
      <c r="X52" s="82">
        <f t="shared" si="43"/>
        <v>0</v>
      </c>
      <c r="Y52" s="82">
        <f t="shared" si="43"/>
        <v>0</v>
      </c>
      <c r="Z52" s="82">
        <f t="shared" si="43"/>
        <v>0</v>
      </c>
      <c r="AA52" s="82">
        <f t="shared" si="43"/>
        <v>0</v>
      </c>
      <c r="AB52" s="82">
        <f t="shared" si="43"/>
        <v>0</v>
      </c>
      <c r="AC52" s="82">
        <f t="shared" si="43"/>
        <v>0</v>
      </c>
      <c r="AD52" s="82">
        <f t="shared" si="43"/>
        <v>0</v>
      </c>
      <c r="AE52" s="82">
        <f t="shared" si="43"/>
        <v>0</v>
      </c>
      <c r="AF52" s="82">
        <f t="shared" si="43"/>
        <v>0</v>
      </c>
      <c r="AG52" s="82">
        <f t="shared" si="43"/>
        <v>0</v>
      </c>
      <c r="AH52" s="82">
        <f t="shared" si="43"/>
        <v>0</v>
      </c>
      <c r="AI52" s="82">
        <f t="shared" si="43"/>
        <v>0</v>
      </c>
      <c r="AJ52" s="82">
        <f t="shared" si="43"/>
        <v>0</v>
      </c>
      <c r="AK52" s="82">
        <f t="shared" si="43"/>
        <v>0</v>
      </c>
      <c r="AL52" s="82">
        <f t="shared" si="43"/>
        <v>0</v>
      </c>
      <c r="AM52" s="82">
        <f t="shared" si="43"/>
        <v>0</v>
      </c>
      <c r="AN52" s="82">
        <f t="shared" si="43"/>
        <v>0</v>
      </c>
      <c r="AO52" s="82">
        <f t="shared" si="43"/>
        <v>0</v>
      </c>
      <c r="AP52" s="82">
        <f t="shared" si="43"/>
        <v>0</v>
      </c>
      <c r="AQ52" s="82">
        <f t="shared" si="43"/>
        <v>0</v>
      </c>
      <c r="AR52" s="82">
        <f t="shared" si="43"/>
        <v>0</v>
      </c>
      <c r="AS52" s="82">
        <f t="shared" si="43"/>
        <v>0</v>
      </c>
      <c r="AT52" s="82">
        <f t="shared" si="43"/>
        <v>0</v>
      </c>
      <c r="AU52" s="82">
        <f t="shared" si="43"/>
        <v>0</v>
      </c>
      <c r="AV52" s="82">
        <f t="shared" si="43"/>
        <v>0</v>
      </c>
      <c r="AW52" s="82">
        <f t="shared" si="43"/>
        <v>0</v>
      </c>
      <c r="AX52" s="82">
        <f t="shared" si="43"/>
        <v>0</v>
      </c>
      <c r="AY52" s="82">
        <f t="shared" si="43"/>
        <v>0</v>
      </c>
      <c r="AZ52" s="82">
        <f t="shared" si="43"/>
        <v>0</v>
      </c>
      <c r="BA52" s="82">
        <f t="shared" si="43"/>
        <v>0</v>
      </c>
      <c r="BB52" s="82">
        <f t="shared" si="43"/>
        <v>0</v>
      </c>
      <c r="BC52" s="82">
        <f t="shared" si="43"/>
        <v>0</v>
      </c>
      <c r="BD52" s="82">
        <f t="shared" si="43"/>
        <v>0</v>
      </c>
      <c r="BE52" s="82">
        <f t="shared" si="43"/>
        <v>0</v>
      </c>
      <c r="BF52" s="82">
        <f t="shared" si="43"/>
        <v>0</v>
      </c>
      <c r="BG52" s="82">
        <f t="shared" si="43"/>
        <v>0</v>
      </c>
      <c r="BH52" s="82">
        <f t="shared" si="43"/>
        <v>0</v>
      </c>
      <c r="BI52" s="82">
        <f t="shared" si="43"/>
        <v>0</v>
      </c>
      <c r="BJ52" s="82">
        <f t="shared" si="43"/>
        <v>0</v>
      </c>
      <c r="BK52" s="82">
        <f t="shared" si="43"/>
        <v>0</v>
      </c>
      <c r="BL52" s="82">
        <f t="shared" si="43"/>
        <v>0</v>
      </c>
      <c r="BM52" s="82">
        <f t="shared" si="43"/>
        <v>0</v>
      </c>
      <c r="BN52" s="82">
        <f t="shared" si="43"/>
        <v>0</v>
      </c>
      <c r="BO52" s="82">
        <f t="shared" si="43"/>
        <v>0</v>
      </c>
      <c r="BP52" s="82">
        <f t="shared" si="43"/>
        <v>0</v>
      </c>
      <c r="BQ52" s="82">
        <f t="shared" si="43"/>
        <v>0</v>
      </c>
      <c r="BR52" s="82">
        <f t="shared" si="43"/>
        <v>0</v>
      </c>
      <c r="BS52" s="82">
        <f t="shared" si="43"/>
        <v>0</v>
      </c>
      <c r="BT52" s="82">
        <f t="shared" si="43"/>
        <v>0</v>
      </c>
      <c r="BU52" s="82">
        <f t="shared" si="43"/>
        <v>0</v>
      </c>
      <c r="BV52" s="82">
        <f t="shared" si="43"/>
        <v>0</v>
      </c>
      <c r="BW52" s="82">
        <f t="shared" si="43"/>
        <v>0</v>
      </c>
      <c r="BX52" s="82">
        <f t="shared" ref="BX52:CG52" si="44">SUM(BX53:BX55)</f>
        <v>0</v>
      </c>
      <c r="BY52" s="82">
        <f t="shared" si="44"/>
        <v>0</v>
      </c>
      <c r="BZ52" s="82">
        <f t="shared" si="44"/>
        <v>0</v>
      </c>
      <c r="CA52" s="82">
        <f t="shared" si="44"/>
        <v>0</v>
      </c>
      <c r="CB52" s="82">
        <f t="shared" si="44"/>
        <v>0</v>
      </c>
      <c r="CC52" s="82">
        <f t="shared" si="44"/>
        <v>0</v>
      </c>
      <c r="CD52" s="82">
        <f t="shared" si="44"/>
        <v>0</v>
      </c>
      <c r="CE52" s="82">
        <f t="shared" si="44"/>
        <v>0</v>
      </c>
      <c r="CF52" s="82">
        <f t="shared" si="44"/>
        <v>0</v>
      </c>
      <c r="CG52" s="83">
        <f t="shared" si="44"/>
        <v>0</v>
      </c>
      <c r="CH52" s="18"/>
      <c r="CI52" s="90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2"/>
      <c r="G53" s="65"/>
      <c r="H53" s="72" t="s">
        <v>56</v>
      </c>
      <c r="I53" s="72" t="s">
        <v>57</v>
      </c>
      <c r="J53" s="55">
        <f t="shared" si="11"/>
        <v>0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9"/>
      <c r="CH53" s="18"/>
      <c r="CI53" s="90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4"/>
      <c r="G54" s="65"/>
      <c r="H54" s="65" t="s">
        <v>58</v>
      </c>
      <c r="I54" s="65" t="s">
        <v>59</v>
      </c>
      <c r="J54" s="55">
        <f t="shared" si="11"/>
        <v>0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9"/>
      <c r="CH54" s="18"/>
      <c r="CI54" s="90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4"/>
      <c r="G55" s="65"/>
      <c r="H55" s="65" t="s">
        <v>60</v>
      </c>
      <c r="I55" s="65" t="s">
        <v>61</v>
      </c>
      <c r="J55" s="55">
        <f t="shared" si="11"/>
        <v>0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9"/>
      <c r="CH55" s="18"/>
      <c r="CI55" s="90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2"/>
      <c r="G56" s="65" t="s">
        <v>39</v>
      </c>
      <c r="H56" s="87" t="s">
        <v>63</v>
      </c>
      <c r="I56" s="65"/>
      <c r="J56" s="55">
        <f t="shared" si="11"/>
        <v>0</v>
      </c>
      <c r="K56" s="82">
        <f>SUM(K57:K59)</f>
        <v>0</v>
      </c>
      <c r="L56" s="82">
        <f t="shared" ref="L56:BW56" si="45">SUM(L57:L59)</f>
        <v>0</v>
      </c>
      <c r="M56" s="82">
        <f t="shared" si="45"/>
        <v>0</v>
      </c>
      <c r="N56" s="82">
        <f t="shared" si="45"/>
        <v>0</v>
      </c>
      <c r="O56" s="82">
        <f t="shared" si="45"/>
        <v>0</v>
      </c>
      <c r="P56" s="82">
        <f t="shared" si="45"/>
        <v>0</v>
      </c>
      <c r="Q56" s="82">
        <f t="shared" si="45"/>
        <v>0</v>
      </c>
      <c r="R56" s="82">
        <f t="shared" si="45"/>
        <v>0</v>
      </c>
      <c r="S56" s="82">
        <f t="shared" si="45"/>
        <v>0</v>
      </c>
      <c r="T56" s="82">
        <f t="shared" si="45"/>
        <v>0</v>
      </c>
      <c r="U56" s="82">
        <f t="shared" si="45"/>
        <v>0</v>
      </c>
      <c r="V56" s="82">
        <f t="shared" si="45"/>
        <v>0</v>
      </c>
      <c r="W56" s="82">
        <f t="shared" si="45"/>
        <v>0</v>
      </c>
      <c r="X56" s="82">
        <f t="shared" si="45"/>
        <v>0</v>
      </c>
      <c r="Y56" s="82">
        <f t="shared" si="45"/>
        <v>0</v>
      </c>
      <c r="Z56" s="82">
        <f t="shared" si="45"/>
        <v>0</v>
      </c>
      <c r="AA56" s="82">
        <f t="shared" si="45"/>
        <v>0</v>
      </c>
      <c r="AB56" s="82">
        <f t="shared" si="45"/>
        <v>0</v>
      </c>
      <c r="AC56" s="82">
        <f t="shared" si="45"/>
        <v>0</v>
      </c>
      <c r="AD56" s="82">
        <f t="shared" si="45"/>
        <v>0</v>
      </c>
      <c r="AE56" s="82">
        <f t="shared" si="45"/>
        <v>0</v>
      </c>
      <c r="AF56" s="82">
        <f t="shared" si="45"/>
        <v>0</v>
      </c>
      <c r="AG56" s="82">
        <f t="shared" si="45"/>
        <v>0</v>
      </c>
      <c r="AH56" s="82">
        <f t="shared" si="45"/>
        <v>0</v>
      </c>
      <c r="AI56" s="82">
        <f t="shared" si="45"/>
        <v>0</v>
      </c>
      <c r="AJ56" s="82">
        <f t="shared" si="45"/>
        <v>0</v>
      </c>
      <c r="AK56" s="82">
        <f t="shared" si="45"/>
        <v>0</v>
      </c>
      <c r="AL56" s="82">
        <f t="shared" si="45"/>
        <v>0</v>
      </c>
      <c r="AM56" s="82">
        <f t="shared" si="45"/>
        <v>0</v>
      </c>
      <c r="AN56" s="82">
        <f t="shared" si="45"/>
        <v>0</v>
      </c>
      <c r="AO56" s="82">
        <f t="shared" si="45"/>
        <v>0</v>
      </c>
      <c r="AP56" s="82">
        <f t="shared" si="45"/>
        <v>0</v>
      </c>
      <c r="AQ56" s="82">
        <f t="shared" si="45"/>
        <v>0</v>
      </c>
      <c r="AR56" s="82">
        <f t="shared" si="45"/>
        <v>0</v>
      </c>
      <c r="AS56" s="82">
        <f t="shared" si="45"/>
        <v>0</v>
      </c>
      <c r="AT56" s="82">
        <f t="shared" si="45"/>
        <v>0</v>
      </c>
      <c r="AU56" s="82">
        <f t="shared" si="45"/>
        <v>0</v>
      </c>
      <c r="AV56" s="82">
        <f t="shared" si="45"/>
        <v>0</v>
      </c>
      <c r="AW56" s="82">
        <f t="shared" si="45"/>
        <v>0</v>
      </c>
      <c r="AX56" s="82">
        <f t="shared" si="45"/>
        <v>0</v>
      </c>
      <c r="AY56" s="82">
        <f t="shared" si="45"/>
        <v>0</v>
      </c>
      <c r="AZ56" s="82">
        <f t="shared" si="45"/>
        <v>0</v>
      </c>
      <c r="BA56" s="82">
        <f t="shared" si="45"/>
        <v>0</v>
      </c>
      <c r="BB56" s="82">
        <f t="shared" si="45"/>
        <v>0</v>
      </c>
      <c r="BC56" s="82">
        <f t="shared" si="45"/>
        <v>0</v>
      </c>
      <c r="BD56" s="82">
        <f t="shared" si="45"/>
        <v>0</v>
      </c>
      <c r="BE56" s="82">
        <f t="shared" si="45"/>
        <v>0</v>
      </c>
      <c r="BF56" s="82">
        <f t="shared" si="45"/>
        <v>0</v>
      </c>
      <c r="BG56" s="82">
        <f t="shared" si="45"/>
        <v>0</v>
      </c>
      <c r="BH56" s="82">
        <f t="shared" si="45"/>
        <v>0</v>
      </c>
      <c r="BI56" s="82">
        <f t="shared" si="45"/>
        <v>0</v>
      </c>
      <c r="BJ56" s="82">
        <f t="shared" si="45"/>
        <v>0</v>
      </c>
      <c r="BK56" s="82">
        <f t="shared" si="45"/>
        <v>0</v>
      </c>
      <c r="BL56" s="82">
        <f t="shared" si="45"/>
        <v>0</v>
      </c>
      <c r="BM56" s="82">
        <f t="shared" si="45"/>
        <v>0</v>
      </c>
      <c r="BN56" s="82">
        <f t="shared" si="45"/>
        <v>0</v>
      </c>
      <c r="BO56" s="82">
        <f t="shared" si="45"/>
        <v>0</v>
      </c>
      <c r="BP56" s="82">
        <f t="shared" si="45"/>
        <v>0</v>
      </c>
      <c r="BQ56" s="82">
        <f t="shared" si="45"/>
        <v>0</v>
      </c>
      <c r="BR56" s="82">
        <f t="shared" si="45"/>
        <v>0</v>
      </c>
      <c r="BS56" s="82">
        <f t="shared" si="45"/>
        <v>0</v>
      </c>
      <c r="BT56" s="82">
        <f t="shared" si="45"/>
        <v>0</v>
      </c>
      <c r="BU56" s="82">
        <f t="shared" si="45"/>
        <v>0</v>
      </c>
      <c r="BV56" s="82">
        <f t="shared" si="45"/>
        <v>0</v>
      </c>
      <c r="BW56" s="82">
        <f t="shared" si="45"/>
        <v>0</v>
      </c>
      <c r="BX56" s="82">
        <f t="shared" ref="BX56:CG56" si="46">SUM(BX57:BX59)</f>
        <v>0</v>
      </c>
      <c r="BY56" s="82">
        <f t="shared" si="46"/>
        <v>0</v>
      </c>
      <c r="BZ56" s="82">
        <f t="shared" si="46"/>
        <v>0</v>
      </c>
      <c r="CA56" s="82">
        <f t="shared" si="46"/>
        <v>0</v>
      </c>
      <c r="CB56" s="82">
        <f t="shared" si="46"/>
        <v>0</v>
      </c>
      <c r="CC56" s="82">
        <f t="shared" si="46"/>
        <v>0</v>
      </c>
      <c r="CD56" s="82">
        <f t="shared" si="46"/>
        <v>0</v>
      </c>
      <c r="CE56" s="82">
        <f t="shared" si="46"/>
        <v>0</v>
      </c>
      <c r="CF56" s="82">
        <f t="shared" si="46"/>
        <v>0</v>
      </c>
      <c r="CG56" s="83">
        <f t="shared" si="46"/>
        <v>0</v>
      </c>
      <c r="CH56" s="18"/>
      <c r="CI56" s="90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2"/>
      <c r="G57" s="65"/>
      <c r="H57" s="72" t="s">
        <v>56</v>
      </c>
      <c r="I57" s="72" t="s">
        <v>57</v>
      </c>
      <c r="J57" s="55">
        <f t="shared" si="11"/>
        <v>0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9"/>
      <c r="CH57" s="18"/>
      <c r="CI57" s="90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2"/>
      <c r="G58" s="65"/>
      <c r="H58" s="65" t="s">
        <v>58</v>
      </c>
      <c r="I58" s="65" t="s">
        <v>59</v>
      </c>
      <c r="J58" s="55">
        <f t="shared" si="11"/>
        <v>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9"/>
      <c r="CH58" s="18"/>
      <c r="CI58" s="90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2"/>
      <c r="G59" s="65"/>
      <c r="H59" s="65" t="s">
        <v>60</v>
      </c>
      <c r="I59" s="65" t="s">
        <v>61</v>
      </c>
      <c r="J59" s="55">
        <f t="shared" si="1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9"/>
      <c r="CH59" s="18"/>
      <c r="CI59" s="90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4" t="s">
        <v>47</v>
      </c>
      <c r="G60" s="85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0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2"/>
      <c r="G61" s="65" t="s">
        <v>37</v>
      </c>
      <c r="H61" s="87" t="str">
        <f>$H$48</f>
        <v xml:space="preserve">דרוג AA- ומעלה </v>
      </c>
      <c r="I61" s="87"/>
      <c r="J61" s="55">
        <f t="shared" si="11"/>
        <v>0</v>
      </c>
      <c r="K61" s="82">
        <f>SUM(K62:K64)</f>
        <v>0</v>
      </c>
      <c r="L61" s="82">
        <f t="shared" ref="L61:BW61" si="49">SUM(L62:L64)</f>
        <v>0</v>
      </c>
      <c r="M61" s="82">
        <f t="shared" si="49"/>
        <v>0</v>
      </c>
      <c r="N61" s="82">
        <f t="shared" si="49"/>
        <v>0</v>
      </c>
      <c r="O61" s="82">
        <f t="shared" si="49"/>
        <v>0</v>
      </c>
      <c r="P61" s="82">
        <f t="shared" si="49"/>
        <v>0</v>
      </c>
      <c r="Q61" s="82">
        <f t="shared" si="49"/>
        <v>0</v>
      </c>
      <c r="R61" s="82">
        <f t="shared" si="49"/>
        <v>0</v>
      </c>
      <c r="S61" s="82">
        <f t="shared" si="49"/>
        <v>0</v>
      </c>
      <c r="T61" s="82">
        <f t="shared" si="49"/>
        <v>0</v>
      </c>
      <c r="U61" s="82">
        <f t="shared" si="49"/>
        <v>0</v>
      </c>
      <c r="V61" s="82">
        <f t="shared" si="49"/>
        <v>0</v>
      </c>
      <c r="W61" s="82">
        <f t="shared" si="49"/>
        <v>0</v>
      </c>
      <c r="X61" s="82">
        <f t="shared" si="49"/>
        <v>0</v>
      </c>
      <c r="Y61" s="82">
        <f t="shared" si="49"/>
        <v>0</v>
      </c>
      <c r="Z61" s="82">
        <f t="shared" si="49"/>
        <v>0</v>
      </c>
      <c r="AA61" s="82">
        <f t="shared" si="49"/>
        <v>0</v>
      </c>
      <c r="AB61" s="82">
        <f t="shared" si="49"/>
        <v>0</v>
      </c>
      <c r="AC61" s="82">
        <f t="shared" si="49"/>
        <v>0</v>
      </c>
      <c r="AD61" s="82">
        <f t="shared" si="49"/>
        <v>0</v>
      </c>
      <c r="AE61" s="82">
        <f t="shared" si="49"/>
        <v>0</v>
      </c>
      <c r="AF61" s="82">
        <f t="shared" si="49"/>
        <v>0</v>
      </c>
      <c r="AG61" s="82">
        <f t="shared" si="49"/>
        <v>0</v>
      </c>
      <c r="AH61" s="82">
        <f t="shared" si="49"/>
        <v>0</v>
      </c>
      <c r="AI61" s="82">
        <f t="shared" si="49"/>
        <v>0</v>
      </c>
      <c r="AJ61" s="82">
        <f t="shared" si="49"/>
        <v>0</v>
      </c>
      <c r="AK61" s="82">
        <f t="shared" si="49"/>
        <v>0</v>
      </c>
      <c r="AL61" s="82">
        <f t="shared" si="49"/>
        <v>0</v>
      </c>
      <c r="AM61" s="82">
        <f t="shared" si="49"/>
        <v>0</v>
      </c>
      <c r="AN61" s="82">
        <f t="shared" si="49"/>
        <v>0</v>
      </c>
      <c r="AO61" s="82">
        <f t="shared" si="49"/>
        <v>0</v>
      </c>
      <c r="AP61" s="82">
        <f t="shared" si="49"/>
        <v>0</v>
      </c>
      <c r="AQ61" s="82">
        <f t="shared" si="49"/>
        <v>0</v>
      </c>
      <c r="AR61" s="82">
        <f t="shared" si="49"/>
        <v>0</v>
      </c>
      <c r="AS61" s="82">
        <f t="shared" si="49"/>
        <v>0</v>
      </c>
      <c r="AT61" s="82">
        <f t="shared" si="49"/>
        <v>0</v>
      </c>
      <c r="AU61" s="82">
        <f t="shared" si="49"/>
        <v>0</v>
      </c>
      <c r="AV61" s="82">
        <f t="shared" si="49"/>
        <v>0</v>
      </c>
      <c r="AW61" s="82">
        <f t="shared" si="49"/>
        <v>0</v>
      </c>
      <c r="AX61" s="82">
        <f t="shared" si="49"/>
        <v>0</v>
      </c>
      <c r="AY61" s="82">
        <f t="shared" si="49"/>
        <v>0</v>
      </c>
      <c r="AZ61" s="82">
        <f t="shared" si="49"/>
        <v>0</v>
      </c>
      <c r="BA61" s="82">
        <f t="shared" si="49"/>
        <v>0</v>
      </c>
      <c r="BB61" s="82">
        <f t="shared" si="49"/>
        <v>0</v>
      </c>
      <c r="BC61" s="82">
        <f t="shared" si="49"/>
        <v>0</v>
      </c>
      <c r="BD61" s="82">
        <f t="shared" si="49"/>
        <v>0</v>
      </c>
      <c r="BE61" s="82">
        <f t="shared" si="49"/>
        <v>0</v>
      </c>
      <c r="BF61" s="82">
        <f t="shared" si="49"/>
        <v>0</v>
      </c>
      <c r="BG61" s="82">
        <f t="shared" si="49"/>
        <v>0</v>
      </c>
      <c r="BH61" s="82">
        <f t="shared" si="49"/>
        <v>0</v>
      </c>
      <c r="BI61" s="82">
        <f t="shared" si="49"/>
        <v>0</v>
      </c>
      <c r="BJ61" s="82">
        <f t="shared" si="49"/>
        <v>0</v>
      </c>
      <c r="BK61" s="82">
        <f t="shared" si="49"/>
        <v>0</v>
      </c>
      <c r="BL61" s="82">
        <f t="shared" si="49"/>
        <v>0</v>
      </c>
      <c r="BM61" s="82">
        <f t="shared" si="49"/>
        <v>0</v>
      </c>
      <c r="BN61" s="82">
        <f t="shared" si="49"/>
        <v>0</v>
      </c>
      <c r="BO61" s="82">
        <f t="shared" si="49"/>
        <v>0</v>
      </c>
      <c r="BP61" s="82">
        <f t="shared" si="49"/>
        <v>0</v>
      </c>
      <c r="BQ61" s="82">
        <f t="shared" si="49"/>
        <v>0</v>
      </c>
      <c r="BR61" s="82">
        <f t="shared" si="49"/>
        <v>0</v>
      </c>
      <c r="BS61" s="82">
        <f t="shared" si="49"/>
        <v>0</v>
      </c>
      <c r="BT61" s="82">
        <f t="shared" si="49"/>
        <v>0</v>
      </c>
      <c r="BU61" s="82">
        <f t="shared" si="49"/>
        <v>0</v>
      </c>
      <c r="BV61" s="82">
        <f t="shared" si="49"/>
        <v>0</v>
      </c>
      <c r="BW61" s="82">
        <f t="shared" si="49"/>
        <v>0</v>
      </c>
      <c r="BX61" s="82">
        <f t="shared" ref="BX61:CG61" si="50">SUM(BX62:BX64)</f>
        <v>0</v>
      </c>
      <c r="BY61" s="82">
        <f t="shared" si="50"/>
        <v>0</v>
      </c>
      <c r="BZ61" s="82">
        <f t="shared" si="50"/>
        <v>0</v>
      </c>
      <c r="CA61" s="82">
        <f t="shared" si="50"/>
        <v>0</v>
      </c>
      <c r="CB61" s="82">
        <f t="shared" si="50"/>
        <v>0</v>
      </c>
      <c r="CC61" s="82">
        <f t="shared" si="50"/>
        <v>0</v>
      </c>
      <c r="CD61" s="82">
        <f t="shared" si="50"/>
        <v>0</v>
      </c>
      <c r="CE61" s="82">
        <f t="shared" si="50"/>
        <v>0</v>
      </c>
      <c r="CF61" s="82">
        <f t="shared" si="50"/>
        <v>0</v>
      </c>
      <c r="CG61" s="83">
        <f t="shared" si="50"/>
        <v>0</v>
      </c>
      <c r="CH61" s="18"/>
      <c r="CI61" s="90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2"/>
      <c r="G62" s="65"/>
      <c r="H62" s="72" t="s">
        <v>56</v>
      </c>
      <c r="I62" s="72" t="s">
        <v>57</v>
      </c>
      <c r="J62" s="55">
        <f t="shared" si="1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9"/>
      <c r="CH62" s="18"/>
      <c r="CI62" s="90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2"/>
      <c r="G63" s="65"/>
      <c r="H63" s="65" t="s">
        <v>58</v>
      </c>
      <c r="I63" s="65" t="s">
        <v>59</v>
      </c>
      <c r="J63" s="55">
        <f t="shared" si="1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9"/>
      <c r="CH63" s="18"/>
      <c r="CI63" s="90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2"/>
      <c r="G64" s="65"/>
      <c r="H64" s="65" t="s">
        <v>60</v>
      </c>
      <c r="I64" s="65" t="s">
        <v>61</v>
      </c>
      <c r="J64" s="55">
        <f t="shared" si="1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9"/>
      <c r="CH64" s="18"/>
      <c r="CI64" s="90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2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82">
        <f>SUM(K66:K68)</f>
        <v>0</v>
      </c>
      <c r="L65" s="82">
        <f t="shared" ref="L65:BW65" si="51">SUM(L66:L68)</f>
        <v>0</v>
      </c>
      <c r="M65" s="82">
        <f t="shared" si="51"/>
        <v>0</v>
      </c>
      <c r="N65" s="82">
        <f t="shared" si="51"/>
        <v>0</v>
      </c>
      <c r="O65" s="82">
        <f t="shared" si="51"/>
        <v>0</v>
      </c>
      <c r="P65" s="82">
        <f t="shared" si="51"/>
        <v>0</v>
      </c>
      <c r="Q65" s="82">
        <f t="shared" si="51"/>
        <v>0</v>
      </c>
      <c r="R65" s="82">
        <f t="shared" si="51"/>
        <v>0</v>
      </c>
      <c r="S65" s="82">
        <f t="shared" si="51"/>
        <v>0</v>
      </c>
      <c r="T65" s="82">
        <f t="shared" si="51"/>
        <v>0</v>
      </c>
      <c r="U65" s="82">
        <f t="shared" si="51"/>
        <v>0</v>
      </c>
      <c r="V65" s="82">
        <f t="shared" si="51"/>
        <v>0</v>
      </c>
      <c r="W65" s="82">
        <f t="shared" si="51"/>
        <v>0</v>
      </c>
      <c r="X65" s="82">
        <f t="shared" si="51"/>
        <v>0</v>
      </c>
      <c r="Y65" s="82">
        <f t="shared" si="51"/>
        <v>0</v>
      </c>
      <c r="Z65" s="82">
        <f t="shared" si="51"/>
        <v>0</v>
      </c>
      <c r="AA65" s="82">
        <f t="shared" si="51"/>
        <v>0</v>
      </c>
      <c r="AB65" s="82">
        <f t="shared" si="51"/>
        <v>0</v>
      </c>
      <c r="AC65" s="82">
        <f t="shared" si="51"/>
        <v>0</v>
      </c>
      <c r="AD65" s="82">
        <f t="shared" si="51"/>
        <v>0</v>
      </c>
      <c r="AE65" s="82">
        <f t="shared" si="51"/>
        <v>0</v>
      </c>
      <c r="AF65" s="82">
        <f t="shared" si="51"/>
        <v>0</v>
      </c>
      <c r="AG65" s="82">
        <f t="shared" si="51"/>
        <v>0</v>
      </c>
      <c r="AH65" s="82">
        <f t="shared" si="51"/>
        <v>0</v>
      </c>
      <c r="AI65" s="82">
        <f t="shared" si="51"/>
        <v>0</v>
      </c>
      <c r="AJ65" s="82">
        <f t="shared" si="51"/>
        <v>0</v>
      </c>
      <c r="AK65" s="82">
        <f t="shared" si="51"/>
        <v>0</v>
      </c>
      <c r="AL65" s="82">
        <f t="shared" si="51"/>
        <v>0</v>
      </c>
      <c r="AM65" s="82">
        <f t="shared" si="51"/>
        <v>0</v>
      </c>
      <c r="AN65" s="82">
        <f t="shared" si="51"/>
        <v>0</v>
      </c>
      <c r="AO65" s="82">
        <f t="shared" si="51"/>
        <v>0</v>
      </c>
      <c r="AP65" s="82">
        <f t="shared" si="51"/>
        <v>0</v>
      </c>
      <c r="AQ65" s="82">
        <f t="shared" si="51"/>
        <v>0</v>
      </c>
      <c r="AR65" s="82">
        <f t="shared" si="51"/>
        <v>0</v>
      </c>
      <c r="AS65" s="82">
        <f t="shared" si="51"/>
        <v>0</v>
      </c>
      <c r="AT65" s="82">
        <f t="shared" si="51"/>
        <v>0</v>
      </c>
      <c r="AU65" s="82">
        <f t="shared" si="51"/>
        <v>0</v>
      </c>
      <c r="AV65" s="82">
        <f t="shared" si="51"/>
        <v>0</v>
      </c>
      <c r="AW65" s="82">
        <f t="shared" si="51"/>
        <v>0</v>
      </c>
      <c r="AX65" s="82">
        <f t="shared" si="51"/>
        <v>0</v>
      </c>
      <c r="AY65" s="82">
        <f t="shared" si="51"/>
        <v>0</v>
      </c>
      <c r="AZ65" s="82">
        <f t="shared" si="51"/>
        <v>0</v>
      </c>
      <c r="BA65" s="82">
        <f t="shared" si="51"/>
        <v>0</v>
      </c>
      <c r="BB65" s="82">
        <f t="shared" si="51"/>
        <v>0</v>
      </c>
      <c r="BC65" s="82">
        <f t="shared" si="51"/>
        <v>0</v>
      </c>
      <c r="BD65" s="82">
        <f t="shared" si="51"/>
        <v>0</v>
      </c>
      <c r="BE65" s="82">
        <f t="shared" si="51"/>
        <v>0</v>
      </c>
      <c r="BF65" s="82">
        <f t="shared" si="51"/>
        <v>0</v>
      </c>
      <c r="BG65" s="82">
        <f t="shared" si="51"/>
        <v>0</v>
      </c>
      <c r="BH65" s="82">
        <f t="shared" si="51"/>
        <v>0</v>
      </c>
      <c r="BI65" s="82">
        <f t="shared" si="51"/>
        <v>0</v>
      </c>
      <c r="BJ65" s="82">
        <f t="shared" si="51"/>
        <v>0</v>
      </c>
      <c r="BK65" s="82">
        <f t="shared" si="51"/>
        <v>0</v>
      </c>
      <c r="BL65" s="82">
        <f t="shared" si="51"/>
        <v>0</v>
      </c>
      <c r="BM65" s="82">
        <f t="shared" si="51"/>
        <v>0</v>
      </c>
      <c r="BN65" s="82">
        <f t="shared" si="51"/>
        <v>0</v>
      </c>
      <c r="BO65" s="82">
        <f t="shared" si="51"/>
        <v>0</v>
      </c>
      <c r="BP65" s="82">
        <f t="shared" si="51"/>
        <v>0</v>
      </c>
      <c r="BQ65" s="82">
        <f t="shared" si="51"/>
        <v>0</v>
      </c>
      <c r="BR65" s="82">
        <f t="shared" si="51"/>
        <v>0</v>
      </c>
      <c r="BS65" s="82">
        <f t="shared" si="51"/>
        <v>0</v>
      </c>
      <c r="BT65" s="82">
        <f t="shared" si="51"/>
        <v>0</v>
      </c>
      <c r="BU65" s="82">
        <f t="shared" si="51"/>
        <v>0</v>
      </c>
      <c r="BV65" s="82">
        <f t="shared" si="51"/>
        <v>0</v>
      </c>
      <c r="BW65" s="82">
        <f t="shared" si="51"/>
        <v>0</v>
      </c>
      <c r="BX65" s="82">
        <f t="shared" ref="BX65:CG65" si="52">SUM(BX66:BX68)</f>
        <v>0</v>
      </c>
      <c r="BY65" s="82">
        <f t="shared" si="52"/>
        <v>0</v>
      </c>
      <c r="BZ65" s="82">
        <f t="shared" si="52"/>
        <v>0</v>
      </c>
      <c r="CA65" s="82">
        <f t="shared" si="52"/>
        <v>0</v>
      </c>
      <c r="CB65" s="82">
        <f t="shared" si="52"/>
        <v>0</v>
      </c>
      <c r="CC65" s="82">
        <f t="shared" si="52"/>
        <v>0</v>
      </c>
      <c r="CD65" s="82">
        <f t="shared" si="52"/>
        <v>0</v>
      </c>
      <c r="CE65" s="82">
        <f t="shared" si="52"/>
        <v>0</v>
      </c>
      <c r="CF65" s="82">
        <f t="shared" si="52"/>
        <v>0</v>
      </c>
      <c r="CG65" s="83">
        <f t="shared" si="52"/>
        <v>0</v>
      </c>
      <c r="CH65" s="18"/>
      <c r="CI65" s="90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2"/>
      <c r="G66" s="65"/>
      <c r="H66" s="72" t="s">
        <v>56</v>
      </c>
      <c r="I66" s="72" t="s">
        <v>57</v>
      </c>
      <c r="J66" s="55">
        <f t="shared" si="11"/>
        <v>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9"/>
      <c r="CH66" s="18"/>
      <c r="CI66" s="90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2"/>
      <c r="G67" s="65"/>
      <c r="H67" s="65" t="s">
        <v>58</v>
      </c>
      <c r="I67" s="65" t="s">
        <v>59</v>
      </c>
      <c r="J67" s="55">
        <f t="shared" si="11"/>
        <v>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9"/>
      <c r="CH67" s="18"/>
      <c r="CI67" s="90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2"/>
      <c r="G68" s="65"/>
      <c r="H68" s="65" t="s">
        <v>60</v>
      </c>
      <c r="I68" s="65" t="s">
        <v>61</v>
      </c>
      <c r="J68" s="55">
        <f t="shared" si="11"/>
        <v>0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9"/>
      <c r="CH68" s="18"/>
      <c r="CI68" s="90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2"/>
      <c r="G69" s="65" t="s">
        <v>39</v>
      </c>
      <c r="H69" s="65" t="s">
        <v>64</v>
      </c>
      <c r="I69" s="65"/>
      <c r="J69" s="55">
        <f t="shared" si="11"/>
        <v>0</v>
      </c>
      <c r="K69" s="82">
        <f>SUM(K70:K72)</f>
        <v>0</v>
      </c>
      <c r="L69" s="82">
        <f t="shared" ref="L69:BW69" si="53">SUM(L70:L72)</f>
        <v>0</v>
      </c>
      <c r="M69" s="82">
        <f t="shared" si="53"/>
        <v>0</v>
      </c>
      <c r="N69" s="82">
        <f t="shared" si="53"/>
        <v>0</v>
      </c>
      <c r="O69" s="82">
        <f t="shared" si="53"/>
        <v>0</v>
      </c>
      <c r="P69" s="82">
        <f t="shared" si="53"/>
        <v>0</v>
      </c>
      <c r="Q69" s="82">
        <f t="shared" si="53"/>
        <v>0</v>
      </c>
      <c r="R69" s="82">
        <f t="shared" si="53"/>
        <v>0</v>
      </c>
      <c r="S69" s="82">
        <f t="shared" si="53"/>
        <v>0</v>
      </c>
      <c r="T69" s="82">
        <f t="shared" si="53"/>
        <v>0</v>
      </c>
      <c r="U69" s="82">
        <f t="shared" si="53"/>
        <v>0</v>
      </c>
      <c r="V69" s="82">
        <f t="shared" si="53"/>
        <v>0</v>
      </c>
      <c r="W69" s="82">
        <f t="shared" si="53"/>
        <v>0</v>
      </c>
      <c r="X69" s="82">
        <f t="shared" si="53"/>
        <v>0</v>
      </c>
      <c r="Y69" s="82">
        <f t="shared" si="53"/>
        <v>0</v>
      </c>
      <c r="Z69" s="82">
        <f t="shared" si="53"/>
        <v>0</v>
      </c>
      <c r="AA69" s="82">
        <f t="shared" si="53"/>
        <v>0</v>
      </c>
      <c r="AB69" s="82">
        <f t="shared" si="53"/>
        <v>0</v>
      </c>
      <c r="AC69" s="82">
        <f t="shared" si="53"/>
        <v>0</v>
      </c>
      <c r="AD69" s="82">
        <f t="shared" si="53"/>
        <v>0</v>
      </c>
      <c r="AE69" s="82">
        <f t="shared" si="53"/>
        <v>0</v>
      </c>
      <c r="AF69" s="82">
        <f t="shared" si="53"/>
        <v>0</v>
      </c>
      <c r="AG69" s="82">
        <f t="shared" si="53"/>
        <v>0</v>
      </c>
      <c r="AH69" s="82">
        <f t="shared" si="53"/>
        <v>0</v>
      </c>
      <c r="AI69" s="82">
        <f t="shared" si="53"/>
        <v>0</v>
      </c>
      <c r="AJ69" s="82">
        <f t="shared" si="53"/>
        <v>0</v>
      </c>
      <c r="AK69" s="82">
        <f t="shared" si="53"/>
        <v>0</v>
      </c>
      <c r="AL69" s="82">
        <f t="shared" si="53"/>
        <v>0</v>
      </c>
      <c r="AM69" s="82">
        <f t="shared" si="53"/>
        <v>0</v>
      </c>
      <c r="AN69" s="82">
        <f t="shared" si="53"/>
        <v>0</v>
      </c>
      <c r="AO69" s="82">
        <f t="shared" si="53"/>
        <v>0</v>
      </c>
      <c r="AP69" s="82">
        <f t="shared" si="53"/>
        <v>0</v>
      </c>
      <c r="AQ69" s="82">
        <f t="shared" si="53"/>
        <v>0</v>
      </c>
      <c r="AR69" s="82">
        <f t="shared" si="53"/>
        <v>0</v>
      </c>
      <c r="AS69" s="82">
        <f t="shared" si="53"/>
        <v>0</v>
      </c>
      <c r="AT69" s="82">
        <f t="shared" si="53"/>
        <v>0</v>
      </c>
      <c r="AU69" s="82">
        <f t="shared" si="53"/>
        <v>0</v>
      </c>
      <c r="AV69" s="82">
        <f t="shared" si="53"/>
        <v>0</v>
      </c>
      <c r="AW69" s="82">
        <f t="shared" si="53"/>
        <v>0</v>
      </c>
      <c r="AX69" s="82">
        <f t="shared" si="53"/>
        <v>0</v>
      </c>
      <c r="AY69" s="82">
        <f t="shared" si="53"/>
        <v>0</v>
      </c>
      <c r="AZ69" s="82">
        <f t="shared" si="53"/>
        <v>0</v>
      </c>
      <c r="BA69" s="82">
        <f t="shared" si="53"/>
        <v>0</v>
      </c>
      <c r="BB69" s="82">
        <f t="shared" si="53"/>
        <v>0</v>
      </c>
      <c r="BC69" s="82">
        <f t="shared" si="53"/>
        <v>0</v>
      </c>
      <c r="BD69" s="82">
        <f t="shared" si="53"/>
        <v>0</v>
      </c>
      <c r="BE69" s="82">
        <f t="shared" si="53"/>
        <v>0</v>
      </c>
      <c r="BF69" s="82">
        <f t="shared" si="53"/>
        <v>0</v>
      </c>
      <c r="BG69" s="82">
        <f t="shared" si="53"/>
        <v>0</v>
      </c>
      <c r="BH69" s="82">
        <f t="shared" si="53"/>
        <v>0</v>
      </c>
      <c r="BI69" s="82">
        <f t="shared" si="53"/>
        <v>0</v>
      </c>
      <c r="BJ69" s="82">
        <f t="shared" si="53"/>
        <v>0</v>
      </c>
      <c r="BK69" s="82">
        <f t="shared" si="53"/>
        <v>0</v>
      </c>
      <c r="BL69" s="82">
        <f t="shared" si="53"/>
        <v>0</v>
      </c>
      <c r="BM69" s="82">
        <f t="shared" si="53"/>
        <v>0</v>
      </c>
      <c r="BN69" s="82">
        <f t="shared" si="53"/>
        <v>0</v>
      </c>
      <c r="BO69" s="82">
        <f t="shared" si="53"/>
        <v>0</v>
      </c>
      <c r="BP69" s="82">
        <f t="shared" si="53"/>
        <v>0</v>
      </c>
      <c r="BQ69" s="82">
        <f t="shared" si="53"/>
        <v>0</v>
      </c>
      <c r="BR69" s="82">
        <f t="shared" si="53"/>
        <v>0</v>
      </c>
      <c r="BS69" s="82">
        <f t="shared" si="53"/>
        <v>0</v>
      </c>
      <c r="BT69" s="82">
        <f t="shared" si="53"/>
        <v>0</v>
      </c>
      <c r="BU69" s="82">
        <f t="shared" si="53"/>
        <v>0</v>
      </c>
      <c r="BV69" s="82">
        <f t="shared" si="53"/>
        <v>0</v>
      </c>
      <c r="BW69" s="82">
        <f t="shared" si="53"/>
        <v>0</v>
      </c>
      <c r="BX69" s="82">
        <f t="shared" ref="BX69:CG69" si="54">SUM(BX70:BX72)</f>
        <v>0</v>
      </c>
      <c r="BY69" s="82">
        <f t="shared" si="54"/>
        <v>0</v>
      </c>
      <c r="BZ69" s="82">
        <f t="shared" si="54"/>
        <v>0</v>
      </c>
      <c r="CA69" s="82">
        <f t="shared" si="54"/>
        <v>0</v>
      </c>
      <c r="CB69" s="82">
        <f t="shared" si="54"/>
        <v>0</v>
      </c>
      <c r="CC69" s="82">
        <f t="shared" si="54"/>
        <v>0</v>
      </c>
      <c r="CD69" s="82">
        <f t="shared" si="54"/>
        <v>0</v>
      </c>
      <c r="CE69" s="82">
        <f t="shared" si="54"/>
        <v>0</v>
      </c>
      <c r="CF69" s="82">
        <f t="shared" si="54"/>
        <v>0</v>
      </c>
      <c r="CG69" s="83">
        <f t="shared" si="54"/>
        <v>0</v>
      </c>
      <c r="CH69" s="18"/>
      <c r="CI69" s="90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2"/>
      <c r="G70" s="65"/>
      <c r="H70" s="72" t="s">
        <v>56</v>
      </c>
      <c r="I70" s="72" t="s">
        <v>57</v>
      </c>
      <c r="J70" s="55">
        <f t="shared" si="11"/>
        <v>0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9"/>
      <c r="CH70" s="18"/>
      <c r="CI70" s="90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2"/>
      <c r="G71" s="65"/>
      <c r="H71" s="72" t="s">
        <v>58</v>
      </c>
      <c r="I71" s="72" t="s">
        <v>59</v>
      </c>
      <c r="J71" s="55">
        <f t="shared" si="11"/>
        <v>0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9"/>
      <c r="CH71" s="18"/>
      <c r="CI71" s="90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2"/>
      <c r="G72" s="65"/>
      <c r="H72" s="72" t="s">
        <v>60</v>
      </c>
      <c r="I72" s="72" t="s">
        <v>61</v>
      </c>
      <c r="J72" s="55">
        <f t="shared" si="11"/>
        <v>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9"/>
      <c r="CH72" s="18"/>
      <c r="CI72" s="90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2"/>
      <c r="G73" s="65" t="s">
        <v>41</v>
      </c>
      <c r="H73" s="87" t="str">
        <f>$H$56</f>
        <v xml:space="preserve">דרוג נמוך מ- BBB- או לא מדורג </v>
      </c>
      <c r="I73" s="65"/>
      <c r="J73" s="55">
        <f t="shared" si="11"/>
        <v>0</v>
      </c>
      <c r="K73" s="82">
        <f>SUM(K74:K76)</f>
        <v>0</v>
      </c>
      <c r="L73" s="82">
        <f t="shared" ref="L73:BW73" si="55">SUM(L74:L76)</f>
        <v>0</v>
      </c>
      <c r="M73" s="82">
        <f t="shared" si="55"/>
        <v>0</v>
      </c>
      <c r="N73" s="82">
        <f t="shared" si="55"/>
        <v>0</v>
      </c>
      <c r="O73" s="82">
        <f t="shared" si="55"/>
        <v>0</v>
      </c>
      <c r="P73" s="82">
        <f t="shared" si="55"/>
        <v>0</v>
      </c>
      <c r="Q73" s="82">
        <f t="shared" si="55"/>
        <v>0</v>
      </c>
      <c r="R73" s="82">
        <f t="shared" si="55"/>
        <v>0</v>
      </c>
      <c r="S73" s="82">
        <f t="shared" si="55"/>
        <v>0</v>
      </c>
      <c r="T73" s="82">
        <f t="shared" si="55"/>
        <v>0</v>
      </c>
      <c r="U73" s="82">
        <f t="shared" si="55"/>
        <v>0</v>
      </c>
      <c r="V73" s="82">
        <f t="shared" si="55"/>
        <v>0</v>
      </c>
      <c r="W73" s="82">
        <f t="shared" si="55"/>
        <v>0</v>
      </c>
      <c r="X73" s="82">
        <f t="shared" si="55"/>
        <v>0</v>
      </c>
      <c r="Y73" s="82">
        <f t="shared" si="55"/>
        <v>0</v>
      </c>
      <c r="Z73" s="82">
        <f t="shared" si="55"/>
        <v>0</v>
      </c>
      <c r="AA73" s="82">
        <f t="shared" si="55"/>
        <v>0</v>
      </c>
      <c r="AB73" s="82">
        <f t="shared" si="55"/>
        <v>0</v>
      </c>
      <c r="AC73" s="82">
        <f t="shared" si="55"/>
        <v>0</v>
      </c>
      <c r="AD73" s="82">
        <f t="shared" si="55"/>
        <v>0</v>
      </c>
      <c r="AE73" s="82">
        <f t="shared" si="55"/>
        <v>0</v>
      </c>
      <c r="AF73" s="82">
        <f t="shared" si="55"/>
        <v>0</v>
      </c>
      <c r="AG73" s="82">
        <f t="shared" si="55"/>
        <v>0</v>
      </c>
      <c r="AH73" s="82">
        <f t="shared" si="55"/>
        <v>0</v>
      </c>
      <c r="AI73" s="82">
        <f t="shared" si="55"/>
        <v>0</v>
      </c>
      <c r="AJ73" s="82">
        <f t="shared" si="55"/>
        <v>0</v>
      </c>
      <c r="AK73" s="82">
        <f t="shared" si="55"/>
        <v>0</v>
      </c>
      <c r="AL73" s="82">
        <f t="shared" si="55"/>
        <v>0</v>
      </c>
      <c r="AM73" s="82">
        <f t="shared" si="55"/>
        <v>0</v>
      </c>
      <c r="AN73" s="82">
        <f t="shared" si="55"/>
        <v>0</v>
      </c>
      <c r="AO73" s="82">
        <f t="shared" si="55"/>
        <v>0</v>
      </c>
      <c r="AP73" s="82">
        <f t="shared" si="55"/>
        <v>0</v>
      </c>
      <c r="AQ73" s="82">
        <f t="shared" si="55"/>
        <v>0</v>
      </c>
      <c r="AR73" s="82">
        <f t="shared" si="55"/>
        <v>0</v>
      </c>
      <c r="AS73" s="82">
        <f t="shared" si="55"/>
        <v>0</v>
      </c>
      <c r="AT73" s="82">
        <f t="shared" si="55"/>
        <v>0</v>
      </c>
      <c r="AU73" s="82">
        <f t="shared" si="55"/>
        <v>0</v>
      </c>
      <c r="AV73" s="82">
        <f t="shared" si="55"/>
        <v>0</v>
      </c>
      <c r="AW73" s="82">
        <f t="shared" si="55"/>
        <v>0</v>
      </c>
      <c r="AX73" s="82">
        <f t="shared" si="55"/>
        <v>0</v>
      </c>
      <c r="AY73" s="82">
        <f t="shared" si="55"/>
        <v>0</v>
      </c>
      <c r="AZ73" s="82">
        <f t="shared" si="55"/>
        <v>0</v>
      </c>
      <c r="BA73" s="82">
        <f t="shared" si="55"/>
        <v>0</v>
      </c>
      <c r="BB73" s="82">
        <f t="shared" si="55"/>
        <v>0</v>
      </c>
      <c r="BC73" s="82">
        <f t="shared" si="55"/>
        <v>0</v>
      </c>
      <c r="BD73" s="82">
        <f t="shared" si="55"/>
        <v>0</v>
      </c>
      <c r="BE73" s="82">
        <f t="shared" si="55"/>
        <v>0</v>
      </c>
      <c r="BF73" s="82">
        <f t="shared" si="55"/>
        <v>0</v>
      </c>
      <c r="BG73" s="82">
        <f t="shared" si="55"/>
        <v>0</v>
      </c>
      <c r="BH73" s="82">
        <f t="shared" si="55"/>
        <v>0</v>
      </c>
      <c r="BI73" s="82">
        <f t="shared" si="55"/>
        <v>0</v>
      </c>
      <c r="BJ73" s="82">
        <f t="shared" si="55"/>
        <v>0</v>
      </c>
      <c r="BK73" s="82">
        <f t="shared" si="55"/>
        <v>0</v>
      </c>
      <c r="BL73" s="82">
        <f t="shared" si="55"/>
        <v>0</v>
      </c>
      <c r="BM73" s="82">
        <f t="shared" si="55"/>
        <v>0</v>
      </c>
      <c r="BN73" s="82">
        <f t="shared" si="55"/>
        <v>0</v>
      </c>
      <c r="BO73" s="82">
        <f t="shared" si="55"/>
        <v>0</v>
      </c>
      <c r="BP73" s="82">
        <f t="shared" si="55"/>
        <v>0</v>
      </c>
      <c r="BQ73" s="82">
        <f t="shared" si="55"/>
        <v>0</v>
      </c>
      <c r="BR73" s="82">
        <f t="shared" si="55"/>
        <v>0</v>
      </c>
      <c r="BS73" s="82">
        <f t="shared" si="55"/>
        <v>0</v>
      </c>
      <c r="BT73" s="82">
        <f t="shared" si="55"/>
        <v>0</v>
      </c>
      <c r="BU73" s="82">
        <f t="shared" si="55"/>
        <v>0</v>
      </c>
      <c r="BV73" s="82">
        <f t="shared" si="55"/>
        <v>0</v>
      </c>
      <c r="BW73" s="82">
        <f t="shared" si="55"/>
        <v>0</v>
      </c>
      <c r="BX73" s="82">
        <f t="shared" ref="BX73:CG73" si="56">SUM(BX74:BX76)</f>
        <v>0</v>
      </c>
      <c r="BY73" s="82">
        <f t="shared" si="56"/>
        <v>0</v>
      </c>
      <c r="BZ73" s="82">
        <f t="shared" si="56"/>
        <v>0</v>
      </c>
      <c r="CA73" s="82">
        <f t="shared" si="56"/>
        <v>0</v>
      </c>
      <c r="CB73" s="82">
        <f t="shared" si="56"/>
        <v>0</v>
      </c>
      <c r="CC73" s="82">
        <f t="shared" si="56"/>
        <v>0</v>
      </c>
      <c r="CD73" s="82">
        <f t="shared" si="56"/>
        <v>0</v>
      </c>
      <c r="CE73" s="82">
        <f t="shared" si="56"/>
        <v>0</v>
      </c>
      <c r="CF73" s="82">
        <f t="shared" si="56"/>
        <v>0</v>
      </c>
      <c r="CG73" s="83">
        <f t="shared" si="56"/>
        <v>0</v>
      </c>
      <c r="CH73" s="18"/>
      <c r="CI73" s="90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2"/>
      <c r="G74" s="65"/>
      <c r="H74" s="72" t="s">
        <v>56</v>
      </c>
      <c r="I74" s="72" t="s">
        <v>57</v>
      </c>
      <c r="J74" s="55">
        <f t="shared" si="11"/>
        <v>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9"/>
      <c r="CH74" s="18"/>
      <c r="CI74" s="90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2"/>
      <c r="G75" s="65"/>
      <c r="H75" s="65" t="s">
        <v>58</v>
      </c>
      <c r="I75" s="65" t="s">
        <v>59</v>
      </c>
      <c r="J75" s="55">
        <f t="shared" si="11"/>
        <v>0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9"/>
      <c r="CH75" s="18"/>
      <c r="CI75" s="90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2"/>
      <c r="G76" s="65"/>
      <c r="H76" s="65" t="s">
        <v>60</v>
      </c>
      <c r="I76" s="65" t="s">
        <v>61</v>
      </c>
      <c r="J76" s="55">
        <f t="shared" ref="J76:J139" si="58">SUM(K76:CG76)</f>
        <v>0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9"/>
      <c r="CH76" s="18"/>
      <c r="CI76" s="90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17</v>
      </c>
      <c r="F77" s="91" t="s">
        <v>30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0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4" t="s">
        <v>35</v>
      </c>
      <c r="G78" s="85" t="s">
        <v>65</v>
      </c>
      <c r="H78" s="63"/>
      <c r="I78" s="63"/>
      <c r="J78" s="55">
        <f t="shared" si="58"/>
        <v>0</v>
      </c>
      <c r="K78" s="82">
        <f>SUM(K79:K81)</f>
        <v>0</v>
      </c>
      <c r="L78" s="82">
        <f t="shared" ref="L78:BW78" si="61">SUM(L79:L81)</f>
        <v>0</v>
      </c>
      <c r="M78" s="82">
        <f t="shared" si="61"/>
        <v>0</v>
      </c>
      <c r="N78" s="82">
        <f t="shared" si="61"/>
        <v>0</v>
      </c>
      <c r="O78" s="82">
        <f t="shared" si="61"/>
        <v>0</v>
      </c>
      <c r="P78" s="82">
        <f t="shared" si="61"/>
        <v>0</v>
      </c>
      <c r="Q78" s="82">
        <f t="shared" si="61"/>
        <v>0</v>
      </c>
      <c r="R78" s="82">
        <f t="shared" si="61"/>
        <v>0</v>
      </c>
      <c r="S78" s="82">
        <f t="shared" si="61"/>
        <v>0</v>
      </c>
      <c r="T78" s="82">
        <f t="shared" si="61"/>
        <v>0</v>
      </c>
      <c r="U78" s="82">
        <f t="shared" si="61"/>
        <v>0</v>
      </c>
      <c r="V78" s="82">
        <f t="shared" si="61"/>
        <v>0</v>
      </c>
      <c r="W78" s="82">
        <f t="shared" si="61"/>
        <v>0</v>
      </c>
      <c r="X78" s="82">
        <f t="shared" si="61"/>
        <v>0</v>
      </c>
      <c r="Y78" s="82">
        <f t="shared" si="61"/>
        <v>0</v>
      </c>
      <c r="Z78" s="82">
        <f t="shared" si="61"/>
        <v>0</v>
      </c>
      <c r="AA78" s="82">
        <f t="shared" si="61"/>
        <v>0</v>
      </c>
      <c r="AB78" s="82">
        <f t="shared" si="61"/>
        <v>0</v>
      </c>
      <c r="AC78" s="82">
        <f t="shared" si="61"/>
        <v>0</v>
      </c>
      <c r="AD78" s="82">
        <f t="shared" si="61"/>
        <v>0</v>
      </c>
      <c r="AE78" s="82">
        <f t="shared" si="61"/>
        <v>0</v>
      </c>
      <c r="AF78" s="82">
        <f t="shared" si="61"/>
        <v>0</v>
      </c>
      <c r="AG78" s="82">
        <f t="shared" si="61"/>
        <v>0</v>
      </c>
      <c r="AH78" s="82">
        <f t="shared" si="61"/>
        <v>0</v>
      </c>
      <c r="AI78" s="82">
        <f t="shared" si="61"/>
        <v>0</v>
      </c>
      <c r="AJ78" s="82">
        <f t="shared" si="61"/>
        <v>0</v>
      </c>
      <c r="AK78" s="82">
        <f t="shared" si="61"/>
        <v>0</v>
      </c>
      <c r="AL78" s="82">
        <f t="shared" si="61"/>
        <v>0</v>
      </c>
      <c r="AM78" s="82">
        <f t="shared" si="61"/>
        <v>0</v>
      </c>
      <c r="AN78" s="82">
        <f t="shared" si="61"/>
        <v>0</v>
      </c>
      <c r="AO78" s="82">
        <f t="shared" si="61"/>
        <v>0</v>
      </c>
      <c r="AP78" s="82">
        <f t="shared" si="61"/>
        <v>0</v>
      </c>
      <c r="AQ78" s="82">
        <f t="shared" si="61"/>
        <v>0</v>
      </c>
      <c r="AR78" s="82">
        <f t="shared" si="61"/>
        <v>0</v>
      </c>
      <c r="AS78" s="82">
        <f t="shared" si="61"/>
        <v>0</v>
      </c>
      <c r="AT78" s="82">
        <f t="shared" si="61"/>
        <v>0</v>
      </c>
      <c r="AU78" s="82">
        <f t="shared" si="61"/>
        <v>0</v>
      </c>
      <c r="AV78" s="82">
        <f t="shared" si="61"/>
        <v>0</v>
      </c>
      <c r="AW78" s="82">
        <f t="shared" si="61"/>
        <v>0</v>
      </c>
      <c r="AX78" s="82">
        <f t="shared" si="61"/>
        <v>0</v>
      </c>
      <c r="AY78" s="82">
        <f t="shared" si="61"/>
        <v>0</v>
      </c>
      <c r="AZ78" s="82">
        <f t="shared" si="61"/>
        <v>0</v>
      </c>
      <c r="BA78" s="82">
        <f t="shared" si="61"/>
        <v>0</v>
      </c>
      <c r="BB78" s="82">
        <f t="shared" si="61"/>
        <v>0</v>
      </c>
      <c r="BC78" s="82">
        <f t="shared" si="61"/>
        <v>0</v>
      </c>
      <c r="BD78" s="82">
        <f t="shared" si="61"/>
        <v>0</v>
      </c>
      <c r="BE78" s="82">
        <f t="shared" si="61"/>
        <v>0</v>
      </c>
      <c r="BF78" s="82">
        <f t="shared" si="61"/>
        <v>0</v>
      </c>
      <c r="BG78" s="82">
        <f t="shared" si="61"/>
        <v>0</v>
      </c>
      <c r="BH78" s="82">
        <f t="shared" si="61"/>
        <v>0</v>
      </c>
      <c r="BI78" s="82">
        <f t="shared" si="61"/>
        <v>0</v>
      </c>
      <c r="BJ78" s="82">
        <f t="shared" si="61"/>
        <v>0</v>
      </c>
      <c r="BK78" s="82">
        <f t="shared" si="61"/>
        <v>0</v>
      </c>
      <c r="BL78" s="82">
        <f t="shared" si="61"/>
        <v>0</v>
      </c>
      <c r="BM78" s="82">
        <f t="shared" si="61"/>
        <v>0</v>
      </c>
      <c r="BN78" s="82">
        <f t="shared" si="61"/>
        <v>0</v>
      </c>
      <c r="BO78" s="82">
        <f t="shared" si="61"/>
        <v>0</v>
      </c>
      <c r="BP78" s="82">
        <f t="shared" si="61"/>
        <v>0</v>
      </c>
      <c r="BQ78" s="82">
        <f t="shared" si="61"/>
        <v>0</v>
      </c>
      <c r="BR78" s="82">
        <f t="shared" si="61"/>
        <v>0</v>
      </c>
      <c r="BS78" s="82">
        <f t="shared" si="61"/>
        <v>0</v>
      </c>
      <c r="BT78" s="82">
        <f t="shared" si="61"/>
        <v>0</v>
      </c>
      <c r="BU78" s="82">
        <f t="shared" si="61"/>
        <v>0</v>
      </c>
      <c r="BV78" s="82">
        <f t="shared" si="61"/>
        <v>0</v>
      </c>
      <c r="BW78" s="82">
        <f t="shared" si="61"/>
        <v>0</v>
      </c>
      <c r="BX78" s="82">
        <f t="shared" ref="BX78:CG78" si="62">SUM(BX79:BX81)</f>
        <v>0</v>
      </c>
      <c r="BY78" s="82">
        <f t="shared" si="62"/>
        <v>0</v>
      </c>
      <c r="BZ78" s="82">
        <f t="shared" si="62"/>
        <v>0</v>
      </c>
      <c r="CA78" s="82">
        <f t="shared" si="62"/>
        <v>0</v>
      </c>
      <c r="CB78" s="82">
        <f t="shared" si="62"/>
        <v>0</v>
      </c>
      <c r="CC78" s="82">
        <f t="shared" si="62"/>
        <v>0</v>
      </c>
      <c r="CD78" s="82">
        <f t="shared" si="62"/>
        <v>0</v>
      </c>
      <c r="CE78" s="82">
        <f t="shared" si="62"/>
        <v>0</v>
      </c>
      <c r="CF78" s="82">
        <f t="shared" si="62"/>
        <v>0</v>
      </c>
      <c r="CG78" s="83">
        <f t="shared" si="62"/>
        <v>0</v>
      </c>
      <c r="CH78" s="18"/>
      <c r="CI78" s="90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4"/>
      <c r="G79" s="65" t="s">
        <v>37</v>
      </c>
      <c r="H79" s="87" t="s">
        <v>66</v>
      </c>
      <c r="I79" s="87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0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4"/>
      <c r="G80" s="65" t="s">
        <v>50</v>
      </c>
      <c r="H80" s="65" t="s">
        <v>67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0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2"/>
      <c r="G81" s="65" t="s">
        <v>39</v>
      </c>
      <c r="H81" s="87" t="s">
        <v>63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0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4" t="s">
        <v>47</v>
      </c>
      <c r="G82" s="85" t="s">
        <v>68</v>
      </c>
      <c r="H82" s="63"/>
      <c r="I82" s="63"/>
      <c r="J82" s="55">
        <f t="shared" si="58"/>
        <v>0</v>
      </c>
      <c r="K82" s="82">
        <f>SUM(K83:K86)</f>
        <v>0</v>
      </c>
      <c r="L82" s="82">
        <f t="shared" ref="L82:BW82" si="63">SUM(L83:L86)</f>
        <v>0</v>
      </c>
      <c r="M82" s="82">
        <f t="shared" si="63"/>
        <v>0</v>
      </c>
      <c r="N82" s="82">
        <f t="shared" si="63"/>
        <v>0</v>
      </c>
      <c r="O82" s="82">
        <f t="shared" si="63"/>
        <v>0</v>
      </c>
      <c r="P82" s="82">
        <f t="shared" si="63"/>
        <v>0</v>
      </c>
      <c r="Q82" s="82">
        <f t="shared" si="63"/>
        <v>0</v>
      </c>
      <c r="R82" s="82">
        <f t="shared" si="63"/>
        <v>0</v>
      </c>
      <c r="S82" s="82">
        <f t="shared" si="63"/>
        <v>0</v>
      </c>
      <c r="T82" s="82">
        <f t="shared" si="63"/>
        <v>0</v>
      </c>
      <c r="U82" s="82">
        <f t="shared" si="63"/>
        <v>0</v>
      </c>
      <c r="V82" s="82">
        <f t="shared" si="63"/>
        <v>0</v>
      </c>
      <c r="W82" s="82">
        <f t="shared" si="63"/>
        <v>0</v>
      </c>
      <c r="X82" s="82">
        <f t="shared" si="63"/>
        <v>0</v>
      </c>
      <c r="Y82" s="82">
        <f t="shared" si="63"/>
        <v>0</v>
      </c>
      <c r="Z82" s="82">
        <f t="shared" si="63"/>
        <v>0</v>
      </c>
      <c r="AA82" s="82">
        <f t="shared" si="63"/>
        <v>0</v>
      </c>
      <c r="AB82" s="82">
        <f t="shared" si="63"/>
        <v>0</v>
      </c>
      <c r="AC82" s="82">
        <f t="shared" si="63"/>
        <v>0</v>
      </c>
      <c r="AD82" s="82">
        <f t="shared" si="63"/>
        <v>0</v>
      </c>
      <c r="AE82" s="82">
        <f t="shared" si="63"/>
        <v>0</v>
      </c>
      <c r="AF82" s="82">
        <f t="shared" si="63"/>
        <v>0</v>
      </c>
      <c r="AG82" s="82">
        <f t="shared" si="63"/>
        <v>0</v>
      </c>
      <c r="AH82" s="82">
        <f t="shared" si="63"/>
        <v>0</v>
      </c>
      <c r="AI82" s="82">
        <f t="shared" si="63"/>
        <v>0</v>
      </c>
      <c r="AJ82" s="82">
        <f t="shared" si="63"/>
        <v>0</v>
      </c>
      <c r="AK82" s="82">
        <f t="shared" si="63"/>
        <v>0</v>
      </c>
      <c r="AL82" s="82">
        <f t="shared" si="63"/>
        <v>0</v>
      </c>
      <c r="AM82" s="82">
        <f t="shared" si="63"/>
        <v>0</v>
      </c>
      <c r="AN82" s="82">
        <f t="shared" si="63"/>
        <v>0</v>
      </c>
      <c r="AO82" s="82">
        <f t="shared" si="63"/>
        <v>0</v>
      </c>
      <c r="AP82" s="82">
        <f t="shared" si="63"/>
        <v>0</v>
      </c>
      <c r="AQ82" s="82">
        <f t="shared" si="63"/>
        <v>0</v>
      </c>
      <c r="AR82" s="82">
        <f t="shared" si="63"/>
        <v>0</v>
      </c>
      <c r="AS82" s="82">
        <f t="shared" si="63"/>
        <v>0</v>
      </c>
      <c r="AT82" s="82">
        <f t="shared" si="63"/>
        <v>0</v>
      </c>
      <c r="AU82" s="82">
        <f t="shared" si="63"/>
        <v>0</v>
      </c>
      <c r="AV82" s="82">
        <f t="shared" si="63"/>
        <v>0</v>
      </c>
      <c r="AW82" s="82">
        <f t="shared" si="63"/>
        <v>0</v>
      </c>
      <c r="AX82" s="82">
        <f t="shared" si="63"/>
        <v>0</v>
      </c>
      <c r="AY82" s="82">
        <f t="shared" si="63"/>
        <v>0</v>
      </c>
      <c r="AZ82" s="82">
        <f t="shared" si="63"/>
        <v>0</v>
      </c>
      <c r="BA82" s="82">
        <f t="shared" si="63"/>
        <v>0</v>
      </c>
      <c r="BB82" s="82">
        <f t="shared" si="63"/>
        <v>0</v>
      </c>
      <c r="BC82" s="82">
        <f t="shared" si="63"/>
        <v>0</v>
      </c>
      <c r="BD82" s="82">
        <f t="shared" si="63"/>
        <v>0</v>
      </c>
      <c r="BE82" s="82">
        <f t="shared" si="63"/>
        <v>0</v>
      </c>
      <c r="BF82" s="82">
        <f t="shared" si="63"/>
        <v>0</v>
      </c>
      <c r="BG82" s="82">
        <f t="shared" si="63"/>
        <v>0</v>
      </c>
      <c r="BH82" s="82">
        <f t="shared" si="63"/>
        <v>0</v>
      </c>
      <c r="BI82" s="82">
        <f t="shared" si="63"/>
        <v>0</v>
      </c>
      <c r="BJ82" s="82">
        <f t="shared" si="63"/>
        <v>0</v>
      </c>
      <c r="BK82" s="82">
        <f t="shared" si="63"/>
        <v>0</v>
      </c>
      <c r="BL82" s="82">
        <f t="shared" si="63"/>
        <v>0</v>
      </c>
      <c r="BM82" s="82">
        <f t="shared" si="63"/>
        <v>0</v>
      </c>
      <c r="BN82" s="82">
        <f t="shared" si="63"/>
        <v>0</v>
      </c>
      <c r="BO82" s="82">
        <f t="shared" si="63"/>
        <v>0</v>
      </c>
      <c r="BP82" s="82">
        <f t="shared" si="63"/>
        <v>0</v>
      </c>
      <c r="BQ82" s="82">
        <f t="shared" si="63"/>
        <v>0</v>
      </c>
      <c r="BR82" s="82">
        <f t="shared" si="63"/>
        <v>0</v>
      </c>
      <c r="BS82" s="82">
        <f t="shared" si="63"/>
        <v>0</v>
      </c>
      <c r="BT82" s="82">
        <f t="shared" si="63"/>
        <v>0</v>
      </c>
      <c r="BU82" s="82">
        <f t="shared" si="63"/>
        <v>0</v>
      </c>
      <c r="BV82" s="82">
        <f t="shared" si="63"/>
        <v>0</v>
      </c>
      <c r="BW82" s="82">
        <f t="shared" si="63"/>
        <v>0</v>
      </c>
      <c r="BX82" s="82">
        <f t="shared" ref="BX82:CG82" si="64">SUM(BX83:BX86)</f>
        <v>0</v>
      </c>
      <c r="BY82" s="82">
        <f t="shared" si="64"/>
        <v>0</v>
      </c>
      <c r="BZ82" s="82">
        <f t="shared" si="64"/>
        <v>0</v>
      </c>
      <c r="CA82" s="82">
        <f t="shared" si="64"/>
        <v>0</v>
      </c>
      <c r="CB82" s="82">
        <f t="shared" si="64"/>
        <v>0</v>
      </c>
      <c r="CC82" s="82">
        <f t="shared" si="64"/>
        <v>0</v>
      </c>
      <c r="CD82" s="82">
        <f t="shared" si="64"/>
        <v>0</v>
      </c>
      <c r="CE82" s="82">
        <f t="shared" si="64"/>
        <v>0</v>
      </c>
      <c r="CF82" s="82">
        <f t="shared" si="64"/>
        <v>0</v>
      </c>
      <c r="CG82" s="83">
        <f t="shared" si="64"/>
        <v>0</v>
      </c>
      <c r="CH82" s="18"/>
      <c r="CI82" s="90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4"/>
      <c r="G83" s="65" t="s">
        <v>37</v>
      </c>
      <c r="H83" s="87" t="str">
        <f>$H$79</f>
        <v xml:space="preserve">דרוג A- ומעלה </v>
      </c>
      <c r="I83" s="87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0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2"/>
      <c r="G84" s="65" t="s">
        <v>50</v>
      </c>
      <c r="H84" s="87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0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2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0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2"/>
      <c r="G86" s="65" t="s">
        <v>41</v>
      </c>
      <c r="H86" s="87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0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4" t="s">
        <v>69</v>
      </c>
      <c r="G87" s="85" t="s">
        <v>70</v>
      </c>
      <c r="H87" s="65"/>
      <c r="I87" s="65"/>
      <c r="J87" s="55">
        <f t="shared" si="58"/>
        <v>0</v>
      </c>
      <c r="K87" s="82">
        <f>SUM(K88:K90)</f>
        <v>0</v>
      </c>
      <c r="L87" s="82">
        <f t="shared" ref="L87:BW87" si="65">SUM(L88:L90)</f>
        <v>0</v>
      </c>
      <c r="M87" s="82">
        <f t="shared" si="65"/>
        <v>0</v>
      </c>
      <c r="N87" s="82">
        <f t="shared" si="65"/>
        <v>0</v>
      </c>
      <c r="O87" s="82">
        <f t="shared" si="65"/>
        <v>0</v>
      </c>
      <c r="P87" s="82">
        <f t="shared" si="65"/>
        <v>0</v>
      </c>
      <c r="Q87" s="82">
        <f t="shared" si="65"/>
        <v>0</v>
      </c>
      <c r="R87" s="82">
        <f t="shared" si="65"/>
        <v>0</v>
      </c>
      <c r="S87" s="82">
        <f t="shared" si="65"/>
        <v>0</v>
      </c>
      <c r="T87" s="82">
        <f t="shared" si="65"/>
        <v>0</v>
      </c>
      <c r="U87" s="82">
        <f t="shared" si="65"/>
        <v>0</v>
      </c>
      <c r="V87" s="82">
        <f t="shared" si="65"/>
        <v>0</v>
      </c>
      <c r="W87" s="82">
        <f t="shared" si="65"/>
        <v>0</v>
      </c>
      <c r="X87" s="82">
        <f t="shared" si="65"/>
        <v>0</v>
      </c>
      <c r="Y87" s="82">
        <f t="shared" si="65"/>
        <v>0</v>
      </c>
      <c r="Z87" s="82">
        <f t="shared" si="65"/>
        <v>0</v>
      </c>
      <c r="AA87" s="82">
        <f t="shared" si="65"/>
        <v>0</v>
      </c>
      <c r="AB87" s="82">
        <f t="shared" si="65"/>
        <v>0</v>
      </c>
      <c r="AC87" s="82">
        <f t="shared" si="65"/>
        <v>0</v>
      </c>
      <c r="AD87" s="82">
        <f t="shared" si="65"/>
        <v>0</v>
      </c>
      <c r="AE87" s="82">
        <f t="shared" si="65"/>
        <v>0</v>
      </c>
      <c r="AF87" s="82">
        <f t="shared" si="65"/>
        <v>0</v>
      </c>
      <c r="AG87" s="82">
        <f t="shared" si="65"/>
        <v>0</v>
      </c>
      <c r="AH87" s="82">
        <f t="shared" si="65"/>
        <v>0</v>
      </c>
      <c r="AI87" s="82">
        <f t="shared" si="65"/>
        <v>0</v>
      </c>
      <c r="AJ87" s="82">
        <f t="shared" si="65"/>
        <v>0</v>
      </c>
      <c r="AK87" s="82">
        <f t="shared" si="65"/>
        <v>0</v>
      </c>
      <c r="AL87" s="82">
        <f t="shared" si="65"/>
        <v>0</v>
      </c>
      <c r="AM87" s="82">
        <f t="shared" si="65"/>
        <v>0</v>
      </c>
      <c r="AN87" s="82">
        <f t="shared" si="65"/>
        <v>0</v>
      </c>
      <c r="AO87" s="82">
        <f t="shared" si="65"/>
        <v>0</v>
      </c>
      <c r="AP87" s="82">
        <f t="shared" si="65"/>
        <v>0</v>
      </c>
      <c r="AQ87" s="82">
        <f t="shared" si="65"/>
        <v>0</v>
      </c>
      <c r="AR87" s="82">
        <f t="shared" si="65"/>
        <v>0</v>
      </c>
      <c r="AS87" s="82">
        <f t="shared" si="65"/>
        <v>0</v>
      </c>
      <c r="AT87" s="82">
        <f t="shared" si="65"/>
        <v>0</v>
      </c>
      <c r="AU87" s="82">
        <f t="shared" si="65"/>
        <v>0</v>
      </c>
      <c r="AV87" s="82">
        <f t="shared" si="65"/>
        <v>0</v>
      </c>
      <c r="AW87" s="82">
        <f t="shared" si="65"/>
        <v>0</v>
      </c>
      <c r="AX87" s="82">
        <f t="shared" si="65"/>
        <v>0</v>
      </c>
      <c r="AY87" s="82">
        <f t="shared" si="65"/>
        <v>0</v>
      </c>
      <c r="AZ87" s="82">
        <f t="shared" si="65"/>
        <v>0</v>
      </c>
      <c r="BA87" s="82">
        <f t="shared" si="65"/>
        <v>0</v>
      </c>
      <c r="BB87" s="82">
        <f t="shared" si="65"/>
        <v>0</v>
      </c>
      <c r="BC87" s="82">
        <f t="shared" si="65"/>
        <v>0</v>
      </c>
      <c r="BD87" s="82">
        <f t="shared" si="65"/>
        <v>0</v>
      </c>
      <c r="BE87" s="82">
        <f t="shared" si="65"/>
        <v>0</v>
      </c>
      <c r="BF87" s="82">
        <f t="shared" si="65"/>
        <v>0</v>
      </c>
      <c r="BG87" s="82">
        <f t="shared" si="65"/>
        <v>0</v>
      </c>
      <c r="BH87" s="82">
        <f t="shared" si="65"/>
        <v>0</v>
      </c>
      <c r="BI87" s="82">
        <f t="shared" si="65"/>
        <v>0</v>
      </c>
      <c r="BJ87" s="82">
        <f t="shared" si="65"/>
        <v>0</v>
      </c>
      <c r="BK87" s="82">
        <f t="shared" si="65"/>
        <v>0</v>
      </c>
      <c r="BL87" s="82">
        <f t="shared" si="65"/>
        <v>0</v>
      </c>
      <c r="BM87" s="82">
        <f t="shared" si="65"/>
        <v>0</v>
      </c>
      <c r="BN87" s="82">
        <f t="shared" si="65"/>
        <v>0</v>
      </c>
      <c r="BO87" s="82">
        <f t="shared" si="65"/>
        <v>0</v>
      </c>
      <c r="BP87" s="82">
        <f t="shared" si="65"/>
        <v>0</v>
      </c>
      <c r="BQ87" s="82">
        <f t="shared" si="65"/>
        <v>0</v>
      </c>
      <c r="BR87" s="82">
        <f t="shared" si="65"/>
        <v>0</v>
      </c>
      <c r="BS87" s="82">
        <f t="shared" si="65"/>
        <v>0</v>
      </c>
      <c r="BT87" s="82">
        <f t="shared" si="65"/>
        <v>0</v>
      </c>
      <c r="BU87" s="82">
        <f t="shared" si="65"/>
        <v>0</v>
      </c>
      <c r="BV87" s="82">
        <f t="shared" si="65"/>
        <v>0</v>
      </c>
      <c r="BW87" s="82">
        <f t="shared" si="65"/>
        <v>0</v>
      </c>
      <c r="BX87" s="82">
        <f t="shared" ref="BX87:CG87" si="66">SUM(BX88:BX90)</f>
        <v>0</v>
      </c>
      <c r="BY87" s="82">
        <f t="shared" si="66"/>
        <v>0</v>
      </c>
      <c r="BZ87" s="82">
        <f t="shared" si="66"/>
        <v>0</v>
      </c>
      <c r="CA87" s="82">
        <f t="shared" si="66"/>
        <v>0</v>
      </c>
      <c r="CB87" s="82">
        <f t="shared" si="66"/>
        <v>0</v>
      </c>
      <c r="CC87" s="82">
        <f t="shared" si="66"/>
        <v>0</v>
      </c>
      <c r="CD87" s="82">
        <f t="shared" si="66"/>
        <v>0</v>
      </c>
      <c r="CE87" s="82">
        <f t="shared" si="66"/>
        <v>0</v>
      </c>
      <c r="CF87" s="82">
        <f t="shared" si="66"/>
        <v>0</v>
      </c>
      <c r="CG87" s="83">
        <f t="shared" si="66"/>
        <v>0</v>
      </c>
      <c r="CH87" s="18"/>
      <c r="CI87" s="90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4"/>
      <c r="G88" s="65" t="s">
        <v>37</v>
      </c>
      <c r="H88" s="87" t="str">
        <f>$H$79</f>
        <v xml:space="preserve">דרוג A- ומעלה </v>
      </c>
      <c r="I88" s="87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0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2"/>
      <c r="G89" s="65" t="s">
        <v>50</v>
      </c>
      <c r="H89" s="87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0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2"/>
      <c r="G90" s="65" t="s">
        <v>39</v>
      </c>
      <c r="H90" s="87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0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4" t="s">
        <v>71</v>
      </c>
      <c r="G91" s="85" t="s">
        <v>72</v>
      </c>
      <c r="H91" s="65"/>
      <c r="I91" s="65"/>
      <c r="J91" s="55">
        <f t="shared" si="58"/>
        <v>0</v>
      </c>
      <c r="K91" s="82">
        <f>SUM(K92:K95)</f>
        <v>0</v>
      </c>
      <c r="L91" s="82">
        <f t="shared" ref="L91:BW91" si="67">SUM(L92:L95)</f>
        <v>0</v>
      </c>
      <c r="M91" s="82">
        <f t="shared" si="67"/>
        <v>0</v>
      </c>
      <c r="N91" s="82">
        <f t="shared" si="67"/>
        <v>0</v>
      </c>
      <c r="O91" s="82">
        <f t="shared" si="67"/>
        <v>0</v>
      </c>
      <c r="P91" s="82">
        <f t="shared" si="67"/>
        <v>0</v>
      </c>
      <c r="Q91" s="82">
        <f t="shared" si="67"/>
        <v>0</v>
      </c>
      <c r="R91" s="82">
        <f t="shared" si="67"/>
        <v>0</v>
      </c>
      <c r="S91" s="82">
        <f t="shared" si="67"/>
        <v>0</v>
      </c>
      <c r="T91" s="82">
        <f t="shared" si="67"/>
        <v>0</v>
      </c>
      <c r="U91" s="82">
        <f t="shared" si="67"/>
        <v>0</v>
      </c>
      <c r="V91" s="82">
        <f t="shared" si="67"/>
        <v>0</v>
      </c>
      <c r="W91" s="82">
        <f t="shared" si="67"/>
        <v>0</v>
      </c>
      <c r="X91" s="82">
        <f t="shared" si="67"/>
        <v>0</v>
      </c>
      <c r="Y91" s="82">
        <f t="shared" si="67"/>
        <v>0</v>
      </c>
      <c r="Z91" s="82">
        <f t="shared" si="67"/>
        <v>0</v>
      </c>
      <c r="AA91" s="82">
        <f t="shared" si="67"/>
        <v>0</v>
      </c>
      <c r="AB91" s="82">
        <f t="shared" si="67"/>
        <v>0</v>
      </c>
      <c r="AC91" s="82">
        <f t="shared" si="67"/>
        <v>0</v>
      </c>
      <c r="AD91" s="82">
        <f t="shared" si="67"/>
        <v>0</v>
      </c>
      <c r="AE91" s="82">
        <f t="shared" si="67"/>
        <v>0</v>
      </c>
      <c r="AF91" s="82">
        <f t="shared" si="67"/>
        <v>0</v>
      </c>
      <c r="AG91" s="82">
        <f t="shared" si="67"/>
        <v>0</v>
      </c>
      <c r="AH91" s="82">
        <f t="shared" si="67"/>
        <v>0</v>
      </c>
      <c r="AI91" s="82">
        <f t="shared" si="67"/>
        <v>0</v>
      </c>
      <c r="AJ91" s="82">
        <f t="shared" si="67"/>
        <v>0</v>
      </c>
      <c r="AK91" s="82">
        <f t="shared" si="67"/>
        <v>0</v>
      </c>
      <c r="AL91" s="82">
        <f t="shared" si="67"/>
        <v>0</v>
      </c>
      <c r="AM91" s="82">
        <f t="shared" si="67"/>
        <v>0</v>
      </c>
      <c r="AN91" s="82">
        <f t="shared" si="67"/>
        <v>0</v>
      </c>
      <c r="AO91" s="82">
        <f t="shared" si="67"/>
        <v>0</v>
      </c>
      <c r="AP91" s="82">
        <f t="shared" si="67"/>
        <v>0</v>
      </c>
      <c r="AQ91" s="82">
        <f t="shared" si="67"/>
        <v>0</v>
      </c>
      <c r="AR91" s="82">
        <f t="shared" si="67"/>
        <v>0</v>
      </c>
      <c r="AS91" s="82">
        <f t="shared" si="67"/>
        <v>0</v>
      </c>
      <c r="AT91" s="82">
        <f t="shared" si="67"/>
        <v>0</v>
      </c>
      <c r="AU91" s="82">
        <f t="shared" si="67"/>
        <v>0</v>
      </c>
      <c r="AV91" s="82">
        <f t="shared" si="67"/>
        <v>0</v>
      </c>
      <c r="AW91" s="82">
        <f t="shared" si="67"/>
        <v>0</v>
      </c>
      <c r="AX91" s="82">
        <f t="shared" si="67"/>
        <v>0</v>
      </c>
      <c r="AY91" s="82">
        <f t="shared" si="67"/>
        <v>0</v>
      </c>
      <c r="AZ91" s="82">
        <f t="shared" si="67"/>
        <v>0</v>
      </c>
      <c r="BA91" s="82">
        <f t="shared" si="67"/>
        <v>0</v>
      </c>
      <c r="BB91" s="82">
        <f t="shared" si="67"/>
        <v>0</v>
      </c>
      <c r="BC91" s="82">
        <f t="shared" si="67"/>
        <v>0</v>
      </c>
      <c r="BD91" s="82">
        <f t="shared" si="67"/>
        <v>0</v>
      </c>
      <c r="BE91" s="82">
        <f t="shared" si="67"/>
        <v>0</v>
      </c>
      <c r="BF91" s="82">
        <f t="shared" si="67"/>
        <v>0</v>
      </c>
      <c r="BG91" s="82">
        <f t="shared" si="67"/>
        <v>0</v>
      </c>
      <c r="BH91" s="82">
        <f t="shared" si="67"/>
        <v>0</v>
      </c>
      <c r="BI91" s="82">
        <f t="shared" si="67"/>
        <v>0</v>
      </c>
      <c r="BJ91" s="82">
        <f t="shared" si="67"/>
        <v>0</v>
      </c>
      <c r="BK91" s="82">
        <f t="shared" si="67"/>
        <v>0</v>
      </c>
      <c r="BL91" s="82">
        <f t="shared" si="67"/>
        <v>0</v>
      </c>
      <c r="BM91" s="82">
        <f t="shared" si="67"/>
        <v>0</v>
      </c>
      <c r="BN91" s="82">
        <f t="shared" si="67"/>
        <v>0</v>
      </c>
      <c r="BO91" s="82">
        <f t="shared" si="67"/>
        <v>0</v>
      </c>
      <c r="BP91" s="82">
        <f t="shared" si="67"/>
        <v>0</v>
      </c>
      <c r="BQ91" s="82">
        <f t="shared" si="67"/>
        <v>0</v>
      </c>
      <c r="BR91" s="82">
        <f t="shared" si="67"/>
        <v>0</v>
      </c>
      <c r="BS91" s="82">
        <f t="shared" si="67"/>
        <v>0</v>
      </c>
      <c r="BT91" s="82">
        <f t="shared" si="67"/>
        <v>0</v>
      </c>
      <c r="BU91" s="82">
        <f t="shared" si="67"/>
        <v>0</v>
      </c>
      <c r="BV91" s="82">
        <f t="shared" si="67"/>
        <v>0</v>
      </c>
      <c r="BW91" s="82">
        <f t="shared" si="67"/>
        <v>0</v>
      </c>
      <c r="BX91" s="82">
        <f t="shared" ref="BX91:CG91" si="68">SUM(BX92:BX95)</f>
        <v>0</v>
      </c>
      <c r="BY91" s="82">
        <f t="shared" si="68"/>
        <v>0</v>
      </c>
      <c r="BZ91" s="82">
        <f t="shared" si="68"/>
        <v>0</v>
      </c>
      <c r="CA91" s="82">
        <f t="shared" si="68"/>
        <v>0</v>
      </c>
      <c r="CB91" s="82">
        <f t="shared" si="68"/>
        <v>0</v>
      </c>
      <c r="CC91" s="82">
        <f t="shared" si="68"/>
        <v>0</v>
      </c>
      <c r="CD91" s="82">
        <f t="shared" si="68"/>
        <v>0</v>
      </c>
      <c r="CE91" s="82">
        <f t="shared" si="68"/>
        <v>0</v>
      </c>
      <c r="CF91" s="82">
        <f t="shared" si="68"/>
        <v>0</v>
      </c>
      <c r="CG91" s="83">
        <f t="shared" si="68"/>
        <v>0</v>
      </c>
      <c r="CH91" s="18"/>
      <c r="CI91" s="90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2"/>
      <c r="G92" s="65" t="s">
        <v>37</v>
      </c>
      <c r="H92" s="87" t="str">
        <f>$H$79</f>
        <v xml:space="preserve">דרוג A- ומעלה </v>
      </c>
      <c r="I92" s="87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0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2"/>
      <c r="G93" s="65" t="s">
        <v>50</v>
      </c>
      <c r="H93" s="87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0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2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0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2"/>
      <c r="G95" s="65" t="s">
        <v>41</v>
      </c>
      <c r="H95" s="87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0"/>
      <c r="CK95" s="47"/>
    </row>
    <row r="96" spans="1:89" s="11" customFormat="1" ht="12.95" customHeight="1" x14ac:dyDescent="0.25">
      <c r="A96" s="48">
        <f t="shared" si="57"/>
        <v>95</v>
      </c>
      <c r="B96" s="72"/>
      <c r="C96" s="72"/>
      <c r="D96" s="72"/>
      <c r="E96" s="72"/>
      <c r="F96" s="72"/>
      <c r="G96" s="72"/>
      <c r="H96" s="72"/>
      <c r="I96" s="72"/>
      <c r="J96" s="74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6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8"/>
        <v>2464274.42</v>
      </c>
      <c r="K97" s="56">
        <f>SUM(K98,K136)</f>
        <v>0</v>
      </c>
      <c r="L97" s="56">
        <f t="shared" ref="L97:BW97" si="69">SUM(L98,L136)</f>
        <v>7747.92</v>
      </c>
      <c r="M97" s="56">
        <f t="shared" si="69"/>
        <v>217168.24</v>
      </c>
      <c r="N97" s="56">
        <f t="shared" si="69"/>
        <v>0</v>
      </c>
      <c r="O97" s="56">
        <f t="shared" si="69"/>
        <v>44092.990000000005</v>
      </c>
      <c r="P97" s="56">
        <f t="shared" si="69"/>
        <v>617.66999999999996</v>
      </c>
      <c r="Q97" s="56">
        <f t="shared" si="69"/>
        <v>257725.88</v>
      </c>
      <c r="R97" s="56">
        <f t="shared" si="69"/>
        <v>0</v>
      </c>
      <c r="S97" s="56">
        <f t="shared" si="69"/>
        <v>90921.110000000015</v>
      </c>
      <c r="T97" s="56">
        <f t="shared" si="69"/>
        <v>0</v>
      </c>
      <c r="U97" s="56">
        <f t="shared" si="69"/>
        <v>748881.06</v>
      </c>
      <c r="V97" s="56">
        <f t="shared" si="69"/>
        <v>22753.640000000003</v>
      </c>
      <c r="W97" s="56">
        <f t="shared" si="69"/>
        <v>0</v>
      </c>
      <c r="X97" s="56">
        <f t="shared" si="69"/>
        <v>28868.12</v>
      </c>
      <c r="Y97" s="56">
        <f t="shared" si="69"/>
        <v>35183.24</v>
      </c>
      <c r="Z97" s="56">
        <f t="shared" si="69"/>
        <v>527.59</v>
      </c>
      <c r="AA97" s="56">
        <f t="shared" si="69"/>
        <v>157361.27000000002</v>
      </c>
      <c r="AB97" s="56">
        <f t="shared" si="69"/>
        <v>76618.02</v>
      </c>
      <c r="AC97" s="56">
        <f t="shared" si="69"/>
        <v>10801.94</v>
      </c>
      <c r="AD97" s="56">
        <f t="shared" si="69"/>
        <v>689480.24</v>
      </c>
      <c r="AE97" s="56">
        <f t="shared" si="69"/>
        <v>41255.75</v>
      </c>
      <c r="AF97" s="56">
        <f t="shared" si="69"/>
        <v>13913.830000000002</v>
      </c>
      <c r="AG97" s="56">
        <f t="shared" si="69"/>
        <v>11177.780000000002</v>
      </c>
      <c r="AH97" s="56">
        <f t="shared" si="69"/>
        <v>0</v>
      </c>
      <c r="AI97" s="56">
        <f t="shared" si="69"/>
        <v>4540.07</v>
      </c>
      <c r="AJ97" s="56">
        <f t="shared" si="69"/>
        <v>4638.0600000000004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15</v>
      </c>
      <c r="F98" s="81" t="s">
        <v>14</v>
      </c>
      <c r="G98" s="65"/>
      <c r="H98" s="65"/>
      <c r="I98" s="65"/>
      <c r="J98" s="55">
        <f t="shared" si="58"/>
        <v>2162947.6600000006</v>
      </c>
      <c r="K98" s="56">
        <f>SUM(K99,K115)</f>
        <v>0</v>
      </c>
      <c r="L98" s="56">
        <f t="shared" ref="L98:BW98" si="72">SUM(L99,L115)</f>
        <v>6563.83</v>
      </c>
      <c r="M98" s="56">
        <f t="shared" si="72"/>
        <v>168642.35</v>
      </c>
      <c r="N98" s="56">
        <f t="shared" si="72"/>
        <v>0</v>
      </c>
      <c r="O98" s="56">
        <f t="shared" si="72"/>
        <v>37691.01</v>
      </c>
      <c r="P98" s="56">
        <f t="shared" si="72"/>
        <v>617.66999999999996</v>
      </c>
      <c r="Q98" s="56">
        <f t="shared" si="72"/>
        <v>203054.02</v>
      </c>
      <c r="R98" s="56">
        <f t="shared" si="72"/>
        <v>0</v>
      </c>
      <c r="S98" s="56">
        <f t="shared" si="72"/>
        <v>67305.040000000008</v>
      </c>
      <c r="T98" s="56">
        <f t="shared" si="72"/>
        <v>0</v>
      </c>
      <c r="U98" s="56">
        <f t="shared" si="72"/>
        <v>597127.55000000005</v>
      </c>
      <c r="V98" s="56">
        <f t="shared" si="72"/>
        <v>22753.640000000003</v>
      </c>
      <c r="W98" s="56">
        <f t="shared" si="72"/>
        <v>0</v>
      </c>
      <c r="X98" s="56">
        <f t="shared" si="72"/>
        <v>28868.12</v>
      </c>
      <c r="Y98" s="56">
        <f t="shared" si="72"/>
        <v>35183.24</v>
      </c>
      <c r="Z98" s="56">
        <f t="shared" si="72"/>
        <v>527.59</v>
      </c>
      <c r="AA98" s="56">
        <f t="shared" si="72"/>
        <v>154996.82</v>
      </c>
      <c r="AB98" s="56">
        <f t="shared" si="72"/>
        <v>75908.040000000008</v>
      </c>
      <c r="AC98" s="56">
        <f t="shared" si="72"/>
        <v>10801.94</v>
      </c>
      <c r="AD98" s="56">
        <f t="shared" si="72"/>
        <v>686764.16</v>
      </c>
      <c r="AE98" s="56">
        <f t="shared" si="72"/>
        <v>35700.69</v>
      </c>
      <c r="AF98" s="56">
        <f t="shared" si="72"/>
        <v>12122.390000000001</v>
      </c>
      <c r="AG98" s="56">
        <f t="shared" si="72"/>
        <v>9635.6500000000015</v>
      </c>
      <c r="AH98" s="56">
        <f t="shared" si="72"/>
        <v>0</v>
      </c>
      <c r="AI98" s="56">
        <f t="shared" si="72"/>
        <v>4045.85</v>
      </c>
      <c r="AJ98" s="56">
        <f t="shared" si="72"/>
        <v>4638.0600000000004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4" t="s">
        <v>35</v>
      </c>
      <c r="G99" s="85" t="s">
        <v>36</v>
      </c>
      <c r="H99" s="65"/>
      <c r="I99" s="65"/>
      <c r="J99" s="55">
        <f t="shared" si="58"/>
        <v>1944473.25</v>
      </c>
      <c r="K99" s="56">
        <f>SUM(K100,K105,K110)</f>
        <v>0</v>
      </c>
      <c r="L99" s="56">
        <f t="shared" ref="L99:BW99" si="74">SUM(L100,L105,L110)</f>
        <v>6249.68</v>
      </c>
      <c r="M99" s="56">
        <f t="shared" si="74"/>
        <v>137831.6</v>
      </c>
      <c r="N99" s="56">
        <f t="shared" si="74"/>
        <v>0</v>
      </c>
      <c r="O99" s="56">
        <f t="shared" si="74"/>
        <v>34102.93</v>
      </c>
      <c r="P99" s="56">
        <f t="shared" si="74"/>
        <v>617.66999999999996</v>
      </c>
      <c r="Q99" s="56">
        <f t="shared" si="74"/>
        <v>180546.24</v>
      </c>
      <c r="R99" s="56">
        <f t="shared" si="74"/>
        <v>0</v>
      </c>
      <c r="S99" s="56">
        <f t="shared" si="74"/>
        <v>51364.560000000005</v>
      </c>
      <c r="T99" s="56">
        <f t="shared" si="74"/>
        <v>0</v>
      </c>
      <c r="U99" s="56">
        <f t="shared" si="74"/>
        <v>498108.67</v>
      </c>
      <c r="V99" s="56">
        <f t="shared" si="74"/>
        <v>22674.760000000002</v>
      </c>
      <c r="W99" s="56">
        <f t="shared" si="74"/>
        <v>0</v>
      </c>
      <c r="X99" s="56">
        <f t="shared" si="74"/>
        <v>28694.18</v>
      </c>
      <c r="Y99" s="56">
        <f t="shared" si="74"/>
        <v>33705.75</v>
      </c>
      <c r="Z99" s="56">
        <f t="shared" si="74"/>
        <v>109.8</v>
      </c>
      <c r="AA99" s="56">
        <f t="shared" si="74"/>
        <v>140111.33000000002</v>
      </c>
      <c r="AB99" s="56">
        <f t="shared" si="74"/>
        <v>73214.290000000008</v>
      </c>
      <c r="AC99" s="56">
        <f t="shared" si="74"/>
        <v>10701.74</v>
      </c>
      <c r="AD99" s="56">
        <f t="shared" si="74"/>
        <v>663189.23</v>
      </c>
      <c r="AE99" s="56">
        <f t="shared" si="74"/>
        <v>34080.93</v>
      </c>
      <c r="AF99" s="56">
        <f t="shared" si="74"/>
        <v>11535.27</v>
      </c>
      <c r="AG99" s="56">
        <f t="shared" si="74"/>
        <v>9152.9000000000015</v>
      </c>
      <c r="AH99" s="56">
        <f t="shared" si="74"/>
        <v>0</v>
      </c>
      <c r="AI99" s="56">
        <f t="shared" si="74"/>
        <v>3843.66</v>
      </c>
      <c r="AJ99" s="56">
        <f t="shared" si="74"/>
        <v>4638.0600000000004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4"/>
      <c r="G100" s="63" t="s">
        <v>37</v>
      </c>
      <c r="H100" s="85" t="str">
        <f>$H$48</f>
        <v xml:space="preserve">דרוג AA- ומעלה </v>
      </c>
      <c r="I100" s="85"/>
      <c r="J100" s="55">
        <f t="shared" si="58"/>
        <v>1333075.54</v>
      </c>
      <c r="K100" s="82">
        <f>SUM(K101:K104)</f>
        <v>0</v>
      </c>
      <c r="L100" s="82">
        <f t="shared" ref="L100:BW100" si="76">SUM(L101:L104)</f>
        <v>3589.1899999999996</v>
      </c>
      <c r="M100" s="82">
        <f t="shared" si="76"/>
        <v>86133.19</v>
      </c>
      <c r="N100" s="82">
        <f t="shared" si="76"/>
        <v>0</v>
      </c>
      <c r="O100" s="82">
        <f t="shared" si="76"/>
        <v>11500.68</v>
      </c>
      <c r="P100" s="82">
        <f t="shared" si="76"/>
        <v>0</v>
      </c>
      <c r="Q100" s="82">
        <f t="shared" si="76"/>
        <v>111492.14</v>
      </c>
      <c r="R100" s="82">
        <f t="shared" si="76"/>
        <v>0</v>
      </c>
      <c r="S100" s="82">
        <f t="shared" si="76"/>
        <v>49993.87</v>
      </c>
      <c r="T100" s="82">
        <f t="shared" si="76"/>
        <v>0</v>
      </c>
      <c r="U100" s="82">
        <f t="shared" si="76"/>
        <v>489950.32</v>
      </c>
      <c r="V100" s="82">
        <f t="shared" si="76"/>
        <v>11052.28</v>
      </c>
      <c r="W100" s="82">
        <f t="shared" si="76"/>
        <v>0</v>
      </c>
      <c r="X100" s="82">
        <f t="shared" si="76"/>
        <v>17605.77</v>
      </c>
      <c r="Y100" s="82">
        <f t="shared" si="76"/>
        <v>24405.569999999996</v>
      </c>
      <c r="Z100" s="82">
        <f t="shared" si="76"/>
        <v>0</v>
      </c>
      <c r="AA100" s="82">
        <f t="shared" si="76"/>
        <v>93631.25</v>
      </c>
      <c r="AB100" s="82">
        <f t="shared" si="76"/>
        <v>41186.32</v>
      </c>
      <c r="AC100" s="82">
        <f t="shared" si="76"/>
        <v>3345.47</v>
      </c>
      <c r="AD100" s="82">
        <f t="shared" si="76"/>
        <v>360219.78</v>
      </c>
      <c r="AE100" s="82">
        <f t="shared" si="76"/>
        <v>15262.43</v>
      </c>
      <c r="AF100" s="82">
        <f t="shared" si="76"/>
        <v>5482.54</v>
      </c>
      <c r="AG100" s="82">
        <f t="shared" si="76"/>
        <v>3551.88</v>
      </c>
      <c r="AH100" s="82">
        <f t="shared" si="76"/>
        <v>0</v>
      </c>
      <c r="AI100" s="82">
        <f>SUM(AI101:AI104)</f>
        <v>1728.85</v>
      </c>
      <c r="AJ100" s="82">
        <f>SUM(AJ101:AJ104)</f>
        <v>2944.01</v>
      </c>
      <c r="AK100" s="82">
        <f>SUM(AK101:AK104)</f>
        <v>0</v>
      </c>
      <c r="AL100" s="82">
        <f>SUM(AL101:AL104)</f>
        <v>0</v>
      </c>
      <c r="AM100" s="82">
        <f t="shared" si="76"/>
        <v>0</v>
      </c>
      <c r="AN100" s="82">
        <f t="shared" si="76"/>
        <v>0</v>
      </c>
      <c r="AO100" s="82">
        <f t="shared" si="76"/>
        <v>0</v>
      </c>
      <c r="AP100" s="82">
        <f t="shared" si="76"/>
        <v>0</v>
      </c>
      <c r="AQ100" s="82">
        <f t="shared" si="76"/>
        <v>0</v>
      </c>
      <c r="AR100" s="82">
        <f t="shared" si="76"/>
        <v>0</v>
      </c>
      <c r="AS100" s="82">
        <f t="shared" si="76"/>
        <v>0</v>
      </c>
      <c r="AT100" s="82">
        <f t="shared" si="76"/>
        <v>0</v>
      </c>
      <c r="AU100" s="82">
        <f t="shared" si="76"/>
        <v>0</v>
      </c>
      <c r="AV100" s="82">
        <f t="shared" si="76"/>
        <v>0</v>
      </c>
      <c r="AW100" s="82">
        <f t="shared" si="76"/>
        <v>0</v>
      </c>
      <c r="AX100" s="82">
        <f t="shared" si="76"/>
        <v>0</v>
      </c>
      <c r="AY100" s="82">
        <f t="shared" si="76"/>
        <v>0</v>
      </c>
      <c r="AZ100" s="82">
        <f t="shared" si="76"/>
        <v>0</v>
      </c>
      <c r="BA100" s="82">
        <f t="shared" si="76"/>
        <v>0</v>
      </c>
      <c r="BB100" s="82">
        <f t="shared" si="76"/>
        <v>0</v>
      </c>
      <c r="BC100" s="82">
        <f t="shared" si="76"/>
        <v>0</v>
      </c>
      <c r="BD100" s="82">
        <f t="shared" si="76"/>
        <v>0</v>
      </c>
      <c r="BE100" s="82">
        <f t="shared" si="76"/>
        <v>0</v>
      </c>
      <c r="BF100" s="82">
        <f t="shared" si="76"/>
        <v>0</v>
      </c>
      <c r="BG100" s="82">
        <f t="shared" si="76"/>
        <v>0</v>
      </c>
      <c r="BH100" s="82">
        <f t="shared" si="76"/>
        <v>0</v>
      </c>
      <c r="BI100" s="82">
        <f t="shared" si="76"/>
        <v>0</v>
      </c>
      <c r="BJ100" s="82">
        <f t="shared" si="76"/>
        <v>0</v>
      </c>
      <c r="BK100" s="82">
        <f t="shared" si="76"/>
        <v>0</v>
      </c>
      <c r="BL100" s="82">
        <f t="shared" si="76"/>
        <v>0</v>
      </c>
      <c r="BM100" s="82">
        <f t="shared" si="76"/>
        <v>0</v>
      </c>
      <c r="BN100" s="82">
        <f t="shared" si="76"/>
        <v>0</v>
      </c>
      <c r="BO100" s="82">
        <f t="shared" si="76"/>
        <v>0</v>
      </c>
      <c r="BP100" s="82">
        <f t="shared" si="76"/>
        <v>0</v>
      </c>
      <c r="BQ100" s="82">
        <f t="shared" si="76"/>
        <v>0</v>
      </c>
      <c r="BR100" s="82">
        <f t="shared" si="76"/>
        <v>0</v>
      </c>
      <c r="BS100" s="82">
        <f t="shared" si="76"/>
        <v>0</v>
      </c>
      <c r="BT100" s="82">
        <f t="shared" si="76"/>
        <v>0</v>
      </c>
      <c r="BU100" s="82">
        <f t="shared" si="76"/>
        <v>0</v>
      </c>
      <c r="BV100" s="82">
        <f t="shared" si="76"/>
        <v>0</v>
      </c>
      <c r="BW100" s="82">
        <f t="shared" si="76"/>
        <v>0</v>
      </c>
      <c r="BX100" s="82">
        <f t="shared" ref="BX100:CG100" si="77">SUM(BX101:BX104)</f>
        <v>0</v>
      </c>
      <c r="BY100" s="82">
        <f t="shared" si="77"/>
        <v>0</v>
      </c>
      <c r="BZ100" s="82">
        <f t="shared" si="77"/>
        <v>0</v>
      </c>
      <c r="CA100" s="82">
        <f t="shared" si="77"/>
        <v>0</v>
      </c>
      <c r="CB100" s="82">
        <f t="shared" si="77"/>
        <v>0</v>
      </c>
      <c r="CC100" s="82">
        <f t="shared" si="77"/>
        <v>0</v>
      </c>
      <c r="CD100" s="82">
        <f t="shared" si="77"/>
        <v>0</v>
      </c>
      <c r="CE100" s="82">
        <f t="shared" si="77"/>
        <v>0</v>
      </c>
      <c r="CF100" s="82">
        <f t="shared" si="77"/>
        <v>0</v>
      </c>
      <c r="CG100" s="83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2"/>
      <c r="G101" s="72"/>
      <c r="H101" s="65" t="s">
        <v>56</v>
      </c>
      <c r="I101" s="65" t="s">
        <v>57</v>
      </c>
      <c r="J101" s="55">
        <f t="shared" si="58"/>
        <v>1031068.4200000002</v>
      </c>
      <c r="K101" s="66"/>
      <c r="L101" s="66">
        <v>2263.16</v>
      </c>
      <c r="M101" s="66">
        <v>60354.15</v>
      </c>
      <c r="N101" s="66"/>
      <c r="O101" s="66">
        <v>8992.77</v>
      </c>
      <c r="P101" s="66"/>
      <c r="Q101" s="66">
        <v>75525.89</v>
      </c>
      <c r="R101" s="66"/>
      <c r="S101" s="66">
        <v>42078.55</v>
      </c>
      <c r="T101" s="66"/>
      <c r="U101" s="66">
        <v>421904.63</v>
      </c>
      <c r="V101" s="66">
        <v>6755.52</v>
      </c>
      <c r="W101" s="66"/>
      <c r="X101" s="66">
        <v>13278.31</v>
      </c>
      <c r="Y101" s="66">
        <v>12379</v>
      </c>
      <c r="Z101" s="66"/>
      <c r="AA101" s="66">
        <v>67661.759999999995</v>
      </c>
      <c r="AB101" s="66">
        <v>29906.89</v>
      </c>
      <c r="AC101" s="66">
        <v>2521.6999999999998</v>
      </c>
      <c r="AD101" s="66">
        <v>263440.28999999998</v>
      </c>
      <c r="AE101" s="66">
        <v>13521.01</v>
      </c>
      <c r="AF101" s="66">
        <v>4737.1400000000003</v>
      </c>
      <c r="AG101" s="66">
        <v>3032.44</v>
      </c>
      <c r="AH101" s="66"/>
      <c r="AI101" s="66">
        <v>1254.3</v>
      </c>
      <c r="AJ101" s="66">
        <v>1460.91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2"/>
      <c r="G102" s="65"/>
      <c r="H102" s="65" t="s">
        <v>58</v>
      </c>
      <c r="I102" s="65" t="s">
        <v>59</v>
      </c>
      <c r="J102" s="55">
        <f t="shared" si="58"/>
        <v>258025.81000000003</v>
      </c>
      <c r="K102" s="66"/>
      <c r="L102" s="66">
        <v>1129.9100000000001</v>
      </c>
      <c r="M102" s="66">
        <v>21854.12</v>
      </c>
      <c r="N102" s="66"/>
      <c r="O102" s="66">
        <v>893.17</v>
      </c>
      <c r="P102" s="66"/>
      <c r="Q102" s="66">
        <v>31398.52</v>
      </c>
      <c r="R102" s="66"/>
      <c r="S102" s="66">
        <v>3783.27</v>
      </c>
      <c r="T102" s="66"/>
      <c r="U102" s="66">
        <v>55239.51</v>
      </c>
      <c r="V102" s="66">
        <v>3911</v>
      </c>
      <c r="W102" s="66"/>
      <c r="X102" s="66">
        <v>4327.46</v>
      </c>
      <c r="Y102" s="66">
        <v>10721.31</v>
      </c>
      <c r="Z102" s="66"/>
      <c r="AA102" s="66">
        <v>23876.66</v>
      </c>
      <c r="AB102" s="66">
        <v>10228.01</v>
      </c>
      <c r="AC102" s="66">
        <v>667.21</v>
      </c>
      <c r="AD102" s="66">
        <v>86921.71</v>
      </c>
      <c r="AE102" s="66">
        <v>737.72</v>
      </c>
      <c r="AF102" s="66">
        <v>365.03</v>
      </c>
      <c r="AG102" s="66">
        <v>210.91</v>
      </c>
      <c r="AH102" s="66"/>
      <c r="AI102" s="66">
        <v>353.3</v>
      </c>
      <c r="AJ102" s="66">
        <v>1406.99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2"/>
      <c r="G103" s="65"/>
      <c r="H103" s="65" t="s">
        <v>60</v>
      </c>
      <c r="I103" s="65" t="s">
        <v>61</v>
      </c>
      <c r="J103" s="55">
        <f t="shared" si="58"/>
        <v>43981.31</v>
      </c>
      <c r="K103" s="66"/>
      <c r="L103" s="66">
        <v>196.12</v>
      </c>
      <c r="M103" s="66">
        <v>3924.92</v>
      </c>
      <c r="N103" s="66"/>
      <c r="O103" s="66">
        <v>1614.74</v>
      </c>
      <c r="P103" s="66"/>
      <c r="Q103" s="66">
        <v>4567.7299999999996</v>
      </c>
      <c r="R103" s="66"/>
      <c r="S103" s="66">
        <v>4132.05</v>
      </c>
      <c r="T103" s="66"/>
      <c r="U103" s="66">
        <v>12806.18</v>
      </c>
      <c r="V103" s="66">
        <v>385.76</v>
      </c>
      <c r="W103" s="66"/>
      <c r="X103" s="66"/>
      <c r="Y103" s="66">
        <v>1305.26</v>
      </c>
      <c r="Z103" s="66"/>
      <c r="AA103" s="66">
        <v>2092.83</v>
      </c>
      <c r="AB103" s="66">
        <v>1051.42</v>
      </c>
      <c r="AC103" s="66">
        <v>156.56</v>
      </c>
      <c r="AD103" s="66">
        <v>9857.7800000000007</v>
      </c>
      <c r="AE103" s="66">
        <v>1003.7</v>
      </c>
      <c r="AF103" s="66">
        <v>380.37</v>
      </c>
      <c r="AG103" s="66">
        <v>308.52999999999997</v>
      </c>
      <c r="AH103" s="66"/>
      <c r="AI103" s="66">
        <v>121.25</v>
      </c>
      <c r="AJ103" s="66">
        <v>76.11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2"/>
      <c r="G104" s="65"/>
      <c r="H104" s="65" t="s">
        <v>75</v>
      </c>
      <c r="I104" s="65" t="s">
        <v>6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4"/>
      <c r="G105" s="63" t="s">
        <v>50</v>
      </c>
      <c r="H105" s="63" t="str">
        <f>$H$52</f>
        <v xml:space="preserve">דרוג BBB- ועד A+ </v>
      </c>
      <c r="I105" s="63"/>
      <c r="J105" s="55">
        <f t="shared" si="58"/>
        <v>559254.22</v>
      </c>
      <c r="K105" s="82">
        <f t="shared" ref="K105:BV105" si="78">SUM(K106:K109)</f>
        <v>0</v>
      </c>
      <c r="L105" s="82">
        <f t="shared" si="78"/>
        <v>2660.4900000000002</v>
      </c>
      <c r="M105" s="82">
        <f t="shared" si="78"/>
        <v>51698.41</v>
      </c>
      <c r="N105" s="82">
        <f t="shared" si="78"/>
        <v>0</v>
      </c>
      <c r="O105" s="82">
        <f t="shared" si="78"/>
        <v>22602.25</v>
      </c>
      <c r="P105" s="82">
        <f t="shared" si="78"/>
        <v>617.66999999999996</v>
      </c>
      <c r="Q105" s="82">
        <f t="shared" si="78"/>
        <v>69054.100000000006</v>
      </c>
      <c r="R105" s="82">
        <f t="shared" si="78"/>
        <v>0</v>
      </c>
      <c r="S105" s="82">
        <f t="shared" si="78"/>
        <v>1370.69</v>
      </c>
      <c r="T105" s="82">
        <f t="shared" si="78"/>
        <v>0</v>
      </c>
      <c r="U105" s="82">
        <f t="shared" si="78"/>
        <v>4920.43</v>
      </c>
      <c r="V105" s="82">
        <f t="shared" si="78"/>
        <v>11622.48</v>
      </c>
      <c r="W105" s="82">
        <f t="shared" si="78"/>
        <v>0</v>
      </c>
      <c r="X105" s="82">
        <f t="shared" si="78"/>
        <v>11088.41</v>
      </c>
      <c r="Y105" s="82">
        <f t="shared" si="78"/>
        <v>8751.2000000000007</v>
      </c>
      <c r="Z105" s="82">
        <f t="shared" si="78"/>
        <v>0</v>
      </c>
      <c r="AA105" s="82">
        <f t="shared" si="78"/>
        <v>37147.770000000004</v>
      </c>
      <c r="AB105" s="82">
        <f t="shared" si="78"/>
        <v>28771.47</v>
      </c>
      <c r="AC105" s="82">
        <f t="shared" si="78"/>
        <v>6454.61</v>
      </c>
      <c r="AD105" s="82">
        <f t="shared" si="78"/>
        <v>268224.09999999998</v>
      </c>
      <c r="AE105" s="82">
        <f t="shared" si="78"/>
        <v>18818.5</v>
      </c>
      <c r="AF105" s="82">
        <f t="shared" si="78"/>
        <v>6052.7300000000005</v>
      </c>
      <c r="AG105" s="82">
        <f t="shared" si="78"/>
        <v>5601.02</v>
      </c>
      <c r="AH105" s="82">
        <f t="shared" si="78"/>
        <v>0</v>
      </c>
      <c r="AI105" s="82">
        <f t="shared" si="78"/>
        <v>2114.81</v>
      </c>
      <c r="AJ105" s="82">
        <f t="shared" si="78"/>
        <v>1683.08</v>
      </c>
      <c r="AK105" s="82">
        <f t="shared" si="78"/>
        <v>0</v>
      </c>
      <c r="AL105" s="82">
        <f t="shared" si="78"/>
        <v>0</v>
      </c>
      <c r="AM105" s="82">
        <f t="shared" si="78"/>
        <v>0</v>
      </c>
      <c r="AN105" s="82">
        <f t="shared" si="78"/>
        <v>0</v>
      </c>
      <c r="AO105" s="82">
        <f t="shared" si="78"/>
        <v>0</v>
      </c>
      <c r="AP105" s="82">
        <f t="shared" si="78"/>
        <v>0</v>
      </c>
      <c r="AQ105" s="82">
        <f t="shared" si="78"/>
        <v>0</v>
      </c>
      <c r="AR105" s="82">
        <f t="shared" si="78"/>
        <v>0</v>
      </c>
      <c r="AS105" s="82">
        <f t="shared" si="78"/>
        <v>0</v>
      </c>
      <c r="AT105" s="82">
        <f t="shared" si="78"/>
        <v>0</v>
      </c>
      <c r="AU105" s="82">
        <f t="shared" si="78"/>
        <v>0</v>
      </c>
      <c r="AV105" s="82">
        <f t="shared" si="78"/>
        <v>0</v>
      </c>
      <c r="AW105" s="82">
        <f t="shared" si="78"/>
        <v>0</v>
      </c>
      <c r="AX105" s="82">
        <f t="shared" si="78"/>
        <v>0</v>
      </c>
      <c r="AY105" s="82">
        <f t="shared" si="78"/>
        <v>0</v>
      </c>
      <c r="AZ105" s="82">
        <f t="shared" si="78"/>
        <v>0</v>
      </c>
      <c r="BA105" s="82">
        <f t="shared" si="78"/>
        <v>0</v>
      </c>
      <c r="BB105" s="82">
        <f t="shared" si="78"/>
        <v>0</v>
      </c>
      <c r="BC105" s="82">
        <f t="shared" si="78"/>
        <v>0</v>
      </c>
      <c r="BD105" s="82">
        <f t="shared" si="78"/>
        <v>0</v>
      </c>
      <c r="BE105" s="82">
        <f t="shared" si="78"/>
        <v>0</v>
      </c>
      <c r="BF105" s="82">
        <f t="shared" si="78"/>
        <v>0</v>
      </c>
      <c r="BG105" s="82">
        <f t="shared" si="78"/>
        <v>0</v>
      </c>
      <c r="BH105" s="82">
        <f t="shared" si="78"/>
        <v>0</v>
      </c>
      <c r="BI105" s="82">
        <f t="shared" si="78"/>
        <v>0</v>
      </c>
      <c r="BJ105" s="82">
        <f t="shared" si="78"/>
        <v>0</v>
      </c>
      <c r="BK105" s="82">
        <f t="shared" si="78"/>
        <v>0</v>
      </c>
      <c r="BL105" s="82">
        <f t="shared" si="78"/>
        <v>0</v>
      </c>
      <c r="BM105" s="82">
        <f t="shared" si="78"/>
        <v>0</v>
      </c>
      <c r="BN105" s="82">
        <f t="shared" si="78"/>
        <v>0</v>
      </c>
      <c r="BO105" s="82">
        <f t="shared" si="78"/>
        <v>0</v>
      </c>
      <c r="BP105" s="82">
        <f t="shared" si="78"/>
        <v>0</v>
      </c>
      <c r="BQ105" s="82">
        <f t="shared" si="78"/>
        <v>0</v>
      </c>
      <c r="BR105" s="82">
        <f t="shared" si="78"/>
        <v>0</v>
      </c>
      <c r="BS105" s="82">
        <f t="shared" si="78"/>
        <v>0</v>
      </c>
      <c r="BT105" s="82">
        <f t="shared" si="78"/>
        <v>0</v>
      </c>
      <c r="BU105" s="82">
        <f t="shared" si="78"/>
        <v>0</v>
      </c>
      <c r="BV105" s="82">
        <f t="shared" si="78"/>
        <v>0</v>
      </c>
      <c r="BW105" s="82">
        <f t="shared" ref="BW105:CG105" si="79">SUM(BW106:BW109)</f>
        <v>0</v>
      </c>
      <c r="BX105" s="82">
        <f t="shared" si="79"/>
        <v>0</v>
      </c>
      <c r="BY105" s="82">
        <f t="shared" si="79"/>
        <v>0</v>
      </c>
      <c r="BZ105" s="82">
        <f t="shared" si="79"/>
        <v>0</v>
      </c>
      <c r="CA105" s="82">
        <f t="shared" si="79"/>
        <v>0</v>
      </c>
      <c r="CB105" s="82">
        <f t="shared" si="79"/>
        <v>0</v>
      </c>
      <c r="CC105" s="82">
        <f t="shared" si="79"/>
        <v>0</v>
      </c>
      <c r="CD105" s="82">
        <f t="shared" si="79"/>
        <v>0</v>
      </c>
      <c r="CE105" s="82">
        <f t="shared" si="79"/>
        <v>0</v>
      </c>
      <c r="CF105" s="82">
        <f t="shared" si="79"/>
        <v>0</v>
      </c>
      <c r="CG105" s="83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2"/>
      <c r="G106" s="63"/>
      <c r="H106" s="65" t="s">
        <v>56</v>
      </c>
      <c r="I106" s="65" t="s">
        <v>76</v>
      </c>
      <c r="J106" s="55">
        <f t="shared" si="58"/>
        <v>179178.16000000003</v>
      </c>
      <c r="K106" s="66"/>
      <c r="L106" s="66">
        <v>480.85</v>
      </c>
      <c r="M106" s="66">
        <v>17911.939999999999</v>
      </c>
      <c r="N106" s="66"/>
      <c r="O106" s="66">
        <v>2824.16</v>
      </c>
      <c r="P106" s="66"/>
      <c r="Q106" s="66">
        <v>20523.91</v>
      </c>
      <c r="R106" s="66"/>
      <c r="S106" s="66"/>
      <c r="T106" s="66"/>
      <c r="U106" s="66"/>
      <c r="V106" s="66">
        <v>5021.55</v>
      </c>
      <c r="W106" s="66"/>
      <c r="X106" s="66">
        <v>4956.37</v>
      </c>
      <c r="Y106" s="66">
        <v>3877.78</v>
      </c>
      <c r="Z106" s="66"/>
      <c r="AA106" s="66">
        <v>21211.06</v>
      </c>
      <c r="AB106" s="66">
        <v>8930.27</v>
      </c>
      <c r="AC106" s="66">
        <v>1916.78</v>
      </c>
      <c r="AD106" s="66">
        <v>84565.05</v>
      </c>
      <c r="AE106" s="66">
        <v>4229.21</v>
      </c>
      <c r="AF106" s="66">
        <v>1130.8800000000001</v>
      </c>
      <c r="AG106" s="66">
        <v>1041.2</v>
      </c>
      <c r="AH106" s="66"/>
      <c r="AI106" s="66">
        <v>257.79000000000002</v>
      </c>
      <c r="AJ106" s="66">
        <v>299.36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2"/>
      <c r="G107" s="65"/>
      <c r="H107" s="65" t="s">
        <v>58</v>
      </c>
      <c r="I107" s="65" t="s">
        <v>59</v>
      </c>
      <c r="J107" s="55">
        <f t="shared" si="58"/>
        <v>310569.69999999995</v>
      </c>
      <c r="K107" s="66"/>
      <c r="L107" s="66">
        <v>1874.78</v>
      </c>
      <c r="M107" s="66">
        <v>27359.13</v>
      </c>
      <c r="N107" s="66"/>
      <c r="O107" s="66">
        <v>15968.08</v>
      </c>
      <c r="P107" s="66">
        <v>617.66999999999996</v>
      </c>
      <c r="Q107" s="66">
        <v>41210.339999999997</v>
      </c>
      <c r="R107" s="66"/>
      <c r="S107" s="66"/>
      <c r="T107" s="66"/>
      <c r="U107" s="66"/>
      <c r="V107" s="66">
        <v>5450.29</v>
      </c>
      <c r="W107" s="66"/>
      <c r="X107" s="66">
        <v>4743.8900000000003</v>
      </c>
      <c r="Y107" s="66">
        <v>3680.08</v>
      </c>
      <c r="Z107" s="66"/>
      <c r="AA107" s="66">
        <v>12349.32</v>
      </c>
      <c r="AB107" s="66">
        <v>17160.310000000001</v>
      </c>
      <c r="AC107" s="66">
        <v>3898.92</v>
      </c>
      <c r="AD107" s="66">
        <v>154342.89000000001</v>
      </c>
      <c r="AE107" s="66">
        <v>11526.14</v>
      </c>
      <c r="AF107" s="66">
        <v>3984.98</v>
      </c>
      <c r="AG107" s="66">
        <v>3710.6</v>
      </c>
      <c r="AH107" s="66"/>
      <c r="AI107" s="66">
        <v>1544.91</v>
      </c>
      <c r="AJ107" s="66">
        <v>1147.3699999999999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2"/>
      <c r="G108" s="65"/>
      <c r="H108" s="65" t="s">
        <v>60</v>
      </c>
      <c r="I108" s="65" t="s">
        <v>61</v>
      </c>
      <c r="J108" s="55">
        <f t="shared" si="58"/>
        <v>69506.36</v>
      </c>
      <c r="K108" s="66"/>
      <c r="L108" s="66">
        <v>304.86</v>
      </c>
      <c r="M108" s="66">
        <v>6427.34</v>
      </c>
      <c r="N108" s="66"/>
      <c r="O108" s="66">
        <v>3810.01</v>
      </c>
      <c r="P108" s="66"/>
      <c r="Q108" s="66">
        <v>7319.85</v>
      </c>
      <c r="R108" s="66"/>
      <c r="S108" s="66">
        <v>1370.69</v>
      </c>
      <c r="T108" s="66"/>
      <c r="U108" s="66">
        <v>4920.43</v>
      </c>
      <c r="V108" s="66">
        <v>1150.6400000000001</v>
      </c>
      <c r="W108" s="66"/>
      <c r="X108" s="66">
        <v>1388.15</v>
      </c>
      <c r="Y108" s="66">
        <v>1193.3399999999999</v>
      </c>
      <c r="Z108" s="66"/>
      <c r="AA108" s="66">
        <v>3587.39</v>
      </c>
      <c r="AB108" s="66">
        <v>2680.89</v>
      </c>
      <c r="AC108" s="66">
        <v>638.91</v>
      </c>
      <c r="AD108" s="66">
        <v>29316.16</v>
      </c>
      <c r="AE108" s="66">
        <v>3063.15</v>
      </c>
      <c r="AF108" s="66">
        <v>936.87</v>
      </c>
      <c r="AG108" s="66">
        <v>849.22</v>
      </c>
      <c r="AH108" s="66"/>
      <c r="AI108" s="66">
        <v>312.11</v>
      </c>
      <c r="AJ108" s="66">
        <v>236.35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2"/>
      <c r="G109" s="65"/>
      <c r="H109" s="65" t="s">
        <v>75</v>
      </c>
      <c r="I109" s="65" t="s">
        <v>6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2"/>
      <c r="G110" s="63" t="s">
        <v>39</v>
      </c>
      <c r="H110" s="85" t="str">
        <f>$H$56</f>
        <v xml:space="preserve">דרוג נמוך מ- BBB- או לא מדורג </v>
      </c>
      <c r="I110" s="65"/>
      <c r="J110" s="55">
        <f t="shared" si="58"/>
        <v>52143.490000000005</v>
      </c>
      <c r="K110" s="82">
        <f t="shared" ref="K110:BV110" si="80">SUM(K111:K114)</f>
        <v>0</v>
      </c>
      <c r="L110" s="82">
        <f t="shared" si="80"/>
        <v>0</v>
      </c>
      <c r="M110" s="82">
        <f t="shared" si="80"/>
        <v>0</v>
      </c>
      <c r="N110" s="82">
        <f t="shared" si="80"/>
        <v>0</v>
      </c>
      <c r="O110" s="82">
        <f t="shared" si="80"/>
        <v>0</v>
      </c>
      <c r="P110" s="82">
        <f t="shared" si="80"/>
        <v>0</v>
      </c>
      <c r="Q110" s="82">
        <f t="shared" si="80"/>
        <v>0</v>
      </c>
      <c r="R110" s="82">
        <f t="shared" si="80"/>
        <v>0</v>
      </c>
      <c r="S110" s="82">
        <f t="shared" si="80"/>
        <v>0</v>
      </c>
      <c r="T110" s="82">
        <f t="shared" si="80"/>
        <v>0</v>
      </c>
      <c r="U110" s="82">
        <f t="shared" si="80"/>
        <v>3237.92</v>
      </c>
      <c r="V110" s="82">
        <f t="shared" si="80"/>
        <v>0</v>
      </c>
      <c r="W110" s="82">
        <f t="shared" si="80"/>
        <v>0</v>
      </c>
      <c r="X110" s="82">
        <f t="shared" si="80"/>
        <v>0</v>
      </c>
      <c r="Y110" s="82">
        <f t="shared" si="80"/>
        <v>548.98</v>
      </c>
      <c r="Z110" s="82">
        <f t="shared" si="80"/>
        <v>109.8</v>
      </c>
      <c r="AA110" s="82">
        <f t="shared" si="80"/>
        <v>9332.3100000000013</v>
      </c>
      <c r="AB110" s="82">
        <f t="shared" si="80"/>
        <v>3256.5</v>
      </c>
      <c r="AC110" s="82">
        <f t="shared" si="80"/>
        <v>901.66000000000008</v>
      </c>
      <c r="AD110" s="82">
        <f t="shared" si="80"/>
        <v>34745.35</v>
      </c>
      <c r="AE110" s="82">
        <f t="shared" si="80"/>
        <v>0</v>
      </c>
      <c r="AF110" s="82">
        <f t="shared" si="80"/>
        <v>0</v>
      </c>
      <c r="AG110" s="82">
        <f t="shared" si="80"/>
        <v>0</v>
      </c>
      <c r="AH110" s="82">
        <f t="shared" si="80"/>
        <v>0</v>
      </c>
      <c r="AI110" s="82">
        <f t="shared" si="80"/>
        <v>0</v>
      </c>
      <c r="AJ110" s="82">
        <f t="shared" si="80"/>
        <v>10.97</v>
      </c>
      <c r="AK110" s="82">
        <f t="shared" si="80"/>
        <v>0</v>
      </c>
      <c r="AL110" s="82">
        <f t="shared" si="80"/>
        <v>0</v>
      </c>
      <c r="AM110" s="82">
        <f t="shared" si="80"/>
        <v>0</v>
      </c>
      <c r="AN110" s="82">
        <f t="shared" si="80"/>
        <v>0</v>
      </c>
      <c r="AO110" s="82">
        <f t="shared" si="80"/>
        <v>0</v>
      </c>
      <c r="AP110" s="82">
        <f t="shared" si="80"/>
        <v>0</v>
      </c>
      <c r="AQ110" s="82">
        <f t="shared" si="80"/>
        <v>0</v>
      </c>
      <c r="AR110" s="82">
        <f t="shared" si="80"/>
        <v>0</v>
      </c>
      <c r="AS110" s="82">
        <f t="shared" si="80"/>
        <v>0</v>
      </c>
      <c r="AT110" s="82">
        <f t="shared" si="80"/>
        <v>0</v>
      </c>
      <c r="AU110" s="82">
        <f t="shared" si="80"/>
        <v>0</v>
      </c>
      <c r="AV110" s="82">
        <f t="shared" si="80"/>
        <v>0</v>
      </c>
      <c r="AW110" s="82">
        <f t="shared" si="80"/>
        <v>0</v>
      </c>
      <c r="AX110" s="82">
        <f t="shared" si="80"/>
        <v>0</v>
      </c>
      <c r="AY110" s="82">
        <f t="shared" si="80"/>
        <v>0</v>
      </c>
      <c r="AZ110" s="82">
        <f t="shared" si="80"/>
        <v>0</v>
      </c>
      <c r="BA110" s="82">
        <f t="shared" si="80"/>
        <v>0</v>
      </c>
      <c r="BB110" s="82">
        <f t="shared" si="80"/>
        <v>0</v>
      </c>
      <c r="BC110" s="82">
        <f t="shared" si="80"/>
        <v>0</v>
      </c>
      <c r="BD110" s="82">
        <f t="shared" si="80"/>
        <v>0</v>
      </c>
      <c r="BE110" s="82">
        <f t="shared" si="80"/>
        <v>0</v>
      </c>
      <c r="BF110" s="82">
        <f t="shared" si="80"/>
        <v>0</v>
      </c>
      <c r="BG110" s="82">
        <f t="shared" si="80"/>
        <v>0</v>
      </c>
      <c r="BH110" s="82">
        <f t="shared" si="80"/>
        <v>0</v>
      </c>
      <c r="BI110" s="82">
        <f t="shared" si="80"/>
        <v>0</v>
      </c>
      <c r="BJ110" s="82">
        <f t="shared" si="80"/>
        <v>0</v>
      </c>
      <c r="BK110" s="82">
        <f t="shared" si="80"/>
        <v>0</v>
      </c>
      <c r="BL110" s="82">
        <f t="shared" si="80"/>
        <v>0</v>
      </c>
      <c r="BM110" s="82">
        <f t="shared" si="80"/>
        <v>0</v>
      </c>
      <c r="BN110" s="82">
        <f t="shared" si="80"/>
        <v>0</v>
      </c>
      <c r="BO110" s="82">
        <f t="shared" si="80"/>
        <v>0</v>
      </c>
      <c r="BP110" s="82">
        <f t="shared" si="80"/>
        <v>0</v>
      </c>
      <c r="BQ110" s="82">
        <f t="shared" si="80"/>
        <v>0</v>
      </c>
      <c r="BR110" s="82">
        <f t="shared" si="80"/>
        <v>0</v>
      </c>
      <c r="BS110" s="82">
        <f t="shared" si="80"/>
        <v>0</v>
      </c>
      <c r="BT110" s="82">
        <f t="shared" si="80"/>
        <v>0</v>
      </c>
      <c r="BU110" s="82">
        <f t="shared" si="80"/>
        <v>0</v>
      </c>
      <c r="BV110" s="82">
        <f t="shared" si="80"/>
        <v>0</v>
      </c>
      <c r="BW110" s="82">
        <f t="shared" ref="BW110:CG110" si="81">SUM(BW111:BW114)</f>
        <v>0</v>
      </c>
      <c r="BX110" s="82">
        <f t="shared" si="81"/>
        <v>0</v>
      </c>
      <c r="BY110" s="82">
        <f t="shared" si="81"/>
        <v>0</v>
      </c>
      <c r="BZ110" s="82">
        <f t="shared" si="81"/>
        <v>0</v>
      </c>
      <c r="CA110" s="82">
        <f t="shared" si="81"/>
        <v>0</v>
      </c>
      <c r="CB110" s="82">
        <f t="shared" si="81"/>
        <v>0</v>
      </c>
      <c r="CC110" s="82">
        <f t="shared" si="81"/>
        <v>0</v>
      </c>
      <c r="CD110" s="82">
        <f t="shared" si="81"/>
        <v>0</v>
      </c>
      <c r="CE110" s="82">
        <f t="shared" si="81"/>
        <v>0</v>
      </c>
      <c r="CF110" s="82">
        <f t="shared" si="81"/>
        <v>0</v>
      </c>
      <c r="CG110" s="83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2"/>
      <c r="G111" s="72"/>
      <c r="H111" s="65" t="s">
        <v>56</v>
      </c>
      <c r="I111" s="65" t="s">
        <v>57</v>
      </c>
      <c r="J111" s="55">
        <f t="shared" si="58"/>
        <v>21144.43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>
        <v>97.22</v>
      </c>
      <c r="AA111" s="66">
        <v>5574.1</v>
      </c>
      <c r="AB111" s="66">
        <v>1293.81</v>
      </c>
      <c r="AC111" s="66">
        <v>280.06</v>
      </c>
      <c r="AD111" s="66">
        <v>13899.24</v>
      </c>
      <c r="AE111" s="66"/>
      <c r="AF111" s="66"/>
      <c r="AG111" s="66"/>
      <c r="AH111" s="66"/>
      <c r="AI111" s="66"/>
      <c r="AJ111" s="66">
        <v>0</v>
      </c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2"/>
      <c r="G112" s="65"/>
      <c r="H112" s="65" t="s">
        <v>58</v>
      </c>
      <c r="I112" s="65" t="s">
        <v>59</v>
      </c>
      <c r="J112" s="55">
        <f t="shared" si="58"/>
        <v>29981.79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>
        <v>3237.92</v>
      </c>
      <c r="V112" s="66"/>
      <c r="W112" s="66"/>
      <c r="X112" s="66"/>
      <c r="Y112" s="66">
        <v>446.2</v>
      </c>
      <c r="Z112" s="66"/>
      <c r="AA112" s="66">
        <v>2856.3</v>
      </c>
      <c r="AB112" s="66">
        <v>1962.69</v>
      </c>
      <c r="AC112" s="66">
        <v>621.6</v>
      </c>
      <c r="AD112" s="66">
        <v>20846.11</v>
      </c>
      <c r="AE112" s="66"/>
      <c r="AF112" s="66"/>
      <c r="AG112" s="66"/>
      <c r="AH112" s="66"/>
      <c r="AI112" s="66"/>
      <c r="AJ112" s="66">
        <v>10.97</v>
      </c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2"/>
      <c r="G113" s="65"/>
      <c r="H113" s="65" t="s">
        <v>60</v>
      </c>
      <c r="I113" s="65" t="s">
        <v>61</v>
      </c>
      <c r="J113" s="55">
        <f t="shared" si="58"/>
        <v>1017.27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102.78</v>
      </c>
      <c r="Z113" s="66">
        <v>12.58</v>
      </c>
      <c r="AA113" s="66">
        <v>901.91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2"/>
      <c r="G114" s="65"/>
      <c r="H114" s="65" t="s">
        <v>75</v>
      </c>
      <c r="I114" s="65" t="s">
        <v>6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4" t="s">
        <v>47</v>
      </c>
      <c r="G115" s="85" t="s">
        <v>48</v>
      </c>
      <c r="H115" s="65"/>
      <c r="I115" s="65"/>
      <c r="J115" s="55">
        <f t="shared" si="58"/>
        <v>218474.41</v>
      </c>
      <c r="K115" s="56">
        <f>SUM(K116,K121,K126,K131)</f>
        <v>0</v>
      </c>
      <c r="L115" s="56">
        <f t="shared" ref="L115:BW115" si="82">SUM(L116,L121,L126,L131)</f>
        <v>314.14999999999998</v>
      </c>
      <c r="M115" s="56">
        <f t="shared" si="82"/>
        <v>30810.749999999996</v>
      </c>
      <c r="N115" s="56">
        <f t="shared" si="82"/>
        <v>0</v>
      </c>
      <c r="O115" s="56">
        <f t="shared" si="82"/>
        <v>3588.0799999999995</v>
      </c>
      <c r="P115" s="56">
        <f t="shared" si="82"/>
        <v>0</v>
      </c>
      <c r="Q115" s="56">
        <f t="shared" si="82"/>
        <v>22507.78</v>
      </c>
      <c r="R115" s="56">
        <f t="shared" si="82"/>
        <v>0</v>
      </c>
      <c r="S115" s="56">
        <f t="shared" si="82"/>
        <v>15940.48</v>
      </c>
      <c r="T115" s="56">
        <f t="shared" si="82"/>
        <v>0</v>
      </c>
      <c r="U115" s="56">
        <f t="shared" si="82"/>
        <v>99018.880000000005</v>
      </c>
      <c r="V115" s="56">
        <f t="shared" si="82"/>
        <v>78.88</v>
      </c>
      <c r="W115" s="56">
        <f t="shared" si="82"/>
        <v>0</v>
      </c>
      <c r="X115" s="56">
        <f t="shared" si="82"/>
        <v>173.94</v>
      </c>
      <c r="Y115" s="56">
        <f t="shared" si="82"/>
        <v>1477.4899999999998</v>
      </c>
      <c r="Z115" s="56">
        <f t="shared" si="82"/>
        <v>417.79</v>
      </c>
      <c r="AA115" s="56">
        <f t="shared" si="82"/>
        <v>14885.490000000002</v>
      </c>
      <c r="AB115" s="56">
        <f t="shared" si="82"/>
        <v>2693.7499999999995</v>
      </c>
      <c r="AC115" s="56">
        <f t="shared" si="82"/>
        <v>100.19999999999999</v>
      </c>
      <c r="AD115" s="56">
        <f t="shared" si="82"/>
        <v>23574.929999999997</v>
      </c>
      <c r="AE115" s="56">
        <f t="shared" si="82"/>
        <v>1619.76</v>
      </c>
      <c r="AF115" s="56">
        <f t="shared" si="82"/>
        <v>587.12</v>
      </c>
      <c r="AG115" s="56">
        <f t="shared" si="82"/>
        <v>482.75</v>
      </c>
      <c r="AH115" s="56">
        <f t="shared" si="82"/>
        <v>0</v>
      </c>
      <c r="AI115" s="56">
        <f t="shared" si="82"/>
        <v>202.19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2"/>
      <c r="G116" s="63" t="s">
        <v>37</v>
      </c>
      <c r="H116" s="85" t="str">
        <f>$H$48</f>
        <v xml:space="preserve">דרוג AA- ומעלה </v>
      </c>
      <c r="I116" s="85"/>
      <c r="J116" s="55">
        <f t="shared" si="58"/>
        <v>137001.38999999998</v>
      </c>
      <c r="K116" s="82">
        <f>SUM(K117:K120)</f>
        <v>0</v>
      </c>
      <c r="L116" s="82">
        <f t="shared" ref="L116:BW116" si="84">SUM(L117:L120)</f>
        <v>306.69</v>
      </c>
      <c r="M116" s="82">
        <f t="shared" si="84"/>
        <v>10944.779999999999</v>
      </c>
      <c r="N116" s="82">
        <f t="shared" si="84"/>
        <v>0</v>
      </c>
      <c r="O116" s="82">
        <f t="shared" si="84"/>
        <v>2187.41</v>
      </c>
      <c r="P116" s="82">
        <f t="shared" si="84"/>
        <v>0</v>
      </c>
      <c r="Q116" s="82">
        <f t="shared" si="84"/>
        <v>11278</v>
      </c>
      <c r="R116" s="82">
        <f t="shared" si="84"/>
        <v>0</v>
      </c>
      <c r="S116" s="82">
        <f t="shared" si="84"/>
        <v>10319.41</v>
      </c>
      <c r="T116" s="82">
        <f t="shared" si="84"/>
        <v>0</v>
      </c>
      <c r="U116" s="82">
        <f t="shared" si="84"/>
        <v>70498.14</v>
      </c>
      <c r="V116" s="82">
        <f t="shared" si="84"/>
        <v>0</v>
      </c>
      <c r="W116" s="82">
        <f t="shared" si="84"/>
        <v>0</v>
      </c>
      <c r="X116" s="82">
        <f t="shared" si="84"/>
        <v>0</v>
      </c>
      <c r="Y116" s="82">
        <f t="shared" si="84"/>
        <v>0</v>
      </c>
      <c r="Z116" s="82">
        <f t="shared" si="84"/>
        <v>0</v>
      </c>
      <c r="AA116" s="82">
        <f t="shared" si="84"/>
        <v>6343.62</v>
      </c>
      <c r="AB116" s="82">
        <f t="shared" si="84"/>
        <v>2223.1499999999996</v>
      </c>
      <c r="AC116" s="82">
        <f t="shared" si="84"/>
        <v>100.19999999999999</v>
      </c>
      <c r="AD116" s="82">
        <f t="shared" si="84"/>
        <v>19908.169999999998</v>
      </c>
      <c r="AE116" s="82">
        <f t="shared" si="84"/>
        <v>1619.76</v>
      </c>
      <c r="AF116" s="82">
        <f t="shared" si="84"/>
        <v>587.12</v>
      </c>
      <c r="AG116" s="82">
        <f t="shared" si="84"/>
        <v>482.75</v>
      </c>
      <c r="AH116" s="82">
        <f t="shared" si="84"/>
        <v>0</v>
      </c>
      <c r="AI116" s="82">
        <f t="shared" si="84"/>
        <v>202.19</v>
      </c>
      <c r="AJ116" s="82">
        <f t="shared" si="84"/>
        <v>0</v>
      </c>
      <c r="AK116" s="82">
        <f>SUM(AK117:AK120)</f>
        <v>0</v>
      </c>
      <c r="AL116" s="82">
        <f>SUM(AL117:AL120)</f>
        <v>0</v>
      </c>
      <c r="AM116" s="82">
        <f>SUM(AM117:AM120)</f>
        <v>0</v>
      </c>
      <c r="AN116" s="82">
        <f>SUM(AN117:AN120)</f>
        <v>0</v>
      </c>
      <c r="AO116" s="82">
        <f t="shared" si="84"/>
        <v>0</v>
      </c>
      <c r="AP116" s="82">
        <f t="shared" si="84"/>
        <v>0</v>
      </c>
      <c r="AQ116" s="82">
        <f t="shared" si="84"/>
        <v>0</v>
      </c>
      <c r="AR116" s="82">
        <f t="shared" si="84"/>
        <v>0</v>
      </c>
      <c r="AS116" s="82">
        <f t="shared" si="84"/>
        <v>0</v>
      </c>
      <c r="AT116" s="82">
        <f t="shared" si="84"/>
        <v>0</v>
      </c>
      <c r="AU116" s="82">
        <f t="shared" si="84"/>
        <v>0</v>
      </c>
      <c r="AV116" s="82">
        <f t="shared" si="84"/>
        <v>0</v>
      </c>
      <c r="AW116" s="82">
        <f t="shared" si="84"/>
        <v>0</v>
      </c>
      <c r="AX116" s="82">
        <f t="shared" si="84"/>
        <v>0</v>
      </c>
      <c r="AY116" s="82">
        <f t="shared" si="84"/>
        <v>0</v>
      </c>
      <c r="AZ116" s="82">
        <f t="shared" si="84"/>
        <v>0</v>
      </c>
      <c r="BA116" s="82">
        <f t="shared" si="84"/>
        <v>0</v>
      </c>
      <c r="BB116" s="82">
        <f t="shared" si="84"/>
        <v>0</v>
      </c>
      <c r="BC116" s="82">
        <f t="shared" si="84"/>
        <v>0</v>
      </c>
      <c r="BD116" s="82">
        <f t="shared" si="84"/>
        <v>0</v>
      </c>
      <c r="BE116" s="82">
        <f t="shared" si="84"/>
        <v>0</v>
      </c>
      <c r="BF116" s="82">
        <f t="shared" si="84"/>
        <v>0</v>
      </c>
      <c r="BG116" s="82">
        <f t="shared" si="84"/>
        <v>0</v>
      </c>
      <c r="BH116" s="82">
        <f t="shared" si="84"/>
        <v>0</v>
      </c>
      <c r="BI116" s="82">
        <f t="shared" si="84"/>
        <v>0</v>
      </c>
      <c r="BJ116" s="82">
        <f t="shared" si="84"/>
        <v>0</v>
      </c>
      <c r="BK116" s="82">
        <f t="shared" si="84"/>
        <v>0</v>
      </c>
      <c r="BL116" s="82">
        <f t="shared" si="84"/>
        <v>0</v>
      </c>
      <c r="BM116" s="82">
        <f t="shared" si="84"/>
        <v>0</v>
      </c>
      <c r="BN116" s="82">
        <f t="shared" si="84"/>
        <v>0</v>
      </c>
      <c r="BO116" s="82">
        <f t="shared" si="84"/>
        <v>0</v>
      </c>
      <c r="BP116" s="82">
        <f t="shared" si="84"/>
        <v>0</v>
      </c>
      <c r="BQ116" s="82">
        <f t="shared" si="84"/>
        <v>0</v>
      </c>
      <c r="BR116" s="82">
        <f t="shared" si="84"/>
        <v>0</v>
      </c>
      <c r="BS116" s="82">
        <f t="shared" si="84"/>
        <v>0</v>
      </c>
      <c r="BT116" s="82">
        <f t="shared" si="84"/>
        <v>0</v>
      </c>
      <c r="BU116" s="82">
        <f t="shared" si="84"/>
        <v>0</v>
      </c>
      <c r="BV116" s="82">
        <f t="shared" si="84"/>
        <v>0</v>
      </c>
      <c r="BW116" s="82">
        <f t="shared" si="84"/>
        <v>0</v>
      </c>
      <c r="BX116" s="82">
        <f t="shared" ref="BX116:CG116" si="85">SUM(BX117:BX120)</f>
        <v>0</v>
      </c>
      <c r="BY116" s="82">
        <f t="shared" si="85"/>
        <v>0</v>
      </c>
      <c r="BZ116" s="82">
        <f t="shared" si="85"/>
        <v>0</v>
      </c>
      <c r="CA116" s="82">
        <f t="shared" si="85"/>
        <v>0</v>
      </c>
      <c r="CB116" s="82">
        <f t="shared" si="85"/>
        <v>0</v>
      </c>
      <c r="CC116" s="82">
        <f t="shared" si="85"/>
        <v>0</v>
      </c>
      <c r="CD116" s="82">
        <f t="shared" si="85"/>
        <v>0</v>
      </c>
      <c r="CE116" s="82">
        <f t="shared" si="85"/>
        <v>0</v>
      </c>
      <c r="CF116" s="82">
        <f t="shared" si="85"/>
        <v>0</v>
      </c>
      <c r="CG116" s="83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2"/>
      <c r="G117" s="72"/>
      <c r="H117" s="65" t="s">
        <v>56</v>
      </c>
      <c r="I117" s="65" t="s">
        <v>57</v>
      </c>
      <c r="J117" s="55">
        <f t="shared" si="58"/>
        <v>58619.94</v>
      </c>
      <c r="K117" s="66"/>
      <c r="L117" s="66"/>
      <c r="M117" s="66">
        <v>1302.48</v>
      </c>
      <c r="N117" s="66"/>
      <c r="O117" s="66"/>
      <c r="P117" s="66"/>
      <c r="Q117" s="66"/>
      <c r="R117" s="66"/>
      <c r="S117" s="66">
        <v>6377.42</v>
      </c>
      <c r="T117" s="66"/>
      <c r="U117" s="66">
        <v>35749.120000000003</v>
      </c>
      <c r="V117" s="66"/>
      <c r="W117" s="66"/>
      <c r="X117" s="66"/>
      <c r="Y117" s="66"/>
      <c r="Z117" s="66"/>
      <c r="AA117" s="66"/>
      <c r="AB117" s="66">
        <v>1519.09</v>
      </c>
      <c r="AC117" s="66">
        <v>49.91</v>
      </c>
      <c r="AD117" s="66">
        <v>13621.92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2"/>
      <c r="G118" s="65"/>
      <c r="H118" s="65" t="s">
        <v>58</v>
      </c>
      <c r="I118" s="65" t="s">
        <v>59</v>
      </c>
      <c r="J118" s="55">
        <f t="shared" si="58"/>
        <v>77422.269999999975</v>
      </c>
      <c r="K118" s="66"/>
      <c r="L118" s="66">
        <v>306.69</v>
      </c>
      <c r="M118" s="66">
        <v>9642.2999999999993</v>
      </c>
      <c r="N118" s="66"/>
      <c r="O118" s="66">
        <v>2187.41</v>
      </c>
      <c r="P118" s="66"/>
      <c r="Q118" s="66">
        <v>11278</v>
      </c>
      <c r="R118" s="66"/>
      <c r="S118" s="66">
        <v>3941.99</v>
      </c>
      <c r="T118" s="66"/>
      <c r="U118" s="66">
        <v>34749.019999999997</v>
      </c>
      <c r="V118" s="66"/>
      <c r="W118" s="66"/>
      <c r="X118" s="66"/>
      <c r="Y118" s="66"/>
      <c r="Z118" s="66"/>
      <c r="AA118" s="66">
        <v>5384.44</v>
      </c>
      <c r="AB118" s="66">
        <v>704.06</v>
      </c>
      <c r="AC118" s="66">
        <v>50.29</v>
      </c>
      <c r="AD118" s="66">
        <v>6286.25</v>
      </c>
      <c r="AE118" s="66">
        <v>1619.76</v>
      </c>
      <c r="AF118" s="66">
        <v>587.12</v>
      </c>
      <c r="AG118" s="66">
        <v>482.75</v>
      </c>
      <c r="AH118" s="66"/>
      <c r="AI118" s="66">
        <v>202.19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2"/>
      <c r="G119" s="65"/>
      <c r="H119" s="65" t="s">
        <v>60</v>
      </c>
      <c r="I119" s="65" t="s">
        <v>61</v>
      </c>
      <c r="J119" s="55">
        <f t="shared" si="58"/>
        <v>959.18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959.18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2"/>
      <c r="G120" s="65"/>
      <c r="H120" s="65" t="s">
        <v>75</v>
      </c>
      <c r="I120" s="65" t="s">
        <v>6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2"/>
      <c r="G121" s="63" t="s">
        <v>50</v>
      </c>
      <c r="H121" s="63" t="str">
        <f>$H$52</f>
        <v xml:space="preserve">דרוג BBB- ועד A+ </v>
      </c>
      <c r="I121" s="65"/>
      <c r="J121" s="55">
        <f t="shared" si="58"/>
        <v>80898.22</v>
      </c>
      <c r="K121" s="82">
        <f>SUM(K122:K125)</f>
        <v>0</v>
      </c>
      <c r="L121" s="82">
        <f t="shared" ref="L121:BW121" si="86">SUM(L122:L125)</f>
        <v>0</v>
      </c>
      <c r="M121" s="82">
        <f t="shared" si="86"/>
        <v>19444.689999999999</v>
      </c>
      <c r="N121" s="82">
        <f t="shared" si="86"/>
        <v>0</v>
      </c>
      <c r="O121" s="82">
        <f t="shared" si="86"/>
        <v>1381.7</v>
      </c>
      <c r="P121" s="82">
        <f t="shared" si="86"/>
        <v>0</v>
      </c>
      <c r="Q121" s="82">
        <f t="shared" si="86"/>
        <v>11102.689999999999</v>
      </c>
      <c r="R121" s="82">
        <f t="shared" si="86"/>
        <v>0</v>
      </c>
      <c r="S121" s="82">
        <f t="shared" si="86"/>
        <v>5621.07</v>
      </c>
      <c r="T121" s="82">
        <f t="shared" si="86"/>
        <v>0</v>
      </c>
      <c r="U121" s="82">
        <f t="shared" si="86"/>
        <v>28520.74</v>
      </c>
      <c r="V121" s="82">
        <f t="shared" si="86"/>
        <v>78.88</v>
      </c>
      <c r="W121" s="82">
        <f t="shared" si="86"/>
        <v>0</v>
      </c>
      <c r="X121" s="82">
        <f t="shared" si="86"/>
        <v>173.94</v>
      </c>
      <c r="Y121" s="82">
        <f t="shared" si="86"/>
        <v>1477.4899999999998</v>
      </c>
      <c r="Z121" s="82">
        <f t="shared" si="86"/>
        <v>417.79</v>
      </c>
      <c r="AA121" s="82">
        <f t="shared" si="86"/>
        <v>8541.8700000000008</v>
      </c>
      <c r="AB121" s="82">
        <f t="shared" si="86"/>
        <v>470.59999999999997</v>
      </c>
      <c r="AC121" s="82">
        <f t="shared" si="86"/>
        <v>0</v>
      </c>
      <c r="AD121" s="82">
        <f t="shared" si="86"/>
        <v>3666.7599999999998</v>
      </c>
      <c r="AE121" s="82">
        <f t="shared" si="86"/>
        <v>0</v>
      </c>
      <c r="AF121" s="82">
        <f t="shared" si="86"/>
        <v>0</v>
      </c>
      <c r="AG121" s="82">
        <f t="shared" si="86"/>
        <v>0</v>
      </c>
      <c r="AH121" s="82">
        <f t="shared" si="86"/>
        <v>0</v>
      </c>
      <c r="AI121" s="82">
        <f t="shared" si="86"/>
        <v>0</v>
      </c>
      <c r="AJ121" s="82">
        <f t="shared" si="86"/>
        <v>0</v>
      </c>
      <c r="AK121" s="82">
        <f t="shared" si="86"/>
        <v>0</v>
      </c>
      <c r="AL121" s="82">
        <f t="shared" si="86"/>
        <v>0</v>
      </c>
      <c r="AM121" s="82">
        <f t="shared" si="86"/>
        <v>0</v>
      </c>
      <c r="AN121" s="82">
        <f t="shared" si="86"/>
        <v>0</v>
      </c>
      <c r="AO121" s="82">
        <f t="shared" si="86"/>
        <v>0</v>
      </c>
      <c r="AP121" s="82">
        <f t="shared" si="86"/>
        <v>0</v>
      </c>
      <c r="AQ121" s="82">
        <f t="shared" si="86"/>
        <v>0</v>
      </c>
      <c r="AR121" s="82">
        <f t="shared" si="86"/>
        <v>0</v>
      </c>
      <c r="AS121" s="82">
        <f t="shared" si="86"/>
        <v>0</v>
      </c>
      <c r="AT121" s="82">
        <f t="shared" si="86"/>
        <v>0</v>
      </c>
      <c r="AU121" s="82">
        <f t="shared" si="86"/>
        <v>0</v>
      </c>
      <c r="AV121" s="82">
        <f t="shared" si="86"/>
        <v>0</v>
      </c>
      <c r="AW121" s="82">
        <f t="shared" si="86"/>
        <v>0</v>
      </c>
      <c r="AX121" s="82">
        <f t="shared" si="86"/>
        <v>0</v>
      </c>
      <c r="AY121" s="82">
        <f t="shared" si="86"/>
        <v>0</v>
      </c>
      <c r="AZ121" s="82">
        <f t="shared" si="86"/>
        <v>0</v>
      </c>
      <c r="BA121" s="82">
        <f t="shared" si="86"/>
        <v>0</v>
      </c>
      <c r="BB121" s="82">
        <f t="shared" si="86"/>
        <v>0</v>
      </c>
      <c r="BC121" s="82">
        <f t="shared" si="86"/>
        <v>0</v>
      </c>
      <c r="BD121" s="82">
        <f t="shared" si="86"/>
        <v>0</v>
      </c>
      <c r="BE121" s="82">
        <f t="shared" si="86"/>
        <v>0</v>
      </c>
      <c r="BF121" s="82">
        <f t="shared" si="86"/>
        <v>0</v>
      </c>
      <c r="BG121" s="82">
        <f t="shared" si="86"/>
        <v>0</v>
      </c>
      <c r="BH121" s="82">
        <f t="shared" si="86"/>
        <v>0</v>
      </c>
      <c r="BI121" s="82">
        <f t="shared" si="86"/>
        <v>0</v>
      </c>
      <c r="BJ121" s="82">
        <f t="shared" si="86"/>
        <v>0</v>
      </c>
      <c r="BK121" s="82">
        <f t="shared" si="86"/>
        <v>0</v>
      </c>
      <c r="BL121" s="82">
        <f t="shared" si="86"/>
        <v>0</v>
      </c>
      <c r="BM121" s="82">
        <f t="shared" si="86"/>
        <v>0</v>
      </c>
      <c r="BN121" s="82">
        <f t="shared" si="86"/>
        <v>0</v>
      </c>
      <c r="BO121" s="82">
        <f t="shared" si="86"/>
        <v>0</v>
      </c>
      <c r="BP121" s="82">
        <f t="shared" si="86"/>
        <v>0</v>
      </c>
      <c r="BQ121" s="82">
        <f t="shared" si="86"/>
        <v>0</v>
      </c>
      <c r="BR121" s="82">
        <f t="shared" si="86"/>
        <v>0</v>
      </c>
      <c r="BS121" s="82">
        <f t="shared" si="86"/>
        <v>0</v>
      </c>
      <c r="BT121" s="82">
        <f t="shared" si="86"/>
        <v>0</v>
      </c>
      <c r="BU121" s="82">
        <f t="shared" si="86"/>
        <v>0</v>
      </c>
      <c r="BV121" s="82">
        <f t="shared" si="86"/>
        <v>0</v>
      </c>
      <c r="BW121" s="82">
        <f t="shared" si="86"/>
        <v>0</v>
      </c>
      <c r="BX121" s="82">
        <f t="shared" ref="BX121:CG121" si="87">SUM(BX122:BX125)</f>
        <v>0</v>
      </c>
      <c r="BY121" s="82">
        <f t="shared" si="87"/>
        <v>0</v>
      </c>
      <c r="BZ121" s="82">
        <f t="shared" si="87"/>
        <v>0</v>
      </c>
      <c r="CA121" s="82">
        <f t="shared" si="87"/>
        <v>0</v>
      </c>
      <c r="CB121" s="82">
        <f t="shared" si="87"/>
        <v>0</v>
      </c>
      <c r="CC121" s="82">
        <f t="shared" si="87"/>
        <v>0</v>
      </c>
      <c r="CD121" s="82">
        <f t="shared" si="87"/>
        <v>0</v>
      </c>
      <c r="CE121" s="82">
        <f t="shared" si="87"/>
        <v>0</v>
      </c>
      <c r="CF121" s="82">
        <f t="shared" si="87"/>
        <v>0</v>
      </c>
      <c r="CG121" s="83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2"/>
      <c r="G122" s="72"/>
      <c r="H122" s="65" t="s">
        <v>56</v>
      </c>
      <c r="I122" s="65" t="s">
        <v>57</v>
      </c>
      <c r="J122" s="55">
        <f t="shared" si="58"/>
        <v>21809.520000000004</v>
      </c>
      <c r="K122" s="66"/>
      <c r="L122" s="66"/>
      <c r="M122" s="66">
        <v>11813.05</v>
      </c>
      <c r="N122" s="66"/>
      <c r="O122" s="66">
        <v>641.32000000000005</v>
      </c>
      <c r="P122" s="66"/>
      <c r="Q122" s="66">
        <v>4296.8599999999997</v>
      </c>
      <c r="R122" s="66"/>
      <c r="S122" s="66"/>
      <c r="T122" s="66"/>
      <c r="U122" s="66"/>
      <c r="V122" s="66">
        <v>78.88</v>
      </c>
      <c r="W122" s="66"/>
      <c r="X122" s="66">
        <v>78.88</v>
      </c>
      <c r="Y122" s="66">
        <v>792.18</v>
      </c>
      <c r="Z122" s="66"/>
      <c r="AA122" s="66">
        <v>3966.19</v>
      </c>
      <c r="AB122" s="66">
        <v>71.08</v>
      </c>
      <c r="AC122" s="66"/>
      <c r="AD122" s="66">
        <v>71.08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2"/>
      <c r="G123" s="65"/>
      <c r="H123" s="65" t="s">
        <v>58</v>
      </c>
      <c r="I123" s="65" t="s">
        <v>59</v>
      </c>
      <c r="J123" s="55">
        <f t="shared" si="58"/>
        <v>43910.849999999991</v>
      </c>
      <c r="K123" s="66"/>
      <c r="L123" s="66"/>
      <c r="M123" s="66"/>
      <c r="N123" s="66"/>
      <c r="O123" s="66"/>
      <c r="P123" s="66"/>
      <c r="Q123" s="66"/>
      <c r="R123" s="66"/>
      <c r="S123" s="66">
        <v>5621.07</v>
      </c>
      <c r="T123" s="66"/>
      <c r="U123" s="66">
        <v>28520.74</v>
      </c>
      <c r="V123" s="66"/>
      <c r="W123" s="66"/>
      <c r="X123" s="66">
        <v>95.06</v>
      </c>
      <c r="Y123" s="66">
        <v>685.31</v>
      </c>
      <c r="Z123" s="66">
        <v>417.79</v>
      </c>
      <c r="AA123" s="66">
        <v>4575.68</v>
      </c>
      <c r="AB123" s="66">
        <v>399.52</v>
      </c>
      <c r="AC123" s="66"/>
      <c r="AD123" s="66">
        <v>3595.68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1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2"/>
      <c r="G124" s="65"/>
      <c r="H124" s="65" t="s">
        <v>60</v>
      </c>
      <c r="I124" s="65" t="s">
        <v>61</v>
      </c>
      <c r="J124" s="55">
        <f t="shared" si="58"/>
        <v>15177.85</v>
      </c>
      <c r="K124" s="66"/>
      <c r="L124" s="66"/>
      <c r="M124" s="66">
        <v>7631.64</v>
      </c>
      <c r="N124" s="66"/>
      <c r="O124" s="66">
        <v>740.38</v>
      </c>
      <c r="P124" s="66"/>
      <c r="Q124" s="66">
        <v>6805.83</v>
      </c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2"/>
      <c r="G125" s="65"/>
      <c r="H125" s="65" t="s">
        <v>75</v>
      </c>
      <c r="I125" s="65" t="s">
        <v>6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2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2">
        <f>SUM(K127:K130)</f>
        <v>0</v>
      </c>
      <c r="L126" s="82">
        <f t="shared" ref="L126:BW126" si="88">SUM(L127:L130)</f>
        <v>0</v>
      </c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>
        <f t="shared" si="88"/>
        <v>0</v>
      </c>
      <c r="AI126" s="82">
        <f t="shared" si="88"/>
        <v>0</v>
      </c>
      <c r="AJ126" s="82">
        <f t="shared" si="88"/>
        <v>0</v>
      </c>
      <c r="AK126" s="82">
        <f t="shared" si="88"/>
        <v>0</v>
      </c>
      <c r="AL126" s="82">
        <f t="shared" si="88"/>
        <v>0</v>
      </c>
      <c r="AM126" s="82">
        <f t="shared" si="88"/>
        <v>0</v>
      </c>
      <c r="AN126" s="82">
        <f t="shared" si="88"/>
        <v>0</v>
      </c>
      <c r="AO126" s="82">
        <f t="shared" si="88"/>
        <v>0</v>
      </c>
      <c r="AP126" s="82">
        <f t="shared" si="88"/>
        <v>0</v>
      </c>
      <c r="AQ126" s="82">
        <f t="shared" si="88"/>
        <v>0</v>
      </c>
      <c r="AR126" s="82">
        <f t="shared" si="88"/>
        <v>0</v>
      </c>
      <c r="AS126" s="82">
        <f t="shared" si="88"/>
        <v>0</v>
      </c>
      <c r="AT126" s="82">
        <f t="shared" si="88"/>
        <v>0</v>
      </c>
      <c r="AU126" s="82">
        <f t="shared" si="88"/>
        <v>0</v>
      </c>
      <c r="AV126" s="82">
        <f t="shared" si="88"/>
        <v>0</v>
      </c>
      <c r="AW126" s="82">
        <f t="shared" si="88"/>
        <v>0</v>
      </c>
      <c r="AX126" s="82">
        <f t="shared" si="88"/>
        <v>0</v>
      </c>
      <c r="AY126" s="82">
        <f t="shared" si="88"/>
        <v>0</v>
      </c>
      <c r="AZ126" s="82">
        <f t="shared" si="88"/>
        <v>0</v>
      </c>
      <c r="BA126" s="82">
        <f t="shared" si="88"/>
        <v>0</v>
      </c>
      <c r="BB126" s="82">
        <f t="shared" si="88"/>
        <v>0</v>
      </c>
      <c r="BC126" s="82">
        <f t="shared" si="88"/>
        <v>0</v>
      </c>
      <c r="BD126" s="82">
        <f t="shared" si="88"/>
        <v>0</v>
      </c>
      <c r="BE126" s="82">
        <f t="shared" si="88"/>
        <v>0</v>
      </c>
      <c r="BF126" s="82">
        <f t="shared" si="88"/>
        <v>0</v>
      </c>
      <c r="BG126" s="82">
        <f t="shared" si="88"/>
        <v>0</v>
      </c>
      <c r="BH126" s="82">
        <f t="shared" si="88"/>
        <v>0</v>
      </c>
      <c r="BI126" s="82">
        <f t="shared" si="88"/>
        <v>0</v>
      </c>
      <c r="BJ126" s="82">
        <f t="shared" si="88"/>
        <v>0</v>
      </c>
      <c r="BK126" s="82">
        <f t="shared" si="88"/>
        <v>0</v>
      </c>
      <c r="BL126" s="82">
        <f t="shared" si="88"/>
        <v>0</v>
      </c>
      <c r="BM126" s="82">
        <f t="shared" si="88"/>
        <v>0</v>
      </c>
      <c r="BN126" s="82">
        <f t="shared" si="88"/>
        <v>0</v>
      </c>
      <c r="BO126" s="82">
        <f t="shared" si="88"/>
        <v>0</v>
      </c>
      <c r="BP126" s="82">
        <f t="shared" si="88"/>
        <v>0</v>
      </c>
      <c r="BQ126" s="82">
        <f t="shared" si="88"/>
        <v>0</v>
      </c>
      <c r="BR126" s="82">
        <f t="shared" si="88"/>
        <v>0</v>
      </c>
      <c r="BS126" s="82">
        <f t="shared" si="88"/>
        <v>0</v>
      </c>
      <c r="BT126" s="82">
        <f t="shared" si="88"/>
        <v>0</v>
      </c>
      <c r="BU126" s="82">
        <f t="shared" si="88"/>
        <v>0</v>
      </c>
      <c r="BV126" s="82">
        <f t="shared" si="88"/>
        <v>0</v>
      </c>
      <c r="BW126" s="82">
        <f t="shared" si="88"/>
        <v>0</v>
      </c>
      <c r="BX126" s="82">
        <f t="shared" ref="BX126:CG126" si="89">SUM(BX127:BX130)</f>
        <v>0</v>
      </c>
      <c r="BY126" s="82">
        <f t="shared" si="89"/>
        <v>0</v>
      </c>
      <c r="BZ126" s="82">
        <f t="shared" si="89"/>
        <v>0</v>
      </c>
      <c r="CA126" s="82">
        <f t="shared" si="89"/>
        <v>0</v>
      </c>
      <c r="CB126" s="82">
        <f t="shared" si="89"/>
        <v>0</v>
      </c>
      <c r="CC126" s="82">
        <f t="shared" si="89"/>
        <v>0</v>
      </c>
      <c r="CD126" s="82">
        <f t="shared" si="89"/>
        <v>0</v>
      </c>
      <c r="CE126" s="82">
        <f t="shared" si="89"/>
        <v>0</v>
      </c>
      <c r="CF126" s="82">
        <f t="shared" si="89"/>
        <v>0</v>
      </c>
      <c r="CG126" s="83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2"/>
      <c r="G127" s="72"/>
      <c r="H127" s="65" t="s">
        <v>56</v>
      </c>
      <c r="I127" s="65" t="s">
        <v>57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2"/>
      <c r="G128" s="65"/>
      <c r="H128" s="65" t="s">
        <v>58</v>
      </c>
      <c r="I128" s="65" t="s">
        <v>59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2"/>
      <c r="G129" s="65"/>
      <c r="H129" s="65" t="s">
        <v>60</v>
      </c>
      <c r="I129" s="65" t="s">
        <v>61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2"/>
      <c r="G130" s="65"/>
      <c r="H130" s="65" t="s">
        <v>75</v>
      </c>
      <c r="I130" s="65" t="s">
        <v>6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2"/>
      <c r="G131" s="63" t="s">
        <v>41</v>
      </c>
      <c r="H131" s="85" t="str">
        <f>$H$56</f>
        <v xml:space="preserve">דרוג נמוך מ- BBB- או לא מדורג </v>
      </c>
      <c r="I131" s="65"/>
      <c r="J131" s="55">
        <f t="shared" si="58"/>
        <v>574.79999999999995</v>
      </c>
      <c r="K131" s="82">
        <f>SUM(K132:K135)</f>
        <v>0</v>
      </c>
      <c r="L131" s="82">
        <f t="shared" ref="L131:BW131" si="91">SUM(L132:L135)</f>
        <v>7.46</v>
      </c>
      <c r="M131" s="82">
        <f t="shared" si="91"/>
        <v>421.28</v>
      </c>
      <c r="N131" s="82">
        <f t="shared" si="91"/>
        <v>0</v>
      </c>
      <c r="O131" s="82">
        <f t="shared" si="91"/>
        <v>18.97</v>
      </c>
      <c r="P131" s="82">
        <f t="shared" si="91"/>
        <v>0</v>
      </c>
      <c r="Q131" s="82">
        <f t="shared" si="91"/>
        <v>127.09</v>
      </c>
      <c r="R131" s="82">
        <f t="shared" si="91"/>
        <v>0</v>
      </c>
      <c r="S131" s="82">
        <f t="shared" si="91"/>
        <v>0</v>
      </c>
      <c r="T131" s="82">
        <f t="shared" si="91"/>
        <v>0</v>
      </c>
      <c r="U131" s="82">
        <f t="shared" si="91"/>
        <v>0</v>
      </c>
      <c r="V131" s="82">
        <f t="shared" si="91"/>
        <v>0</v>
      </c>
      <c r="W131" s="82">
        <f t="shared" si="91"/>
        <v>0</v>
      </c>
      <c r="X131" s="82">
        <f t="shared" si="91"/>
        <v>0</v>
      </c>
      <c r="Y131" s="82">
        <f t="shared" si="91"/>
        <v>0</v>
      </c>
      <c r="Z131" s="82">
        <f t="shared" si="91"/>
        <v>0</v>
      </c>
      <c r="AA131" s="82">
        <f t="shared" si="91"/>
        <v>0</v>
      </c>
      <c r="AB131" s="82">
        <f t="shared" si="91"/>
        <v>0</v>
      </c>
      <c r="AC131" s="82">
        <f t="shared" si="91"/>
        <v>0</v>
      </c>
      <c r="AD131" s="82">
        <f t="shared" si="91"/>
        <v>0</v>
      </c>
      <c r="AE131" s="82">
        <f t="shared" si="91"/>
        <v>0</v>
      </c>
      <c r="AF131" s="82">
        <f t="shared" si="91"/>
        <v>0</v>
      </c>
      <c r="AG131" s="82">
        <f t="shared" si="91"/>
        <v>0</v>
      </c>
      <c r="AH131" s="82">
        <f t="shared" si="91"/>
        <v>0</v>
      </c>
      <c r="AI131" s="82">
        <f t="shared" si="91"/>
        <v>0</v>
      </c>
      <c r="AJ131" s="82">
        <f t="shared" si="91"/>
        <v>0</v>
      </c>
      <c r="AK131" s="82">
        <f t="shared" si="91"/>
        <v>0</v>
      </c>
      <c r="AL131" s="82">
        <f t="shared" si="91"/>
        <v>0</v>
      </c>
      <c r="AM131" s="82">
        <f t="shared" si="91"/>
        <v>0</v>
      </c>
      <c r="AN131" s="82">
        <f t="shared" si="91"/>
        <v>0</v>
      </c>
      <c r="AO131" s="82">
        <f t="shared" si="91"/>
        <v>0</v>
      </c>
      <c r="AP131" s="82">
        <f t="shared" si="91"/>
        <v>0</v>
      </c>
      <c r="AQ131" s="82">
        <f t="shared" si="91"/>
        <v>0</v>
      </c>
      <c r="AR131" s="82">
        <f t="shared" si="91"/>
        <v>0</v>
      </c>
      <c r="AS131" s="82">
        <f t="shared" si="91"/>
        <v>0</v>
      </c>
      <c r="AT131" s="82">
        <f t="shared" si="91"/>
        <v>0</v>
      </c>
      <c r="AU131" s="82">
        <f t="shared" si="91"/>
        <v>0</v>
      </c>
      <c r="AV131" s="82">
        <f t="shared" si="91"/>
        <v>0</v>
      </c>
      <c r="AW131" s="82">
        <f t="shared" si="91"/>
        <v>0</v>
      </c>
      <c r="AX131" s="82">
        <f t="shared" si="91"/>
        <v>0</v>
      </c>
      <c r="AY131" s="82">
        <f t="shared" si="91"/>
        <v>0</v>
      </c>
      <c r="AZ131" s="82">
        <f t="shared" si="91"/>
        <v>0</v>
      </c>
      <c r="BA131" s="82">
        <f t="shared" si="91"/>
        <v>0</v>
      </c>
      <c r="BB131" s="82">
        <f t="shared" si="91"/>
        <v>0</v>
      </c>
      <c r="BC131" s="82">
        <f t="shared" si="91"/>
        <v>0</v>
      </c>
      <c r="BD131" s="82">
        <f t="shared" si="91"/>
        <v>0</v>
      </c>
      <c r="BE131" s="82">
        <f t="shared" si="91"/>
        <v>0</v>
      </c>
      <c r="BF131" s="82">
        <f t="shared" si="91"/>
        <v>0</v>
      </c>
      <c r="BG131" s="82">
        <f t="shared" si="91"/>
        <v>0</v>
      </c>
      <c r="BH131" s="82">
        <f t="shared" si="91"/>
        <v>0</v>
      </c>
      <c r="BI131" s="82">
        <f t="shared" si="91"/>
        <v>0</v>
      </c>
      <c r="BJ131" s="82">
        <f t="shared" si="91"/>
        <v>0</v>
      </c>
      <c r="BK131" s="82">
        <f t="shared" si="91"/>
        <v>0</v>
      </c>
      <c r="BL131" s="82">
        <f t="shared" si="91"/>
        <v>0</v>
      </c>
      <c r="BM131" s="82">
        <f t="shared" si="91"/>
        <v>0</v>
      </c>
      <c r="BN131" s="82">
        <f t="shared" si="91"/>
        <v>0</v>
      </c>
      <c r="BO131" s="82">
        <f t="shared" si="91"/>
        <v>0</v>
      </c>
      <c r="BP131" s="82">
        <f t="shared" si="91"/>
        <v>0</v>
      </c>
      <c r="BQ131" s="82">
        <f t="shared" si="91"/>
        <v>0</v>
      </c>
      <c r="BR131" s="82">
        <f t="shared" si="91"/>
        <v>0</v>
      </c>
      <c r="BS131" s="82">
        <f t="shared" si="91"/>
        <v>0</v>
      </c>
      <c r="BT131" s="82">
        <f t="shared" si="91"/>
        <v>0</v>
      </c>
      <c r="BU131" s="82">
        <f t="shared" si="91"/>
        <v>0</v>
      </c>
      <c r="BV131" s="82">
        <f t="shared" si="91"/>
        <v>0</v>
      </c>
      <c r="BW131" s="82">
        <f t="shared" si="91"/>
        <v>0</v>
      </c>
      <c r="BX131" s="82">
        <f t="shared" ref="BX131:CG131" si="92">SUM(BX132:BX135)</f>
        <v>0</v>
      </c>
      <c r="BY131" s="82">
        <f t="shared" si="92"/>
        <v>0</v>
      </c>
      <c r="BZ131" s="82">
        <f t="shared" si="92"/>
        <v>0</v>
      </c>
      <c r="CA131" s="82">
        <f t="shared" si="92"/>
        <v>0</v>
      </c>
      <c r="CB131" s="82">
        <f t="shared" si="92"/>
        <v>0</v>
      </c>
      <c r="CC131" s="82">
        <f t="shared" si="92"/>
        <v>0</v>
      </c>
      <c r="CD131" s="82">
        <f t="shared" si="92"/>
        <v>0</v>
      </c>
      <c r="CE131" s="82">
        <f t="shared" si="92"/>
        <v>0</v>
      </c>
      <c r="CF131" s="82">
        <f t="shared" si="92"/>
        <v>0</v>
      </c>
      <c r="CG131" s="83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2"/>
      <c r="G132" s="72"/>
      <c r="H132" s="65" t="s">
        <v>56</v>
      </c>
      <c r="I132" s="65" t="s">
        <v>57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0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2"/>
      <c r="G133" s="65"/>
      <c r="H133" s="65" t="s">
        <v>58</v>
      </c>
      <c r="I133" s="65" t="s">
        <v>59</v>
      </c>
      <c r="J133" s="55">
        <f t="shared" si="58"/>
        <v>0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2"/>
      <c r="G134" s="65"/>
      <c r="H134" s="65" t="s">
        <v>60</v>
      </c>
      <c r="I134" s="65" t="s">
        <v>61</v>
      </c>
      <c r="J134" s="55">
        <f t="shared" si="58"/>
        <v>574.79999999999995</v>
      </c>
      <c r="K134" s="66"/>
      <c r="L134" s="66">
        <v>7.46</v>
      </c>
      <c r="M134" s="66">
        <v>421.28</v>
      </c>
      <c r="N134" s="66"/>
      <c r="O134" s="66">
        <v>18.97</v>
      </c>
      <c r="P134" s="66"/>
      <c r="Q134" s="66">
        <v>127.09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2"/>
      <c r="G135" s="65"/>
      <c r="H135" s="65" t="s">
        <v>75</v>
      </c>
      <c r="I135" s="65" t="s">
        <v>6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17</v>
      </c>
      <c r="F136" s="91" t="s">
        <v>30</v>
      </c>
      <c r="G136" s="63"/>
      <c r="H136" s="63"/>
      <c r="I136" s="63"/>
      <c r="J136" s="55">
        <f t="shared" si="58"/>
        <v>301326.76</v>
      </c>
      <c r="K136" s="56">
        <f>SUM(K137,K141,K146,K150)</f>
        <v>0</v>
      </c>
      <c r="L136" s="56">
        <f>SUM(L137,L141,L146,L150)</f>
        <v>1184.0900000000001</v>
      </c>
      <c r="M136" s="56">
        <f>SUM(M137,M141,M146,M150)</f>
        <v>48525.89</v>
      </c>
      <c r="N136" s="56">
        <f>SUM(N137,N141,N146,N150)</f>
        <v>0</v>
      </c>
      <c r="O136" s="56">
        <f t="shared" ref="O136:BZ136" si="93">SUM(O137,O141,O146,O150)</f>
        <v>6401.98</v>
      </c>
      <c r="P136" s="56">
        <f t="shared" si="93"/>
        <v>0</v>
      </c>
      <c r="Q136" s="56">
        <f t="shared" si="93"/>
        <v>54671.86</v>
      </c>
      <c r="R136" s="56">
        <f t="shared" si="93"/>
        <v>0</v>
      </c>
      <c r="S136" s="56">
        <f t="shared" si="93"/>
        <v>23616.07</v>
      </c>
      <c r="T136" s="56">
        <f t="shared" si="93"/>
        <v>0</v>
      </c>
      <c r="U136" s="56">
        <f t="shared" si="93"/>
        <v>151753.51</v>
      </c>
      <c r="V136" s="56">
        <f t="shared" si="93"/>
        <v>0</v>
      </c>
      <c r="W136" s="56">
        <f t="shared" si="93"/>
        <v>0</v>
      </c>
      <c r="X136" s="56">
        <f t="shared" si="93"/>
        <v>0</v>
      </c>
      <c r="Y136" s="56">
        <f t="shared" si="93"/>
        <v>0</v>
      </c>
      <c r="Z136" s="56">
        <f t="shared" si="93"/>
        <v>0</v>
      </c>
      <c r="AA136" s="56">
        <f t="shared" si="93"/>
        <v>2364.4499999999998</v>
      </c>
      <c r="AB136" s="56">
        <f t="shared" si="93"/>
        <v>709.98</v>
      </c>
      <c r="AC136" s="56">
        <f t="shared" si="93"/>
        <v>0</v>
      </c>
      <c r="AD136" s="56">
        <f t="shared" si="93"/>
        <v>2716.08</v>
      </c>
      <c r="AE136" s="56">
        <f t="shared" si="93"/>
        <v>5555.0599999999995</v>
      </c>
      <c r="AF136" s="56">
        <f t="shared" si="93"/>
        <v>1791.44</v>
      </c>
      <c r="AG136" s="56">
        <f t="shared" si="93"/>
        <v>1542.13</v>
      </c>
      <c r="AH136" s="56">
        <f t="shared" si="93"/>
        <v>0</v>
      </c>
      <c r="AI136" s="56">
        <f t="shared" si="93"/>
        <v>494.22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1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4" t="s">
        <v>35</v>
      </c>
      <c r="G137" s="85" t="s">
        <v>65</v>
      </c>
      <c r="H137" s="63"/>
      <c r="I137" s="63"/>
      <c r="J137" s="55">
        <f t="shared" si="58"/>
        <v>21777.600000000002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3089.4</v>
      </c>
      <c r="T137" s="66">
        <f t="shared" si="95"/>
        <v>0</v>
      </c>
      <c r="U137" s="66">
        <f t="shared" si="95"/>
        <v>17823.45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288.25</v>
      </c>
      <c r="AC137" s="66">
        <f t="shared" si="95"/>
        <v>0</v>
      </c>
      <c r="AD137" s="66">
        <f t="shared" si="95"/>
        <v>576.5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92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4"/>
      <c r="G138" s="65" t="s">
        <v>37</v>
      </c>
      <c r="H138" s="87" t="str">
        <f>$H$79</f>
        <v xml:space="preserve">דרוג A- ומעלה </v>
      </c>
      <c r="I138" s="87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92"/>
      <c r="CI138" s="19"/>
      <c r="CK138" s="47">
        <f t="shared" si="90"/>
        <v>1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4"/>
      <c r="G139" s="65" t="s">
        <v>50</v>
      </c>
      <c r="H139" s="87" t="str">
        <f>$H$80</f>
        <v>דרוג BBB- ועד BBB+</v>
      </c>
      <c r="I139" s="65"/>
      <c r="J139" s="55">
        <f t="shared" si="58"/>
        <v>21777.600000000002</v>
      </c>
      <c r="K139" s="66"/>
      <c r="L139" s="66"/>
      <c r="M139" s="66"/>
      <c r="N139" s="66"/>
      <c r="O139" s="66"/>
      <c r="P139" s="66"/>
      <c r="Q139" s="66"/>
      <c r="R139" s="66"/>
      <c r="S139" s="66">
        <v>3089.4</v>
      </c>
      <c r="T139" s="66"/>
      <c r="U139" s="66">
        <v>17823.45</v>
      </c>
      <c r="V139" s="66"/>
      <c r="W139" s="66"/>
      <c r="X139" s="66"/>
      <c r="Y139" s="66"/>
      <c r="Z139" s="66"/>
      <c r="AA139" s="66"/>
      <c r="AB139" s="66">
        <v>288.25</v>
      </c>
      <c r="AC139" s="66"/>
      <c r="AD139" s="66">
        <v>576.5</v>
      </c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92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2"/>
      <c r="G140" s="65" t="s">
        <v>39</v>
      </c>
      <c r="H140" s="87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92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4" t="s">
        <v>47</v>
      </c>
      <c r="G141" s="85" t="s">
        <v>68</v>
      </c>
      <c r="H141" s="63"/>
      <c r="I141" s="63"/>
      <c r="J141" s="55">
        <f t="shared" si="98"/>
        <v>0</v>
      </c>
      <c r="K141" s="66">
        <f>SUM(K142:K145)</f>
        <v>0</v>
      </c>
      <c r="L141" s="66"/>
      <c r="M141" s="66"/>
      <c r="N141" s="66"/>
      <c r="O141" s="66"/>
      <c r="P141" s="66"/>
      <c r="Q141" s="66"/>
      <c r="R141" s="66">
        <f t="shared" ref="R141:CC141" si="99">SUM(R142:R145)</f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si="99"/>
        <v>0</v>
      </c>
      <c r="BY141" s="66">
        <f t="shared" si="99"/>
        <v>0</v>
      </c>
      <c r="BZ141" s="66">
        <f t="shared" si="99"/>
        <v>0</v>
      </c>
      <c r="CA141" s="66">
        <f t="shared" si="99"/>
        <v>0</v>
      </c>
      <c r="CB141" s="66">
        <f t="shared" si="99"/>
        <v>0</v>
      </c>
      <c r="CC141" s="66">
        <f t="shared" si="99"/>
        <v>0</v>
      </c>
      <c r="CD141" s="66">
        <f t="shared" ref="CD141:CG141" si="100">SUM(CD142:CD145)</f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4"/>
      <c r="G142" s="65" t="s">
        <v>37</v>
      </c>
      <c r="H142" s="87" t="str">
        <f>$H$79</f>
        <v xml:space="preserve">דרוג A- ומעלה </v>
      </c>
      <c r="I142" s="87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2"/>
      <c r="G143" s="65" t="s">
        <v>50</v>
      </c>
      <c r="H143" s="87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2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2"/>
      <c r="G145" s="65" t="s">
        <v>41</v>
      </c>
      <c r="H145" s="87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4" t="s">
        <v>69</v>
      </c>
      <c r="G146" s="85" t="s">
        <v>70</v>
      </c>
      <c r="H146" s="65"/>
      <c r="I146" s="65"/>
      <c r="J146" s="55">
        <f>J147+J148+J149</f>
        <v>279549.16000000003</v>
      </c>
      <c r="K146" s="55">
        <f t="shared" ref="K146:AJ146" si="102">K147+K148+K149</f>
        <v>0</v>
      </c>
      <c r="L146" s="55">
        <f t="shared" si="102"/>
        <v>1184.0900000000001</v>
      </c>
      <c r="M146" s="55">
        <f t="shared" si="102"/>
        <v>48525.89</v>
      </c>
      <c r="N146" s="55">
        <f t="shared" si="102"/>
        <v>0</v>
      </c>
      <c r="O146" s="55">
        <f t="shared" si="102"/>
        <v>6401.98</v>
      </c>
      <c r="P146" s="55">
        <f t="shared" si="102"/>
        <v>0</v>
      </c>
      <c r="Q146" s="55">
        <f t="shared" si="102"/>
        <v>54671.86</v>
      </c>
      <c r="R146" s="55">
        <f t="shared" si="102"/>
        <v>0</v>
      </c>
      <c r="S146" s="55">
        <f t="shared" si="102"/>
        <v>20526.669999999998</v>
      </c>
      <c r="T146" s="55">
        <f t="shared" si="102"/>
        <v>0</v>
      </c>
      <c r="U146" s="55">
        <f t="shared" si="102"/>
        <v>133930.06</v>
      </c>
      <c r="V146" s="55">
        <f t="shared" si="102"/>
        <v>0</v>
      </c>
      <c r="W146" s="55">
        <f t="shared" si="102"/>
        <v>0</v>
      </c>
      <c r="X146" s="55">
        <f t="shared" si="102"/>
        <v>0</v>
      </c>
      <c r="Y146" s="55">
        <f t="shared" si="102"/>
        <v>0</v>
      </c>
      <c r="Z146" s="55">
        <f t="shared" si="102"/>
        <v>0</v>
      </c>
      <c r="AA146" s="55">
        <f t="shared" si="102"/>
        <v>2364.4499999999998</v>
      </c>
      <c r="AB146" s="55">
        <f t="shared" si="102"/>
        <v>421.73</v>
      </c>
      <c r="AC146" s="55">
        <f t="shared" si="102"/>
        <v>0</v>
      </c>
      <c r="AD146" s="55">
        <f t="shared" si="102"/>
        <v>2139.58</v>
      </c>
      <c r="AE146" s="55">
        <f t="shared" si="102"/>
        <v>5555.0599999999995</v>
      </c>
      <c r="AF146" s="55">
        <f t="shared" si="102"/>
        <v>1791.44</v>
      </c>
      <c r="AG146" s="55">
        <f t="shared" si="102"/>
        <v>1542.13</v>
      </c>
      <c r="AH146" s="55">
        <f>AH147+AH148+AH149</f>
        <v>0</v>
      </c>
      <c r="AI146" s="55">
        <f>AI147+AI148+AI149</f>
        <v>494.22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4"/>
      <c r="G147" s="65" t="s">
        <v>37</v>
      </c>
      <c r="H147" s="87" t="str">
        <f>$H$79</f>
        <v xml:space="preserve">דרוג A- ומעלה </v>
      </c>
      <c r="I147" s="87"/>
      <c r="J147" s="55">
        <f t="shared" si="98"/>
        <v>45375.850000000006</v>
      </c>
      <c r="K147" s="66"/>
      <c r="L147" s="66"/>
      <c r="M147" s="66"/>
      <c r="N147" s="66"/>
      <c r="O147" s="66"/>
      <c r="P147" s="66"/>
      <c r="Q147" s="66"/>
      <c r="R147" s="66"/>
      <c r="S147" s="66">
        <v>6321.91</v>
      </c>
      <c r="T147" s="66"/>
      <c r="U147" s="66">
        <v>39053.94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2"/>
      <c r="G148" s="65" t="s">
        <v>50</v>
      </c>
      <c r="H148" s="87" t="str">
        <f>$H$80</f>
        <v>דרוג BBB- ועד BBB+</v>
      </c>
      <c r="I148" s="65"/>
      <c r="J148" s="55">
        <f t="shared" si="98"/>
        <v>163689.88000000006</v>
      </c>
      <c r="K148" s="66"/>
      <c r="L148" s="66">
        <v>536.08000000000004</v>
      </c>
      <c r="M148" s="66">
        <v>21958.15</v>
      </c>
      <c r="N148" s="66"/>
      <c r="O148" s="66">
        <v>2627.33</v>
      </c>
      <c r="P148" s="66"/>
      <c r="Q148" s="66">
        <v>25453.62</v>
      </c>
      <c r="R148" s="66"/>
      <c r="S148" s="66">
        <v>13517.72</v>
      </c>
      <c r="T148" s="66"/>
      <c r="U148" s="66">
        <v>91077.2</v>
      </c>
      <c r="V148" s="66"/>
      <c r="W148" s="66"/>
      <c r="X148" s="66"/>
      <c r="Y148" s="66"/>
      <c r="Z148" s="66"/>
      <c r="AA148" s="66">
        <v>1323.48</v>
      </c>
      <c r="AB148" s="66">
        <v>421.73</v>
      </c>
      <c r="AC148" s="66"/>
      <c r="AD148" s="66">
        <v>1265.2</v>
      </c>
      <c r="AE148" s="66">
        <v>3222.62</v>
      </c>
      <c r="AF148" s="66">
        <v>1058.76</v>
      </c>
      <c r="AG148" s="66">
        <v>915.79</v>
      </c>
      <c r="AH148" s="66"/>
      <c r="AI148" s="66">
        <v>312.2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2"/>
      <c r="G149" s="65" t="s">
        <v>39</v>
      </c>
      <c r="H149" s="87" t="str">
        <f>$H$81</f>
        <v xml:space="preserve">דרוג נמוך מ- BBB- או לא מדורג </v>
      </c>
      <c r="I149" s="65"/>
      <c r="J149" s="55">
        <f t="shared" si="98"/>
        <v>70483.429999999993</v>
      </c>
      <c r="K149" s="66"/>
      <c r="L149" s="66">
        <v>648.01</v>
      </c>
      <c r="M149" s="66">
        <v>26567.74</v>
      </c>
      <c r="N149" s="66"/>
      <c r="O149" s="66">
        <v>3774.65</v>
      </c>
      <c r="P149" s="66"/>
      <c r="Q149" s="66">
        <v>29218.240000000002</v>
      </c>
      <c r="R149" s="66"/>
      <c r="S149" s="66">
        <v>687.04</v>
      </c>
      <c r="T149" s="66"/>
      <c r="U149" s="66">
        <v>3798.92</v>
      </c>
      <c r="V149" s="66"/>
      <c r="W149" s="66"/>
      <c r="X149" s="66"/>
      <c r="Y149" s="66"/>
      <c r="Z149" s="66"/>
      <c r="AA149" s="66">
        <v>1040.97</v>
      </c>
      <c r="AB149" s="66"/>
      <c r="AC149" s="66"/>
      <c r="AD149" s="66">
        <v>874.38</v>
      </c>
      <c r="AE149" s="66">
        <v>2332.44</v>
      </c>
      <c r="AF149" s="66">
        <v>732.68</v>
      </c>
      <c r="AG149" s="66">
        <v>626.34</v>
      </c>
      <c r="AH149" s="66"/>
      <c r="AI149" s="66">
        <v>182.02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4" t="s">
        <v>71</v>
      </c>
      <c r="G150" s="85" t="s">
        <v>72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2"/>
      <c r="G151" s="65" t="s">
        <v>37</v>
      </c>
      <c r="H151" s="87" t="str">
        <f>$H$79</f>
        <v xml:space="preserve">דרוג A- ומעלה </v>
      </c>
      <c r="I151" s="87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2"/>
      <c r="G152" s="65" t="s">
        <v>50</v>
      </c>
      <c r="H152" s="87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2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93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2"/>
      <c r="G154" s="65" t="s">
        <v>41</v>
      </c>
      <c r="H154" s="87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2"/>
      <c r="C155" s="72"/>
      <c r="D155" s="72"/>
      <c r="E155" s="72"/>
      <c r="F155" s="72"/>
      <c r="G155" s="72"/>
      <c r="H155" s="72"/>
      <c r="I155" s="73"/>
      <c r="J155" s="74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6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77</v>
      </c>
      <c r="E156" s="60" t="s">
        <v>78</v>
      </c>
      <c r="F156" s="61"/>
      <c r="G156" s="62"/>
      <c r="H156" s="62"/>
      <c r="I156" s="62"/>
      <c r="J156" s="55">
        <f t="shared" si="98"/>
        <v>2533075.3100000005</v>
      </c>
      <c r="K156" s="56">
        <f>SUM(K157,K167)</f>
        <v>0</v>
      </c>
      <c r="L156" s="56">
        <f t="shared" ref="L156:BW156" si="106">SUM(L157,L167)</f>
        <v>12768.210000000001</v>
      </c>
      <c r="M156" s="56">
        <f t="shared" si="106"/>
        <v>353639.02</v>
      </c>
      <c r="N156" s="56">
        <f t="shared" si="106"/>
        <v>0</v>
      </c>
      <c r="O156" s="56">
        <f t="shared" si="106"/>
        <v>12.47</v>
      </c>
      <c r="P156" s="56">
        <f t="shared" si="106"/>
        <v>18916.55</v>
      </c>
      <c r="Q156" s="56">
        <f t="shared" si="106"/>
        <v>388204.31000000006</v>
      </c>
      <c r="R156" s="56">
        <f t="shared" si="106"/>
        <v>0</v>
      </c>
      <c r="S156" s="56">
        <f t="shared" si="106"/>
        <v>0</v>
      </c>
      <c r="T156" s="56">
        <f t="shared" si="106"/>
        <v>261698.19000000003</v>
      </c>
      <c r="U156" s="56">
        <f t="shared" si="106"/>
        <v>698553.92999999993</v>
      </c>
      <c r="V156" s="56">
        <f t="shared" si="106"/>
        <v>0</v>
      </c>
      <c r="W156" s="56">
        <f t="shared" si="106"/>
        <v>12435.09</v>
      </c>
      <c r="X156" s="56">
        <f t="shared" si="106"/>
        <v>22912.050000000003</v>
      </c>
      <c r="Y156" s="56">
        <f t="shared" si="106"/>
        <v>0</v>
      </c>
      <c r="Z156" s="56">
        <f t="shared" si="106"/>
        <v>31485.8</v>
      </c>
      <c r="AA156" s="56">
        <f t="shared" si="106"/>
        <v>107899.55</v>
      </c>
      <c r="AB156" s="56">
        <f t="shared" si="106"/>
        <v>0</v>
      </c>
      <c r="AC156" s="56">
        <f t="shared" si="106"/>
        <v>86764.639999999985</v>
      </c>
      <c r="AD156" s="56">
        <f t="shared" si="106"/>
        <v>464855.35000000009</v>
      </c>
      <c r="AE156" s="56">
        <f t="shared" si="106"/>
        <v>47551.67</v>
      </c>
      <c r="AF156" s="56">
        <f t="shared" si="106"/>
        <v>13297.769999999999</v>
      </c>
      <c r="AG156" s="56">
        <f t="shared" si="106"/>
        <v>6177.1399999999994</v>
      </c>
      <c r="AH156" s="56">
        <f t="shared" si="106"/>
        <v>0</v>
      </c>
      <c r="AI156" s="56">
        <f t="shared" si="106"/>
        <v>1610.7200000000003</v>
      </c>
      <c r="AJ156" s="56">
        <f t="shared" si="106"/>
        <v>4292.8500000000004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15</v>
      </c>
      <c r="F157" s="81" t="s">
        <v>14</v>
      </c>
      <c r="G157" s="65"/>
      <c r="H157" s="65"/>
      <c r="I157" s="65"/>
      <c r="J157" s="55">
        <f t="shared" si="98"/>
        <v>2051476.77</v>
      </c>
      <c r="K157" s="56">
        <f>SUM(K158,K166)</f>
        <v>0</v>
      </c>
      <c r="L157" s="56">
        <f t="shared" ref="L157:BW157" si="108">SUM(L158,L166)</f>
        <v>11451.44</v>
      </c>
      <c r="M157" s="56">
        <f t="shared" si="108"/>
        <v>319943.12</v>
      </c>
      <c r="N157" s="56">
        <f t="shared" si="108"/>
        <v>0</v>
      </c>
      <c r="O157" s="56">
        <f t="shared" si="108"/>
        <v>12.47</v>
      </c>
      <c r="P157" s="56">
        <f t="shared" si="108"/>
        <v>16951.41</v>
      </c>
      <c r="Q157" s="56">
        <f t="shared" si="108"/>
        <v>351493.04000000004</v>
      </c>
      <c r="R157" s="56">
        <f t="shared" si="108"/>
        <v>0</v>
      </c>
      <c r="S157" s="56">
        <f t="shared" si="108"/>
        <v>0</v>
      </c>
      <c r="T157" s="56">
        <f t="shared" si="108"/>
        <v>165340.35000000003</v>
      </c>
      <c r="U157" s="56">
        <f t="shared" si="108"/>
        <v>454291.56</v>
      </c>
      <c r="V157" s="56">
        <f t="shared" si="108"/>
        <v>0</v>
      </c>
      <c r="W157" s="56">
        <f t="shared" si="108"/>
        <v>8392.92</v>
      </c>
      <c r="X157" s="56">
        <f t="shared" si="108"/>
        <v>14419.54</v>
      </c>
      <c r="Y157" s="56">
        <f t="shared" si="108"/>
        <v>0</v>
      </c>
      <c r="Z157" s="56">
        <f t="shared" si="108"/>
        <v>23615.43</v>
      </c>
      <c r="AA157" s="56">
        <f t="shared" si="108"/>
        <v>82242.52</v>
      </c>
      <c r="AB157" s="56">
        <f t="shared" si="108"/>
        <v>0</v>
      </c>
      <c r="AC157" s="56">
        <f t="shared" si="108"/>
        <v>84061.639999999985</v>
      </c>
      <c r="AD157" s="56">
        <f t="shared" si="108"/>
        <v>453218.07000000007</v>
      </c>
      <c r="AE157" s="56">
        <f t="shared" si="108"/>
        <v>42719.71</v>
      </c>
      <c r="AF157" s="56">
        <f t="shared" si="108"/>
        <v>11911.63</v>
      </c>
      <c r="AG157" s="56">
        <f t="shared" si="108"/>
        <v>5621.3099999999995</v>
      </c>
      <c r="AH157" s="56">
        <f t="shared" si="108"/>
        <v>0</v>
      </c>
      <c r="AI157" s="56">
        <f t="shared" si="108"/>
        <v>1497.7600000000002</v>
      </c>
      <c r="AJ157" s="56">
        <f t="shared" si="108"/>
        <v>4292.8500000000004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4" t="s">
        <v>35</v>
      </c>
      <c r="G158" s="85" t="s">
        <v>36</v>
      </c>
      <c r="H158" s="63"/>
      <c r="I158" s="63"/>
      <c r="J158" s="55">
        <f t="shared" si="98"/>
        <v>1955831.6200000003</v>
      </c>
      <c r="K158" s="82">
        <f>SUM(K159,K163,K164,K165)</f>
        <v>0</v>
      </c>
      <c r="L158" s="82">
        <f>SUM(L159,L160,L163,L164,L165)</f>
        <v>10998.65</v>
      </c>
      <c r="M158" s="82">
        <f>SUM(M159,M160,M163,M164,M165)</f>
        <v>269482.55</v>
      </c>
      <c r="N158" s="82">
        <f>SUM(N159,N160,N163,N164,N165)</f>
        <v>0</v>
      </c>
      <c r="O158" s="82">
        <f>SUM(O159,O160,O163,O164,O165)</f>
        <v>0</v>
      </c>
      <c r="P158" s="82">
        <f>SUM(P159,P160,P163,P164,P165)</f>
        <v>16643.87</v>
      </c>
      <c r="Q158" s="82">
        <f t="shared" ref="Q158:AJ158" si="110">SUM(Q159,Q160,Q163,Q164,Q165)</f>
        <v>309628.51</v>
      </c>
      <c r="R158" s="82">
        <f t="shared" si="110"/>
        <v>0</v>
      </c>
      <c r="S158" s="82">
        <f t="shared" si="110"/>
        <v>0</v>
      </c>
      <c r="T158" s="82">
        <f t="shared" si="110"/>
        <v>165340.35000000003</v>
      </c>
      <c r="U158" s="82">
        <f t="shared" si="110"/>
        <v>454291.56</v>
      </c>
      <c r="V158" s="82">
        <f t="shared" si="110"/>
        <v>0</v>
      </c>
      <c r="W158" s="82">
        <f t="shared" si="110"/>
        <v>8392.92</v>
      </c>
      <c r="X158" s="82">
        <f t="shared" si="110"/>
        <v>14419.54</v>
      </c>
      <c r="Y158" s="82">
        <f t="shared" si="110"/>
        <v>0</v>
      </c>
      <c r="Z158" s="82">
        <f t="shared" si="110"/>
        <v>23615.43</v>
      </c>
      <c r="AA158" s="82">
        <f t="shared" si="110"/>
        <v>82242.52</v>
      </c>
      <c r="AB158" s="82">
        <f t="shared" si="110"/>
        <v>0</v>
      </c>
      <c r="AC158" s="82">
        <f t="shared" si="110"/>
        <v>84061.639999999985</v>
      </c>
      <c r="AD158" s="82">
        <f t="shared" si="110"/>
        <v>453218.07000000007</v>
      </c>
      <c r="AE158" s="82">
        <f t="shared" si="110"/>
        <v>41175.39</v>
      </c>
      <c r="AF158" s="82">
        <f t="shared" si="110"/>
        <v>11416.859999999999</v>
      </c>
      <c r="AG158" s="82">
        <f t="shared" si="110"/>
        <v>5253.58</v>
      </c>
      <c r="AH158" s="82">
        <f t="shared" si="110"/>
        <v>0</v>
      </c>
      <c r="AI158" s="82">
        <f t="shared" si="110"/>
        <v>1357.3300000000002</v>
      </c>
      <c r="AJ158" s="82">
        <f t="shared" si="110"/>
        <v>4292.8500000000004</v>
      </c>
      <c r="AK158" s="82">
        <f t="shared" ref="AK158:CG158" si="111">SUM(AK159,AK163,AK164,AK165)</f>
        <v>0</v>
      </c>
      <c r="AL158" s="82">
        <f t="shared" si="111"/>
        <v>0</v>
      </c>
      <c r="AM158" s="82">
        <f t="shared" si="111"/>
        <v>0</v>
      </c>
      <c r="AN158" s="82">
        <f t="shared" si="111"/>
        <v>0</v>
      </c>
      <c r="AO158" s="82">
        <f t="shared" si="111"/>
        <v>0</v>
      </c>
      <c r="AP158" s="82">
        <f t="shared" si="111"/>
        <v>0</v>
      </c>
      <c r="AQ158" s="82">
        <f t="shared" si="111"/>
        <v>0</v>
      </c>
      <c r="AR158" s="82">
        <f t="shared" si="111"/>
        <v>0</v>
      </c>
      <c r="AS158" s="82">
        <f t="shared" si="111"/>
        <v>0</v>
      </c>
      <c r="AT158" s="82">
        <f t="shared" si="111"/>
        <v>0</v>
      </c>
      <c r="AU158" s="82">
        <f t="shared" si="111"/>
        <v>0</v>
      </c>
      <c r="AV158" s="82">
        <f t="shared" si="111"/>
        <v>0</v>
      </c>
      <c r="AW158" s="82">
        <f t="shared" si="111"/>
        <v>0</v>
      </c>
      <c r="AX158" s="82">
        <f t="shared" si="111"/>
        <v>0</v>
      </c>
      <c r="AY158" s="82">
        <f t="shared" si="111"/>
        <v>0</v>
      </c>
      <c r="AZ158" s="82">
        <f t="shared" si="111"/>
        <v>0</v>
      </c>
      <c r="BA158" s="82">
        <f t="shared" si="111"/>
        <v>0</v>
      </c>
      <c r="BB158" s="82">
        <f t="shared" si="111"/>
        <v>0</v>
      </c>
      <c r="BC158" s="82">
        <f t="shared" si="111"/>
        <v>0</v>
      </c>
      <c r="BD158" s="82">
        <f t="shared" si="111"/>
        <v>0</v>
      </c>
      <c r="BE158" s="82">
        <f t="shared" si="111"/>
        <v>0</v>
      </c>
      <c r="BF158" s="82">
        <f t="shared" si="111"/>
        <v>0</v>
      </c>
      <c r="BG158" s="82">
        <f t="shared" si="111"/>
        <v>0</v>
      </c>
      <c r="BH158" s="82">
        <f t="shared" si="111"/>
        <v>0</v>
      </c>
      <c r="BI158" s="82">
        <f t="shared" si="111"/>
        <v>0</v>
      </c>
      <c r="BJ158" s="82">
        <f t="shared" si="111"/>
        <v>0</v>
      </c>
      <c r="BK158" s="82">
        <f t="shared" si="111"/>
        <v>0</v>
      </c>
      <c r="BL158" s="82">
        <f t="shared" si="111"/>
        <v>0</v>
      </c>
      <c r="BM158" s="82">
        <f t="shared" si="111"/>
        <v>0</v>
      </c>
      <c r="BN158" s="82">
        <f t="shared" si="111"/>
        <v>0</v>
      </c>
      <c r="BO158" s="82">
        <f t="shared" si="111"/>
        <v>0</v>
      </c>
      <c r="BP158" s="82">
        <f t="shared" si="111"/>
        <v>0</v>
      </c>
      <c r="BQ158" s="82">
        <f t="shared" si="111"/>
        <v>0</v>
      </c>
      <c r="BR158" s="82">
        <f t="shared" si="111"/>
        <v>0</v>
      </c>
      <c r="BS158" s="82">
        <f t="shared" si="111"/>
        <v>0</v>
      </c>
      <c r="BT158" s="82">
        <f t="shared" si="111"/>
        <v>0</v>
      </c>
      <c r="BU158" s="82">
        <f t="shared" si="111"/>
        <v>0</v>
      </c>
      <c r="BV158" s="82">
        <f t="shared" si="111"/>
        <v>0</v>
      </c>
      <c r="BW158" s="82">
        <f t="shared" si="111"/>
        <v>0</v>
      </c>
      <c r="BX158" s="82">
        <f t="shared" si="111"/>
        <v>0</v>
      </c>
      <c r="BY158" s="82">
        <f t="shared" si="111"/>
        <v>0</v>
      </c>
      <c r="BZ158" s="82">
        <f t="shared" si="111"/>
        <v>0</v>
      </c>
      <c r="CA158" s="82">
        <f t="shared" si="111"/>
        <v>0</v>
      </c>
      <c r="CB158" s="82">
        <f t="shared" si="111"/>
        <v>0</v>
      </c>
      <c r="CC158" s="82">
        <f t="shared" si="111"/>
        <v>0</v>
      </c>
      <c r="CD158" s="82">
        <f t="shared" si="111"/>
        <v>0</v>
      </c>
      <c r="CE158" s="82">
        <f t="shared" si="111"/>
        <v>0</v>
      </c>
      <c r="CF158" s="82">
        <f t="shared" si="111"/>
        <v>0</v>
      </c>
      <c r="CG158" s="83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2"/>
      <c r="G159" s="65" t="s">
        <v>37</v>
      </c>
      <c r="H159" s="87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2"/>
      <c r="G160" s="65"/>
      <c r="H160" s="65" t="s">
        <v>56</v>
      </c>
      <c r="I160" s="87" t="s">
        <v>79</v>
      </c>
      <c r="J160" s="55">
        <f t="shared" si="98"/>
        <v>1249594.7799999998</v>
      </c>
      <c r="K160" s="66"/>
      <c r="L160" s="66">
        <v>6711.35</v>
      </c>
      <c r="M160" s="66">
        <v>167816.82</v>
      </c>
      <c r="N160" s="66"/>
      <c r="O160" s="66"/>
      <c r="P160" s="66">
        <v>11933.81</v>
      </c>
      <c r="Q160" s="66">
        <v>198342.79</v>
      </c>
      <c r="R160" s="66"/>
      <c r="S160" s="66"/>
      <c r="T160" s="66">
        <v>139941.82</v>
      </c>
      <c r="U160" s="66">
        <v>381615.99</v>
      </c>
      <c r="V160" s="66"/>
      <c r="W160" s="66">
        <v>6042.35</v>
      </c>
      <c r="X160" s="66">
        <v>10077.01</v>
      </c>
      <c r="Y160" s="66"/>
      <c r="Z160" s="66">
        <v>11531.57</v>
      </c>
      <c r="AA160" s="66">
        <v>39381.360000000001</v>
      </c>
      <c r="AB160" s="66"/>
      <c r="AC160" s="66">
        <v>35938.82</v>
      </c>
      <c r="AD160" s="66">
        <v>198494.67</v>
      </c>
      <c r="AE160" s="66">
        <v>25923.02</v>
      </c>
      <c r="AF160" s="66">
        <v>7534.21</v>
      </c>
      <c r="AG160" s="66">
        <v>3123.28</v>
      </c>
      <c r="AH160" s="66"/>
      <c r="AI160" s="66">
        <v>938.39</v>
      </c>
      <c r="AJ160" s="66">
        <v>4247.5200000000004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94"/>
      <c r="CM160" s="87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2"/>
      <c r="G161" s="65"/>
      <c r="H161" s="65" t="s">
        <v>58</v>
      </c>
      <c r="I161" s="87" t="s">
        <v>80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2"/>
      <c r="G162" s="65"/>
      <c r="H162" s="65" t="s">
        <v>60</v>
      </c>
      <c r="I162" s="87" t="s">
        <v>81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2"/>
      <c r="G163" s="65" t="s">
        <v>50</v>
      </c>
      <c r="H163" s="87" t="str">
        <f>'[1]טופס 106 חודשי'!H162</f>
        <v>ת"א 90</v>
      </c>
      <c r="I163" s="65"/>
      <c r="J163" s="55">
        <f t="shared" si="98"/>
        <v>549242.38</v>
      </c>
      <c r="K163" s="66"/>
      <c r="L163" s="66">
        <v>3407.64</v>
      </c>
      <c r="M163" s="66">
        <v>73905.56</v>
      </c>
      <c r="N163" s="66"/>
      <c r="O163" s="66"/>
      <c r="P163" s="66">
        <v>3107.95</v>
      </c>
      <c r="Q163" s="66">
        <v>82813.22</v>
      </c>
      <c r="R163" s="66"/>
      <c r="S163" s="66"/>
      <c r="T163" s="66">
        <v>20751.830000000002</v>
      </c>
      <c r="U163" s="66">
        <v>57687.13</v>
      </c>
      <c r="V163" s="66"/>
      <c r="W163" s="66">
        <v>2277.35</v>
      </c>
      <c r="X163" s="66">
        <v>4130.3500000000004</v>
      </c>
      <c r="Y163" s="66"/>
      <c r="Z163" s="66">
        <v>9318.5400000000009</v>
      </c>
      <c r="AA163" s="66">
        <v>34509.72</v>
      </c>
      <c r="AB163" s="66"/>
      <c r="AC163" s="66">
        <v>37819.39</v>
      </c>
      <c r="AD163" s="66">
        <v>201454.24</v>
      </c>
      <c r="AE163" s="66">
        <v>12785.29</v>
      </c>
      <c r="AF163" s="66">
        <v>3196.84</v>
      </c>
      <c r="AG163" s="66">
        <v>1675.76</v>
      </c>
      <c r="AH163" s="66"/>
      <c r="AI163" s="66">
        <v>356.24</v>
      </c>
      <c r="AJ163" s="66">
        <v>45.33</v>
      </c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2"/>
      <c r="G164" s="65" t="s">
        <v>39</v>
      </c>
      <c r="H164" s="87" t="s">
        <v>82</v>
      </c>
      <c r="I164" s="65"/>
      <c r="J164" s="55">
        <f t="shared" si="98"/>
        <v>156994.46000000002</v>
      </c>
      <c r="K164" s="66"/>
      <c r="L164" s="66">
        <v>879.66</v>
      </c>
      <c r="M164" s="66">
        <v>27760.17</v>
      </c>
      <c r="N164" s="66"/>
      <c r="O164" s="66"/>
      <c r="P164" s="66">
        <v>1602.11</v>
      </c>
      <c r="Q164" s="66">
        <v>28472.5</v>
      </c>
      <c r="R164" s="66"/>
      <c r="S164" s="66"/>
      <c r="T164" s="66">
        <v>4646.7</v>
      </c>
      <c r="U164" s="66">
        <v>14988.44</v>
      </c>
      <c r="V164" s="66"/>
      <c r="W164" s="66">
        <v>73.22</v>
      </c>
      <c r="X164" s="66">
        <v>212.18</v>
      </c>
      <c r="Y164" s="66"/>
      <c r="Z164" s="66">
        <v>2765.32</v>
      </c>
      <c r="AA164" s="66">
        <v>8351.44</v>
      </c>
      <c r="AB164" s="66"/>
      <c r="AC164" s="66">
        <v>10303.43</v>
      </c>
      <c r="AD164" s="66">
        <v>53269.16</v>
      </c>
      <c r="AE164" s="66">
        <v>2467.08</v>
      </c>
      <c r="AF164" s="66">
        <v>685.81</v>
      </c>
      <c r="AG164" s="66">
        <v>454.54</v>
      </c>
      <c r="AH164" s="66"/>
      <c r="AI164" s="66">
        <v>62.7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2"/>
      <c r="G165" s="65" t="s">
        <v>41</v>
      </c>
      <c r="H165" s="87" t="s">
        <v>83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4" t="s">
        <v>47</v>
      </c>
      <c r="G166" s="85" t="s">
        <v>48</v>
      </c>
      <c r="H166" s="63"/>
      <c r="I166" s="63"/>
      <c r="J166" s="55">
        <f t="shared" si="98"/>
        <v>95645.15</v>
      </c>
      <c r="K166" s="88"/>
      <c r="L166" s="88">
        <v>452.79</v>
      </c>
      <c r="M166" s="88">
        <v>50460.57</v>
      </c>
      <c r="N166" s="88"/>
      <c r="O166" s="88">
        <v>12.47</v>
      </c>
      <c r="P166" s="88">
        <v>307.54000000000002</v>
      </c>
      <c r="Q166" s="88">
        <v>41864.53</v>
      </c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>
        <v>1544.32</v>
      </c>
      <c r="AF166" s="88">
        <v>494.77</v>
      </c>
      <c r="AG166" s="88">
        <v>367.73</v>
      </c>
      <c r="AH166" s="88"/>
      <c r="AI166" s="88">
        <v>140.43</v>
      </c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9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17</v>
      </c>
      <c r="F167" s="91" t="s">
        <v>30</v>
      </c>
      <c r="G167" s="63"/>
      <c r="H167" s="63"/>
      <c r="I167" s="63"/>
      <c r="J167" s="55">
        <f t="shared" si="98"/>
        <v>481598.5400000001</v>
      </c>
      <c r="K167" s="82">
        <f>SUM(K168,K172)</f>
        <v>0</v>
      </c>
      <c r="L167" s="82">
        <f t="shared" ref="L167:BW167" si="114">SUM(L168,L172)</f>
        <v>1316.77</v>
      </c>
      <c r="M167" s="82">
        <f t="shared" si="114"/>
        <v>33695.9</v>
      </c>
      <c r="N167" s="82">
        <f t="shared" si="114"/>
        <v>0</v>
      </c>
      <c r="O167" s="82">
        <f t="shared" si="114"/>
        <v>0</v>
      </c>
      <c r="P167" s="82">
        <f t="shared" si="114"/>
        <v>1965.14</v>
      </c>
      <c r="Q167" s="82">
        <f t="shared" si="114"/>
        <v>36711.269999999997</v>
      </c>
      <c r="R167" s="82">
        <f t="shared" si="114"/>
        <v>0</v>
      </c>
      <c r="S167" s="82">
        <f t="shared" si="114"/>
        <v>0</v>
      </c>
      <c r="T167" s="82">
        <f t="shared" si="114"/>
        <v>96357.84</v>
      </c>
      <c r="U167" s="82">
        <f t="shared" si="114"/>
        <v>244262.37</v>
      </c>
      <c r="V167" s="82">
        <f t="shared" si="114"/>
        <v>0</v>
      </c>
      <c r="W167" s="82">
        <f t="shared" si="114"/>
        <v>4042.17</v>
      </c>
      <c r="X167" s="82">
        <f t="shared" si="114"/>
        <v>8492.51</v>
      </c>
      <c r="Y167" s="82">
        <f t="shared" si="114"/>
        <v>0</v>
      </c>
      <c r="Z167" s="82">
        <f t="shared" si="114"/>
        <v>7870.37</v>
      </c>
      <c r="AA167" s="82">
        <f t="shared" si="114"/>
        <v>25657.030000000002</v>
      </c>
      <c r="AB167" s="82">
        <f t="shared" si="114"/>
        <v>0</v>
      </c>
      <c r="AC167" s="82">
        <f t="shared" si="114"/>
        <v>2703</v>
      </c>
      <c r="AD167" s="82">
        <f t="shared" si="114"/>
        <v>11637.28</v>
      </c>
      <c r="AE167" s="82">
        <f t="shared" si="114"/>
        <v>4831.96</v>
      </c>
      <c r="AF167" s="82">
        <f t="shared" si="114"/>
        <v>1386.14</v>
      </c>
      <c r="AG167" s="82">
        <f t="shared" si="114"/>
        <v>555.83000000000004</v>
      </c>
      <c r="AH167" s="82">
        <f t="shared" si="114"/>
        <v>0</v>
      </c>
      <c r="AI167" s="82">
        <f t="shared" si="114"/>
        <v>112.96</v>
      </c>
      <c r="AJ167" s="82">
        <f t="shared" si="114"/>
        <v>0</v>
      </c>
      <c r="AK167" s="82">
        <f t="shared" si="114"/>
        <v>0</v>
      </c>
      <c r="AL167" s="82">
        <f t="shared" si="114"/>
        <v>0</v>
      </c>
      <c r="AM167" s="82">
        <f t="shared" si="114"/>
        <v>0</v>
      </c>
      <c r="AN167" s="82">
        <f t="shared" si="114"/>
        <v>0</v>
      </c>
      <c r="AO167" s="82">
        <f t="shared" si="114"/>
        <v>0</v>
      </c>
      <c r="AP167" s="82">
        <f t="shared" si="114"/>
        <v>0</v>
      </c>
      <c r="AQ167" s="82">
        <f t="shared" si="114"/>
        <v>0</v>
      </c>
      <c r="AR167" s="82">
        <f t="shared" si="114"/>
        <v>0</v>
      </c>
      <c r="AS167" s="82">
        <f t="shared" si="114"/>
        <v>0</v>
      </c>
      <c r="AT167" s="82">
        <f t="shared" si="114"/>
        <v>0</v>
      </c>
      <c r="AU167" s="82">
        <f t="shared" si="114"/>
        <v>0</v>
      </c>
      <c r="AV167" s="82">
        <f t="shared" si="114"/>
        <v>0</v>
      </c>
      <c r="AW167" s="82">
        <f t="shared" si="114"/>
        <v>0</v>
      </c>
      <c r="AX167" s="82">
        <f t="shared" si="114"/>
        <v>0</v>
      </c>
      <c r="AY167" s="82">
        <f t="shared" si="114"/>
        <v>0</v>
      </c>
      <c r="AZ167" s="82">
        <f t="shared" si="114"/>
        <v>0</v>
      </c>
      <c r="BA167" s="82">
        <f t="shared" si="114"/>
        <v>0</v>
      </c>
      <c r="BB167" s="82">
        <f t="shared" si="114"/>
        <v>0</v>
      </c>
      <c r="BC167" s="82">
        <f t="shared" si="114"/>
        <v>0</v>
      </c>
      <c r="BD167" s="82">
        <f t="shared" si="114"/>
        <v>0</v>
      </c>
      <c r="BE167" s="82">
        <f t="shared" si="114"/>
        <v>0</v>
      </c>
      <c r="BF167" s="82">
        <f t="shared" si="114"/>
        <v>0</v>
      </c>
      <c r="BG167" s="82">
        <f t="shared" si="114"/>
        <v>0</v>
      </c>
      <c r="BH167" s="82">
        <f t="shared" si="114"/>
        <v>0</v>
      </c>
      <c r="BI167" s="82">
        <f t="shared" si="114"/>
        <v>0</v>
      </c>
      <c r="BJ167" s="82">
        <f t="shared" si="114"/>
        <v>0</v>
      </c>
      <c r="BK167" s="82">
        <f t="shared" si="114"/>
        <v>0</v>
      </c>
      <c r="BL167" s="82">
        <f t="shared" si="114"/>
        <v>0</v>
      </c>
      <c r="BM167" s="82">
        <f t="shared" si="114"/>
        <v>0</v>
      </c>
      <c r="BN167" s="82">
        <f t="shared" si="114"/>
        <v>0</v>
      </c>
      <c r="BO167" s="82">
        <f t="shared" si="114"/>
        <v>0</v>
      </c>
      <c r="BP167" s="82">
        <f t="shared" si="114"/>
        <v>0</v>
      </c>
      <c r="BQ167" s="82">
        <f t="shared" si="114"/>
        <v>0</v>
      </c>
      <c r="BR167" s="82">
        <f t="shared" si="114"/>
        <v>0</v>
      </c>
      <c r="BS167" s="82">
        <f t="shared" si="114"/>
        <v>0</v>
      </c>
      <c r="BT167" s="82">
        <f t="shared" si="114"/>
        <v>0</v>
      </c>
      <c r="BU167" s="82">
        <f t="shared" si="114"/>
        <v>0</v>
      </c>
      <c r="BV167" s="82">
        <f t="shared" si="114"/>
        <v>0</v>
      </c>
      <c r="BW167" s="82">
        <f t="shared" si="114"/>
        <v>0</v>
      </c>
      <c r="BX167" s="82">
        <f t="shared" ref="BX167:CG167" si="115">SUM(BX168,BX172)</f>
        <v>0</v>
      </c>
      <c r="BY167" s="82">
        <f t="shared" si="115"/>
        <v>0</v>
      </c>
      <c r="BZ167" s="82">
        <f t="shared" si="115"/>
        <v>0</v>
      </c>
      <c r="CA167" s="82">
        <f t="shared" si="115"/>
        <v>0</v>
      </c>
      <c r="CB167" s="82">
        <f t="shared" si="115"/>
        <v>0</v>
      </c>
      <c r="CC167" s="82">
        <f t="shared" si="115"/>
        <v>0</v>
      </c>
      <c r="CD167" s="82">
        <f t="shared" si="115"/>
        <v>0</v>
      </c>
      <c r="CE167" s="82">
        <f t="shared" si="115"/>
        <v>0</v>
      </c>
      <c r="CF167" s="82">
        <f t="shared" si="115"/>
        <v>0</v>
      </c>
      <c r="CG167" s="83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4" t="s">
        <v>35</v>
      </c>
      <c r="G168" s="85" t="s">
        <v>36</v>
      </c>
      <c r="H168" s="63"/>
      <c r="I168" s="63"/>
      <c r="J168" s="55">
        <f t="shared" si="98"/>
        <v>481598.5400000001</v>
      </c>
      <c r="K168" s="82">
        <f>SUM(K169:K171)</f>
        <v>0</v>
      </c>
      <c r="L168" s="82">
        <f t="shared" ref="L168:BW168" si="116">SUM(L169:L171)</f>
        <v>1316.77</v>
      </c>
      <c r="M168" s="82">
        <f t="shared" si="116"/>
        <v>33695.9</v>
      </c>
      <c r="N168" s="82">
        <f t="shared" si="116"/>
        <v>0</v>
      </c>
      <c r="O168" s="82">
        <f t="shared" si="116"/>
        <v>0</v>
      </c>
      <c r="P168" s="82">
        <f t="shared" si="116"/>
        <v>1965.14</v>
      </c>
      <c r="Q168" s="82">
        <f t="shared" si="116"/>
        <v>36711.269999999997</v>
      </c>
      <c r="R168" s="82">
        <f t="shared" si="116"/>
        <v>0</v>
      </c>
      <c r="S168" s="82">
        <f t="shared" si="116"/>
        <v>0</v>
      </c>
      <c r="T168" s="82">
        <f t="shared" si="116"/>
        <v>96357.84</v>
      </c>
      <c r="U168" s="82">
        <f t="shared" si="116"/>
        <v>244262.37</v>
      </c>
      <c r="V168" s="82">
        <f t="shared" si="116"/>
        <v>0</v>
      </c>
      <c r="W168" s="82">
        <f t="shared" si="116"/>
        <v>4042.17</v>
      </c>
      <c r="X168" s="82">
        <f t="shared" si="116"/>
        <v>8492.51</v>
      </c>
      <c r="Y168" s="82">
        <f t="shared" si="116"/>
        <v>0</v>
      </c>
      <c r="Z168" s="82">
        <f t="shared" si="116"/>
        <v>7870.37</v>
      </c>
      <c r="AA168" s="82">
        <f t="shared" si="116"/>
        <v>25657.030000000002</v>
      </c>
      <c r="AB168" s="82">
        <f t="shared" si="116"/>
        <v>0</v>
      </c>
      <c r="AC168" s="82">
        <f t="shared" si="116"/>
        <v>2703</v>
      </c>
      <c r="AD168" s="82">
        <f t="shared" si="116"/>
        <v>11637.28</v>
      </c>
      <c r="AE168" s="82">
        <f t="shared" si="116"/>
        <v>4831.96</v>
      </c>
      <c r="AF168" s="82">
        <f t="shared" si="116"/>
        <v>1386.14</v>
      </c>
      <c r="AG168" s="82">
        <f t="shared" si="116"/>
        <v>555.83000000000004</v>
      </c>
      <c r="AH168" s="82">
        <f t="shared" si="116"/>
        <v>0</v>
      </c>
      <c r="AI168" s="82">
        <f>SUM(AI169:AI171)</f>
        <v>112.96</v>
      </c>
      <c r="AJ168" s="82">
        <f>SUM(AJ169:AJ171)</f>
        <v>0</v>
      </c>
      <c r="AK168" s="82">
        <f>SUM(AK169:AK171)</f>
        <v>0</v>
      </c>
      <c r="AL168" s="82">
        <f>SUM(AL169:AL171)</f>
        <v>0</v>
      </c>
      <c r="AM168" s="82">
        <f t="shared" si="116"/>
        <v>0</v>
      </c>
      <c r="AN168" s="82">
        <f t="shared" si="116"/>
        <v>0</v>
      </c>
      <c r="AO168" s="82">
        <f t="shared" si="116"/>
        <v>0</v>
      </c>
      <c r="AP168" s="82">
        <f t="shared" si="116"/>
        <v>0</v>
      </c>
      <c r="AQ168" s="82">
        <f t="shared" si="116"/>
        <v>0</v>
      </c>
      <c r="AR168" s="82">
        <f t="shared" si="116"/>
        <v>0</v>
      </c>
      <c r="AS168" s="82">
        <f t="shared" si="116"/>
        <v>0</v>
      </c>
      <c r="AT168" s="82">
        <f t="shared" si="116"/>
        <v>0</v>
      </c>
      <c r="AU168" s="82">
        <f t="shared" si="116"/>
        <v>0</v>
      </c>
      <c r="AV168" s="82">
        <f t="shared" si="116"/>
        <v>0</v>
      </c>
      <c r="AW168" s="82">
        <f t="shared" si="116"/>
        <v>0</v>
      </c>
      <c r="AX168" s="82">
        <f t="shared" si="116"/>
        <v>0</v>
      </c>
      <c r="AY168" s="82">
        <f t="shared" si="116"/>
        <v>0</v>
      </c>
      <c r="AZ168" s="82">
        <f t="shared" si="116"/>
        <v>0</v>
      </c>
      <c r="BA168" s="82">
        <f t="shared" si="116"/>
        <v>0</v>
      </c>
      <c r="BB168" s="82">
        <f t="shared" si="116"/>
        <v>0</v>
      </c>
      <c r="BC168" s="82">
        <f t="shared" si="116"/>
        <v>0</v>
      </c>
      <c r="BD168" s="82">
        <f t="shared" si="116"/>
        <v>0</v>
      </c>
      <c r="BE168" s="82">
        <f t="shared" si="116"/>
        <v>0</v>
      </c>
      <c r="BF168" s="82">
        <f t="shared" si="116"/>
        <v>0</v>
      </c>
      <c r="BG168" s="82">
        <f t="shared" si="116"/>
        <v>0</v>
      </c>
      <c r="BH168" s="82">
        <f t="shared" si="116"/>
        <v>0</v>
      </c>
      <c r="BI168" s="82">
        <f t="shared" si="116"/>
        <v>0</v>
      </c>
      <c r="BJ168" s="82">
        <f t="shared" si="116"/>
        <v>0</v>
      </c>
      <c r="BK168" s="82">
        <f t="shared" si="116"/>
        <v>0</v>
      </c>
      <c r="BL168" s="82">
        <f t="shared" si="116"/>
        <v>0</v>
      </c>
      <c r="BM168" s="82">
        <f t="shared" si="116"/>
        <v>0</v>
      </c>
      <c r="BN168" s="82">
        <f t="shared" si="116"/>
        <v>0</v>
      </c>
      <c r="BO168" s="82">
        <f t="shared" si="116"/>
        <v>0</v>
      </c>
      <c r="BP168" s="82">
        <f t="shared" si="116"/>
        <v>0</v>
      </c>
      <c r="BQ168" s="82">
        <f t="shared" si="116"/>
        <v>0</v>
      </c>
      <c r="BR168" s="82">
        <f t="shared" si="116"/>
        <v>0</v>
      </c>
      <c r="BS168" s="82">
        <f t="shared" si="116"/>
        <v>0</v>
      </c>
      <c r="BT168" s="82">
        <f t="shared" si="116"/>
        <v>0</v>
      </c>
      <c r="BU168" s="82">
        <f t="shared" si="116"/>
        <v>0</v>
      </c>
      <c r="BV168" s="82">
        <f t="shared" si="116"/>
        <v>0</v>
      </c>
      <c r="BW168" s="82">
        <f t="shared" si="116"/>
        <v>0</v>
      </c>
      <c r="BX168" s="82">
        <f t="shared" ref="BX168:CG168" si="117">SUM(BX169:BX171)</f>
        <v>0</v>
      </c>
      <c r="BY168" s="82">
        <f t="shared" si="117"/>
        <v>0</v>
      </c>
      <c r="BZ168" s="82">
        <f t="shared" si="117"/>
        <v>0</v>
      </c>
      <c r="CA168" s="82">
        <f t="shared" si="117"/>
        <v>0</v>
      </c>
      <c r="CB168" s="82">
        <f t="shared" si="117"/>
        <v>0</v>
      </c>
      <c r="CC168" s="82">
        <f t="shared" si="117"/>
        <v>0</v>
      </c>
      <c r="CD168" s="82">
        <f t="shared" si="117"/>
        <v>0</v>
      </c>
      <c r="CE168" s="82">
        <f t="shared" si="117"/>
        <v>0</v>
      </c>
      <c r="CF168" s="82">
        <f t="shared" si="117"/>
        <v>0</v>
      </c>
      <c r="CG168" s="83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2"/>
      <c r="G169" s="65" t="s">
        <v>37</v>
      </c>
      <c r="H169" s="65" t="s">
        <v>84</v>
      </c>
      <c r="I169" s="65"/>
      <c r="J169" s="55">
        <f t="shared" si="98"/>
        <v>19440.68</v>
      </c>
      <c r="K169" s="66"/>
      <c r="L169" s="66"/>
      <c r="M169" s="66"/>
      <c r="N169" s="66"/>
      <c r="O169" s="66"/>
      <c r="P169" s="66"/>
      <c r="Q169" s="66"/>
      <c r="R169" s="66"/>
      <c r="S169" s="66"/>
      <c r="T169" s="66">
        <v>2806.23</v>
      </c>
      <c r="U169" s="66">
        <v>7275.4</v>
      </c>
      <c r="V169" s="66"/>
      <c r="W169" s="66"/>
      <c r="X169" s="66"/>
      <c r="Y169" s="66"/>
      <c r="Z169" s="66">
        <v>797.12</v>
      </c>
      <c r="AA169" s="66">
        <v>2375.79</v>
      </c>
      <c r="AB169" s="66"/>
      <c r="AC169" s="66">
        <v>1455.04</v>
      </c>
      <c r="AD169" s="66">
        <v>4731.1000000000004</v>
      </c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2"/>
      <c r="G170" s="65" t="s">
        <v>50</v>
      </c>
      <c r="H170" s="65" t="s">
        <v>85</v>
      </c>
      <c r="I170" s="65"/>
      <c r="J170" s="55">
        <f t="shared" si="98"/>
        <v>461826.94000000012</v>
      </c>
      <c r="K170" s="66"/>
      <c r="L170" s="66">
        <v>1316.77</v>
      </c>
      <c r="M170" s="66">
        <v>33695.9</v>
      </c>
      <c r="N170" s="66"/>
      <c r="O170" s="66"/>
      <c r="P170" s="66">
        <v>1965.14</v>
      </c>
      <c r="Q170" s="66">
        <v>36711.269999999997</v>
      </c>
      <c r="R170" s="66"/>
      <c r="S170" s="66"/>
      <c r="T170" s="66">
        <v>93551.61</v>
      </c>
      <c r="U170" s="66">
        <v>236986.97</v>
      </c>
      <c r="V170" s="66"/>
      <c r="W170" s="66">
        <v>3931.86</v>
      </c>
      <c r="X170" s="66">
        <v>8271.9</v>
      </c>
      <c r="Y170" s="66"/>
      <c r="Z170" s="66">
        <v>7073.25</v>
      </c>
      <c r="AA170" s="66">
        <v>23281.24</v>
      </c>
      <c r="AB170" s="66"/>
      <c r="AC170" s="66">
        <v>1247.96</v>
      </c>
      <c r="AD170" s="66">
        <v>6906.18</v>
      </c>
      <c r="AE170" s="66">
        <v>4831.96</v>
      </c>
      <c r="AF170" s="66">
        <v>1386.14</v>
      </c>
      <c r="AG170" s="66">
        <v>555.83000000000004</v>
      </c>
      <c r="AH170" s="66"/>
      <c r="AI170" s="66">
        <v>112.96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1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2"/>
      <c r="G171" s="65" t="s">
        <v>39</v>
      </c>
      <c r="H171" s="65" t="s">
        <v>86</v>
      </c>
      <c r="I171" s="65"/>
      <c r="J171" s="55">
        <f t="shared" si="98"/>
        <v>330.92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>
        <v>110.31</v>
      </c>
      <c r="X171" s="66">
        <v>220.61</v>
      </c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0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4" t="s">
        <v>47</v>
      </c>
      <c r="G172" s="85" t="s">
        <v>48</v>
      </c>
      <c r="H172" s="63"/>
      <c r="I172" s="63"/>
      <c r="J172" s="55">
        <f t="shared" si="98"/>
        <v>0</v>
      </c>
      <c r="K172" s="82">
        <f>SUM(K173:K174)</f>
        <v>0</v>
      </c>
      <c r="L172" s="82">
        <f t="shared" ref="L172:BW172" si="118">SUM(L173:L174)</f>
        <v>0</v>
      </c>
      <c r="M172" s="82">
        <f t="shared" si="118"/>
        <v>0</v>
      </c>
      <c r="N172" s="82">
        <f t="shared" si="118"/>
        <v>0</v>
      </c>
      <c r="O172" s="82">
        <f t="shared" si="118"/>
        <v>0</v>
      </c>
      <c r="P172" s="82">
        <f t="shared" si="118"/>
        <v>0</v>
      </c>
      <c r="Q172" s="82">
        <f t="shared" si="118"/>
        <v>0</v>
      </c>
      <c r="R172" s="82">
        <f t="shared" si="118"/>
        <v>0</v>
      </c>
      <c r="S172" s="82">
        <f t="shared" si="118"/>
        <v>0</v>
      </c>
      <c r="T172" s="82">
        <f t="shared" si="118"/>
        <v>0</v>
      </c>
      <c r="U172" s="82">
        <f t="shared" si="118"/>
        <v>0</v>
      </c>
      <c r="V172" s="82">
        <f t="shared" si="118"/>
        <v>0</v>
      </c>
      <c r="W172" s="82">
        <f t="shared" si="118"/>
        <v>0</v>
      </c>
      <c r="X172" s="82">
        <f t="shared" si="118"/>
        <v>0</v>
      </c>
      <c r="Y172" s="82">
        <f t="shared" si="118"/>
        <v>0</v>
      </c>
      <c r="Z172" s="82">
        <f t="shared" si="118"/>
        <v>0</v>
      </c>
      <c r="AA172" s="82">
        <f t="shared" si="118"/>
        <v>0</v>
      </c>
      <c r="AB172" s="82">
        <f t="shared" si="118"/>
        <v>0</v>
      </c>
      <c r="AC172" s="82">
        <f t="shared" si="118"/>
        <v>0</v>
      </c>
      <c r="AD172" s="82">
        <f t="shared" si="118"/>
        <v>0</v>
      </c>
      <c r="AE172" s="82">
        <f t="shared" si="118"/>
        <v>0</v>
      </c>
      <c r="AF172" s="82">
        <f t="shared" si="118"/>
        <v>0</v>
      </c>
      <c r="AG172" s="82">
        <f t="shared" si="118"/>
        <v>0</v>
      </c>
      <c r="AH172" s="82">
        <f t="shared" si="118"/>
        <v>0</v>
      </c>
      <c r="AI172" s="82">
        <f t="shared" si="118"/>
        <v>0</v>
      </c>
      <c r="AJ172" s="82">
        <f t="shared" si="118"/>
        <v>0</v>
      </c>
      <c r="AK172" s="82">
        <f t="shared" si="118"/>
        <v>0</v>
      </c>
      <c r="AL172" s="82">
        <f t="shared" si="118"/>
        <v>0</v>
      </c>
      <c r="AM172" s="82">
        <f t="shared" si="118"/>
        <v>0</v>
      </c>
      <c r="AN172" s="82">
        <f t="shared" si="118"/>
        <v>0</v>
      </c>
      <c r="AO172" s="82">
        <f t="shared" si="118"/>
        <v>0</v>
      </c>
      <c r="AP172" s="82">
        <f t="shared" si="118"/>
        <v>0</v>
      </c>
      <c r="AQ172" s="82">
        <f t="shared" si="118"/>
        <v>0</v>
      </c>
      <c r="AR172" s="82">
        <f t="shared" si="118"/>
        <v>0</v>
      </c>
      <c r="AS172" s="82">
        <f t="shared" si="118"/>
        <v>0</v>
      </c>
      <c r="AT172" s="82">
        <f t="shared" si="118"/>
        <v>0</v>
      </c>
      <c r="AU172" s="82">
        <f t="shared" si="118"/>
        <v>0</v>
      </c>
      <c r="AV172" s="82">
        <f t="shared" si="118"/>
        <v>0</v>
      </c>
      <c r="AW172" s="82">
        <f t="shared" si="118"/>
        <v>0</v>
      </c>
      <c r="AX172" s="82">
        <f t="shared" si="118"/>
        <v>0</v>
      </c>
      <c r="AY172" s="82">
        <f t="shared" si="118"/>
        <v>0</v>
      </c>
      <c r="AZ172" s="82">
        <f t="shared" si="118"/>
        <v>0</v>
      </c>
      <c r="BA172" s="82">
        <f t="shared" si="118"/>
        <v>0</v>
      </c>
      <c r="BB172" s="82">
        <f t="shared" si="118"/>
        <v>0</v>
      </c>
      <c r="BC172" s="82">
        <f t="shared" si="118"/>
        <v>0</v>
      </c>
      <c r="BD172" s="82">
        <f t="shared" si="118"/>
        <v>0</v>
      </c>
      <c r="BE172" s="82">
        <f t="shared" si="118"/>
        <v>0</v>
      </c>
      <c r="BF172" s="82">
        <f t="shared" si="118"/>
        <v>0</v>
      </c>
      <c r="BG172" s="82">
        <f t="shared" si="118"/>
        <v>0</v>
      </c>
      <c r="BH172" s="82">
        <f t="shared" si="118"/>
        <v>0</v>
      </c>
      <c r="BI172" s="82">
        <f t="shared" si="118"/>
        <v>0</v>
      </c>
      <c r="BJ172" s="82">
        <f t="shared" si="118"/>
        <v>0</v>
      </c>
      <c r="BK172" s="82">
        <f t="shared" si="118"/>
        <v>0</v>
      </c>
      <c r="BL172" s="82">
        <f t="shared" si="118"/>
        <v>0</v>
      </c>
      <c r="BM172" s="82">
        <f t="shared" si="118"/>
        <v>0</v>
      </c>
      <c r="BN172" s="82">
        <f t="shared" si="118"/>
        <v>0</v>
      </c>
      <c r="BO172" s="82">
        <f t="shared" si="118"/>
        <v>0</v>
      </c>
      <c r="BP172" s="82">
        <f t="shared" si="118"/>
        <v>0</v>
      </c>
      <c r="BQ172" s="82">
        <f t="shared" si="118"/>
        <v>0</v>
      </c>
      <c r="BR172" s="82">
        <f t="shared" si="118"/>
        <v>0</v>
      </c>
      <c r="BS172" s="82">
        <f t="shared" si="118"/>
        <v>0</v>
      </c>
      <c r="BT172" s="82">
        <f t="shared" si="118"/>
        <v>0</v>
      </c>
      <c r="BU172" s="82">
        <f t="shared" si="118"/>
        <v>0</v>
      </c>
      <c r="BV172" s="82">
        <f t="shared" si="118"/>
        <v>0</v>
      </c>
      <c r="BW172" s="82">
        <f t="shared" si="118"/>
        <v>0</v>
      </c>
      <c r="BX172" s="82">
        <f t="shared" ref="BX172:CG172" si="119">SUM(BX173:BX174)</f>
        <v>0</v>
      </c>
      <c r="BY172" s="82">
        <f t="shared" si="119"/>
        <v>0</v>
      </c>
      <c r="BZ172" s="82">
        <f t="shared" si="119"/>
        <v>0</v>
      </c>
      <c r="CA172" s="82">
        <f t="shared" si="119"/>
        <v>0</v>
      </c>
      <c r="CB172" s="82">
        <f t="shared" si="119"/>
        <v>0</v>
      </c>
      <c r="CC172" s="82">
        <f t="shared" si="119"/>
        <v>0</v>
      </c>
      <c r="CD172" s="82">
        <f t="shared" si="119"/>
        <v>0</v>
      </c>
      <c r="CE172" s="82">
        <f t="shared" si="119"/>
        <v>0</v>
      </c>
      <c r="CF172" s="82">
        <f t="shared" si="119"/>
        <v>0</v>
      </c>
      <c r="CG172" s="83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2"/>
      <c r="G173" s="65" t="s">
        <v>37</v>
      </c>
      <c r="H173" s="65" t="s">
        <v>84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2"/>
      <c r="G174" s="65" t="s">
        <v>50</v>
      </c>
      <c r="H174" s="65" t="s">
        <v>87</v>
      </c>
      <c r="I174" s="65"/>
      <c r="J174" s="55">
        <f t="shared" si="98"/>
        <v>0</v>
      </c>
      <c r="K174" s="66"/>
      <c r="L174" s="66"/>
      <c r="M174" s="66">
        <v>0</v>
      </c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2"/>
      <c r="G175" s="65"/>
      <c r="H175" s="95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88</v>
      </c>
      <c r="E176" s="60" t="s">
        <v>89</v>
      </c>
      <c r="F176" s="61"/>
      <c r="G176" s="61"/>
      <c r="H176" s="95"/>
      <c r="I176" s="65"/>
      <c r="J176" s="55">
        <f t="shared" si="98"/>
        <v>1452384.8300000003</v>
      </c>
      <c r="K176" s="56">
        <f>SUM(K177,K184)</f>
        <v>0</v>
      </c>
      <c r="L176" s="56">
        <f t="shared" ref="L176:BW176" si="120">SUM(L177,L184)</f>
        <v>10607.27</v>
      </c>
      <c r="M176" s="56">
        <f t="shared" si="120"/>
        <v>321301.99</v>
      </c>
      <c r="N176" s="56">
        <f t="shared" si="120"/>
        <v>0</v>
      </c>
      <c r="O176" s="56">
        <f t="shared" si="120"/>
        <v>870.74</v>
      </c>
      <c r="P176" s="56">
        <f t="shared" si="120"/>
        <v>26532.010000000002</v>
      </c>
      <c r="Q176" s="56">
        <f t="shared" si="120"/>
        <v>358700.1</v>
      </c>
      <c r="R176" s="56">
        <f t="shared" si="120"/>
        <v>0</v>
      </c>
      <c r="S176" s="56">
        <f t="shared" si="120"/>
        <v>6108.88</v>
      </c>
      <c r="T176" s="56">
        <f t="shared" si="120"/>
        <v>55468.05</v>
      </c>
      <c r="U176" s="56">
        <f t="shared" si="120"/>
        <v>164150.16999999998</v>
      </c>
      <c r="V176" s="56">
        <f t="shared" si="120"/>
        <v>0</v>
      </c>
      <c r="W176" s="56">
        <f t="shared" si="120"/>
        <v>6820.76</v>
      </c>
      <c r="X176" s="56">
        <f t="shared" si="120"/>
        <v>11870.12</v>
      </c>
      <c r="Y176" s="56">
        <f t="shared" si="120"/>
        <v>171.66</v>
      </c>
      <c r="Z176" s="56">
        <f t="shared" si="120"/>
        <v>10893.78</v>
      </c>
      <c r="AA176" s="56">
        <f t="shared" si="120"/>
        <v>56757.1</v>
      </c>
      <c r="AB176" s="56">
        <f t="shared" si="120"/>
        <v>0</v>
      </c>
      <c r="AC176" s="56">
        <f t="shared" si="120"/>
        <v>45705.42</v>
      </c>
      <c r="AD176" s="56">
        <f t="shared" si="120"/>
        <v>248742.08000000002</v>
      </c>
      <c r="AE176" s="56">
        <f t="shared" si="120"/>
        <v>70164.070000000007</v>
      </c>
      <c r="AF176" s="56">
        <f t="shared" si="120"/>
        <v>21579.120000000003</v>
      </c>
      <c r="AG176" s="56">
        <f t="shared" si="120"/>
        <v>14371.59</v>
      </c>
      <c r="AH176" s="56">
        <f t="shared" si="120"/>
        <v>0</v>
      </c>
      <c r="AI176" s="56">
        <f t="shared" si="120"/>
        <v>6836.63</v>
      </c>
      <c r="AJ176" s="56">
        <f t="shared" si="120"/>
        <v>14733.289999999997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15</v>
      </c>
      <c r="F177" s="81" t="s">
        <v>14</v>
      </c>
      <c r="G177" s="81"/>
      <c r="H177" s="95"/>
      <c r="I177" s="65"/>
      <c r="J177" s="55">
        <f t="shared" si="98"/>
        <v>587021.06999999995</v>
      </c>
      <c r="K177" s="56">
        <f>SUM(K178:K183)</f>
        <v>0</v>
      </c>
      <c r="L177" s="56">
        <f t="shared" ref="L177:CG177" si="122">SUM(L178:L183)</f>
        <v>1527.1100000000001</v>
      </c>
      <c r="M177" s="56">
        <f t="shared" si="122"/>
        <v>90266.5</v>
      </c>
      <c r="N177" s="56">
        <f t="shared" si="122"/>
        <v>0</v>
      </c>
      <c r="O177" s="56">
        <f t="shared" si="122"/>
        <v>0</v>
      </c>
      <c r="P177" s="56">
        <f t="shared" si="122"/>
        <v>9301.33</v>
      </c>
      <c r="Q177" s="56">
        <f t="shared" si="122"/>
        <v>106224.88999999998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1609.44</v>
      </c>
      <c r="X177" s="56">
        <f t="shared" si="122"/>
        <v>2650.93</v>
      </c>
      <c r="Y177" s="56">
        <f t="shared" si="122"/>
        <v>171.66</v>
      </c>
      <c r="Z177" s="56">
        <f t="shared" si="122"/>
        <v>4023.9500000000003</v>
      </c>
      <c r="AA177" s="56">
        <f t="shared" si="122"/>
        <v>27740.829999999998</v>
      </c>
      <c r="AB177" s="56">
        <f t="shared" si="122"/>
        <v>0</v>
      </c>
      <c r="AC177" s="56">
        <f t="shared" si="122"/>
        <v>43545.2</v>
      </c>
      <c r="AD177" s="56">
        <f t="shared" si="122"/>
        <v>236432.72</v>
      </c>
      <c r="AE177" s="56">
        <f t="shared" si="122"/>
        <v>30019.93</v>
      </c>
      <c r="AF177" s="56">
        <f t="shared" si="122"/>
        <v>9725.0499999999993</v>
      </c>
      <c r="AG177" s="56">
        <f t="shared" si="122"/>
        <v>9173.75</v>
      </c>
      <c r="AH177" s="56">
        <f t="shared" si="122"/>
        <v>0</v>
      </c>
      <c r="AI177" s="56">
        <f t="shared" si="122"/>
        <v>5771.7</v>
      </c>
      <c r="AJ177" s="56">
        <f t="shared" si="122"/>
        <v>8836.0799999999981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4" t="s">
        <v>35</v>
      </c>
      <c r="G178" s="87" t="s">
        <v>90</v>
      </c>
      <c r="H178" s="87"/>
      <c r="I178" s="65"/>
      <c r="J178" s="55">
        <f t="shared" si="98"/>
        <v>63287.34</v>
      </c>
      <c r="K178" s="66"/>
      <c r="L178" s="66">
        <v>166.86</v>
      </c>
      <c r="M178" s="66">
        <v>21955.439999999999</v>
      </c>
      <c r="N178" s="66"/>
      <c r="O178" s="66"/>
      <c r="P178" s="66">
        <v>5051.51</v>
      </c>
      <c r="Q178" s="66">
        <v>19806.099999999999</v>
      </c>
      <c r="R178" s="66"/>
      <c r="S178" s="66"/>
      <c r="T178" s="66"/>
      <c r="U178" s="66"/>
      <c r="V178" s="66"/>
      <c r="W178" s="66">
        <v>967.2</v>
      </c>
      <c r="X178" s="66">
        <v>1408.56</v>
      </c>
      <c r="Y178" s="66"/>
      <c r="Z178" s="66">
        <v>362.11</v>
      </c>
      <c r="AA178" s="66">
        <v>2403.5500000000002</v>
      </c>
      <c r="AB178" s="66"/>
      <c r="AC178" s="66"/>
      <c r="AD178" s="66"/>
      <c r="AE178" s="66">
        <v>7393.46</v>
      </c>
      <c r="AF178" s="66">
        <v>1436.38</v>
      </c>
      <c r="AG178" s="66">
        <v>997.61</v>
      </c>
      <c r="AH178" s="66"/>
      <c r="AI178" s="66">
        <v>1308.33</v>
      </c>
      <c r="AJ178" s="66">
        <v>30.23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4" t="s">
        <v>47</v>
      </c>
      <c r="G179" s="87" t="s">
        <v>91</v>
      </c>
      <c r="H179" s="87"/>
      <c r="I179" s="65"/>
      <c r="J179" s="55">
        <f t="shared" si="98"/>
        <v>428030.6</v>
      </c>
      <c r="K179" s="66"/>
      <c r="L179" s="66">
        <v>1360.25</v>
      </c>
      <c r="M179" s="66">
        <v>51887.6</v>
      </c>
      <c r="N179" s="66"/>
      <c r="O179" s="66"/>
      <c r="P179" s="66">
        <v>4249.82</v>
      </c>
      <c r="Q179" s="66">
        <v>44885.02</v>
      </c>
      <c r="R179" s="66"/>
      <c r="S179" s="66"/>
      <c r="T179" s="66"/>
      <c r="U179" s="66"/>
      <c r="V179" s="66"/>
      <c r="W179" s="66">
        <v>642.24</v>
      </c>
      <c r="X179" s="66">
        <v>1242.3699999999999</v>
      </c>
      <c r="Y179" s="66"/>
      <c r="Z179" s="66">
        <v>3661.84</v>
      </c>
      <c r="AA179" s="66">
        <v>25337.279999999999</v>
      </c>
      <c r="AB179" s="66"/>
      <c r="AC179" s="66">
        <v>43545.2</v>
      </c>
      <c r="AD179" s="66">
        <v>236432.72</v>
      </c>
      <c r="AE179" s="66">
        <v>6684.92</v>
      </c>
      <c r="AF179" s="66">
        <v>1978.44</v>
      </c>
      <c r="AG179" s="66">
        <v>1501.27</v>
      </c>
      <c r="AH179" s="66"/>
      <c r="AI179" s="66">
        <v>1569.24</v>
      </c>
      <c r="AJ179" s="66">
        <v>3052.39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4" t="s">
        <v>69</v>
      </c>
      <c r="G180" s="87" t="s">
        <v>92</v>
      </c>
      <c r="H180" s="87"/>
      <c r="I180" s="65"/>
      <c r="J180" s="55">
        <f t="shared" si="98"/>
        <v>91255.77</v>
      </c>
      <c r="K180" s="66"/>
      <c r="L180" s="66"/>
      <c r="M180" s="66">
        <v>16423.46</v>
      </c>
      <c r="N180" s="66"/>
      <c r="O180" s="66"/>
      <c r="P180" s="66"/>
      <c r="Q180" s="66">
        <v>41533.769999999997</v>
      </c>
      <c r="R180" s="66"/>
      <c r="S180" s="66"/>
      <c r="T180" s="66"/>
      <c r="U180" s="66"/>
      <c r="V180" s="66"/>
      <c r="W180" s="66"/>
      <c r="X180" s="66"/>
      <c r="Y180" s="66">
        <v>171.66</v>
      </c>
      <c r="Z180" s="66"/>
      <c r="AA180" s="66"/>
      <c r="AB180" s="66"/>
      <c r="AC180" s="66"/>
      <c r="AD180" s="66"/>
      <c r="AE180" s="66">
        <v>15941.55</v>
      </c>
      <c r="AF180" s="66">
        <v>6310.23</v>
      </c>
      <c r="AG180" s="66">
        <v>6674.87</v>
      </c>
      <c r="AH180" s="66"/>
      <c r="AI180" s="66">
        <v>2894.13</v>
      </c>
      <c r="AJ180" s="66">
        <v>1306.0999999999999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4" t="s">
        <v>71</v>
      </c>
      <c r="G181" s="87" t="s">
        <v>93</v>
      </c>
      <c r="H181" s="87"/>
      <c r="I181" s="65"/>
      <c r="J181" s="55">
        <f t="shared" si="98"/>
        <v>4447.3599999999997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>
        <v>4447.3599999999997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4" t="s">
        <v>94</v>
      </c>
      <c r="G182" s="87" t="s">
        <v>95</v>
      </c>
      <c r="H182" s="87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4" t="s">
        <v>96</v>
      </c>
      <c r="G183" s="87" t="s">
        <v>6</v>
      </c>
      <c r="H183" s="87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17</v>
      </c>
      <c r="F184" s="91" t="s">
        <v>30</v>
      </c>
      <c r="G184" s="72"/>
      <c r="H184" s="95"/>
      <c r="I184" s="65"/>
      <c r="J184" s="55">
        <f t="shared" si="98"/>
        <v>865363.75999999989</v>
      </c>
      <c r="K184" s="56">
        <f>SUM(K185:K188)</f>
        <v>0</v>
      </c>
      <c r="L184" s="56">
        <f t="shared" ref="L184:CG184" si="123">SUM(L185:L188)</f>
        <v>9080.16</v>
      </c>
      <c r="M184" s="56">
        <f t="shared" si="123"/>
        <v>231035.49</v>
      </c>
      <c r="N184" s="56">
        <f t="shared" si="123"/>
        <v>0</v>
      </c>
      <c r="O184" s="56">
        <f t="shared" si="123"/>
        <v>870.74</v>
      </c>
      <c r="P184" s="56">
        <f t="shared" si="123"/>
        <v>17230.68</v>
      </c>
      <c r="Q184" s="56">
        <f t="shared" si="123"/>
        <v>252475.21000000002</v>
      </c>
      <c r="R184" s="56">
        <f t="shared" si="123"/>
        <v>0</v>
      </c>
      <c r="S184" s="56">
        <f t="shared" si="123"/>
        <v>6108.88</v>
      </c>
      <c r="T184" s="56">
        <f t="shared" si="123"/>
        <v>55468.05</v>
      </c>
      <c r="U184" s="56">
        <f t="shared" si="123"/>
        <v>164150.16999999998</v>
      </c>
      <c r="V184" s="56">
        <f t="shared" si="123"/>
        <v>0</v>
      </c>
      <c r="W184" s="56">
        <f t="shared" si="123"/>
        <v>5211.32</v>
      </c>
      <c r="X184" s="56">
        <f t="shared" si="123"/>
        <v>9219.19</v>
      </c>
      <c r="Y184" s="56">
        <f t="shared" si="123"/>
        <v>0</v>
      </c>
      <c r="Z184" s="56">
        <f t="shared" si="123"/>
        <v>6869.83</v>
      </c>
      <c r="AA184" s="56">
        <f t="shared" si="123"/>
        <v>29016.27</v>
      </c>
      <c r="AB184" s="56">
        <f t="shared" si="123"/>
        <v>0</v>
      </c>
      <c r="AC184" s="56">
        <f t="shared" si="123"/>
        <v>2160.2199999999998</v>
      </c>
      <c r="AD184" s="56">
        <f t="shared" si="123"/>
        <v>12309.36</v>
      </c>
      <c r="AE184" s="56">
        <f t="shared" si="123"/>
        <v>40144.14</v>
      </c>
      <c r="AF184" s="56">
        <f t="shared" si="123"/>
        <v>11854.070000000002</v>
      </c>
      <c r="AG184" s="56">
        <f t="shared" si="123"/>
        <v>5197.84</v>
      </c>
      <c r="AH184" s="56">
        <f>SUM(AH185:AH188)</f>
        <v>0</v>
      </c>
      <c r="AI184" s="56">
        <f>SUM(AI185:AI188)</f>
        <v>1064.93</v>
      </c>
      <c r="AJ184" s="56">
        <f>SUM(AJ185:AJ188)</f>
        <v>5897.21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4" t="s">
        <v>35</v>
      </c>
      <c r="G185" s="87" t="s">
        <v>97</v>
      </c>
      <c r="H185" s="87"/>
      <c r="I185" s="65"/>
      <c r="J185" s="55">
        <f t="shared" si="98"/>
        <v>791313.50999999966</v>
      </c>
      <c r="K185" s="66"/>
      <c r="L185" s="66">
        <v>8304.77</v>
      </c>
      <c r="M185" s="66">
        <v>212205.72</v>
      </c>
      <c r="N185" s="66"/>
      <c r="O185" s="66"/>
      <c r="P185" s="66">
        <v>15684.62</v>
      </c>
      <c r="Q185" s="66">
        <v>230800.2</v>
      </c>
      <c r="R185" s="66"/>
      <c r="S185" s="66"/>
      <c r="T185" s="66">
        <v>55468.05</v>
      </c>
      <c r="U185" s="66">
        <v>144718.49</v>
      </c>
      <c r="V185" s="66"/>
      <c r="W185" s="66">
        <v>5211.32</v>
      </c>
      <c r="X185" s="66">
        <v>9219.19</v>
      </c>
      <c r="Y185" s="66"/>
      <c r="Z185" s="66">
        <v>6869.83</v>
      </c>
      <c r="AA185" s="66">
        <v>28537.21</v>
      </c>
      <c r="AB185" s="66"/>
      <c r="AC185" s="66">
        <v>2160.2199999999998</v>
      </c>
      <c r="AD185" s="66">
        <v>12309.36</v>
      </c>
      <c r="AE185" s="66">
        <v>37255.339999999997</v>
      </c>
      <c r="AF185" s="66">
        <v>10994.19</v>
      </c>
      <c r="AG185" s="66">
        <v>4761.63</v>
      </c>
      <c r="AH185" s="66"/>
      <c r="AI185" s="66">
        <v>916.16</v>
      </c>
      <c r="AJ185" s="66">
        <v>5897.21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4" t="s">
        <v>47</v>
      </c>
      <c r="G186" s="87" t="s">
        <v>98</v>
      </c>
      <c r="H186" s="87"/>
      <c r="I186" s="65"/>
      <c r="J186" s="55">
        <f t="shared" si="98"/>
        <v>40647.050000000003</v>
      </c>
      <c r="K186" s="66"/>
      <c r="L186" s="66">
        <v>250.09</v>
      </c>
      <c r="M186" s="66">
        <v>5082.5600000000004</v>
      </c>
      <c r="N186" s="66"/>
      <c r="O186" s="66">
        <v>870.74</v>
      </c>
      <c r="P186" s="66"/>
      <c r="Q186" s="66">
        <v>6961.57</v>
      </c>
      <c r="R186" s="66"/>
      <c r="S186" s="66">
        <v>6108.88</v>
      </c>
      <c r="T186" s="66"/>
      <c r="U186" s="66">
        <v>19431.68</v>
      </c>
      <c r="V186" s="66"/>
      <c r="W186" s="66"/>
      <c r="X186" s="66"/>
      <c r="Y186" s="66"/>
      <c r="Z186" s="66"/>
      <c r="AA186" s="66">
        <v>479.06</v>
      </c>
      <c r="AB186" s="66"/>
      <c r="AC186" s="66"/>
      <c r="AD186" s="66"/>
      <c r="AE186" s="66">
        <v>882.23</v>
      </c>
      <c r="AF186" s="66">
        <v>275.85000000000002</v>
      </c>
      <c r="AG186" s="66">
        <v>206.89</v>
      </c>
      <c r="AH186" s="66"/>
      <c r="AI186" s="66">
        <v>97.5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4" t="s">
        <v>69</v>
      </c>
      <c r="G187" s="87" t="s">
        <v>95</v>
      </c>
      <c r="H187" s="87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1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4" t="s">
        <v>71</v>
      </c>
      <c r="G188" s="87" t="s">
        <v>6</v>
      </c>
      <c r="H188" s="87"/>
      <c r="I188" s="65"/>
      <c r="J188" s="55">
        <f t="shared" si="98"/>
        <v>33403.199999999997</v>
      </c>
      <c r="K188" s="66"/>
      <c r="L188" s="66">
        <v>525.29999999999995</v>
      </c>
      <c r="M188" s="66">
        <v>13747.21</v>
      </c>
      <c r="N188" s="66"/>
      <c r="O188" s="66"/>
      <c r="P188" s="66">
        <v>1546.06</v>
      </c>
      <c r="Q188" s="66">
        <v>14713.44</v>
      </c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>
        <v>2006.57</v>
      </c>
      <c r="AF188" s="66">
        <v>584.03</v>
      </c>
      <c r="AG188" s="66">
        <v>229.32</v>
      </c>
      <c r="AH188" s="66"/>
      <c r="AI188" s="66">
        <v>51.27</v>
      </c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2"/>
      <c r="C189" s="72"/>
      <c r="D189" s="72"/>
      <c r="E189" s="72"/>
      <c r="F189" s="72"/>
      <c r="G189" s="72"/>
      <c r="H189" s="72"/>
      <c r="I189" s="73"/>
      <c r="J189" s="74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6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99</v>
      </c>
      <c r="E190" s="60" t="s">
        <v>100</v>
      </c>
      <c r="F190" s="50"/>
      <c r="G190" s="49"/>
      <c r="H190" s="49"/>
      <c r="I190" s="49"/>
      <c r="J190" s="55">
        <f t="shared" si="98"/>
        <v>204601.01000000004</v>
      </c>
      <c r="K190" s="56">
        <f t="shared" ref="K190:BV190" si="124">SUM(K191,K192)</f>
        <v>0</v>
      </c>
      <c r="L190" s="56">
        <f t="shared" si="124"/>
        <v>1031.97</v>
      </c>
      <c r="M190" s="56">
        <f t="shared" si="124"/>
        <v>26002.649999999998</v>
      </c>
      <c r="N190" s="56">
        <f t="shared" si="124"/>
        <v>0</v>
      </c>
      <c r="O190" s="56">
        <f t="shared" si="124"/>
        <v>0</v>
      </c>
      <c r="P190" s="56">
        <f t="shared" si="124"/>
        <v>1054.17</v>
      </c>
      <c r="Q190" s="56">
        <f t="shared" si="124"/>
        <v>28814.980000000003</v>
      </c>
      <c r="R190" s="56">
        <f t="shared" si="124"/>
        <v>0</v>
      </c>
      <c r="S190" s="56">
        <f t="shared" si="124"/>
        <v>15536.83</v>
      </c>
      <c r="T190" s="56">
        <f t="shared" si="124"/>
        <v>20267.93</v>
      </c>
      <c r="U190" s="56">
        <f t="shared" si="124"/>
        <v>108275.84</v>
      </c>
      <c r="V190" s="56">
        <f t="shared" si="124"/>
        <v>0</v>
      </c>
      <c r="W190" s="56">
        <f t="shared" si="124"/>
        <v>70.98</v>
      </c>
      <c r="X190" s="56">
        <f t="shared" si="124"/>
        <v>169.94</v>
      </c>
      <c r="Y190" s="56">
        <f t="shared" si="124"/>
        <v>0</v>
      </c>
      <c r="Z190" s="56">
        <f>SUM(Z191,Z192)</f>
        <v>0</v>
      </c>
      <c r="AA190" s="56">
        <f t="shared" si="124"/>
        <v>0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2359.35</v>
      </c>
      <c r="AF190" s="56">
        <f t="shared" si="124"/>
        <v>660.81000000000006</v>
      </c>
      <c r="AG190" s="56">
        <f t="shared" si="124"/>
        <v>306.14</v>
      </c>
      <c r="AH190" s="56">
        <f t="shared" si="124"/>
        <v>0</v>
      </c>
      <c r="AI190" s="56">
        <f t="shared" si="124"/>
        <v>49.42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15</v>
      </c>
      <c r="F191" s="96" t="s">
        <v>14</v>
      </c>
      <c r="G191" s="65"/>
      <c r="H191" s="65"/>
      <c r="I191" s="65"/>
      <c r="J191" s="97">
        <f t="shared" si="98"/>
        <v>83233.139999999985</v>
      </c>
      <c r="K191" s="66"/>
      <c r="L191" s="66">
        <v>223.89</v>
      </c>
      <c r="M191" s="66">
        <v>5294.94</v>
      </c>
      <c r="N191" s="66"/>
      <c r="O191" s="66"/>
      <c r="P191" s="66">
        <v>308.74</v>
      </c>
      <c r="Q191" s="66">
        <v>6084.83</v>
      </c>
      <c r="R191" s="66"/>
      <c r="S191" s="66">
        <v>15536.83</v>
      </c>
      <c r="T191" s="66"/>
      <c r="U191" s="66">
        <v>54672.5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781.76</v>
      </c>
      <c r="AF191" s="66">
        <v>220.21</v>
      </c>
      <c r="AG191" s="66">
        <v>95.26</v>
      </c>
      <c r="AH191" s="66"/>
      <c r="AI191" s="66">
        <v>14.18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17</v>
      </c>
      <c r="F192" s="96" t="s">
        <v>30</v>
      </c>
      <c r="G192" s="65"/>
      <c r="H192" s="65"/>
      <c r="I192" s="65"/>
      <c r="J192" s="97">
        <f t="shared" si="98"/>
        <v>121367.87000000001</v>
      </c>
      <c r="K192" s="70">
        <f>SUM(K193:K196)</f>
        <v>0</v>
      </c>
      <c r="L192" s="70">
        <f>L193+L194+L195</f>
        <v>808.08</v>
      </c>
      <c r="M192" s="70">
        <f>M193+M194+M195</f>
        <v>20707.71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745.43</v>
      </c>
      <c r="Q192" s="70">
        <f t="shared" si="126"/>
        <v>22730.15</v>
      </c>
      <c r="R192" s="70">
        <f t="shared" si="126"/>
        <v>0</v>
      </c>
      <c r="S192" s="70">
        <f t="shared" si="126"/>
        <v>0</v>
      </c>
      <c r="T192" s="70">
        <f t="shared" si="126"/>
        <v>20267.93</v>
      </c>
      <c r="U192" s="70">
        <f t="shared" si="126"/>
        <v>53603.34</v>
      </c>
      <c r="V192" s="70">
        <f t="shared" si="126"/>
        <v>0</v>
      </c>
      <c r="W192" s="70">
        <f t="shared" si="126"/>
        <v>70.98</v>
      </c>
      <c r="X192" s="70">
        <f t="shared" si="126"/>
        <v>169.94</v>
      </c>
      <c r="Y192" s="70">
        <f t="shared" si="126"/>
        <v>0</v>
      </c>
      <c r="Z192" s="70">
        <f>Z193+Z194+Z195</f>
        <v>0</v>
      </c>
      <c r="AA192" s="70">
        <f t="shared" si="126"/>
        <v>0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1577.59</v>
      </c>
      <c r="AF192" s="70">
        <f t="shared" si="126"/>
        <v>440.6</v>
      </c>
      <c r="AG192" s="70">
        <f t="shared" si="126"/>
        <v>210.88</v>
      </c>
      <c r="AH192" s="70">
        <f t="shared" si="126"/>
        <v>0</v>
      </c>
      <c r="AI192" s="70">
        <f t="shared" si="126"/>
        <v>35.24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98" t="s">
        <v>35</v>
      </c>
      <c r="G193" s="65" t="s">
        <v>101</v>
      </c>
      <c r="H193" s="65"/>
      <c r="I193" s="65"/>
      <c r="J193" s="97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98" t="s">
        <v>47</v>
      </c>
      <c r="G194" s="65" t="s">
        <v>102</v>
      </c>
      <c r="H194" s="65"/>
      <c r="I194" s="65"/>
      <c r="J194" s="97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98" t="s">
        <v>69</v>
      </c>
      <c r="G195" s="65" t="s">
        <v>79</v>
      </c>
      <c r="H195" s="65"/>
      <c r="I195" s="65"/>
      <c r="J195" s="97">
        <f t="shared" si="98"/>
        <v>121367.87000000001</v>
      </c>
      <c r="K195" s="66"/>
      <c r="L195" s="66">
        <v>808.08</v>
      </c>
      <c r="M195" s="66">
        <v>20707.71</v>
      </c>
      <c r="N195" s="66"/>
      <c r="O195" s="66"/>
      <c r="P195" s="66">
        <v>745.43</v>
      </c>
      <c r="Q195" s="66">
        <v>22730.15</v>
      </c>
      <c r="R195" s="66"/>
      <c r="S195" s="66"/>
      <c r="T195" s="66">
        <v>20267.93</v>
      </c>
      <c r="U195" s="66">
        <v>53603.34</v>
      </c>
      <c r="V195" s="66"/>
      <c r="W195" s="66">
        <v>70.98</v>
      </c>
      <c r="X195" s="66">
        <v>169.94</v>
      </c>
      <c r="Y195" s="66"/>
      <c r="Z195" s="66"/>
      <c r="AA195" s="66"/>
      <c r="AB195" s="66"/>
      <c r="AC195" s="66"/>
      <c r="AD195" s="66"/>
      <c r="AE195" s="66">
        <v>1577.59</v>
      </c>
      <c r="AF195" s="66">
        <v>440.6</v>
      </c>
      <c r="AG195" s="66">
        <v>210.88</v>
      </c>
      <c r="AH195" s="66"/>
      <c r="AI195" s="66">
        <v>35.24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98" t="s">
        <v>71</v>
      </c>
      <c r="G196" s="65" t="s">
        <v>6</v>
      </c>
      <c r="H196" s="65"/>
      <c r="I196" s="65"/>
      <c r="J196" s="97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2"/>
      <c r="C197" s="72"/>
      <c r="D197" s="72"/>
      <c r="E197" s="72"/>
      <c r="F197" s="72"/>
      <c r="G197" s="72"/>
      <c r="H197" s="72"/>
      <c r="I197" s="73"/>
      <c r="J197" s="74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6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103</v>
      </c>
      <c r="E198" s="60" t="s">
        <v>104</v>
      </c>
      <c r="F198" s="50"/>
      <c r="G198" s="49"/>
      <c r="H198" s="49"/>
      <c r="I198" s="49"/>
      <c r="J198" s="55">
        <f t="shared" si="98"/>
        <v>391031.98</v>
      </c>
      <c r="K198" s="56">
        <f>SUM(K204,K199)</f>
        <v>0</v>
      </c>
      <c r="L198" s="56">
        <f t="shared" ref="L198:BW198" si="128">SUM(L204,L199)</f>
        <v>4471.6399999999994</v>
      </c>
      <c r="M198" s="56">
        <f t="shared" si="128"/>
        <v>172312.11</v>
      </c>
      <c r="N198" s="56">
        <f t="shared" si="128"/>
        <v>0</v>
      </c>
      <c r="O198" s="56">
        <f t="shared" si="128"/>
        <v>0</v>
      </c>
      <c r="P198" s="56">
        <f t="shared" si="128"/>
        <v>923.49</v>
      </c>
      <c r="Q198" s="56">
        <f t="shared" si="128"/>
        <v>182985.51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6119.74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14647.789999999999</v>
      </c>
      <c r="AF198" s="56">
        <f t="shared" si="128"/>
        <v>4602.2599999999993</v>
      </c>
      <c r="AG198" s="56">
        <f t="shared" si="128"/>
        <v>3764.34</v>
      </c>
      <c r="AH198" s="56">
        <f t="shared" si="128"/>
        <v>0</v>
      </c>
      <c r="AI198" s="56">
        <f t="shared" si="128"/>
        <v>1205.0999999999999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15</v>
      </c>
      <c r="F199" s="81" t="s">
        <v>14</v>
      </c>
      <c r="G199" s="63"/>
      <c r="H199" s="63"/>
      <c r="I199" s="63"/>
      <c r="J199" s="55">
        <f t="shared" si="98"/>
        <v>238958.27</v>
      </c>
      <c r="K199" s="82">
        <f>SUM(K200:K203)</f>
        <v>0</v>
      </c>
      <c r="L199" s="82">
        <f t="shared" ref="L199:BW199" si="130">SUM(L200:L203)</f>
        <v>2313.2399999999998</v>
      </c>
      <c r="M199" s="82">
        <f t="shared" si="130"/>
        <v>109976.01999999999</v>
      </c>
      <c r="N199" s="82">
        <f t="shared" si="130"/>
        <v>0</v>
      </c>
      <c r="O199" s="82">
        <f t="shared" si="130"/>
        <v>0</v>
      </c>
      <c r="P199" s="82">
        <f t="shared" si="130"/>
        <v>326.11</v>
      </c>
      <c r="Q199" s="82">
        <f t="shared" si="130"/>
        <v>113637.61</v>
      </c>
      <c r="R199" s="82">
        <f t="shared" si="130"/>
        <v>0</v>
      </c>
      <c r="S199" s="82">
        <f>SUM(S200:S203)</f>
        <v>0</v>
      </c>
      <c r="T199" s="82">
        <f t="shared" si="130"/>
        <v>0</v>
      </c>
      <c r="U199" s="82">
        <f t="shared" si="130"/>
        <v>0</v>
      </c>
      <c r="V199" s="82">
        <f t="shared" si="130"/>
        <v>0</v>
      </c>
      <c r="W199" s="82">
        <f t="shared" si="130"/>
        <v>0</v>
      </c>
      <c r="X199" s="82">
        <f t="shared" si="130"/>
        <v>0</v>
      </c>
      <c r="Y199" s="82">
        <f t="shared" si="130"/>
        <v>0</v>
      </c>
      <c r="Z199" s="82">
        <f t="shared" si="130"/>
        <v>0</v>
      </c>
      <c r="AA199" s="82">
        <f t="shared" si="130"/>
        <v>0</v>
      </c>
      <c r="AB199" s="82">
        <f t="shared" si="130"/>
        <v>0</v>
      </c>
      <c r="AC199" s="82">
        <f t="shared" si="130"/>
        <v>0</v>
      </c>
      <c r="AD199" s="82">
        <f t="shared" si="130"/>
        <v>0</v>
      </c>
      <c r="AE199" s="82">
        <f t="shared" si="130"/>
        <v>7695.5199999999995</v>
      </c>
      <c r="AF199" s="82">
        <f t="shared" si="130"/>
        <v>2396.6899999999996</v>
      </c>
      <c r="AG199" s="82">
        <f t="shared" si="130"/>
        <v>1924.85</v>
      </c>
      <c r="AH199" s="82">
        <f t="shared" si="130"/>
        <v>0</v>
      </c>
      <c r="AI199" s="82">
        <f t="shared" si="130"/>
        <v>688.23</v>
      </c>
      <c r="AJ199" s="82">
        <f t="shared" si="130"/>
        <v>0</v>
      </c>
      <c r="AK199" s="82">
        <f t="shared" si="130"/>
        <v>0</v>
      </c>
      <c r="AL199" s="82">
        <f t="shared" si="130"/>
        <v>0</v>
      </c>
      <c r="AM199" s="82">
        <f t="shared" si="130"/>
        <v>0</v>
      </c>
      <c r="AN199" s="82">
        <f t="shared" si="130"/>
        <v>0</v>
      </c>
      <c r="AO199" s="82">
        <f t="shared" si="130"/>
        <v>0</v>
      </c>
      <c r="AP199" s="82">
        <f t="shared" si="130"/>
        <v>0</v>
      </c>
      <c r="AQ199" s="82">
        <f t="shared" si="130"/>
        <v>0</v>
      </c>
      <c r="AR199" s="82">
        <f t="shared" si="130"/>
        <v>0</v>
      </c>
      <c r="AS199" s="82">
        <f t="shared" si="130"/>
        <v>0</v>
      </c>
      <c r="AT199" s="82">
        <f t="shared" si="130"/>
        <v>0</v>
      </c>
      <c r="AU199" s="82">
        <f t="shared" si="130"/>
        <v>0</v>
      </c>
      <c r="AV199" s="82">
        <f t="shared" si="130"/>
        <v>0</v>
      </c>
      <c r="AW199" s="82">
        <f t="shared" si="130"/>
        <v>0</v>
      </c>
      <c r="AX199" s="82">
        <f t="shared" si="130"/>
        <v>0</v>
      </c>
      <c r="AY199" s="82">
        <f t="shared" si="130"/>
        <v>0</v>
      </c>
      <c r="AZ199" s="82">
        <f t="shared" si="130"/>
        <v>0</v>
      </c>
      <c r="BA199" s="82">
        <f t="shared" si="130"/>
        <v>0</v>
      </c>
      <c r="BB199" s="82">
        <f t="shared" si="130"/>
        <v>0</v>
      </c>
      <c r="BC199" s="82">
        <f t="shared" si="130"/>
        <v>0</v>
      </c>
      <c r="BD199" s="82">
        <f t="shared" si="130"/>
        <v>0</v>
      </c>
      <c r="BE199" s="82">
        <f t="shared" si="130"/>
        <v>0</v>
      </c>
      <c r="BF199" s="82">
        <f t="shared" si="130"/>
        <v>0</v>
      </c>
      <c r="BG199" s="82">
        <f t="shared" si="130"/>
        <v>0</v>
      </c>
      <c r="BH199" s="82">
        <f t="shared" si="130"/>
        <v>0</v>
      </c>
      <c r="BI199" s="82">
        <f t="shared" si="130"/>
        <v>0</v>
      </c>
      <c r="BJ199" s="82">
        <f t="shared" si="130"/>
        <v>0</v>
      </c>
      <c r="BK199" s="82">
        <f t="shared" si="130"/>
        <v>0</v>
      </c>
      <c r="BL199" s="82">
        <f t="shared" si="130"/>
        <v>0</v>
      </c>
      <c r="BM199" s="82">
        <f t="shared" si="130"/>
        <v>0</v>
      </c>
      <c r="BN199" s="82">
        <f t="shared" si="130"/>
        <v>0</v>
      </c>
      <c r="BO199" s="82">
        <f t="shared" si="130"/>
        <v>0</v>
      </c>
      <c r="BP199" s="82">
        <f t="shared" si="130"/>
        <v>0</v>
      </c>
      <c r="BQ199" s="82">
        <f t="shared" si="130"/>
        <v>0</v>
      </c>
      <c r="BR199" s="82">
        <f t="shared" si="130"/>
        <v>0</v>
      </c>
      <c r="BS199" s="82">
        <f t="shared" si="130"/>
        <v>0</v>
      </c>
      <c r="BT199" s="82">
        <f t="shared" si="130"/>
        <v>0</v>
      </c>
      <c r="BU199" s="82">
        <f t="shared" si="130"/>
        <v>0</v>
      </c>
      <c r="BV199" s="82">
        <f t="shared" si="130"/>
        <v>0</v>
      </c>
      <c r="BW199" s="82">
        <f t="shared" si="130"/>
        <v>0</v>
      </c>
      <c r="BX199" s="82">
        <f t="shared" ref="BX199:CG199" si="131">SUM(BX200:BX203)</f>
        <v>0</v>
      </c>
      <c r="BY199" s="82">
        <f t="shared" si="131"/>
        <v>0</v>
      </c>
      <c r="BZ199" s="82">
        <f t="shared" si="131"/>
        <v>0</v>
      </c>
      <c r="CA199" s="82">
        <f t="shared" si="131"/>
        <v>0</v>
      </c>
      <c r="CB199" s="82">
        <f t="shared" si="131"/>
        <v>0</v>
      </c>
      <c r="CC199" s="82">
        <f t="shared" si="131"/>
        <v>0</v>
      </c>
      <c r="CD199" s="82">
        <f t="shared" si="131"/>
        <v>0</v>
      </c>
      <c r="CE199" s="82">
        <f t="shared" si="131"/>
        <v>0</v>
      </c>
      <c r="CF199" s="82">
        <f t="shared" si="131"/>
        <v>0</v>
      </c>
      <c r="CG199" s="83">
        <f t="shared" si="131"/>
        <v>0</v>
      </c>
      <c r="CH199" s="18"/>
      <c r="CI199" s="90"/>
      <c r="CK199" s="80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2" t="s">
        <v>35</v>
      </c>
      <c r="G200" s="87" t="s">
        <v>105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0"/>
      <c r="CK200" s="80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2" t="s">
        <v>47</v>
      </c>
      <c r="G201" s="87" t="s">
        <v>106</v>
      </c>
      <c r="H201" s="65"/>
      <c r="I201" s="65"/>
      <c r="J201" s="55">
        <f t="shared" si="98"/>
        <v>36223.379999999997</v>
      </c>
      <c r="K201" s="66"/>
      <c r="L201" s="66">
        <v>631.41999999999996</v>
      </c>
      <c r="M201" s="66">
        <v>14879.16</v>
      </c>
      <c r="N201" s="66"/>
      <c r="O201" s="66"/>
      <c r="P201" s="66">
        <v>255.41</v>
      </c>
      <c r="Q201" s="66">
        <v>17133.86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2013.2</v>
      </c>
      <c r="AF201" s="66">
        <v>623.76</v>
      </c>
      <c r="AG201" s="66">
        <v>534.70000000000005</v>
      </c>
      <c r="AH201" s="66"/>
      <c r="AI201" s="66">
        <v>151.87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2" t="s">
        <v>69</v>
      </c>
      <c r="G202" s="87" t="s">
        <v>107</v>
      </c>
      <c r="H202" s="65"/>
      <c r="I202" s="65"/>
      <c r="J202" s="55">
        <f t="shared" si="98"/>
        <v>40172.06</v>
      </c>
      <c r="K202" s="66"/>
      <c r="L202" s="66">
        <v>693.87</v>
      </c>
      <c r="M202" s="66">
        <v>16565.439999999999</v>
      </c>
      <c r="N202" s="66"/>
      <c r="O202" s="66"/>
      <c r="P202" s="66"/>
      <c r="Q202" s="66">
        <v>19150.490000000002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2280.6999999999998</v>
      </c>
      <c r="AF202" s="66">
        <v>701.9</v>
      </c>
      <c r="AG202" s="66">
        <v>587.27</v>
      </c>
      <c r="AH202" s="66"/>
      <c r="AI202" s="66">
        <v>192.39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2" t="s">
        <v>71</v>
      </c>
      <c r="G203" s="87" t="s">
        <v>108</v>
      </c>
      <c r="H203" s="65"/>
      <c r="I203" s="65"/>
      <c r="J203" s="55">
        <f t="shared" si="98"/>
        <v>162562.82999999999</v>
      </c>
      <c r="K203" s="66"/>
      <c r="L203" s="66">
        <v>987.95</v>
      </c>
      <c r="M203" s="66">
        <v>78531.42</v>
      </c>
      <c r="N203" s="66"/>
      <c r="O203" s="66"/>
      <c r="P203" s="66">
        <v>70.7</v>
      </c>
      <c r="Q203" s="66">
        <v>77353.259999999995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3401.62</v>
      </c>
      <c r="AF203" s="66">
        <v>1071.03</v>
      </c>
      <c r="AG203" s="66">
        <v>802.88</v>
      </c>
      <c r="AH203" s="66"/>
      <c r="AI203" s="66">
        <v>343.97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17</v>
      </c>
      <c r="F204" s="91" t="s">
        <v>30</v>
      </c>
      <c r="G204" s="63"/>
      <c r="H204" s="63"/>
      <c r="I204" s="63"/>
      <c r="J204" s="55">
        <f t="shared" si="98"/>
        <v>152073.70999999996</v>
      </c>
      <c r="K204" s="82">
        <f>SUM(K205:K208)</f>
        <v>0</v>
      </c>
      <c r="L204" s="82">
        <f t="shared" ref="L204:BW204" si="133">SUM(L205:L208)</f>
        <v>2158.4</v>
      </c>
      <c r="M204" s="82">
        <f t="shared" si="133"/>
        <v>62336.09</v>
      </c>
      <c r="N204" s="82">
        <f t="shared" si="133"/>
        <v>0</v>
      </c>
      <c r="O204" s="82">
        <f t="shared" si="133"/>
        <v>0</v>
      </c>
      <c r="P204" s="82">
        <f t="shared" si="133"/>
        <v>597.38</v>
      </c>
      <c r="Q204" s="82">
        <f t="shared" si="133"/>
        <v>69347.899999999994</v>
      </c>
      <c r="R204" s="82">
        <f t="shared" si="133"/>
        <v>0</v>
      </c>
      <c r="S204" s="82">
        <f>SUM(S205:S208)</f>
        <v>0</v>
      </c>
      <c r="T204" s="82">
        <f t="shared" si="133"/>
        <v>0</v>
      </c>
      <c r="U204" s="82">
        <f t="shared" si="133"/>
        <v>6119.74</v>
      </c>
      <c r="V204" s="82">
        <f t="shared" si="133"/>
        <v>0</v>
      </c>
      <c r="W204" s="82">
        <f t="shared" si="133"/>
        <v>0</v>
      </c>
      <c r="X204" s="82">
        <f t="shared" si="133"/>
        <v>0</v>
      </c>
      <c r="Y204" s="82">
        <f t="shared" si="133"/>
        <v>0</v>
      </c>
      <c r="Z204" s="82">
        <f t="shared" si="133"/>
        <v>0</v>
      </c>
      <c r="AA204" s="82">
        <f t="shared" si="133"/>
        <v>0</v>
      </c>
      <c r="AB204" s="82">
        <f t="shared" si="133"/>
        <v>0</v>
      </c>
      <c r="AC204" s="82">
        <f t="shared" si="133"/>
        <v>0</v>
      </c>
      <c r="AD204" s="82">
        <f t="shared" si="133"/>
        <v>0</v>
      </c>
      <c r="AE204" s="82">
        <f t="shared" si="133"/>
        <v>6952.2699999999995</v>
      </c>
      <c r="AF204" s="82">
        <f t="shared" si="133"/>
        <v>2205.5699999999997</v>
      </c>
      <c r="AG204" s="82">
        <f t="shared" si="133"/>
        <v>1839.49</v>
      </c>
      <c r="AH204" s="82">
        <f t="shared" si="133"/>
        <v>0</v>
      </c>
      <c r="AI204" s="82">
        <f>SUM(AI205:AI208)</f>
        <v>516.87</v>
      </c>
      <c r="AJ204" s="82">
        <f t="shared" si="133"/>
        <v>0</v>
      </c>
      <c r="AK204" s="82">
        <f t="shared" si="133"/>
        <v>0</v>
      </c>
      <c r="AL204" s="82">
        <f t="shared" si="133"/>
        <v>0</v>
      </c>
      <c r="AM204" s="82">
        <f t="shared" si="133"/>
        <v>0</v>
      </c>
      <c r="AN204" s="82">
        <f t="shared" si="133"/>
        <v>0</v>
      </c>
      <c r="AO204" s="82">
        <f t="shared" si="133"/>
        <v>0</v>
      </c>
      <c r="AP204" s="82">
        <f t="shared" si="133"/>
        <v>0</v>
      </c>
      <c r="AQ204" s="82">
        <f t="shared" si="133"/>
        <v>0</v>
      </c>
      <c r="AR204" s="82">
        <f t="shared" si="133"/>
        <v>0</v>
      </c>
      <c r="AS204" s="82">
        <f t="shared" si="133"/>
        <v>0</v>
      </c>
      <c r="AT204" s="82">
        <f t="shared" si="133"/>
        <v>0</v>
      </c>
      <c r="AU204" s="82">
        <f t="shared" si="133"/>
        <v>0</v>
      </c>
      <c r="AV204" s="82">
        <f t="shared" si="133"/>
        <v>0</v>
      </c>
      <c r="AW204" s="82">
        <f t="shared" si="133"/>
        <v>0</v>
      </c>
      <c r="AX204" s="82">
        <f t="shared" si="133"/>
        <v>0</v>
      </c>
      <c r="AY204" s="82">
        <f t="shared" si="133"/>
        <v>0</v>
      </c>
      <c r="AZ204" s="82">
        <f t="shared" si="133"/>
        <v>0</v>
      </c>
      <c r="BA204" s="82">
        <f t="shared" si="133"/>
        <v>0</v>
      </c>
      <c r="BB204" s="82">
        <f t="shared" si="133"/>
        <v>0</v>
      </c>
      <c r="BC204" s="82">
        <f t="shared" si="133"/>
        <v>0</v>
      </c>
      <c r="BD204" s="82">
        <f t="shared" si="133"/>
        <v>0</v>
      </c>
      <c r="BE204" s="82">
        <f t="shared" si="133"/>
        <v>0</v>
      </c>
      <c r="BF204" s="82">
        <f t="shared" si="133"/>
        <v>0</v>
      </c>
      <c r="BG204" s="82">
        <f t="shared" si="133"/>
        <v>0</v>
      </c>
      <c r="BH204" s="82">
        <f t="shared" si="133"/>
        <v>0</v>
      </c>
      <c r="BI204" s="82">
        <f t="shared" si="133"/>
        <v>0</v>
      </c>
      <c r="BJ204" s="82">
        <f t="shared" si="133"/>
        <v>0</v>
      </c>
      <c r="BK204" s="82">
        <f t="shared" si="133"/>
        <v>0</v>
      </c>
      <c r="BL204" s="82">
        <f t="shared" si="133"/>
        <v>0</v>
      </c>
      <c r="BM204" s="82">
        <f t="shared" si="133"/>
        <v>0</v>
      </c>
      <c r="BN204" s="82">
        <f t="shared" si="133"/>
        <v>0</v>
      </c>
      <c r="BO204" s="82">
        <f t="shared" si="133"/>
        <v>0</v>
      </c>
      <c r="BP204" s="82">
        <f t="shared" si="133"/>
        <v>0</v>
      </c>
      <c r="BQ204" s="82">
        <f t="shared" si="133"/>
        <v>0</v>
      </c>
      <c r="BR204" s="82">
        <f t="shared" si="133"/>
        <v>0</v>
      </c>
      <c r="BS204" s="82">
        <f t="shared" si="133"/>
        <v>0</v>
      </c>
      <c r="BT204" s="82">
        <f t="shared" si="133"/>
        <v>0</v>
      </c>
      <c r="BU204" s="82">
        <f t="shared" si="133"/>
        <v>0</v>
      </c>
      <c r="BV204" s="82">
        <f t="shared" si="133"/>
        <v>0</v>
      </c>
      <c r="BW204" s="82">
        <f t="shared" si="133"/>
        <v>0</v>
      </c>
      <c r="BX204" s="82">
        <f t="shared" ref="BX204:CG204" si="134">SUM(BX205:BX208)</f>
        <v>0</v>
      </c>
      <c r="BY204" s="82">
        <f t="shared" si="134"/>
        <v>0</v>
      </c>
      <c r="BZ204" s="82">
        <f t="shared" si="134"/>
        <v>0</v>
      </c>
      <c r="CA204" s="82">
        <f t="shared" si="134"/>
        <v>0</v>
      </c>
      <c r="CB204" s="82">
        <f t="shared" si="134"/>
        <v>0</v>
      </c>
      <c r="CC204" s="82">
        <f t="shared" si="134"/>
        <v>0</v>
      </c>
      <c r="CD204" s="82">
        <f t="shared" si="134"/>
        <v>0</v>
      </c>
      <c r="CE204" s="82">
        <f t="shared" si="134"/>
        <v>0</v>
      </c>
      <c r="CF204" s="82">
        <f t="shared" si="134"/>
        <v>0</v>
      </c>
      <c r="CG204" s="83">
        <f t="shared" si="134"/>
        <v>0</v>
      </c>
      <c r="CH204" s="18"/>
      <c r="CI204" s="90"/>
      <c r="CK204" s="80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2" t="s">
        <v>35</v>
      </c>
      <c r="G205" s="87" t="s">
        <v>105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0"/>
      <c r="CK205" s="80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2" t="s">
        <v>47</v>
      </c>
      <c r="G206" s="87" t="s">
        <v>106</v>
      </c>
      <c r="H206" s="65"/>
      <c r="I206" s="65"/>
      <c r="J206" s="55">
        <f t="shared" si="98"/>
        <v>41954.17</v>
      </c>
      <c r="K206" s="66"/>
      <c r="L206" s="66">
        <v>707.32</v>
      </c>
      <c r="M206" s="66">
        <v>16921.91</v>
      </c>
      <c r="N206" s="66"/>
      <c r="O206" s="66"/>
      <c r="P206" s="66">
        <v>597.38</v>
      </c>
      <c r="Q206" s="66">
        <v>19681.849999999999</v>
      </c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>
        <v>2465.52</v>
      </c>
      <c r="AF206" s="66">
        <v>778.05</v>
      </c>
      <c r="AG206" s="66">
        <v>670.88</v>
      </c>
      <c r="AH206" s="66"/>
      <c r="AI206" s="66">
        <v>131.26</v>
      </c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2" t="s">
        <v>69</v>
      </c>
      <c r="G207" s="87" t="s">
        <v>107</v>
      </c>
      <c r="H207" s="65"/>
      <c r="I207" s="65"/>
      <c r="J207" s="55">
        <f t="shared" si="98"/>
        <v>88973.42</v>
      </c>
      <c r="K207" s="66"/>
      <c r="L207" s="66">
        <v>1235.42</v>
      </c>
      <c r="M207" s="66">
        <v>37724.07</v>
      </c>
      <c r="N207" s="66"/>
      <c r="O207" s="66"/>
      <c r="P207" s="66"/>
      <c r="Q207" s="66">
        <v>43737.68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3763.13</v>
      </c>
      <c r="AF207" s="66">
        <v>1195.3699999999999</v>
      </c>
      <c r="AG207" s="66">
        <v>992.29</v>
      </c>
      <c r="AH207" s="66"/>
      <c r="AI207" s="66">
        <v>325.45999999999998</v>
      </c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2" t="s">
        <v>71</v>
      </c>
      <c r="G208" s="87" t="s">
        <v>108</v>
      </c>
      <c r="H208" s="65"/>
      <c r="I208" s="65"/>
      <c r="J208" s="55">
        <f t="shared" ref="J208:J271" si="135">SUM(K208:CG208)</f>
        <v>21146.12</v>
      </c>
      <c r="K208" s="66"/>
      <c r="L208" s="66">
        <v>215.66</v>
      </c>
      <c r="M208" s="66">
        <v>7690.11</v>
      </c>
      <c r="N208" s="66"/>
      <c r="O208" s="66"/>
      <c r="P208" s="66"/>
      <c r="Q208" s="66">
        <v>5928.37</v>
      </c>
      <c r="R208" s="66"/>
      <c r="S208" s="66"/>
      <c r="T208" s="66"/>
      <c r="U208" s="66">
        <v>6119.74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723.62</v>
      </c>
      <c r="AF208" s="66">
        <v>232.15</v>
      </c>
      <c r="AG208" s="66">
        <v>176.32</v>
      </c>
      <c r="AH208" s="66"/>
      <c r="AI208" s="66">
        <v>60.15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2"/>
      <c r="C209" s="72"/>
      <c r="D209" s="72"/>
      <c r="E209" s="72"/>
      <c r="F209" s="72"/>
      <c r="G209" s="72"/>
      <c r="H209" s="72"/>
      <c r="I209" s="73"/>
      <c r="J209" s="74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6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109</v>
      </c>
      <c r="E210" s="49" t="s">
        <v>110</v>
      </c>
      <c r="F210" s="49"/>
      <c r="G210" s="49"/>
      <c r="H210" s="49"/>
      <c r="I210" s="49"/>
      <c r="J210" s="55">
        <f t="shared" si="135"/>
        <v>4409.9299999999994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1826.52</v>
      </c>
      <c r="N210" s="56">
        <f t="shared" si="137"/>
        <v>0</v>
      </c>
      <c r="O210" s="56">
        <f t="shared" si="137"/>
        <v>44.68</v>
      </c>
      <c r="P210" s="56">
        <f t="shared" si="137"/>
        <v>18.95</v>
      </c>
      <c r="Q210" s="56">
        <f t="shared" si="137"/>
        <v>1251.31</v>
      </c>
      <c r="R210" s="56">
        <f t="shared" si="137"/>
        <v>0</v>
      </c>
      <c r="S210" s="56">
        <f t="shared" si="137"/>
        <v>0</v>
      </c>
      <c r="T210" s="56">
        <f t="shared" si="137"/>
        <v>0</v>
      </c>
      <c r="U210" s="56">
        <f t="shared" si="137"/>
        <v>782.07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37.549999999999997</v>
      </c>
      <c r="Z210" s="56">
        <f t="shared" si="137"/>
        <v>26.72</v>
      </c>
      <c r="AA210" s="56">
        <f t="shared" si="137"/>
        <v>253.45</v>
      </c>
      <c r="AB210" s="56">
        <f t="shared" si="137"/>
        <v>0</v>
      </c>
      <c r="AC210" s="56">
        <f t="shared" si="137"/>
        <v>16.45</v>
      </c>
      <c r="AD210" s="56">
        <f t="shared" si="137"/>
        <v>65.790000000000006</v>
      </c>
      <c r="AE210" s="56">
        <f t="shared" si="137"/>
        <v>56.63</v>
      </c>
      <c r="AF210" s="56">
        <f t="shared" si="137"/>
        <v>16.23</v>
      </c>
      <c r="AG210" s="56">
        <f t="shared" si="137"/>
        <v>11.11</v>
      </c>
      <c r="AH210" s="56">
        <f t="shared" si="137"/>
        <v>0</v>
      </c>
      <c r="AI210" s="56">
        <f t="shared" si="137"/>
        <v>2.4700000000000002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15</v>
      </c>
      <c r="F211" s="81" t="s">
        <v>14</v>
      </c>
      <c r="G211" s="63"/>
      <c r="H211" s="63"/>
      <c r="I211" s="63"/>
      <c r="J211" s="55">
        <f t="shared" si="135"/>
        <v>4409.9299999999994</v>
      </c>
      <c r="K211" s="82">
        <f>SUM(K212:K213)</f>
        <v>0</v>
      </c>
      <c r="L211" s="82">
        <f t="shared" ref="L211:BW211" si="139">SUM(L212:L213)</f>
        <v>0</v>
      </c>
      <c r="M211" s="82">
        <f t="shared" si="139"/>
        <v>1826.52</v>
      </c>
      <c r="N211" s="82">
        <f t="shared" si="139"/>
        <v>0</v>
      </c>
      <c r="O211" s="82">
        <f t="shared" si="139"/>
        <v>44.68</v>
      </c>
      <c r="P211" s="82">
        <f t="shared" si="139"/>
        <v>18.95</v>
      </c>
      <c r="Q211" s="82">
        <f t="shared" si="139"/>
        <v>1251.31</v>
      </c>
      <c r="R211" s="82">
        <f t="shared" si="139"/>
        <v>0</v>
      </c>
      <c r="S211" s="82">
        <f>SUM(S212:S213)</f>
        <v>0</v>
      </c>
      <c r="T211" s="82">
        <f t="shared" si="139"/>
        <v>0</v>
      </c>
      <c r="U211" s="82">
        <f t="shared" si="139"/>
        <v>782.07</v>
      </c>
      <c r="V211" s="82">
        <f t="shared" si="139"/>
        <v>0</v>
      </c>
      <c r="W211" s="82">
        <f t="shared" si="139"/>
        <v>0</v>
      </c>
      <c r="X211" s="82">
        <f t="shared" si="139"/>
        <v>0</v>
      </c>
      <c r="Y211" s="82">
        <f t="shared" si="139"/>
        <v>37.549999999999997</v>
      </c>
      <c r="Z211" s="82">
        <f t="shared" si="139"/>
        <v>26.72</v>
      </c>
      <c r="AA211" s="82">
        <f t="shared" si="139"/>
        <v>253.45</v>
      </c>
      <c r="AB211" s="82">
        <f t="shared" si="139"/>
        <v>0</v>
      </c>
      <c r="AC211" s="82">
        <f t="shared" si="139"/>
        <v>16.45</v>
      </c>
      <c r="AD211" s="82">
        <f t="shared" si="139"/>
        <v>65.790000000000006</v>
      </c>
      <c r="AE211" s="82">
        <f t="shared" si="139"/>
        <v>56.63</v>
      </c>
      <c r="AF211" s="82">
        <f t="shared" si="139"/>
        <v>16.23</v>
      </c>
      <c r="AG211" s="82">
        <f t="shared" si="139"/>
        <v>11.11</v>
      </c>
      <c r="AH211" s="82">
        <f>SUM(AH212:AH213)</f>
        <v>0</v>
      </c>
      <c r="AI211" s="82">
        <f>SUM(AI212:AI213)</f>
        <v>2.4700000000000002</v>
      </c>
      <c r="AJ211" s="82">
        <f>SUM(AJ212:AJ213)</f>
        <v>0</v>
      </c>
      <c r="AK211" s="82">
        <f>SUM(AK212:AK213)</f>
        <v>0</v>
      </c>
      <c r="AL211" s="82">
        <f t="shared" si="139"/>
        <v>0</v>
      </c>
      <c r="AM211" s="82">
        <f t="shared" si="139"/>
        <v>0</v>
      </c>
      <c r="AN211" s="82">
        <f t="shared" si="139"/>
        <v>0</v>
      </c>
      <c r="AO211" s="82">
        <f t="shared" si="139"/>
        <v>0</v>
      </c>
      <c r="AP211" s="82">
        <f t="shared" si="139"/>
        <v>0</v>
      </c>
      <c r="AQ211" s="82">
        <f t="shared" si="139"/>
        <v>0</v>
      </c>
      <c r="AR211" s="82">
        <f t="shared" si="139"/>
        <v>0</v>
      </c>
      <c r="AS211" s="82">
        <f t="shared" si="139"/>
        <v>0</v>
      </c>
      <c r="AT211" s="82">
        <f t="shared" si="139"/>
        <v>0</v>
      </c>
      <c r="AU211" s="82">
        <f t="shared" si="139"/>
        <v>0</v>
      </c>
      <c r="AV211" s="82">
        <f t="shared" si="139"/>
        <v>0</v>
      </c>
      <c r="AW211" s="82">
        <f t="shared" si="139"/>
        <v>0</v>
      </c>
      <c r="AX211" s="82">
        <f t="shared" si="139"/>
        <v>0</v>
      </c>
      <c r="AY211" s="82">
        <f t="shared" si="139"/>
        <v>0</v>
      </c>
      <c r="AZ211" s="82">
        <f t="shared" si="139"/>
        <v>0</v>
      </c>
      <c r="BA211" s="82">
        <f t="shared" si="139"/>
        <v>0</v>
      </c>
      <c r="BB211" s="82">
        <f t="shared" si="139"/>
        <v>0</v>
      </c>
      <c r="BC211" s="82">
        <f t="shared" si="139"/>
        <v>0</v>
      </c>
      <c r="BD211" s="82">
        <f t="shared" si="139"/>
        <v>0</v>
      </c>
      <c r="BE211" s="82">
        <f t="shared" si="139"/>
        <v>0</v>
      </c>
      <c r="BF211" s="82">
        <f t="shared" si="139"/>
        <v>0</v>
      </c>
      <c r="BG211" s="82">
        <f t="shared" si="139"/>
        <v>0</v>
      </c>
      <c r="BH211" s="82">
        <f t="shared" si="139"/>
        <v>0</v>
      </c>
      <c r="BI211" s="82">
        <f t="shared" si="139"/>
        <v>0</v>
      </c>
      <c r="BJ211" s="82">
        <f t="shared" si="139"/>
        <v>0</v>
      </c>
      <c r="BK211" s="82">
        <f t="shared" si="139"/>
        <v>0</v>
      </c>
      <c r="BL211" s="82">
        <f t="shared" si="139"/>
        <v>0</v>
      </c>
      <c r="BM211" s="82">
        <f t="shared" si="139"/>
        <v>0</v>
      </c>
      <c r="BN211" s="82">
        <f t="shared" si="139"/>
        <v>0</v>
      </c>
      <c r="BO211" s="82">
        <f t="shared" si="139"/>
        <v>0</v>
      </c>
      <c r="BP211" s="82">
        <f t="shared" si="139"/>
        <v>0</v>
      </c>
      <c r="BQ211" s="82">
        <f t="shared" si="139"/>
        <v>0</v>
      </c>
      <c r="BR211" s="82">
        <f t="shared" si="139"/>
        <v>0</v>
      </c>
      <c r="BS211" s="82">
        <f t="shared" si="139"/>
        <v>0</v>
      </c>
      <c r="BT211" s="82">
        <f t="shared" si="139"/>
        <v>0</v>
      </c>
      <c r="BU211" s="82">
        <f t="shared" si="139"/>
        <v>0</v>
      </c>
      <c r="BV211" s="82">
        <f t="shared" si="139"/>
        <v>0</v>
      </c>
      <c r="BW211" s="82">
        <f t="shared" si="139"/>
        <v>0</v>
      </c>
      <c r="BX211" s="82">
        <f t="shared" ref="BX211:CG211" si="140">SUM(BX212:BX213)</f>
        <v>0</v>
      </c>
      <c r="BY211" s="82">
        <f t="shared" si="140"/>
        <v>0</v>
      </c>
      <c r="BZ211" s="82">
        <f t="shared" si="140"/>
        <v>0</v>
      </c>
      <c r="CA211" s="82">
        <f t="shared" si="140"/>
        <v>0</v>
      </c>
      <c r="CB211" s="82">
        <f t="shared" si="140"/>
        <v>0</v>
      </c>
      <c r="CC211" s="82">
        <f t="shared" si="140"/>
        <v>0</v>
      </c>
      <c r="CD211" s="82">
        <f t="shared" si="140"/>
        <v>0</v>
      </c>
      <c r="CE211" s="82">
        <f t="shared" si="140"/>
        <v>0</v>
      </c>
      <c r="CF211" s="82">
        <f t="shared" si="140"/>
        <v>0</v>
      </c>
      <c r="CG211" s="83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2" t="s">
        <v>35</v>
      </c>
      <c r="G212" s="87" t="s">
        <v>111</v>
      </c>
      <c r="H212" s="65"/>
      <c r="I212" s="65"/>
      <c r="J212" s="55">
        <f t="shared" si="135"/>
        <v>230.73999999999998</v>
      </c>
      <c r="K212" s="66"/>
      <c r="L212" s="66"/>
      <c r="M212" s="66"/>
      <c r="N212" s="66"/>
      <c r="O212" s="66">
        <v>44.68</v>
      </c>
      <c r="P212" s="66">
        <v>18.95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11.58</v>
      </c>
      <c r="AA212" s="66">
        <v>49.69</v>
      </c>
      <c r="AB212" s="66"/>
      <c r="AC212" s="66">
        <v>3.88</v>
      </c>
      <c r="AD212" s="66">
        <v>15.52</v>
      </c>
      <c r="AE212" s="66">
        <v>56.63</v>
      </c>
      <c r="AF212" s="66">
        <v>16.23</v>
      </c>
      <c r="AG212" s="66">
        <v>11.11</v>
      </c>
      <c r="AH212" s="66"/>
      <c r="AI212" s="66">
        <v>2.4700000000000002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2" t="s">
        <v>47</v>
      </c>
      <c r="G213" s="87" t="s">
        <v>112</v>
      </c>
      <c r="H213" s="65"/>
      <c r="I213" s="65"/>
      <c r="J213" s="55">
        <f t="shared" si="135"/>
        <v>4179.1900000000005</v>
      </c>
      <c r="K213" s="66"/>
      <c r="L213" s="66"/>
      <c r="M213" s="66">
        <v>1826.52</v>
      </c>
      <c r="N213" s="66"/>
      <c r="O213" s="66"/>
      <c r="P213" s="66"/>
      <c r="Q213" s="66">
        <v>1251.31</v>
      </c>
      <c r="R213" s="66"/>
      <c r="S213" s="66"/>
      <c r="T213" s="66">
        <v>0</v>
      </c>
      <c r="U213" s="66">
        <v>782.07</v>
      </c>
      <c r="V213" s="66"/>
      <c r="W213" s="66"/>
      <c r="X213" s="66"/>
      <c r="Y213" s="66">
        <v>37.549999999999997</v>
      </c>
      <c r="Z213" s="66">
        <v>15.14</v>
      </c>
      <c r="AA213" s="66">
        <v>203.76</v>
      </c>
      <c r="AB213" s="66"/>
      <c r="AC213" s="66">
        <v>12.57</v>
      </c>
      <c r="AD213" s="66">
        <v>50.27</v>
      </c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0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17</v>
      </c>
      <c r="F214" s="91" t="s">
        <v>30</v>
      </c>
      <c r="G214" s="63"/>
      <c r="H214" s="63"/>
      <c r="I214" s="63"/>
      <c r="J214" s="55">
        <f t="shared" si="135"/>
        <v>0</v>
      </c>
      <c r="K214" s="82">
        <f>SUM(K215:K216)</f>
        <v>0</v>
      </c>
      <c r="L214" s="82">
        <f t="shared" ref="L214:BW214" si="141">SUM(L215:L216)</f>
        <v>0</v>
      </c>
      <c r="M214" s="82">
        <f t="shared" si="141"/>
        <v>0</v>
      </c>
      <c r="N214" s="82">
        <f t="shared" si="141"/>
        <v>0</v>
      </c>
      <c r="O214" s="82">
        <f t="shared" si="141"/>
        <v>0</v>
      </c>
      <c r="P214" s="82">
        <f t="shared" si="141"/>
        <v>0</v>
      </c>
      <c r="Q214" s="82">
        <f t="shared" si="141"/>
        <v>0</v>
      </c>
      <c r="R214" s="82">
        <f t="shared" si="141"/>
        <v>0</v>
      </c>
      <c r="S214" s="82">
        <f t="shared" si="141"/>
        <v>0</v>
      </c>
      <c r="T214" s="82">
        <f t="shared" si="141"/>
        <v>0</v>
      </c>
      <c r="U214" s="82">
        <f t="shared" si="141"/>
        <v>0</v>
      </c>
      <c r="V214" s="82">
        <f t="shared" si="141"/>
        <v>0</v>
      </c>
      <c r="W214" s="82">
        <f t="shared" si="141"/>
        <v>0</v>
      </c>
      <c r="X214" s="82">
        <f t="shared" si="141"/>
        <v>0</v>
      </c>
      <c r="Y214" s="82">
        <f t="shared" si="141"/>
        <v>0</v>
      </c>
      <c r="Z214" s="82">
        <f t="shared" si="141"/>
        <v>0</v>
      </c>
      <c r="AA214" s="82">
        <f t="shared" si="141"/>
        <v>0</v>
      </c>
      <c r="AB214" s="82">
        <f t="shared" si="141"/>
        <v>0</v>
      </c>
      <c r="AC214" s="82">
        <f t="shared" si="141"/>
        <v>0</v>
      </c>
      <c r="AD214" s="82">
        <f t="shared" si="141"/>
        <v>0</v>
      </c>
      <c r="AE214" s="82">
        <f t="shared" si="141"/>
        <v>0</v>
      </c>
      <c r="AF214" s="82">
        <f t="shared" si="141"/>
        <v>0</v>
      </c>
      <c r="AG214" s="82">
        <f t="shared" si="141"/>
        <v>0</v>
      </c>
      <c r="AH214" s="82">
        <f t="shared" si="141"/>
        <v>0</v>
      </c>
      <c r="AI214" s="82">
        <f t="shared" si="141"/>
        <v>0</v>
      </c>
      <c r="AJ214" s="82">
        <f t="shared" si="141"/>
        <v>0</v>
      </c>
      <c r="AK214" s="82">
        <f t="shared" si="141"/>
        <v>0</v>
      </c>
      <c r="AL214" s="82">
        <f t="shared" si="141"/>
        <v>0</v>
      </c>
      <c r="AM214" s="82">
        <f t="shared" si="141"/>
        <v>0</v>
      </c>
      <c r="AN214" s="82">
        <f t="shared" si="141"/>
        <v>0</v>
      </c>
      <c r="AO214" s="82">
        <f t="shared" si="141"/>
        <v>0</v>
      </c>
      <c r="AP214" s="82">
        <f t="shared" si="141"/>
        <v>0</v>
      </c>
      <c r="AQ214" s="82">
        <f t="shared" si="141"/>
        <v>0</v>
      </c>
      <c r="AR214" s="82">
        <f t="shared" si="141"/>
        <v>0</v>
      </c>
      <c r="AS214" s="82">
        <f t="shared" si="141"/>
        <v>0</v>
      </c>
      <c r="AT214" s="82">
        <f t="shared" si="141"/>
        <v>0</v>
      </c>
      <c r="AU214" s="82">
        <f t="shared" si="141"/>
        <v>0</v>
      </c>
      <c r="AV214" s="82">
        <f t="shared" si="141"/>
        <v>0</v>
      </c>
      <c r="AW214" s="82">
        <f t="shared" si="141"/>
        <v>0</v>
      </c>
      <c r="AX214" s="82">
        <f t="shared" si="141"/>
        <v>0</v>
      </c>
      <c r="AY214" s="82">
        <f t="shared" si="141"/>
        <v>0</v>
      </c>
      <c r="AZ214" s="82">
        <f t="shared" si="141"/>
        <v>0</v>
      </c>
      <c r="BA214" s="82">
        <f t="shared" si="141"/>
        <v>0</v>
      </c>
      <c r="BB214" s="82">
        <f t="shared" si="141"/>
        <v>0</v>
      </c>
      <c r="BC214" s="82">
        <f t="shared" si="141"/>
        <v>0</v>
      </c>
      <c r="BD214" s="82">
        <f t="shared" si="141"/>
        <v>0</v>
      </c>
      <c r="BE214" s="82">
        <f t="shared" si="141"/>
        <v>0</v>
      </c>
      <c r="BF214" s="82">
        <f t="shared" si="141"/>
        <v>0</v>
      </c>
      <c r="BG214" s="82">
        <f t="shared" si="141"/>
        <v>0</v>
      </c>
      <c r="BH214" s="82">
        <f t="shared" si="141"/>
        <v>0</v>
      </c>
      <c r="BI214" s="82">
        <f t="shared" si="141"/>
        <v>0</v>
      </c>
      <c r="BJ214" s="82">
        <f t="shared" si="141"/>
        <v>0</v>
      </c>
      <c r="BK214" s="82">
        <f t="shared" si="141"/>
        <v>0</v>
      </c>
      <c r="BL214" s="82">
        <f t="shared" si="141"/>
        <v>0</v>
      </c>
      <c r="BM214" s="82">
        <f t="shared" si="141"/>
        <v>0</v>
      </c>
      <c r="BN214" s="82">
        <f t="shared" si="141"/>
        <v>0</v>
      </c>
      <c r="BO214" s="82">
        <f t="shared" si="141"/>
        <v>0</v>
      </c>
      <c r="BP214" s="82">
        <f t="shared" si="141"/>
        <v>0</v>
      </c>
      <c r="BQ214" s="82">
        <f t="shared" si="141"/>
        <v>0</v>
      </c>
      <c r="BR214" s="82">
        <f t="shared" si="141"/>
        <v>0</v>
      </c>
      <c r="BS214" s="82">
        <f t="shared" si="141"/>
        <v>0</v>
      </c>
      <c r="BT214" s="82">
        <f t="shared" si="141"/>
        <v>0</v>
      </c>
      <c r="BU214" s="82">
        <f t="shared" si="141"/>
        <v>0</v>
      </c>
      <c r="BV214" s="82">
        <f t="shared" si="141"/>
        <v>0</v>
      </c>
      <c r="BW214" s="82">
        <f t="shared" si="141"/>
        <v>0</v>
      </c>
      <c r="BX214" s="82">
        <f t="shared" ref="BX214:CG214" si="142">SUM(BX215:BX216)</f>
        <v>0</v>
      </c>
      <c r="BY214" s="82">
        <f t="shared" si="142"/>
        <v>0</v>
      </c>
      <c r="BZ214" s="82">
        <f t="shared" si="142"/>
        <v>0</v>
      </c>
      <c r="CA214" s="82">
        <f t="shared" si="142"/>
        <v>0</v>
      </c>
      <c r="CB214" s="82">
        <f t="shared" si="142"/>
        <v>0</v>
      </c>
      <c r="CC214" s="82">
        <f t="shared" si="142"/>
        <v>0</v>
      </c>
      <c r="CD214" s="82">
        <f t="shared" si="142"/>
        <v>0</v>
      </c>
      <c r="CE214" s="82">
        <f t="shared" si="142"/>
        <v>0</v>
      </c>
      <c r="CF214" s="82">
        <f t="shared" si="142"/>
        <v>0</v>
      </c>
      <c r="CG214" s="83">
        <f t="shared" si="142"/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2" t="s">
        <v>35</v>
      </c>
      <c r="G215" s="87" t="s">
        <v>111</v>
      </c>
      <c r="H215" s="65"/>
      <c r="I215" s="65"/>
      <c r="J215" s="55">
        <f t="shared" si="135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2" t="s">
        <v>47</v>
      </c>
      <c r="G216" s="87" t="s">
        <v>112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2"/>
      <c r="C217" s="72"/>
      <c r="D217" s="72"/>
      <c r="E217" s="72"/>
      <c r="F217" s="72"/>
      <c r="G217" s="72"/>
      <c r="H217" s="72"/>
      <c r="I217" s="73"/>
      <c r="J217" s="74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6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113</v>
      </c>
      <c r="E218" s="60" t="s">
        <v>114</v>
      </c>
      <c r="F218" s="50"/>
      <c r="G218" s="49"/>
      <c r="H218" s="49"/>
      <c r="I218" s="49"/>
      <c r="J218" s="55">
        <f t="shared" si="135"/>
        <v>114213.76999999999</v>
      </c>
      <c r="K218" s="56">
        <f>SUM(K219,K227)</f>
        <v>0</v>
      </c>
      <c r="L218" s="56">
        <f t="shared" ref="L218:BW218" si="143">SUM(L219,L227)</f>
        <v>555.29999999999995</v>
      </c>
      <c r="M218" s="56">
        <f t="shared" si="143"/>
        <v>16153.359999999999</v>
      </c>
      <c r="N218" s="56">
        <f t="shared" si="143"/>
        <v>0</v>
      </c>
      <c r="O218" s="56">
        <f t="shared" si="143"/>
        <v>390.33</v>
      </c>
      <c r="P218" s="56">
        <f t="shared" si="143"/>
        <v>872.17</v>
      </c>
      <c r="Q218" s="56">
        <f t="shared" si="143"/>
        <v>15064.439999999999</v>
      </c>
      <c r="R218" s="56">
        <f t="shared" si="143"/>
        <v>0</v>
      </c>
      <c r="S218" s="56">
        <f t="shared" si="143"/>
        <v>1826.11</v>
      </c>
      <c r="T218" s="56">
        <f t="shared" si="143"/>
        <v>14895.4</v>
      </c>
      <c r="U218" s="56">
        <f t="shared" si="143"/>
        <v>41000.6</v>
      </c>
      <c r="V218" s="56">
        <f t="shared" si="143"/>
        <v>0</v>
      </c>
      <c r="W218" s="56">
        <f t="shared" si="143"/>
        <v>133.26</v>
      </c>
      <c r="X218" s="56">
        <f t="shared" si="143"/>
        <v>162.19</v>
      </c>
      <c r="Y218" s="56">
        <f t="shared" si="143"/>
        <v>0</v>
      </c>
      <c r="Z218" s="56">
        <f t="shared" si="143"/>
        <v>0</v>
      </c>
      <c r="AA218" s="56">
        <f t="shared" si="143"/>
        <v>0</v>
      </c>
      <c r="AB218" s="56">
        <f t="shared" si="143"/>
        <v>0</v>
      </c>
      <c r="AC218" s="56">
        <f t="shared" si="143"/>
        <v>3697.31</v>
      </c>
      <c r="AD218" s="56">
        <f t="shared" si="143"/>
        <v>16493.21</v>
      </c>
      <c r="AE218" s="56">
        <f t="shared" si="143"/>
        <v>1999.08</v>
      </c>
      <c r="AF218" s="56">
        <f t="shared" si="143"/>
        <v>563.44000000000005</v>
      </c>
      <c r="AG218" s="56">
        <f t="shared" si="143"/>
        <v>255.56</v>
      </c>
      <c r="AH218" s="56">
        <f t="shared" si="143"/>
        <v>0</v>
      </c>
      <c r="AI218" s="56">
        <f t="shared" si="143"/>
        <v>89.29</v>
      </c>
      <c r="AJ218" s="56">
        <f t="shared" si="143"/>
        <v>62.72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15</v>
      </c>
      <c r="F219" s="81" t="s">
        <v>14</v>
      </c>
      <c r="G219" s="63"/>
      <c r="H219" s="63"/>
      <c r="I219" s="63"/>
      <c r="J219" s="55">
        <f t="shared" si="135"/>
        <v>17846.759999999995</v>
      </c>
      <c r="K219" s="56">
        <f>SUM(K220:K221)</f>
        <v>0</v>
      </c>
      <c r="L219" s="56">
        <f t="shared" ref="L219:BW219" si="145">SUM(L220:L221)</f>
        <v>106.5</v>
      </c>
      <c r="M219" s="56">
        <f t="shared" si="145"/>
        <v>3243.89</v>
      </c>
      <c r="N219" s="56">
        <f t="shared" si="145"/>
        <v>0</v>
      </c>
      <c r="O219" s="56">
        <f t="shared" si="145"/>
        <v>123.64</v>
      </c>
      <c r="P219" s="56">
        <f t="shared" si="145"/>
        <v>229.99</v>
      </c>
      <c r="Q219" s="56">
        <f t="shared" si="145"/>
        <v>3631.05</v>
      </c>
      <c r="R219" s="56">
        <f t="shared" si="145"/>
        <v>0</v>
      </c>
      <c r="S219" s="56">
        <f t="shared" si="145"/>
        <v>665.5</v>
      </c>
      <c r="T219" s="56">
        <f t="shared" si="145"/>
        <v>1891.47</v>
      </c>
      <c r="U219" s="56">
        <f t="shared" si="145"/>
        <v>6995.13</v>
      </c>
      <c r="V219" s="56">
        <f t="shared" si="145"/>
        <v>0</v>
      </c>
      <c r="W219" s="56">
        <f t="shared" si="145"/>
        <v>133.26</v>
      </c>
      <c r="X219" s="56">
        <f t="shared" si="145"/>
        <v>162.19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419.84</v>
      </c>
      <c r="AF219" s="56">
        <f t="shared" si="145"/>
        <v>117.52</v>
      </c>
      <c r="AG219" s="56">
        <f t="shared" si="145"/>
        <v>56.3</v>
      </c>
      <c r="AH219" s="56">
        <f t="shared" si="145"/>
        <v>0</v>
      </c>
      <c r="AI219" s="56">
        <f t="shared" si="145"/>
        <v>7.76</v>
      </c>
      <c r="AJ219" s="56">
        <f t="shared" si="145"/>
        <v>62.72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4" t="s">
        <v>35</v>
      </c>
      <c r="G220" s="99" t="s">
        <v>115</v>
      </c>
      <c r="H220" s="63"/>
      <c r="I220" s="63"/>
      <c r="J220" s="55">
        <f t="shared" si="135"/>
        <v>0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9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4" t="s">
        <v>47</v>
      </c>
      <c r="G221" s="85" t="s">
        <v>116</v>
      </c>
      <c r="H221" s="63"/>
      <c r="I221" s="63"/>
      <c r="J221" s="55">
        <f t="shared" si="135"/>
        <v>17846.759999999995</v>
      </c>
      <c r="K221" s="82">
        <f>SUM(K222:K226)</f>
        <v>0</v>
      </c>
      <c r="L221" s="82">
        <f t="shared" ref="L221:BW221" si="147">SUM(L222:L226)</f>
        <v>106.5</v>
      </c>
      <c r="M221" s="82">
        <f t="shared" si="147"/>
        <v>3243.89</v>
      </c>
      <c r="N221" s="82">
        <f t="shared" si="147"/>
        <v>0</v>
      </c>
      <c r="O221" s="82">
        <f t="shared" si="147"/>
        <v>123.64</v>
      </c>
      <c r="P221" s="82">
        <f t="shared" si="147"/>
        <v>229.99</v>
      </c>
      <c r="Q221" s="82">
        <f t="shared" si="147"/>
        <v>3631.05</v>
      </c>
      <c r="R221" s="82">
        <f t="shared" si="147"/>
        <v>0</v>
      </c>
      <c r="S221" s="82">
        <f t="shared" si="147"/>
        <v>665.5</v>
      </c>
      <c r="T221" s="82">
        <f t="shared" si="147"/>
        <v>1891.47</v>
      </c>
      <c r="U221" s="82">
        <f t="shared" si="147"/>
        <v>6995.13</v>
      </c>
      <c r="V221" s="82">
        <f t="shared" si="147"/>
        <v>0</v>
      </c>
      <c r="W221" s="82">
        <f t="shared" si="147"/>
        <v>133.26</v>
      </c>
      <c r="X221" s="82">
        <f>SUM(X222:X226)</f>
        <v>162.19</v>
      </c>
      <c r="Y221" s="82">
        <f t="shared" si="147"/>
        <v>0</v>
      </c>
      <c r="Z221" s="82">
        <f t="shared" si="147"/>
        <v>0</v>
      </c>
      <c r="AA221" s="82">
        <f t="shared" si="147"/>
        <v>0</v>
      </c>
      <c r="AB221" s="82">
        <f t="shared" si="147"/>
        <v>0</v>
      </c>
      <c r="AC221" s="82">
        <f t="shared" si="147"/>
        <v>0</v>
      </c>
      <c r="AD221" s="82">
        <f t="shared" si="147"/>
        <v>0</v>
      </c>
      <c r="AE221" s="82">
        <f t="shared" si="147"/>
        <v>419.84</v>
      </c>
      <c r="AF221" s="82">
        <f t="shared" si="147"/>
        <v>117.52</v>
      </c>
      <c r="AG221" s="82">
        <f t="shared" si="147"/>
        <v>56.3</v>
      </c>
      <c r="AH221" s="82">
        <f t="shared" si="147"/>
        <v>0</v>
      </c>
      <c r="AI221" s="82">
        <f t="shared" si="147"/>
        <v>7.76</v>
      </c>
      <c r="AJ221" s="82">
        <f t="shared" si="147"/>
        <v>62.72</v>
      </c>
      <c r="AK221" s="82">
        <f t="shared" si="147"/>
        <v>0</v>
      </c>
      <c r="AL221" s="82">
        <f t="shared" si="147"/>
        <v>0</v>
      </c>
      <c r="AM221" s="82">
        <f t="shared" si="147"/>
        <v>0</v>
      </c>
      <c r="AN221" s="82">
        <f t="shared" si="147"/>
        <v>0</v>
      </c>
      <c r="AO221" s="82">
        <f t="shared" si="147"/>
        <v>0</v>
      </c>
      <c r="AP221" s="82">
        <f t="shared" si="147"/>
        <v>0</v>
      </c>
      <c r="AQ221" s="82">
        <f t="shared" si="147"/>
        <v>0</v>
      </c>
      <c r="AR221" s="82">
        <f t="shared" si="147"/>
        <v>0</v>
      </c>
      <c r="AS221" s="82">
        <f t="shared" si="147"/>
        <v>0</v>
      </c>
      <c r="AT221" s="82">
        <f t="shared" si="147"/>
        <v>0</v>
      </c>
      <c r="AU221" s="82">
        <f t="shared" si="147"/>
        <v>0</v>
      </c>
      <c r="AV221" s="82">
        <f t="shared" si="147"/>
        <v>0</v>
      </c>
      <c r="AW221" s="82">
        <f t="shared" si="147"/>
        <v>0</v>
      </c>
      <c r="AX221" s="82">
        <f t="shared" si="147"/>
        <v>0</v>
      </c>
      <c r="AY221" s="82">
        <f t="shared" si="147"/>
        <v>0</v>
      </c>
      <c r="AZ221" s="82">
        <f t="shared" si="147"/>
        <v>0</v>
      </c>
      <c r="BA221" s="82">
        <f t="shared" si="147"/>
        <v>0</v>
      </c>
      <c r="BB221" s="82">
        <f t="shared" si="147"/>
        <v>0</v>
      </c>
      <c r="BC221" s="82">
        <f t="shared" si="147"/>
        <v>0</v>
      </c>
      <c r="BD221" s="82">
        <f t="shared" si="147"/>
        <v>0</v>
      </c>
      <c r="BE221" s="82">
        <f t="shared" si="147"/>
        <v>0</v>
      </c>
      <c r="BF221" s="82">
        <f t="shared" si="147"/>
        <v>0</v>
      </c>
      <c r="BG221" s="82">
        <f t="shared" si="147"/>
        <v>0</v>
      </c>
      <c r="BH221" s="82">
        <f t="shared" si="147"/>
        <v>0</v>
      </c>
      <c r="BI221" s="82">
        <f t="shared" si="147"/>
        <v>0</v>
      </c>
      <c r="BJ221" s="82">
        <f t="shared" si="147"/>
        <v>0</v>
      </c>
      <c r="BK221" s="82">
        <f t="shared" si="147"/>
        <v>0</v>
      </c>
      <c r="BL221" s="82">
        <f t="shared" si="147"/>
        <v>0</v>
      </c>
      <c r="BM221" s="82">
        <f t="shared" si="147"/>
        <v>0</v>
      </c>
      <c r="BN221" s="82">
        <f t="shared" si="147"/>
        <v>0</v>
      </c>
      <c r="BO221" s="82">
        <f t="shared" si="147"/>
        <v>0</v>
      </c>
      <c r="BP221" s="82">
        <f t="shared" si="147"/>
        <v>0</v>
      </c>
      <c r="BQ221" s="82">
        <f t="shared" si="147"/>
        <v>0</v>
      </c>
      <c r="BR221" s="82">
        <f t="shared" si="147"/>
        <v>0</v>
      </c>
      <c r="BS221" s="82">
        <f t="shared" si="147"/>
        <v>0</v>
      </c>
      <c r="BT221" s="82">
        <f t="shared" si="147"/>
        <v>0</v>
      </c>
      <c r="BU221" s="82">
        <f t="shared" si="147"/>
        <v>0</v>
      </c>
      <c r="BV221" s="82">
        <f t="shared" si="147"/>
        <v>0</v>
      </c>
      <c r="BW221" s="82">
        <f t="shared" si="147"/>
        <v>0</v>
      </c>
      <c r="BX221" s="82">
        <f t="shared" ref="BX221:CG221" si="148">SUM(BX222:BX226)</f>
        <v>0</v>
      </c>
      <c r="BY221" s="82">
        <f t="shared" si="148"/>
        <v>0</v>
      </c>
      <c r="BZ221" s="82">
        <f t="shared" si="148"/>
        <v>0</v>
      </c>
      <c r="CA221" s="82">
        <f t="shared" si="148"/>
        <v>0</v>
      </c>
      <c r="CB221" s="82">
        <f t="shared" si="148"/>
        <v>0</v>
      </c>
      <c r="CC221" s="82">
        <f t="shared" si="148"/>
        <v>0</v>
      </c>
      <c r="CD221" s="82">
        <f t="shared" si="148"/>
        <v>0</v>
      </c>
      <c r="CE221" s="82">
        <f t="shared" si="148"/>
        <v>0</v>
      </c>
      <c r="CF221" s="82">
        <f t="shared" si="148"/>
        <v>0</v>
      </c>
      <c r="CG221" s="83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4"/>
      <c r="G222" s="65" t="s">
        <v>37</v>
      </c>
      <c r="H222" s="65" t="s">
        <v>117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4"/>
      <c r="G223" s="65" t="s">
        <v>50</v>
      </c>
      <c r="H223" s="65" t="s">
        <v>118</v>
      </c>
      <c r="I223" s="65"/>
      <c r="J223" s="55">
        <f t="shared" si="135"/>
        <v>17916.739999999994</v>
      </c>
      <c r="K223" s="66"/>
      <c r="L223" s="66">
        <v>106.5</v>
      </c>
      <c r="M223" s="66">
        <v>3243.89</v>
      </c>
      <c r="N223" s="66"/>
      <c r="O223" s="66">
        <v>123.64</v>
      </c>
      <c r="P223" s="66">
        <v>229.99</v>
      </c>
      <c r="Q223" s="66">
        <v>3701.03</v>
      </c>
      <c r="R223" s="66"/>
      <c r="S223" s="66">
        <v>665.5</v>
      </c>
      <c r="T223" s="66">
        <v>1891.47</v>
      </c>
      <c r="U223" s="66">
        <v>6995.13</v>
      </c>
      <c r="V223" s="66"/>
      <c r="W223" s="66">
        <v>133.26</v>
      </c>
      <c r="X223" s="66">
        <v>162.19</v>
      </c>
      <c r="Y223" s="66"/>
      <c r="Z223" s="66"/>
      <c r="AA223" s="66"/>
      <c r="AB223" s="66"/>
      <c r="AC223" s="66"/>
      <c r="AD223" s="66"/>
      <c r="AE223" s="66">
        <v>419.84</v>
      </c>
      <c r="AF223" s="66">
        <v>117.52</v>
      </c>
      <c r="AG223" s="66">
        <v>56.3</v>
      </c>
      <c r="AH223" s="66"/>
      <c r="AI223" s="66">
        <v>7.76</v>
      </c>
      <c r="AJ223" s="66">
        <v>62.72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4"/>
      <c r="G224" s="65" t="s">
        <v>39</v>
      </c>
      <c r="H224" s="65" t="s">
        <v>119</v>
      </c>
      <c r="I224" s="65"/>
      <c r="J224" s="55">
        <f t="shared" si="135"/>
        <v>-69.98</v>
      </c>
      <c r="K224" s="66"/>
      <c r="L224" s="66"/>
      <c r="M224" s="66"/>
      <c r="N224" s="66"/>
      <c r="O224" s="66"/>
      <c r="P224" s="66"/>
      <c r="Q224" s="66">
        <v>-69.98</v>
      </c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4"/>
      <c r="G225" s="65" t="s">
        <v>41</v>
      </c>
      <c r="H225" s="65" t="s">
        <v>120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4"/>
      <c r="G226" s="65" t="s">
        <v>43</v>
      </c>
      <c r="H226" s="65" t="s">
        <v>6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17</v>
      </c>
      <c r="F227" s="91" t="s">
        <v>30</v>
      </c>
      <c r="G227" s="63"/>
      <c r="H227" s="63"/>
      <c r="I227" s="63"/>
      <c r="J227" s="55">
        <f t="shared" si="135"/>
        <v>96367.01</v>
      </c>
      <c r="K227" s="82">
        <f>SUM(K228:K229)</f>
        <v>0</v>
      </c>
      <c r="L227" s="82">
        <f t="shared" ref="L227:BW227" si="149">SUM(L228:L229)</f>
        <v>448.8</v>
      </c>
      <c r="M227" s="82">
        <f t="shared" si="149"/>
        <v>12909.47</v>
      </c>
      <c r="N227" s="82">
        <f t="shared" si="149"/>
        <v>0</v>
      </c>
      <c r="O227" s="82">
        <f t="shared" si="149"/>
        <v>266.69</v>
      </c>
      <c r="P227" s="82">
        <f t="shared" si="149"/>
        <v>642.17999999999995</v>
      </c>
      <c r="Q227" s="82">
        <f t="shared" si="149"/>
        <v>11433.39</v>
      </c>
      <c r="R227" s="82">
        <f t="shared" si="149"/>
        <v>0</v>
      </c>
      <c r="S227" s="82">
        <f t="shared" si="149"/>
        <v>1160.6099999999999</v>
      </c>
      <c r="T227" s="82">
        <f t="shared" si="149"/>
        <v>13003.93</v>
      </c>
      <c r="U227" s="82">
        <f t="shared" si="149"/>
        <v>34005.47</v>
      </c>
      <c r="V227" s="82">
        <f t="shared" si="149"/>
        <v>0</v>
      </c>
      <c r="W227" s="82">
        <f t="shared" si="149"/>
        <v>0</v>
      </c>
      <c r="X227" s="82">
        <f t="shared" si="149"/>
        <v>0</v>
      </c>
      <c r="Y227" s="82">
        <f t="shared" si="149"/>
        <v>0</v>
      </c>
      <c r="Z227" s="82">
        <f t="shared" si="149"/>
        <v>0</v>
      </c>
      <c r="AA227" s="82">
        <f t="shared" si="149"/>
        <v>0</v>
      </c>
      <c r="AB227" s="82">
        <f t="shared" si="149"/>
        <v>0</v>
      </c>
      <c r="AC227" s="82">
        <f t="shared" si="149"/>
        <v>3697.31</v>
      </c>
      <c r="AD227" s="82">
        <f t="shared" si="149"/>
        <v>16493.21</v>
      </c>
      <c r="AE227" s="82">
        <f t="shared" si="149"/>
        <v>1579.24</v>
      </c>
      <c r="AF227" s="82">
        <f t="shared" si="149"/>
        <v>445.92</v>
      </c>
      <c r="AG227" s="82">
        <f>SUM(AG228:AG229)</f>
        <v>199.26</v>
      </c>
      <c r="AH227" s="82">
        <f>SUM(AH228:AH229)</f>
        <v>0</v>
      </c>
      <c r="AI227" s="82">
        <f>SUM(AI228:AI229)</f>
        <v>81.53</v>
      </c>
      <c r="AJ227" s="82">
        <f>SUM(AJ228:AJ229)</f>
        <v>0</v>
      </c>
      <c r="AK227" s="82">
        <f t="shared" si="149"/>
        <v>0</v>
      </c>
      <c r="AL227" s="82">
        <f t="shared" si="149"/>
        <v>0</v>
      </c>
      <c r="AM227" s="82">
        <f t="shared" si="149"/>
        <v>0</v>
      </c>
      <c r="AN227" s="82">
        <f t="shared" si="149"/>
        <v>0</v>
      </c>
      <c r="AO227" s="82">
        <f t="shared" si="149"/>
        <v>0</v>
      </c>
      <c r="AP227" s="82">
        <f t="shared" si="149"/>
        <v>0</v>
      </c>
      <c r="AQ227" s="82">
        <f t="shared" si="149"/>
        <v>0</v>
      </c>
      <c r="AR227" s="82">
        <f t="shared" si="149"/>
        <v>0</v>
      </c>
      <c r="AS227" s="82">
        <f t="shared" si="149"/>
        <v>0</v>
      </c>
      <c r="AT227" s="82">
        <f t="shared" si="149"/>
        <v>0</v>
      </c>
      <c r="AU227" s="82">
        <f t="shared" si="149"/>
        <v>0</v>
      </c>
      <c r="AV227" s="82">
        <f t="shared" si="149"/>
        <v>0</v>
      </c>
      <c r="AW227" s="82">
        <f t="shared" si="149"/>
        <v>0</v>
      </c>
      <c r="AX227" s="82">
        <f t="shared" si="149"/>
        <v>0</v>
      </c>
      <c r="AY227" s="82">
        <f t="shared" si="149"/>
        <v>0</v>
      </c>
      <c r="AZ227" s="82">
        <f t="shared" si="149"/>
        <v>0</v>
      </c>
      <c r="BA227" s="82">
        <f t="shared" si="149"/>
        <v>0</v>
      </c>
      <c r="BB227" s="82">
        <f t="shared" si="149"/>
        <v>0</v>
      </c>
      <c r="BC227" s="82">
        <f t="shared" si="149"/>
        <v>0</v>
      </c>
      <c r="BD227" s="82">
        <f t="shared" si="149"/>
        <v>0</v>
      </c>
      <c r="BE227" s="82">
        <f t="shared" si="149"/>
        <v>0</v>
      </c>
      <c r="BF227" s="82">
        <f t="shared" si="149"/>
        <v>0</v>
      </c>
      <c r="BG227" s="82">
        <f t="shared" si="149"/>
        <v>0</v>
      </c>
      <c r="BH227" s="82">
        <f t="shared" si="149"/>
        <v>0</v>
      </c>
      <c r="BI227" s="82">
        <f t="shared" si="149"/>
        <v>0</v>
      </c>
      <c r="BJ227" s="82">
        <f t="shared" si="149"/>
        <v>0</v>
      </c>
      <c r="BK227" s="82">
        <f t="shared" si="149"/>
        <v>0</v>
      </c>
      <c r="BL227" s="82">
        <f t="shared" si="149"/>
        <v>0</v>
      </c>
      <c r="BM227" s="82">
        <f t="shared" si="149"/>
        <v>0</v>
      </c>
      <c r="BN227" s="82">
        <f t="shared" si="149"/>
        <v>0</v>
      </c>
      <c r="BO227" s="82">
        <f t="shared" si="149"/>
        <v>0</v>
      </c>
      <c r="BP227" s="82">
        <f t="shared" si="149"/>
        <v>0</v>
      </c>
      <c r="BQ227" s="82">
        <f t="shared" si="149"/>
        <v>0</v>
      </c>
      <c r="BR227" s="82">
        <f t="shared" si="149"/>
        <v>0</v>
      </c>
      <c r="BS227" s="82">
        <f t="shared" si="149"/>
        <v>0</v>
      </c>
      <c r="BT227" s="82">
        <f t="shared" si="149"/>
        <v>0</v>
      </c>
      <c r="BU227" s="82">
        <f t="shared" si="149"/>
        <v>0</v>
      </c>
      <c r="BV227" s="82">
        <f t="shared" si="149"/>
        <v>0</v>
      </c>
      <c r="BW227" s="82">
        <f t="shared" si="149"/>
        <v>0</v>
      </c>
      <c r="BX227" s="82">
        <f t="shared" ref="BX227:CG227" si="150">SUM(BX228:BX229)</f>
        <v>0</v>
      </c>
      <c r="BY227" s="82">
        <f t="shared" si="150"/>
        <v>0</v>
      </c>
      <c r="BZ227" s="82">
        <f t="shared" si="150"/>
        <v>0</v>
      </c>
      <c r="CA227" s="82">
        <f t="shared" si="150"/>
        <v>0</v>
      </c>
      <c r="CB227" s="82">
        <f t="shared" si="150"/>
        <v>0</v>
      </c>
      <c r="CC227" s="82">
        <f t="shared" si="150"/>
        <v>0</v>
      </c>
      <c r="CD227" s="82">
        <f t="shared" si="150"/>
        <v>0</v>
      </c>
      <c r="CE227" s="82">
        <f t="shared" si="150"/>
        <v>0</v>
      </c>
      <c r="CF227" s="82">
        <f t="shared" si="150"/>
        <v>0</v>
      </c>
      <c r="CG227" s="83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4" t="s">
        <v>35</v>
      </c>
      <c r="G228" s="99" t="s">
        <v>115</v>
      </c>
      <c r="H228" s="63"/>
      <c r="I228" s="63"/>
      <c r="J228" s="55">
        <f t="shared" si="135"/>
        <v>96367.01</v>
      </c>
      <c r="K228" s="88"/>
      <c r="L228" s="88">
        <v>448.8</v>
      </c>
      <c r="M228" s="88">
        <v>12909.47</v>
      </c>
      <c r="N228" s="88"/>
      <c r="O228" s="88">
        <v>266.69</v>
      </c>
      <c r="P228" s="88">
        <v>642.17999999999995</v>
      </c>
      <c r="Q228" s="88">
        <v>11433.39</v>
      </c>
      <c r="R228" s="88"/>
      <c r="S228" s="88">
        <v>1160.6099999999999</v>
      </c>
      <c r="T228" s="88">
        <v>13003.93</v>
      </c>
      <c r="U228" s="88">
        <v>34005.47</v>
      </c>
      <c r="V228" s="88"/>
      <c r="W228" s="88"/>
      <c r="X228" s="88"/>
      <c r="Y228" s="88"/>
      <c r="Z228" s="88"/>
      <c r="AA228" s="88"/>
      <c r="AB228" s="88"/>
      <c r="AC228" s="88">
        <v>3697.31</v>
      </c>
      <c r="AD228" s="88">
        <v>16493.21</v>
      </c>
      <c r="AE228" s="88">
        <v>1579.24</v>
      </c>
      <c r="AF228" s="88">
        <v>445.92</v>
      </c>
      <c r="AG228" s="88">
        <v>199.26</v>
      </c>
      <c r="AH228" s="88"/>
      <c r="AI228" s="88">
        <v>81.53</v>
      </c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9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4" t="s">
        <v>47</v>
      </c>
      <c r="G229" s="85" t="s">
        <v>116</v>
      </c>
      <c r="H229" s="63"/>
      <c r="I229" s="63"/>
      <c r="J229" s="55">
        <f t="shared" si="135"/>
        <v>0</v>
      </c>
      <c r="K229" s="82">
        <f>SUM(K230:K233)</f>
        <v>0</v>
      </c>
      <c r="L229" s="82">
        <f t="shared" ref="L229:BW229" si="152">SUM(L230:L233)</f>
        <v>0</v>
      </c>
      <c r="M229" s="82">
        <f t="shared" si="152"/>
        <v>0</v>
      </c>
      <c r="N229" s="82">
        <f t="shared" si="152"/>
        <v>0</v>
      </c>
      <c r="O229" s="82">
        <f t="shared" si="152"/>
        <v>0</v>
      </c>
      <c r="P229" s="82">
        <f t="shared" si="152"/>
        <v>0</v>
      </c>
      <c r="Q229" s="82">
        <f t="shared" si="152"/>
        <v>0</v>
      </c>
      <c r="R229" s="82">
        <f t="shared" si="152"/>
        <v>0</v>
      </c>
      <c r="S229" s="82">
        <f t="shared" si="152"/>
        <v>0</v>
      </c>
      <c r="T229" s="82">
        <f t="shared" si="152"/>
        <v>0</v>
      </c>
      <c r="U229" s="82">
        <f t="shared" si="152"/>
        <v>0</v>
      </c>
      <c r="V229" s="82">
        <f t="shared" si="152"/>
        <v>0</v>
      </c>
      <c r="W229" s="82">
        <f t="shared" si="152"/>
        <v>0</v>
      </c>
      <c r="X229" s="82">
        <f t="shared" si="152"/>
        <v>0</v>
      </c>
      <c r="Y229" s="82">
        <f t="shared" si="152"/>
        <v>0</v>
      </c>
      <c r="Z229" s="82">
        <f t="shared" si="152"/>
        <v>0</v>
      </c>
      <c r="AA229" s="82">
        <f t="shared" si="152"/>
        <v>0</v>
      </c>
      <c r="AB229" s="82">
        <f t="shared" si="152"/>
        <v>0</v>
      </c>
      <c r="AC229" s="82">
        <f t="shared" si="152"/>
        <v>0</v>
      </c>
      <c r="AD229" s="82">
        <f t="shared" si="152"/>
        <v>0</v>
      </c>
      <c r="AE229" s="82">
        <f t="shared" si="152"/>
        <v>0</v>
      </c>
      <c r="AF229" s="82">
        <f t="shared" si="152"/>
        <v>0</v>
      </c>
      <c r="AG229" s="82">
        <f t="shared" si="152"/>
        <v>0</v>
      </c>
      <c r="AH229" s="82">
        <f t="shared" si="152"/>
        <v>0</v>
      </c>
      <c r="AI229" s="82">
        <f t="shared" si="152"/>
        <v>0</v>
      </c>
      <c r="AJ229" s="82">
        <f t="shared" si="152"/>
        <v>0</v>
      </c>
      <c r="AK229" s="82">
        <f t="shared" si="152"/>
        <v>0</v>
      </c>
      <c r="AL229" s="82">
        <f t="shared" si="152"/>
        <v>0</v>
      </c>
      <c r="AM229" s="82">
        <f t="shared" si="152"/>
        <v>0</v>
      </c>
      <c r="AN229" s="82">
        <f t="shared" si="152"/>
        <v>0</v>
      </c>
      <c r="AO229" s="82">
        <f t="shared" si="152"/>
        <v>0</v>
      </c>
      <c r="AP229" s="82">
        <f t="shared" si="152"/>
        <v>0</v>
      </c>
      <c r="AQ229" s="82">
        <f t="shared" si="152"/>
        <v>0</v>
      </c>
      <c r="AR229" s="82">
        <f t="shared" si="152"/>
        <v>0</v>
      </c>
      <c r="AS229" s="82">
        <f t="shared" si="152"/>
        <v>0</v>
      </c>
      <c r="AT229" s="82">
        <f t="shared" si="152"/>
        <v>0</v>
      </c>
      <c r="AU229" s="82">
        <f t="shared" si="152"/>
        <v>0</v>
      </c>
      <c r="AV229" s="82">
        <f t="shared" si="152"/>
        <v>0</v>
      </c>
      <c r="AW229" s="82">
        <f t="shared" si="152"/>
        <v>0</v>
      </c>
      <c r="AX229" s="82">
        <f t="shared" si="152"/>
        <v>0</v>
      </c>
      <c r="AY229" s="82">
        <f t="shared" si="152"/>
        <v>0</v>
      </c>
      <c r="AZ229" s="82">
        <f t="shared" si="152"/>
        <v>0</v>
      </c>
      <c r="BA229" s="82">
        <f t="shared" si="152"/>
        <v>0</v>
      </c>
      <c r="BB229" s="82">
        <f t="shared" si="152"/>
        <v>0</v>
      </c>
      <c r="BC229" s="82">
        <f t="shared" si="152"/>
        <v>0</v>
      </c>
      <c r="BD229" s="82">
        <f t="shared" si="152"/>
        <v>0</v>
      </c>
      <c r="BE229" s="82">
        <f t="shared" si="152"/>
        <v>0</v>
      </c>
      <c r="BF229" s="82">
        <f t="shared" si="152"/>
        <v>0</v>
      </c>
      <c r="BG229" s="82">
        <f t="shared" si="152"/>
        <v>0</v>
      </c>
      <c r="BH229" s="82">
        <f t="shared" si="152"/>
        <v>0</v>
      </c>
      <c r="BI229" s="82">
        <f t="shared" si="152"/>
        <v>0</v>
      </c>
      <c r="BJ229" s="82">
        <f t="shared" si="152"/>
        <v>0</v>
      </c>
      <c r="BK229" s="82">
        <f t="shared" si="152"/>
        <v>0</v>
      </c>
      <c r="BL229" s="82">
        <f t="shared" si="152"/>
        <v>0</v>
      </c>
      <c r="BM229" s="82">
        <f t="shared" si="152"/>
        <v>0</v>
      </c>
      <c r="BN229" s="82">
        <f t="shared" si="152"/>
        <v>0</v>
      </c>
      <c r="BO229" s="82">
        <f t="shared" si="152"/>
        <v>0</v>
      </c>
      <c r="BP229" s="82">
        <f t="shared" si="152"/>
        <v>0</v>
      </c>
      <c r="BQ229" s="82">
        <f t="shared" si="152"/>
        <v>0</v>
      </c>
      <c r="BR229" s="82">
        <f t="shared" si="152"/>
        <v>0</v>
      </c>
      <c r="BS229" s="82">
        <f t="shared" si="152"/>
        <v>0</v>
      </c>
      <c r="BT229" s="82">
        <f t="shared" si="152"/>
        <v>0</v>
      </c>
      <c r="BU229" s="82">
        <f t="shared" si="152"/>
        <v>0</v>
      </c>
      <c r="BV229" s="82">
        <f t="shared" si="152"/>
        <v>0</v>
      </c>
      <c r="BW229" s="82">
        <f t="shared" si="152"/>
        <v>0</v>
      </c>
      <c r="BX229" s="82">
        <f t="shared" ref="BX229:CG229" si="153">SUM(BX230:BX233)</f>
        <v>0</v>
      </c>
      <c r="BY229" s="82">
        <f t="shared" si="153"/>
        <v>0</v>
      </c>
      <c r="BZ229" s="82">
        <f t="shared" si="153"/>
        <v>0</v>
      </c>
      <c r="CA229" s="82">
        <f t="shared" si="153"/>
        <v>0</v>
      </c>
      <c r="CB229" s="82">
        <f t="shared" si="153"/>
        <v>0</v>
      </c>
      <c r="CC229" s="82">
        <f t="shared" si="153"/>
        <v>0</v>
      </c>
      <c r="CD229" s="82">
        <f t="shared" si="153"/>
        <v>0</v>
      </c>
      <c r="CE229" s="82">
        <f t="shared" si="153"/>
        <v>0</v>
      </c>
      <c r="CF229" s="82">
        <f t="shared" si="153"/>
        <v>0</v>
      </c>
      <c r="CG229" s="83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4"/>
      <c r="G230" s="65" t="s">
        <v>37</v>
      </c>
      <c r="H230" s="65" t="s">
        <v>117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4"/>
      <c r="G231" s="65" t="s">
        <v>50</v>
      </c>
      <c r="H231" s="65" t="s">
        <v>121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4"/>
      <c r="G232" s="65" t="s">
        <v>39</v>
      </c>
      <c r="H232" s="65" t="s">
        <v>120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4"/>
      <c r="G233" s="65" t="s">
        <v>41</v>
      </c>
      <c r="H233" s="65" t="s">
        <v>6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2"/>
      <c r="C234" s="72"/>
      <c r="D234" s="49"/>
      <c r="E234" s="49"/>
      <c r="F234" s="49"/>
      <c r="G234" s="72"/>
      <c r="H234" s="72"/>
      <c r="I234" s="73"/>
      <c r="J234" s="74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6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122</v>
      </c>
      <c r="E235" s="49" t="s">
        <v>123</v>
      </c>
      <c r="F235" s="49"/>
      <c r="G235" s="49"/>
      <c r="H235" s="49"/>
      <c r="I235" s="49"/>
      <c r="J235" s="55">
        <f t="shared" si="135"/>
        <v>1805.9900000000002</v>
      </c>
      <c r="K235" s="56">
        <f>SUM(K236,K257)</f>
        <v>0</v>
      </c>
      <c r="L235" s="56">
        <f t="shared" ref="L235:BW235" si="155">SUM(L236,L257)</f>
        <v>28.6</v>
      </c>
      <c r="M235" s="56">
        <f t="shared" si="155"/>
        <v>669.15</v>
      </c>
      <c r="N235" s="56">
        <f t="shared" si="155"/>
        <v>0</v>
      </c>
      <c r="O235" s="56">
        <f t="shared" si="155"/>
        <v>104</v>
      </c>
      <c r="P235" s="56">
        <f t="shared" si="155"/>
        <v>62.84</v>
      </c>
      <c r="Q235" s="56">
        <f t="shared" si="155"/>
        <v>714.9</v>
      </c>
      <c r="R235" s="56">
        <f t="shared" si="155"/>
        <v>0</v>
      </c>
      <c r="S235" s="56">
        <f t="shared" si="155"/>
        <v>0</v>
      </c>
      <c r="T235" s="56">
        <f t="shared" si="155"/>
        <v>0</v>
      </c>
      <c r="U235" s="56">
        <f t="shared" si="155"/>
        <v>0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60.68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102.94</v>
      </c>
      <c r="AF235" s="56">
        <f t="shared" si="155"/>
        <v>34.31</v>
      </c>
      <c r="AG235" s="56">
        <f t="shared" si="155"/>
        <v>17.149999999999999</v>
      </c>
      <c r="AH235" s="56">
        <f t="shared" si="155"/>
        <v>0</v>
      </c>
      <c r="AI235" s="56">
        <f t="shared" si="155"/>
        <v>11.42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15</v>
      </c>
      <c r="F236" s="81" t="s">
        <v>14</v>
      </c>
      <c r="G236" s="63"/>
      <c r="H236" s="63"/>
      <c r="I236" s="63"/>
      <c r="J236" s="55">
        <f t="shared" si="135"/>
        <v>60.68</v>
      </c>
      <c r="K236" s="56">
        <f>SUM(K237,K246)</f>
        <v>0</v>
      </c>
      <c r="L236" s="56">
        <f t="shared" ref="L236:BW236" si="157">SUM(L237,L246)</f>
        <v>0</v>
      </c>
      <c r="M236" s="56">
        <f t="shared" si="157"/>
        <v>0</v>
      </c>
      <c r="N236" s="56">
        <f t="shared" si="157"/>
        <v>0</v>
      </c>
      <c r="O236" s="56">
        <f t="shared" si="157"/>
        <v>0</v>
      </c>
      <c r="P236" s="56">
        <f t="shared" si="157"/>
        <v>0</v>
      </c>
      <c r="Q236" s="56">
        <f t="shared" si="157"/>
        <v>0</v>
      </c>
      <c r="R236" s="56">
        <f t="shared" si="157"/>
        <v>0</v>
      </c>
      <c r="S236" s="56">
        <f t="shared" si="157"/>
        <v>0</v>
      </c>
      <c r="T236" s="56">
        <f t="shared" si="157"/>
        <v>0</v>
      </c>
      <c r="U236" s="56">
        <f t="shared" si="157"/>
        <v>0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60.68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0</v>
      </c>
      <c r="AF236" s="56">
        <f t="shared" si="157"/>
        <v>0</v>
      </c>
      <c r="AG236" s="56">
        <f t="shared" si="157"/>
        <v>0</v>
      </c>
      <c r="AH236" s="56">
        <f t="shared" si="157"/>
        <v>0</v>
      </c>
      <c r="AI236" s="56">
        <f t="shared" si="157"/>
        <v>0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4" t="s">
        <v>35</v>
      </c>
      <c r="G237" s="85" t="s">
        <v>36</v>
      </c>
      <c r="H237" s="63"/>
      <c r="I237" s="63"/>
      <c r="J237" s="55">
        <f t="shared" si="135"/>
        <v>60.68</v>
      </c>
      <c r="K237" s="82">
        <f>SUM(K238:K245)</f>
        <v>0</v>
      </c>
      <c r="L237" s="82">
        <f t="shared" ref="L237:BW237" si="159">SUM(L238:L245)</f>
        <v>0</v>
      </c>
      <c r="M237" s="82">
        <f t="shared" si="159"/>
        <v>0</v>
      </c>
      <c r="N237" s="82">
        <f t="shared" si="159"/>
        <v>0</v>
      </c>
      <c r="O237" s="82">
        <f t="shared" si="159"/>
        <v>0</v>
      </c>
      <c r="P237" s="82">
        <f t="shared" si="159"/>
        <v>0</v>
      </c>
      <c r="Q237" s="82">
        <f t="shared" si="159"/>
        <v>0</v>
      </c>
      <c r="R237" s="82">
        <f t="shared" si="159"/>
        <v>0</v>
      </c>
      <c r="S237" s="82">
        <f t="shared" si="159"/>
        <v>0</v>
      </c>
      <c r="T237" s="82">
        <f t="shared" si="159"/>
        <v>0</v>
      </c>
      <c r="U237" s="82">
        <f t="shared" si="159"/>
        <v>0</v>
      </c>
      <c r="V237" s="82">
        <f t="shared" si="159"/>
        <v>0</v>
      </c>
      <c r="W237" s="82">
        <f t="shared" si="159"/>
        <v>0</v>
      </c>
      <c r="X237" s="82">
        <f t="shared" si="159"/>
        <v>0</v>
      </c>
      <c r="Y237" s="82">
        <f t="shared" si="159"/>
        <v>0</v>
      </c>
      <c r="Z237" s="82">
        <f t="shared" si="159"/>
        <v>0</v>
      </c>
      <c r="AA237" s="82">
        <f t="shared" si="159"/>
        <v>60.68</v>
      </c>
      <c r="AB237" s="82">
        <f t="shared" si="159"/>
        <v>0</v>
      </c>
      <c r="AC237" s="82">
        <f t="shared" si="159"/>
        <v>0</v>
      </c>
      <c r="AD237" s="82">
        <f t="shared" si="159"/>
        <v>0</v>
      </c>
      <c r="AE237" s="82">
        <f t="shared" si="159"/>
        <v>0</v>
      </c>
      <c r="AF237" s="82">
        <f t="shared" si="159"/>
        <v>0</v>
      </c>
      <c r="AG237" s="82">
        <f>SUM(AG238:AG245)</f>
        <v>0</v>
      </c>
      <c r="AH237" s="82">
        <f>SUM(AH238:AH245)</f>
        <v>0</v>
      </c>
      <c r="AI237" s="82">
        <f>SUM(AI238:AI245)</f>
        <v>0</v>
      </c>
      <c r="AJ237" s="82">
        <f>SUM(AJ238:AJ245)</f>
        <v>0</v>
      </c>
      <c r="AK237" s="82">
        <f t="shared" si="159"/>
        <v>0</v>
      </c>
      <c r="AL237" s="82">
        <f t="shared" si="159"/>
        <v>0</v>
      </c>
      <c r="AM237" s="82">
        <f t="shared" si="159"/>
        <v>0</v>
      </c>
      <c r="AN237" s="82">
        <f t="shared" si="159"/>
        <v>0</v>
      </c>
      <c r="AO237" s="82">
        <f t="shared" si="159"/>
        <v>0</v>
      </c>
      <c r="AP237" s="82">
        <f t="shared" si="159"/>
        <v>0</v>
      </c>
      <c r="AQ237" s="82">
        <f t="shared" si="159"/>
        <v>0</v>
      </c>
      <c r="AR237" s="82">
        <f t="shared" si="159"/>
        <v>0</v>
      </c>
      <c r="AS237" s="82">
        <f t="shared" si="159"/>
        <v>0</v>
      </c>
      <c r="AT237" s="82">
        <f t="shared" si="159"/>
        <v>0</v>
      </c>
      <c r="AU237" s="82">
        <f t="shared" si="159"/>
        <v>0</v>
      </c>
      <c r="AV237" s="82">
        <f t="shared" si="159"/>
        <v>0</v>
      </c>
      <c r="AW237" s="82">
        <f t="shared" si="159"/>
        <v>0</v>
      </c>
      <c r="AX237" s="82">
        <f t="shared" si="159"/>
        <v>0</v>
      </c>
      <c r="AY237" s="82">
        <f t="shared" si="159"/>
        <v>0</v>
      </c>
      <c r="AZ237" s="82">
        <f t="shared" si="159"/>
        <v>0</v>
      </c>
      <c r="BA237" s="82">
        <f t="shared" si="159"/>
        <v>0</v>
      </c>
      <c r="BB237" s="82">
        <f t="shared" si="159"/>
        <v>0</v>
      </c>
      <c r="BC237" s="82">
        <f t="shared" si="159"/>
        <v>0</v>
      </c>
      <c r="BD237" s="82">
        <f t="shared" si="159"/>
        <v>0</v>
      </c>
      <c r="BE237" s="82">
        <f t="shared" si="159"/>
        <v>0</v>
      </c>
      <c r="BF237" s="82">
        <f t="shared" si="159"/>
        <v>0</v>
      </c>
      <c r="BG237" s="82">
        <f t="shared" si="159"/>
        <v>0</v>
      </c>
      <c r="BH237" s="82">
        <f t="shared" si="159"/>
        <v>0</v>
      </c>
      <c r="BI237" s="82">
        <f t="shared" si="159"/>
        <v>0</v>
      </c>
      <c r="BJ237" s="82">
        <f t="shared" si="159"/>
        <v>0</v>
      </c>
      <c r="BK237" s="82">
        <f t="shared" si="159"/>
        <v>0</v>
      </c>
      <c r="BL237" s="82">
        <f t="shared" si="159"/>
        <v>0</v>
      </c>
      <c r="BM237" s="82">
        <f t="shared" si="159"/>
        <v>0</v>
      </c>
      <c r="BN237" s="82">
        <f t="shared" si="159"/>
        <v>0</v>
      </c>
      <c r="BO237" s="82">
        <f t="shared" si="159"/>
        <v>0</v>
      </c>
      <c r="BP237" s="82">
        <f t="shared" si="159"/>
        <v>0</v>
      </c>
      <c r="BQ237" s="82">
        <f t="shared" si="159"/>
        <v>0</v>
      </c>
      <c r="BR237" s="82">
        <f t="shared" si="159"/>
        <v>0</v>
      </c>
      <c r="BS237" s="82">
        <f t="shared" si="159"/>
        <v>0</v>
      </c>
      <c r="BT237" s="82">
        <f t="shared" si="159"/>
        <v>0</v>
      </c>
      <c r="BU237" s="82">
        <f t="shared" si="159"/>
        <v>0</v>
      </c>
      <c r="BV237" s="82">
        <f t="shared" si="159"/>
        <v>0</v>
      </c>
      <c r="BW237" s="82">
        <f t="shared" si="159"/>
        <v>0</v>
      </c>
      <c r="BX237" s="82">
        <f t="shared" ref="BX237:CG237" si="160">SUM(BX238:BX245)</f>
        <v>0</v>
      </c>
      <c r="BY237" s="82">
        <f t="shared" si="160"/>
        <v>0</v>
      </c>
      <c r="BZ237" s="82">
        <f t="shared" si="160"/>
        <v>0</v>
      </c>
      <c r="CA237" s="82">
        <f t="shared" si="160"/>
        <v>0</v>
      </c>
      <c r="CB237" s="82">
        <f t="shared" si="160"/>
        <v>0</v>
      </c>
      <c r="CC237" s="82">
        <f t="shared" si="160"/>
        <v>0</v>
      </c>
      <c r="CD237" s="82">
        <f t="shared" si="160"/>
        <v>0</v>
      </c>
      <c r="CE237" s="82">
        <f t="shared" si="160"/>
        <v>0</v>
      </c>
      <c r="CF237" s="82">
        <f t="shared" si="160"/>
        <v>0</v>
      </c>
      <c r="CG237" s="83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4"/>
      <c r="G238" s="65" t="s">
        <v>37</v>
      </c>
      <c r="H238" s="87" t="s">
        <v>124</v>
      </c>
      <c r="I238" s="63"/>
      <c r="J238" s="55">
        <f t="shared" si="135"/>
        <v>60.68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>
        <v>60.68</v>
      </c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9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4"/>
      <c r="G239" s="65" t="s">
        <v>50</v>
      </c>
      <c r="H239" s="87" t="s">
        <v>125</v>
      </c>
      <c r="I239" s="63"/>
      <c r="J239" s="55">
        <f t="shared" si="135"/>
        <v>0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9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4"/>
      <c r="G240" s="65" t="s">
        <v>39</v>
      </c>
      <c r="H240" s="65" t="s">
        <v>126</v>
      </c>
      <c r="I240" s="63"/>
      <c r="J240" s="55">
        <f t="shared" si="135"/>
        <v>0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9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4"/>
      <c r="G241" s="65" t="s">
        <v>41</v>
      </c>
      <c r="H241" s="65" t="s">
        <v>127</v>
      </c>
      <c r="I241" s="63"/>
      <c r="J241" s="55">
        <f t="shared" si="135"/>
        <v>0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9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2"/>
      <c r="G242" s="65" t="s">
        <v>43</v>
      </c>
      <c r="H242" s="87" t="s">
        <v>128</v>
      </c>
      <c r="I242" s="65"/>
      <c r="J242" s="55">
        <f t="shared" si="135"/>
        <v>0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2"/>
      <c r="G243" s="65" t="s">
        <v>45</v>
      </c>
      <c r="H243" s="87" t="s">
        <v>129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2"/>
      <c r="G244" s="65" t="s">
        <v>130</v>
      </c>
      <c r="H244" s="65" t="s">
        <v>131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2"/>
      <c r="G245" s="65" t="s">
        <v>132</v>
      </c>
      <c r="H245" s="65" t="s">
        <v>133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4" t="s">
        <v>47</v>
      </c>
      <c r="G246" s="85" t="s">
        <v>48</v>
      </c>
      <c r="H246" s="63"/>
      <c r="I246" s="63"/>
      <c r="J246" s="55">
        <f t="shared" si="135"/>
        <v>0</v>
      </c>
      <c r="K246" s="82">
        <f>SUM(K247:K256)</f>
        <v>0</v>
      </c>
      <c r="L246" s="82">
        <f t="shared" ref="L246:BW246" si="161">SUM(L247:L256)</f>
        <v>0</v>
      </c>
      <c r="M246" s="82">
        <f t="shared" si="161"/>
        <v>0</v>
      </c>
      <c r="N246" s="82">
        <f t="shared" si="161"/>
        <v>0</v>
      </c>
      <c r="O246" s="82">
        <f t="shared" si="161"/>
        <v>0</v>
      </c>
      <c r="P246" s="82">
        <f t="shared" si="161"/>
        <v>0</v>
      </c>
      <c r="Q246" s="82">
        <f t="shared" si="161"/>
        <v>0</v>
      </c>
      <c r="R246" s="82">
        <f t="shared" si="161"/>
        <v>0</v>
      </c>
      <c r="S246" s="82">
        <f t="shared" si="161"/>
        <v>0</v>
      </c>
      <c r="T246" s="82">
        <f t="shared" si="161"/>
        <v>0</v>
      </c>
      <c r="U246" s="82">
        <f t="shared" si="161"/>
        <v>0</v>
      </c>
      <c r="V246" s="82">
        <f t="shared" si="161"/>
        <v>0</v>
      </c>
      <c r="W246" s="82">
        <f t="shared" si="161"/>
        <v>0</v>
      </c>
      <c r="X246" s="82">
        <f t="shared" si="161"/>
        <v>0</v>
      </c>
      <c r="Y246" s="82">
        <f t="shared" si="161"/>
        <v>0</v>
      </c>
      <c r="Z246" s="82">
        <f t="shared" si="161"/>
        <v>0</v>
      </c>
      <c r="AA246" s="82">
        <f t="shared" si="161"/>
        <v>0</v>
      </c>
      <c r="AB246" s="82">
        <f t="shared" si="161"/>
        <v>0</v>
      </c>
      <c r="AC246" s="82">
        <f t="shared" si="161"/>
        <v>0</v>
      </c>
      <c r="AD246" s="82">
        <f t="shared" si="161"/>
        <v>0</v>
      </c>
      <c r="AE246" s="82">
        <f t="shared" si="161"/>
        <v>0</v>
      </c>
      <c r="AF246" s="82">
        <f t="shared" si="161"/>
        <v>0</v>
      </c>
      <c r="AG246" s="82">
        <f t="shared" si="161"/>
        <v>0</v>
      </c>
      <c r="AH246" s="82">
        <f t="shared" si="161"/>
        <v>0</v>
      </c>
      <c r="AI246" s="82">
        <f t="shared" si="161"/>
        <v>0</v>
      </c>
      <c r="AJ246" s="82">
        <f t="shared" si="161"/>
        <v>0</v>
      </c>
      <c r="AK246" s="82">
        <f t="shared" si="161"/>
        <v>0</v>
      </c>
      <c r="AL246" s="82">
        <f t="shared" si="161"/>
        <v>0</v>
      </c>
      <c r="AM246" s="82">
        <f t="shared" si="161"/>
        <v>0</v>
      </c>
      <c r="AN246" s="82">
        <f t="shared" si="161"/>
        <v>0</v>
      </c>
      <c r="AO246" s="82">
        <f t="shared" si="161"/>
        <v>0</v>
      </c>
      <c r="AP246" s="82">
        <f t="shared" si="161"/>
        <v>0</v>
      </c>
      <c r="AQ246" s="82">
        <f t="shared" si="161"/>
        <v>0</v>
      </c>
      <c r="AR246" s="82">
        <f t="shared" si="161"/>
        <v>0</v>
      </c>
      <c r="AS246" s="82">
        <f t="shared" si="161"/>
        <v>0</v>
      </c>
      <c r="AT246" s="82">
        <f t="shared" si="161"/>
        <v>0</v>
      </c>
      <c r="AU246" s="82">
        <f t="shared" si="161"/>
        <v>0</v>
      </c>
      <c r="AV246" s="82">
        <f t="shared" si="161"/>
        <v>0</v>
      </c>
      <c r="AW246" s="82">
        <f t="shared" si="161"/>
        <v>0</v>
      </c>
      <c r="AX246" s="82">
        <f t="shared" si="161"/>
        <v>0</v>
      </c>
      <c r="AY246" s="82">
        <f t="shared" si="161"/>
        <v>0</v>
      </c>
      <c r="AZ246" s="82">
        <f t="shared" si="161"/>
        <v>0</v>
      </c>
      <c r="BA246" s="82">
        <f t="shared" si="161"/>
        <v>0</v>
      </c>
      <c r="BB246" s="82">
        <f t="shared" si="161"/>
        <v>0</v>
      </c>
      <c r="BC246" s="82">
        <f t="shared" si="161"/>
        <v>0</v>
      </c>
      <c r="BD246" s="82">
        <f t="shared" si="161"/>
        <v>0</v>
      </c>
      <c r="BE246" s="82">
        <f t="shared" si="161"/>
        <v>0</v>
      </c>
      <c r="BF246" s="82">
        <f t="shared" si="161"/>
        <v>0</v>
      </c>
      <c r="BG246" s="82">
        <f t="shared" si="161"/>
        <v>0</v>
      </c>
      <c r="BH246" s="82">
        <f t="shared" si="161"/>
        <v>0</v>
      </c>
      <c r="BI246" s="82">
        <f t="shared" si="161"/>
        <v>0</v>
      </c>
      <c r="BJ246" s="82">
        <f t="shared" si="161"/>
        <v>0</v>
      </c>
      <c r="BK246" s="82">
        <f t="shared" si="161"/>
        <v>0</v>
      </c>
      <c r="BL246" s="82">
        <f t="shared" si="161"/>
        <v>0</v>
      </c>
      <c r="BM246" s="82">
        <f t="shared" si="161"/>
        <v>0</v>
      </c>
      <c r="BN246" s="82">
        <f t="shared" si="161"/>
        <v>0</v>
      </c>
      <c r="BO246" s="82">
        <f t="shared" si="161"/>
        <v>0</v>
      </c>
      <c r="BP246" s="82">
        <f t="shared" si="161"/>
        <v>0</v>
      </c>
      <c r="BQ246" s="82">
        <f t="shared" si="161"/>
        <v>0</v>
      </c>
      <c r="BR246" s="82">
        <f t="shared" si="161"/>
        <v>0</v>
      </c>
      <c r="BS246" s="82">
        <f t="shared" si="161"/>
        <v>0</v>
      </c>
      <c r="BT246" s="82">
        <f t="shared" si="161"/>
        <v>0</v>
      </c>
      <c r="BU246" s="82">
        <f t="shared" si="161"/>
        <v>0</v>
      </c>
      <c r="BV246" s="82">
        <f t="shared" si="161"/>
        <v>0</v>
      </c>
      <c r="BW246" s="82">
        <f t="shared" si="161"/>
        <v>0</v>
      </c>
      <c r="BX246" s="82">
        <f t="shared" ref="BX246:CG246" si="162">SUM(BX247:BX256)</f>
        <v>0</v>
      </c>
      <c r="BY246" s="82">
        <f t="shared" si="162"/>
        <v>0</v>
      </c>
      <c r="BZ246" s="82">
        <f t="shared" si="162"/>
        <v>0</v>
      </c>
      <c r="CA246" s="82">
        <f t="shared" si="162"/>
        <v>0</v>
      </c>
      <c r="CB246" s="82">
        <f t="shared" si="162"/>
        <v>0</v>
      </c>
      <c r="CC246" s="82">
        <f t="shared" si="162"/>
        <v>0</v>
      </c>
      <c r="CD246" s="82">
        <f t="shared" si="162"/>
        <v>0</v>
      </c>
      <c r="CE246" s="82">
        <f t="shared" si="162"/>
        <v>0</v>
      </c>
      <c r="CF246" s="82">
        <f t="shared" si="162"/>
        <v>0</v>
      </c>
      <c r="CG246" s="83">
        <f t="shared" si="162"/>
        <v>0</v>
      </c>
      <c r="CH246" s="100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4"/>
      <c r="G247" s="65" t="s">
        <v>37</v>
      </c>
      <c r="H247" s="65" t="s">
        <v>134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0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4"/>
      <c r="G248" s="65" t="s">
        <v>50</v>
      </c>
      <c r="H248" s="65" t="s">
        <v>135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4"/>
      <c r="G249" s="65" t="s">
        <v>39</v>
      </c>
      <c r="H249" s="65" t="s">
        <v>136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4"/>
      <c r="G250" s="65" t="s">
        <v>41</v>
      </c>
      <c r="H250" s="65" t="s">
        <v>137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4"/>
      <c r="G251" s="65" t="s">
        <v>43</v>
      </c>
      <c r="H251" s="65" t="s">
        <v>138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0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2"/>
      <c r="G252" s="65" t="s">
        <v>45</v>
      </c>
      <c r="H252" s="65" t="s">
        <v>139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0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2"/>
      <c r="G253" s="65" t="s">
        <v>130</v>
      </c>
      <c r="H253" s="65" t="s">
        <v>140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2"/>
      <c r="G254" s="65" t="s">
        <v>132</v>
      </c>
      <c r="H254" s="65" t="s">
        <v>141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2"/>
      <c r="G255" s="65" t="s">
        <v>142</v>
      </c>
      <c r="H255" s="65" t="s">
        <v>143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2"/>
      <c r="G256" s="65" t="s">
        <v>144</v>
      </c>
      <c r="H256" s="65" t="s">
        <v>145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17</v>
      </c>
      <c r="F257" s="91" t="s">
        <v>30</v>
      </c>
      <c r="G257" s="63"/>
      <c r="H257" s="63"/>
      <c r="I257" s="63"/>
      <c r="J257" s="55">
        <f t="shared" si="135"/>
        <v>1745.3100000000002</v>
      </c>
      <c r="K257" s="82">
        <f>SUM(K258,K269)</f>
        <v>0</v>
      </c>
      <c r="L257" s="82">
        <f>SUM(L258,L269)</f>
        <v>28.6</v>
      </c>
      <c r="M257" s="82">
        <f t="shared" ref="M257:AG257" si="164">SUM(M258,M269)</f>
        <v>669.15</v>
      </c>
      <c r="N257" s="82">
        <f t="shared" si="164"/>
        <v>0</v>
      </c>
      <c r="O257" s="82">
        <f t="shared" si="164"/>
        <v>104</v>
      </c>
      <c r="P257" s="82">
        <f t="shared" si="164"/>
        <v>62.84</v>
      </c>
      <c r="Q257" s="82">
        <f t="shared" si="164"/>
        <v>714.9</v>
      </c>
      <c r="R257" s="82">
        <f t="shared" si="164"/>
        <v>0</v>
      </c>
      <c r="S257" s="82">
        <f t="shared" si="164"/>
        <v>0</v>
      </c>
      <c r="T257" s="82">
        <f t="shared" si="164"/>
        <v>0</v>
      </c>
      <c r="U257" s="82">
        <f t="shared" si="164"/>
        <v>0</v>
      </c>
      <c r="V257" s="82">
        <f t="shared" si="164"/>
        <v>0</v>
      </c>
      <c r="W257" s="82">
        <f t="shared" si="164"/>
        <v>0</v>
      </c>
      <c r="X257" s="82">
        <f t="shared" si="164"/>
        <v>0</v>
      </c>
      <c r="Y257" s="82">
        <f t="shared" si="164"/>
        <v>0</v>
      </c>
      <c r="Z257" s="82">
        <f t="shared" si="164"/>
        <v>0</v>
      </c>
      <c r="AA257" s="82">
        <f t="shared" si="164"/>
        <v>0</v>
      </c>
      <c r="AB257" s="82">
        <f t="shared" si="164"/>
        <v>0</v>
      </c>
      <c r="AC257" s="82">
        <f t="shared" si="164"/>
        <v>0</v>
      </c>
      <c r="AD257" s="82">
        <f t="shared" si="164"/>
        <v>0</v>
      </c>
      <c r="AE257" s="82">
        <f t="shared" si="164"/>
        <v>102.94</v>
      </c>
      <c r="AF257" s="82">
        <f t="shared" si="164"/>
        <v>34.31</v>
      </c>
      <c r="AG257" s="82">
        <f t="shared" si="164"/>
        <v>17.149999999999999</v>
      </c>
      <c r="AH257" s="82">
        <f>SUM(AH258,AH269)</f>
        <v>0</v>
      </c>
      <c r="AI257" s="82">
        <f>SUM(AI258,AI269)</f>
        <v>11.42</v>
      </c>
      <c r="AJ257" s="82">
        <f>SUM(AJ258,AJ269)</f>
        <v>0</v>
      </c>
      <c r="AK257" s="82">
        <f t="shared" ref="AK257:CG257" si="165">SUM(AK258,AK269)</f>
        <v>0</v>
      </c>
      <c r="AL257" s="82">
        <f t="shared" si="165"/>
        <v>0</v>
      </c>
      <c r="AM257" s="82">
        <f t="shared" si="165"/>
        <v>0</v>
      </c>
      <c r="AN257" s="82">
        <f t="shared" si="165"/>
        <v>0</v>
      </c>
      <c r="AO257" s="82">
        <f t="shared" si="165"/>
        <v>0</v>
      </c>
      <c r="AP257" s="82">
        <f t="shared" si="165"/>
        <v>0</v>
      </c>
      <c r="AQ257" s="82">
        <f t="shared" si="165"/>
        <v>0</v>
      </c>
      <c r="AR257" s="82">
        <f t="shared" si="165"/>
        <v>0</v>
      </c>
      <c r="AS257" s="82">
        <f t="shared" si="165"/>
        <v>0</v>
      </c>
      <c r="AT257" s="82">
        <f t="shared" si="165"/>
        <v>0</v>
      </c>
      <c r="AU257" s="82">
        <f t="shared" si="165"/>
        <v>0</v>
      </c>
      <c r="AV257" s="82">
        <f t="shared" si="165"/>
        <v>0</v>
      </c>
      <c r="AW257" s="82">
        <f t="shared" si="165"/>
        <v>0</v>
      </c>
      <c r="AX257" s="82">
        <f t="shared" si="165"/>
        <v>0</v>
      </c>
      <c r="AY257" s="82">
        <f t="shared" si="165"/>
        <v>0</v>
      </c>
      <c r="AZ257" s="82">
        <f t="shared" si="165"/>
        <v>0</v>
      </c>
      <c r="BA257" s="82">
        <f t="shared" si="165"/>
        <v>0</v>
      </c>
      <c r="BB257" s="82">
        <f t="shared" si="165"/>
        <v>0</v>
      </c>
      <c r="BC257" s="82">
        <f t="shared" si="165"/>
        <v>0</v>
      </c>
      <c r="BD257" s="82">
        <f t="shared" si="165"/>
        <v>0</v>
      </c>
      <c r="BE257" s="82">
        <f t="shared" si="165"/>
        <v>0</v>
      </c>
      <c r="BF257" s="82">
        <f t="shared" si="165"/>
        <v>0</v>
      </c>
      <c r="BG257" s="82">
        <f t="shared" si="165"/>
        <v>0</v>
      </c>
      <c r="BH257" s="82">
        <f t="shared" si="165"/>
        <v>0</v>
      </c>
      <c r="BI257" s="82">
        <f t="shared" si="165"/>
        <v>0</v>
      </c>
      <c r="BJ257" s="82">
        <f t="shared" si="165"/>
        <v>0</v>
      </c>
      <c r="BK257" s="82">
        <f t="shared" si="165"/>
        <v>0</v>
      </c>
      <c r="BL257" s="82">
        <f t="shared" si="165"/>
        <v>0</v>
      </c>
      <c r="BM257" s="82">
        <f t="shared" si="165"/>
        <v>0</v>
      </c>
      <c r="BN257" s="82">
        <f t="shared" si="165"/>
        <v>0</v>
      </c>
      <c r="BO257" s="82">
        <f t="shared" si="165"/>
        <v>0</v>
      </c>
      <c r="BP257" s="82">
        <f t="shared" si="165"/>
        <v>0</v>
      </c>
      <c r="BQ257" s="82">
        <f t="shared" si="165"/>
        <v>0</v>
      </c>
      <c r="BR257" s="82">
        <f t="shared" si="165"/>
        <v>0</v>
      </c>
      <c r="BS257" s="82">
        <f t="shared" si="165"/>
        <v>0</v>
      </c>
      <c r="BT257" s="82">
        <f t="shared" si="165"/>
        <v>0</v>
      </c>
      <c r="BU257" s="82">
        <f t="shared" si="165"/>
        <v>0</v>
      </c>
      <c r="BV257" s="82">
        <f t="shared" si="165"/>
        <v>0</v>
      </c>
      <c r="BW257" s="82">
        <f t="shared" si="165"/>
        <v>0</v>
      </c>
      <c r="BX257" s="82">
        <f t="shared" si="165"/>
        <v>0</v>
      </c>
      <c r="BY257" s="82">
        <f t="shared" si="165"/>
        <v>0</v>
      </c>
      <c r="BZ257" s="82">
        <f t="shared" si="165"/>
        <v>0</v>
      </c>
      <c r="CA257" s="82">
        <f t="shared" si="165"/>
        <v>0</v>
      </c>
      <c r="CB257" s="82">
        <f t="shared" si="165"/>
        <v>0</v>
      </c>
      <c r="CC257" s="82">
        <f t="shared" si="165"/>
        <v>0</v>
      </c>
      <c r="CD257" s="82">
        <f t="shared" si="165"/>
        <v>0</v>
      </c>
      <c r="CE257" s="82">
        <f t="shared" si="165"/>
        <v>0</v>
      </c>
      <c r="CF257" s="82">
        <f t="shared" si="165"/>
        <v>0</v>
      </c>
      <c r="CG257" s="83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4" t="s">
        <v>35</v>
      </c>
      <c r="G258" s="85" t="s">
        <v>36</v>
      </c>
      <c r="H258" s="63"/>
      <c r="I258" s="63"/>
      <c r="J258" s="55">
        <f t="shared" si="135"/>
        <v>1745.3100000000002</v>
      </c>
      <c r="K258" s="82"/>
      <c r="L258" s="82">
        <f>SUM(L259:L268)</f>
        <v>28.6</v>
      </c>
      <c r="M258" s="82">
        <f t="shared" ref="M258:AJ258" si="166">SUM(M259:M268)</f>
        <v>669.15</v>
      </c>
      <c r="N258" s="82">
        <f t="shared" si="166"/>
        <v>0</v>
      </c>
      <c r="O258" s="82">
        <f t="shared" si="166"/>
        <v>104</v>
      </c>
      <c r="P258" s="82">
        <f t="shared" si="166"/>
        <v>62.84</v>
      </c>
      <c r="Q258" s="82">
        <f t="shared" si="166"/>
        <v>714.9</v>
      </c>
      <c r="R258" s="82">
        <f t="shared" si="166"/>
        <v>0</v>
      </c>
      <c r="S258" s="82">
        <f t="shared" si="166"/>
        <v>0</v>
      </c>
      <c r="T258" s="82">
        <f t="shared" si="166"/>
        <v>0</v>
      </c>
      <c r="U258" s="82">
        <f t="shared" si="166"/>
        <v>0</v>
      </c>
      <c r="V258" s="82">
        <f t="shared" si="166"/>
        <v>0</v>
      </c>
      <c r="W258" s="82">
        <f t="shared" si="166"/>
        <v>0</v>
      </c>
      <c r="X258" s="82">
        <f t="shared" si="166"/>
        <v>0</v>
      </c>
      <c r="Y258" s="82">
        <f t="shared" si="166"/>
        <v>0</v>
      </c>
      <c r="Z258" s="82">
        <f t="shared" si="166"/>
        <v>0</v>
      </c>
      <c r="AA258" s="82">
        <f t="shared" si="166"/>
        <v>0</v>
      </c>
      <c r="AB258" s="82">
        <f t="shared" si="166"/>
        <v>0</v>
      </c>
      <c r="AC258" s="82">
        <f t="shared" si="166"/>
        <v>0</v>
      </c>
      <c r="AD258" s="82">
        <f t="shared" si="166"/>
        <v>0</v>
      </c>
      <c r="AE258" s="82">
        <f t="shared" si="166"/>
        <v>102.94</v>
      </c>
      <c r="AF258" s="82">
        <f t="shared" si="166"/>
        <v>34.31</v>
      </c>
      <c r="AG258" s="82">
        <f t="shared" si="166"/>
        <v>17.149999999999999</v>
      </c>
      <c r="AH258" s="82">
        <f t="shared" si="166"/>
        <v>0</v>
      </c>
      <c r="AI258" s="82">
        <f t="shared" si="166"/>
        <v>11.42</v>
      </c>
      <c r="AJ258" s="82">
        <f t="shared" si="166"/>
        <v>0</v>
      </c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3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4"/>
      <c r="G259" s="65" t="s">
        <v>37</v>
      </c>
      <c r="H259" s="87" t="s">
        <v>146</v>
      </c>
      <c r="I259" s="63"/>
      <c r="J259" s="55">
        <f t="shared" si="135"/>
        <v>1745.3100000000002</v>
      </c>
      <c r="K259" s="88"/>
      <c r="L259" s="88">
        <v>28.6</v>
      </c>
      <c r="M259" s="88">
        <v>669.15</v>
      </c>
      <c r="N259" s="88"/>
      <c r="O259" s="88">
        <v>104</v>
      </c>
      <c r="P259" s="88">
        <v>62.84</v>
      </c>
      <c r="Q259" s="88">
        <v>714.9</v>
      </c>
      <c r="R259" s="88"/>
      <c r="S259" s="88"/>
      <c r="T259" s="88">
        <v>0</v>
      </c>
      <c r="U259" s="88">
        <v>0</v>
      </c>
      <c r="V259" s="88"/>
      <c r="W259" s="88"/>
      <c r="X259" s="88"/>
      <c r="Y259" s="88"/>
      <c r="Z259" s="88"/>
      <c r="AA259" s="88"/>
      <c r="AB259" s="88"/>
      <c r="AC259" s="88"/>
      <c r="AD259" s="88"/>
      <c r="AE259" s="88">
        <v>102.94</v>
      </c>
      <c r="AF259" s="88">
        <v>34.31</v>
      </c>
      <c r="AG259" s="88">
        <v>17.149999999999999</v>
      </c>
      <c r="AH259" s="88"/>
      <c r="AI259" s="88">
        <v>11.42</v>
      </c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9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4"/>
      <c r="G260" s="65" t="s">
        <v>50</v>
      </c>
      <c r="H260" s="87" t="s">
        <v>147</v>
      </c>
      <c r="I260" s="63"/>
      <c r="J260" s="55">
        <f t="shared" si="135"/>
        <v>0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9"/>
      <c r="CH260" s="101"/>
      <c r="CI260" s="102" t="s">
        <v>149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4"/>
      <c r="G261" s="65" t="s">
        <v>39</v>
      </c>
      <c r="H261" s="87" t="s">
        <v>148</v>
      </c>
      <c r="I261" s="63"/>
      <c r="J261" s="55">
        <f t="shared" si="135"/>
        <v>0</v>
      </c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9"/>
      <c r="CH261" s="101"/>
      <c r="CI261" s="102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4"/>
      <c r="G262" s="65" t="s">
        <v>41</v>
      </c>
      <c r="H262" s="103" t="s">
        <v>150</v>
      </c>
      <c r="I262" s="63"/>
      <c r="J262" s="55">
        <f t="shared" si="135"/>
        <v>0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9"/>
      <c r="CH262" s="9"/>
      <c r="CI262" s="102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4"/>
      <c r="G263" s="65" t="s">
        <v>43</v>
      </c>
      <c r="H263" s="65" t="s">
        <v>152</v>
      </c>
      <c r="I263" s="63"/>
      <c r="J263" s="55">
        <f t="shared" si="135"/>
        <v>0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9"/>
      <c r="CH263" s="9"/>
      <c r="CI263" s="102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4"/>
      <c r="G264" s="65" t="s">
        <v>45</v>
      </c>
      <c r="H264" s="87" t="s">
        <v>154</v>
      </c>
      <c r="I264" s="63"/>
      <c r="J264" s="55">
        <f t="shared" si="135"/>
        <v>0</v>
      </c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9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4"/>
      <c r="G265" s="65" t="s">
        <v>130</v>
      </c>
      <c r="H265" s="87" t="s">
        <v>156</v>
      </c>
      <c r="I265" s="63"/>
      <c r="J265" s="55">
        <f t="shared" si="135"/>
        <v>0</v>
      </c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9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4"/>
      <c r="G266" s="65" t="s">
        <v>132</v>
      </c>
      <c r="H266" s="87" t="s">
        <v>157</v>
      </c>
      <c r="I266" s="63"/>
      <c r="J266" s="55">
        <f t="shared" si="135"/>
        <v>0</v>
      </c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9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2"/>
      <c r="G267" s="65" t="s">
        <v>142</v>
      </c>
      <c r="H267" s="103" t="s">
        <v>158</v>
      </c>
      <c r="I267" s="65"/>
      <c r="J267" s="55">
        <f t="shared" si="135"/>
        <v>0</v>
      </c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9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4"/>
      <c r="G268" s="65" t="s">
        <v>144</v>
      </c>
      <c r="H268" s="87" t="s">
        <v>159</v>
      </c>
      <c r="I268" s="63"/>
      <c r="J268" s="55">
        <f t="shared" si="135"/>
        <v>0</v>
      </c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9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4" t="s">
        <v>47</v>
      </c>
      <c r="G269" s="85" t="s">
        <v>48</v>
      </c>
      <c r="H269" s="63"/>
      <c r="I269" s="63"/>
      <c r="J269" s="55">
        <f t="shared" si="135"/>
        <v>0</v>
      </c>
      <c r="K269" s="82">
        <f>SUM(K270:K279)</f>
        <v>0</v>
      </c>
      <c r="L269" s="82">
        <f t="shared" ref="L269:BW269" si="168">SUM(L270:L279)</f>
        <v>0</v>
      </c>
      <c r="M269" s="82">
        <f t="shared" si="168"/>
        <v>0</v>
      </c>
      <c r="N269" s="82">
        <f t="shared" si="168"/>
        <v>0</v>
      </c>
      <c r="O269" s="82">
        <f t="shared" si="168"/>
        <v>0</v>
      </c>
      <c r="P269" s="82">
        <f t="shared" si="168"/>
        <v>0</v>
      </c>
      <c r="Q269" s="82">
        <f t="shared" si="168"/>
        <v>0</v>
      </c>
      <c r="R269" s="82">
        <f t="shared" si="168"/>
        <v>0</v>
      </c>
      <c r="S269" s="82">
        <f t="shared" si="168"/>
        <v>0</v>
      </c>
      <c r="T269" s="82">
        <f t="shared" si="168"/>
        <v>0</v>
      </c>
      <c r="U269" s="82">
        <f t="shared" si="168"/>
        <v>0</v>
      </c>
      <c r="V269" s="82">
        <f t="shared" si="168"/>
        <v>0</v>
      </c>
      <c r="W269" s="82">
        <f t="shared" si="168"/>
        <v>0</v>
      </c>
      <c r="X269" s="82">
        <f t="shared" si="168"/>
        <v>0</v>
      </c>
      <c r="Y269" s="82">
        <f t="shared" si="168"/>
        <v>0</v>
      </c>
      <c r="Z269" s="82">
        <f t="shared" si="168"/>
        <v>0</v>
      </c>
      <c r="AA269" s="82">
        <f t="shared" si="168"/>
        <v>0</v>
      </c>
      <c r="AB269" s="82">
        <f t="shared" si="168"/>
        <v>0</v>
      </c>
      <c r="AC269" s="82">
        <f t="shared" si="168"/>
        <v>0</v>
      </c>
      <c r="AD269" s="82">
        <f t="shared" si="168"/>
        <v>0</v>
      </c>
      <c r="AE269" s="82">
        <f t="shared" si="168"/>
        <v>0</v>
      </c>
      <c r="AF269" s="82">
        <f t="shared" si="168"/>
        <v>0</v>
      </c>
      <c r="AG269" s="82">
        <f t="shared" si="168"/>
        <v>0</v>
      </c>
      <c r="AH269" s="82">
        <f t="shared" si="168"/>
        <v>0</v>
      </c>
      <c r="AI269" s="82">
        <f t="shared" si="168"/>
        <v>0</v>
      </c>
      <c r="AJ269" s="82">
        <f t="shared" si="168"/>
        <v>0</v>
      </c>
      <c r="AK269" s="82">
        <f t="shared" si="168"/>
        <v>0</v>
      </c>
      <c r="AL269" s="82">
        <f t="shared" si="168"/>
        <v>0</v>
      </c>
      <c r="AM269" s="82">
        <f t="shared" si="168"/>
        <v>0</v>
      </c>
      <c r="AN269" s="82">
        <f t="shared" si="168"/>
        <v>0</v>
      </c>
      <c r="AO269" s="82">
        <f t="shared" si="168"/>
        <v>0</v>
      </c>
      <c r="AP269" s="82">
        <f t="shared" si="168"/>
        <v>0</v>
      </c>
      <c r="AQ269" s="82">
        <f t="shared" si="168"/>
        <v>0</v>
      </c>
      <c r="AR269" s="82">
        <f t="shared" si="168"/>
        <v>0</v>
      </c>
      <c r="AS269" s="82">
        <f t="shared" si="168"/>
        <v>0</v>
      </c>
      <c r="AT269" s="82">
        <f t="shared" si="168"/>
        <v>0</v>
      </c>
      <c r="AU269" s="82">
        <f t="shared" si="168"/>
        <v>0</v>
      </c>
      <c r="AV269" s="82">
        <f t="shared" si="168"/>
        <v>0</v>
      </c>
      <c r="AW269" s="82">
        <f t="shared" si="168"/>
        <v>0</v>
      </c>
      <c r="AX269" s="82">
        <f t="shared" si="168"/>
        <v>0</v>
      </c>
      <c r="AY269" s="82">
        <f t="shared" si="168"/>
        <v>0</v>
      </c>
      <c r="AZ269" s="82">
        <f t="shared" si="168"/>
        <v>0</v>
      </c>
      <c r="BA269" s="82">
        <f t="shared" si="168"/>
        <v>0</v>
      </c>
      <c r="BB269" s="82">
        <f t="shared" si="168"/>
        <v>0</v>
      </c>
      <c r="BC269" s="82">
        <f t="shared" si="168"/>
        <v>0</v>
      </c>
      <c r="BD269" s="82">
        <f t="shared" si="168"/>
        <v>0</v>
      </c>
      <c r="BE269" s="82">
        <f t="shared" si="168"/>
        <v>0</v>
      </c>
      <c r="BF269" s="82">
        <f t="shared" si="168"/>
        <v>0</v>
      </c>
      <c r="BG269" s="82">
        <f t="shared" si="168"/>
        <v>0</v>
      </c>
      <c r="BH269" s="82">
        <f t="shared" si="168"/>
        <v>0</v>
      </c>
      <c r="BI269" s="82">
        <f t="shared" si="168"/>
        <v>0</v>
      </c>
      <c r="BJ269" s="82">
        <f t="shared" si="168"/>
        <v>0</v>
      </c>
      <c r="BK269" s="82">
        <f t="shared" si="168"/>
        <v>0</v>
      </c>
      <c r="BL269" s="82">
        <f t="shared" si="168"/>
        <v>0</v>
      </c>
      <c r="BM269" s="82">
        <f t="shared" si="168"/>
        <v>0</v>
      </c>
      <c r="BN269" s="82">
        <f t="shared" si="168"/>
        <v>0</v>
      </c>
      <c r="BO269" s="82">
        <f t="shared" si="168"/>
        <v>0</v>
      </c>
      <c r="BP269" s="82">
        <f t="shared" si="168"/>
        <v>0</v>
      </c>
      <c r="BQ269" s="82">
        <f t="shared" si="168"/>
        <v>0</v>
      </c>
      <c r="BR269" s="82">
        <f t="shared" si="168"/>
        <v>0</v>
      </c>
      <c r="BS269" s="82">
        <f t="shared" si="168"/>
        <v>0</v>
      </c>
      <c r="BT269" s="82">
        <f t="shared" si="168"/>
        <v>0</v>
      </c>
      <c r="BU269" s="82">
        <f t="shared" si="168"/>
        <v>0</v>
      </c>
      <c r="BV269" s="82">
        <f t="shared" si="168"/>
        <v>0</v>
      </c>
      <c r="BW269" s="82">
        <f t="shared" si="168"/>
        <v>0</v>
      </c>
      <c r="BX269" s="82">
        <f t="shared" ref="BX269:CG269" si="169">SUM(BX270:BX279)</f>
        <v>0</v>
      </c>
      <c r="BY269" s="82">
        <f t="shared" si="169"/>
        <v>0</v>
      </c>
      <c r="BZ269" s="82">
        <f t="shared" si="169"/>
        <v>0</v>
      </c>
      <c r="CA269" s="82">
        <f t="shared" si="169"/>
        <v>0</v>
      </c>
      <c r="CB269" s="82">
        <f t="shared" si="169"/>
        <v>0</v>
      </c>
      <c r="CC269" s="82">
        <f t="shared" si="169"/>
        <v>0</v>
      </c>
      <c r="CD269" s="82">
        <f t="shared" si="169"/>
        <v>0</v>
      </c>
      <c r="CE269" s="82">
        <f t="shared" si="169"/>
        <v>0</v>
      </c>
      <c r="CF269" s="82">
        <f t="shared" si="169"/>
        <v>0</v>
      </c>
      <c r="CG269" s="83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4"/>
      <c r="G270" s="65" t="s">
        <v>37</v>
      </c>
      <c r="H270" s="87" t="s">
        <v>160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4"/>
      <c r="G271" s="65" t="s">
        <v>50</v>
      </c>
      <c r="H271" s="65" t="s">
        <v>161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4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4"/>
      <c r="G273" s="65" t="s">
        <v>41</v>
      </c>
      <c r="H273" s="103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4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2"/>
      <c r="G275" s="65" t="s">
        <v>45</v>
      </c>
      <c r="H275" s="87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2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2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4"/>
      <c r="G278" s="65" t="s">
        <v>142</v>
      </c>
      <c r="H278" s="103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2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2"/>
      <c r="G280" s="65"/>
      <c r="H280" s="65"/>
      <c r="I280" s="65"/>
      <c r="J280" s="74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170</v>
      </c>
      <c r="E281" s="49" t="s">
        <v>171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15</v>
      </c>
      <c r="F282" s="81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4" t="s">
        <v>36</v>
      </c>
      <c r="G283" s="65"/>
      <c r="H283" s="87"/>
      <c r="I283" s="63"/>
      <c r="J283" s="55">
        <f t="shared" ref="J283:J336" si="174">SUM(K283:CG283)</f>
        <v>0</v>
      </c>
      <c r="K283" s="82">
        <f>SUM(K284:K309)/2</f>
        <v>0</v>
      </c>
      <c r="L283" s="82">
        <f t="shared" ref="L283:CG283" si="175">SUM(L284:L309)/2</f>
        <v>0</v>
      </c>
      <c r="M283" s="82">
        <f t="shared" si="175"/>
        <v>0</v>
      </c>
      <c r="N283" s="82">
        <f t="shared" si="175"/>
        <v>0</v>
      </c>
      <c r="O283" s="82">
        <f t="shared" si="175"/>
        <v>0</v>
      </c>
      <c r="P283" s="82">
        <f t="shared" si="175"/>
        <v>0</v>
      </c>
      <c r="Q283" s="82">
        <f t="shared" si="175"/>
        <v>0</v>
      </c>
      <c r="R283" s="82">
        <f t="shared" si="175"/>
        <v>0</v>
      </c>
      <c r="S283" s="82">
        <f t="shared" si="175"/>
        <v>0</v>
      </c>
      <c r="T283" s="82">
        <f t="shared" si="175"/>
        <v>0</v>
      </c>
      <c r="U283" s="82">
        <f t="shared" si="175"/>
        <v>0</v>
      </c>
      <c r="V283" s="82">
        <f t="shared" si="175"/>
        <v>0</v>
      </c>
      <c r="W283" s="82">
        <f t="shared" si="175"/>
        <v>0</v>
      </c>
      <c r="X283" s="82">
        <f t="shared" si="175"/>
        <v>0</v>
      </c>
      <c r="Y283" s="82">
        <f t="shared" si="175"/>
        <v>0</v>
      </c>
      <c r="Z283" s="82">
        <f t="shared" si="175"/>
        <v>0</v>
      </c>
      <c r="AA283" s="82">
        <f t="shared" si="175"/>
        <v>0</v>
      </c>
      <c r="AB283" s="82">
        <f t="shared" si="175"/>
        <v>0</v>
      </c>
      <c r="AC283" s="82">
        <f t="shared" si="175"/>
        <v>0</v>
      </c>
      <c r="AD283" s="82">
        <f t="shared" si="175"/>
        <v>0</v>
      </c>
      <c r="AE283" s="82">
        <f t="shared" si="175"/>
        <v>0</v>
      </c>
      <c r="AF283" s="82">
        <f t="shared" si="175"/>
        <v>0</v>
      </c>
      <c r="AG283" s="82">
        <f t="shared" si="175"/>
        <v>0</v>
      </c>
      <c r="AH283" s="82">
        <f t="shared" si="175"/>
        <v>0</v>
      </c>
      <c r="AI283" s="82">
        <f t="shared" si="175"/>
        <v>0</v>
      </c>
      <c r="AJ283" s="82">
        <f t="shared" si="175"/>
        <v>0</v>
      </c>
      <c r="AK283" s="82">
        <f t="shared" si="175"/>
        <v>0</v>
      </c>
      <c r="AL283" s="82">
        <f t="shared" si="175"/>
        <v>0</v>
      </c>
      <c r="AM283" s="82">
        <f t="shared" si="175"/>
        <v>0</v>
      </c>
      <c r="AN283" s="82">
        <f t="shared" si="175"/>
        <v>0</v>
      </c>
      <c r="AO283" s="82">
        <f t="shared" si="175"/>
        <v>0</v>
      </c>
      <c r="AP283" s="82">
        <f t="shared" si="175"/>
        <v>0</v>
      </c>
      <c r="AQ283" s="82">
        <f t="shared" si="175"/>
        <v>0</v>
      </c>
      <c r="AR283" s="82">
        <f t="shared" si="175"/>
        <v>0</v>
      </c>
      <c r="AS283" s="82">
        <f t="shared" si="175"/>
        <v>0</v>
      </c>
      <c r="AT283" s="82">
        <f t="shared" si="175"/>
        <v>0</v>
      </c>
      <c r="AU283" s="82">
        <f t="shared" si="175"/>
        <v>0</v>
      </c>
      <c r="AV283" s="82">
        <f t="shared" si="175"/>
        <v>0</v>
      </c>
      <c r="AW283" s="82">
        <f t="shared" si="175"/>
        <v>0</v>
      </c>
      <c r="AX283" s="82">
        <f t="shared" si="175"/>
        <v>0</v>
      </c>
      <c r="AY283" s="82">
        <f t="shared" si="175"/>
        <v>0</v>
      </c>
      <c r="AZ283" s="82">
        <f t="shared" si="175"/>
        <v>0</v>
      </c>
      <c r="BA283" s="82">
        <f t="shared" si="175"/>
        <v>0</v>
      </c>
      <c r="BB283" s="82">
        <f t="shared" si="175"/>
        <v>0</v>
      </c>
      <c r="BC283" s="82">
        <f t="shared" ref="BC283:CA283" si="176">SUM(BC284:BC309)/2</f>
        <v>0</v>
      </c>
      <c r="BD283" s="82">
        <f t="shared" si="176"/>
        <v>0</v>
      </c>
      <c r="BE283" s="82">
        <f t="shared" si="176"/>
        <v>0</v>
      </c>
      <c r="BF283" s="82">
        <f t="shared" si="176"/>
        <v>0</v>
      </c>
      <c r="BG283" s="82">
        <f t="shared" si="176"/>
        <v>0</v>
      </c>
      <c r="BH283" s="82">
        <f t="shared" si="176"/>
        <v>0</v>
      </c>
      <c r="BI283" s="82">
        <f t="shared" si="176"/>
        <v>0</v>
      </c>
      <c r="BJ283" s="82">
        <f t="shared" si="176"/>
        <v>0</v>
      </c>
      <c r="BK283" s="82">
        <f t="shared" si="176"/>
        <v>0</v>
      </c>
      <c r="BL283" s="82">
        <f t="shared" si="176"/>
        <v>0</v>
      </c>
      <c r="BM283" s="82">
        <f t="shared" si="176"/>
        <v>0</v>
      </c>
      <c r="BN283" s="82">
        <f t="shared" si="176"/>
        <v>0</v>
      </c>
      <c r="BO283" s="82">
        <f t="shared" si="176"/>
        <v>0</v>
      </c>
      <c r="BP283" s="82">
        <f t="shared" si="176"/>
        <v>0</v>
      </c>
      <c r="BQ283" s="82">
        <f t="shared" si="176"/>
        <v>0</v>
      </c>
      <c r="BR283" s="82">
        <f t="shared" si="176"/>
        <v>0</v>
      </c>
      <c r="BS283" s="82">
        <f t="shared" si="176"/>
        <v>0</v>
      </c>
      <c r="BT283" s="82">
        <f t="shared" si="176"/>
        <v>0</v>
      </c>
      <c r="BU283" s="82">
        <f t="shared" si="176"/>
        <v>0</v>
      </c>
      <c r="BV283" s="82">
        <f t="shared" si="176"/>
        <v>0</v>
      </c>
      <c r="BW283" s="82">
        <f t="shared" si="176"/>
        <v>0</v>
      </c>
      <c r="BX283" s="82">
        <f t="shared" si="176"/>
        <v>0</v>
      </c>
      <c r="BY283" s="82">
        <f t="shared" si="176"/>
        <v>0</v>
      </c>
      <c r="BZ283" s="82">
        <f t="shared" si="176"/>
        <v>0</v>
      </c>
      <c r="CA283" s="82">
        <f t="shared" si="176"/>
        <v>0</v>
      </c>
      <c r="CB283" s="82">
        <f>SUM(CB284:CB309)/2</f>
        <v>0</v>
      </c>
      <c r="CC283" s="82">
        <f>SUM(CC284:CC309)/2</f>
        <v>0</v>
      </c>
      <c r="CD283" s="82">
        <f>SUM(CD284:CD309)/2</f>
        <v>0</v>
      </c>
      <c r="CE283" s="82">
        <f>SUM(CE284:CE309)/2</f>
        <v>0</v>
      </c>
      <c r="CF283" s="82">
        <f>SUM(CF284:CF309)/2</f>
        <v>0</v>
      </c>
      <c r="CG283" s="83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4" t="s">
        <v>35</v>
      </c>
      <c r="G284" s="65" t="s">
        <v>172</v>
      </c>
      <c r="H284" s="87"/>
      <c r="I284" s="63"/>
      <c r="J284" s="55">
        <f t="shared" si="174"/>
        <v>0</v>
      </c>
      <c r="K284" s="82">
        <f>SUM(K285:K290)</f>
        <v>0</v>
      </c>
      <c r="L284" s="82">
        <f t="shared" ref="L284:CG284" si="177">SUM(L285:L290)</f>
        <v>0</v>
      </c>
      <c r="M284" s="82">
        <f t="shared" si="177"/>
        <v>0</v>
      </c>
      <c r="N284" s="82">
        <f t="shared" si="177"/>
        <v>0</v>
      </c>
      <c r="O284" s="82">
        <f t="shared" si="177"/>
        <v>0</v>
      </c>
      <c r="P284" s="82">
        <f t="shared" si="177"/>
        <v>0</v>
      </c>
      <c r="Q284" s="82">
        <f t="shared" si="177"/>
        <v>0</v>
      </c>
      <c r="R284" s="82">
        <f t="shared" si="177"/>
        <v>0</v>
      </c>
      <c r="S284" s="82">
        <f t="shared" si="177"/>
        <v>0</v>
      </c>
      <c r="T284" s="82">
        <f t="shared" si="177"/>
        <v>0</v>
      </c>
      <c r="U284" s="82">
        <f t="shared" si="177"/>
        <v>0</v>
      </c>
      <c r="V284" s="82">
        <f t="shared" si="177"/>
        <v>0</v>
      </c>
      <c r="W284" s="82">
        <f t="shared" si="177"/>
        <v>0</v>
      </c>
      <c r="X284" s="82">
        <f t="shared" si="177"/>
        <v>0</v>
      </c>
      <c r="Y284" s="82">
        <f t="shared" si="177"/>
        <v>0</v>
      </c>
      <c r="Z284" s="82">
        <f t="shared" si="177"/>
        <v>0</v>
      </c>
      <c r="AA284" s="82">
        <f t="shared" si="177"/>
        <v>0</v>
      </c>
      <c r="AB284" s="82">
        <f t="shared" si="177"/>
        <v>0</v>
      </c>
      <c r="AC284" s="82">
        <f t="shared" si="177"/>
        <v>0</v>
      </c>
      <c r="AD284" s="82">
        <f t="shared" si="177"/>
        <v>0</v>
      </c>
      <c r="AE284" s="82">
        <f t="shared" si="177"/>
        <v>0</v>
      </c>
      <c r="AF284" s="82">
        <f t="shared" si="177"/>
        <v>0</v>
      </c>
      <c r="AG284" s="82">
        <f t="shared" si="177"/>
        <v>0</v>
      </c>
      <c r="AH284" s="82">
        <f t="shared" si="177"/>
        <v>0</v>
      </c>
      <c r="AI284" s="82">
        <f t="shared" si="177"/>
        <v>0</v>
      </c>
      <c r="AJ284" s="82">
        <f t="shared" si="177"/>
        <v>0</v>
      </c>
      <c r="AK284" s="82">
        <f t="shared" si="177"/>
        <v>0</v>
      </c>
      <c r="AL284" s="82">
        <f t="shared" si="177"/>
        <v>0</v>
      </c>
      <c r="AM284" s="82">
        <f t="shared" si="177"/>
        <v>0</v>
      </c>
      <c r="AN284" s="82">
        <f t="shared" si="177"/>
        <v>0</v>
      </c>
      <c r="AO284" s="82">
        <f t="shared" si="177"/>
        <v>0</v>
      </c>
      <c r="AP284" s="82">
        <f t="shared" si="177"/>
        <v>0</v>
      </c>
      <c r="AQ284" s="82">
        <f t="shared" si="177"/>
        <v>0</v>
      </c>
      <c r="AR284" s="82">
        <f t="shared" si="177"/>
        <v>0</v>
      </c>
      <c r="AS284" s="82">
        <f t="shared" si="177"/>
        <v>0</v>
      </c>
      <c r="AT284" s="82">
        <f t="shared" si="177"/>
        <v>0</v>
      </c>
      <c r="AU284" s="82">
        <f t="shared" si="177"/>
        <v>0</v>
      </c>
      <c r="AV284" s="82">
        <f t="shared" si="177"/>
        <v>0</v>
      </c>
      <c r="AW284" s="82">
        <f t="shared" si="177"/>
        <v>0</v>
      </c>
      <c r="AX284" s="82">
        <f t="shared" si="177"/>
        <v>0</v>
      </c>
      <c r="AY284" s="82">
        <f t="shared" si="177"/>
        <v>0</v>
      </c>
      <c r="AZ284" s="82">
        <f t="shared" si="177"/>
        <v>0</v>
      </c>
      <c r="BA284" s="82">
        <f t="shared" si="177"/>
        <v>0</v>
      </c>
      <c r="BB284" s="82">
        <f t="shared" si="177"/>
        <v>0</v>
      </c>
      <c r="BC284" s="82">
        <f t="shared" si="177"/>
        <v>0</v>
      </c>
      <c r="BD284" s="82">
        <f t="shared" si="177"/>
        <v>0</v>
      </c>
      <c r="BE284" s="82">
        <f t="shared" si="177"/>
        <v>0</v>
      </c>
      <c r="BF284" s="82">
        <f t="shared" si="177"/>
        <v>0</v>
      </c>
      <c r="BG284" s="82">
        <f t="shared" si="177"/>
        <v>0</v>
      </c>
      <c r="BH284" s="82">
        <f t="shared" si="177"/>
        <v>0</v>
      </c>
      <c r="BI284" s="82">
        <f t="shared" si="177"/>
        <v>0</v>
      </c>
      <c r="BJ284" s="82">
        <f t="shared" si="177"/>
        <v>0</v>
      </c>
      <c r="BK284" s="82">
        <f t="shared" si="177"/>
        <v>0</v>
      </c>
      <c r="BL284" s="82">
        <f t="shared" si="177"/>
        <v>0</v>
      </c>
      <c r="BM284" s="82">
        <f t="shared" si="177"/>
        <v>0</v>
      </c>
      <c r="BN284" s="82">
        <f t="shared" si="177"/>
        <v>0</v>
      </c>
      <c r="BO284" s="82">
        <f t="shared" si="177"/>
        <v>0</v>
      </c>
      <c r="BP284" s="82">
        <f t="shared" si="177"/>
        <v>0</v>
      </c>
      <c r="BQ284" s="82">
        <f t="shared" si="177"/>
        <v>0</v>
      </c>
      <c r="BR284" s="82">
        <f t="shared" si="177"/>
        <v>0</v>
      </c>
      <c r="BS284" s="82">
        <f t="shared" si="177"/>
        <v>0</v>
      </c>
      <c r="BT284" s="82">
        <f t="shared" si="177"/>
        <v>0</v>
      </c>
      <c r="BU284" s="82">
        <f t="shared" si="177"/>
        <v>0</v>
      </c>
      <c r="BV284" s="82">
        <f t="shared" si="177"/>
        <v>0</v>
      </c>
      <c r="BW284" s="82">
        <f t="shared" si="177"/>
        <v>0</v>
      </c>
      <c r="BX284" s="82">
        <f t="shared" si="177"/>
        <v>0</v>
      </c>
      <c r="BY284" s="82">
        <f t="shared" si="177"/>
        <v>0</v>
      </c>
      <c r="BZ284" s="82">
        <f t="shared" si="177"/>
        <v>0</v>
      </c>
      <c r="CA284" s="82">
        <f t="shared" si="177"/>
        <v>0</v>
      </c>
      <c r="CB284" s="82">
        <f>SUM(CB285:CB290)</f>
        <v>0</v>
      </c>
      <c r="CC284" s="82">
        <f>SUM(CC285:CC290)</f>
        <v>0</v>
      </c>
      <c r="CD284" s="82">
        <f>SUM(CD285:CD290)</f>
        <v>0</v>
      </c>
      <c r="CE284" s="82">
        <f>SUM(CE285:CE290)</f>
        <v>0</v>
      </c>
      <c r="CF284" s="82">
        <f>SUM(CF285:CF290)</f>
        <v>0</v>
      </c>
      <c r="CG284" s="83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4"/>
      <c r="G285" s="65" t="s">
        <v>37</v>
      </c>
      <c r="H285" s="87" t="s">
        <v>173</v>
      </c>
      <c r="I285" s="63"/>
      <c r="J285" s="55">
        <f t="shared" si="174"/>
        <v>0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9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4"/>
      <c r="G286" s="65" t="s">
        <v>50</v>
      </c>
      <c r="H286" s="87" t="s">
        <v>174</v>
      </c>
      <c r="I286" s="63"/>
      <c r="J286" s="55">
        <f t="shared" si="174"/>
        <v>0</v>
      </c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9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4"/>
      <c r="G287" s="65" t="s">
        <v>39</v>
      </c>
      <c r="H287" s="87" t="s">
        <v>175</v>
      </c>
      <c r="I287" s="63"/>
      <c r="J287" s="55">
        <f t="shared" si="174"/>
        <v>0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9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4"/>
      <c r="G288" s="65" t="s">
        <v>41</v>
      </c>
      <c r="H288" s="87" t="s">
        <v>176</v>
      </c>
      <c r="I288" s="63"/>
      <c r="J288" s="55">
        <f t="shared" si="174"/>
        <v>0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9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4"/>
      <c r="G289" s="65" t="s">
        <v>43</v>
      </c>
      <c r="H289" s="87" t="s">
        <v>177</v>
      </c>
      <c r="I289" s="63"/>
      <c r="J289" s="55">
        <f t="shared" si="174"/>
        <v>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9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4"/>
      <c r="G290" s="65" t="s">
        <v>45</v>
      </c>
      <c r="H290" s="87" t="s">
        <v>178</v>
      </c>
      <c r="I290" s="63"/>
      <c r="J290" s="55">
        <f t="shared" si="174"/>
        <v>0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9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4" t="s">
        <v>47</v>
      </c>
      <c r="G291" s="65" t="s">
        <v>179</v>
      </c>
      <c r="H291" s="87"/>
      <c r="I291" s="63"/>
      <c r="J291" s="55">
        <f t="shared" si="174"/>
        <v>0</v>
      </c>
      <c r="K291" s="82">
        <f>SUM(K292:K297)</f>
        <v>0</v>
      </c>
      <c r="L291" s="82">
        <f t="shared" ref="L291:CG291" si="178">SUM(L292:L297)</f>
        <v>0</v>
      </c>
      <c r="M291" s="82">
        <f t="shared" si="178"/>
        <v>0</v>
      </c>
      <c r="N291" s="82">
        <f t="shared" si="178"/>
        <v>0</v>
      </c>
      <c r="O291" s="82">
        <f t="shared" si="178"/>
        <v>0</v>
      </c>
      <c r="P291" s="82">
        <f t="shared" si="178"/>
        <v>0</v>
      </c>
      <c r="Q291" s="82">
        <f t="shared" si="178"/>
        <v>0</v>
      </c>
      <c r="R291" s="82">
        <f t="shared" si="178"/>
        <v>0</v>
      </c>
      <c r="S291" s="82">
        <f t="shared" si="178"/>
        <v>0</v>
      </c>
      <c r="T291" s="82">
        <f t="shared" si="178"/>
        <v>0</v>
      </c>
      <c r="U291" s="82">
        <f t="shared" si="178"/>
        <v>0</v>
      </c>
      <c r="V291" s="82">
        <f t="shared" si="178"/>
        <v>0</v>
      </c>
      <c r="W291" s="82">
        <f t="shared" si="178"/>
        <v>0</v>
      </c>
      <c r="X291" s="82">
        <f t="shared" si="178"/>
        <v>0</v>
      </c>
      <c r="Y291" s="82">
        <f t="shared" si="178"/>
        <v>0</v>
      </c>
      <c r="Z291" s="82">
        <f t="shared" si="178"/>
        <v>0</v>
      </c>
      <c r="AA291" s="82">
        <f t="shared" si="178"/>
        <v>0</v>
      </c>
      <c r="AB291" s="82">
        <f t="shared" si="178"/>
        <v>0</v>
      </c>
      <c r="AC291" s="82">
        <f t="shared" si="178"/>
        <v>0</v>
      </c>
      <c r="AD291" s="82">
        <f t="shared" si="178"/>
        <v>0</v>
      </c>
      <c r="AE291" s="82">
        <f t="shared" si="178"/>
        <v>0</v>
      </c>
      <c r="AF291" s="82">
        <f t="shared" si="178"/>
        <v>0</v>
      </c>
      <c r="AG291" s="82">
        <f t="shared" si="178"/>
        <v>0</v>
      </c>
      <c r="AH291" s="82">
        <f t="shared" si="178"/>
        <v>0</v>
      </c>
      <c r="AI291" s="82">
        <f t="shared" si="178"/>
        <v>0</v>
      </c>
      <c r="AJ291" s="82">
        <f t="shared" si="178"/>
        <v>0</v>
      </c>
      <c r="AK291" s="82">
        <f t="shared" si="178"/>
        <v>0</v>
      </c>
      <c r="AL291" s="82">
        <f t="shared" si="178"/>
        <v>0</v>
      </c>
      <c r="AM291" s="82">
        <f t="shared" si="178"/>
        <v>0</v>
      </c>
      <c r="AN291" s="82">
        <f t="shared" si="178"/>
        <v>0</v>
      </c>
      <c r="AO291" s="82">
        <f t="shared" si="178"/>
        <v>0</v>
      </c>
      <c r="AP291" s="82">
        <f t="shared" si="178"/>
        <v>0</v>
      </c>
      <c r="AQ291" s="82">
        <f t="shared" si="178"/>
        <v>0</v>
      </c>
      <c r="AR291" s="82">
        <f t="shared" si="178"/>
        <v>0</v>
      </c>
      <c r="AS291" s="82">
        <f t="shared" si="178"/>
        <v>0</v>
      </c>
      <c r="AT291" s="82">
        <f t="shared" si="178"/>
        <v>0</v>
      </c>
      <c r="AU291" s="82">
        <f t="shared" si="178"/>
        <v>0</v>
      </c>
      <c r="AV291" s="82">
        <f t="shared" si="178"/>
        <v>0</v>
      </c>
      <c r="AW291" s="82">
        <f t="shared" si="178"/>
        <v>0</v>
      </c>
      <c r="AX291" s="82">
        <f t="shared" si="178"/>
        <v>0</v>
      </c>
      <c r="AY291" s="82">
        <f t="shared" si="178"/>
        <v>0</v>
      </c>
      <c r="AZ291" s="82">
        <f t="shared" si="178"/>
        <v>0</v>
      </c>
      <c r="BA291" s="82">
        <f t="shared" si="178"/>
        <v>0</v>
      </c>
      <c r="BB291" s="82">
        <f t="shared" si="178"/>
        <v>0</v>
      </c>
      <c r="BC291" s="82">
        <f t="shared" si="178"/>
        <v>0</v>
      </c>
      <c r="BD291" s="82">
        <f t="shared" si="178"/>
        <v>0</v>
      </c>
      <c r="BE291" s="82">
        <f t="shared" si="178"/>
        <v>0</v>
      </c>
      <c r="BF291" s="82">
        <f t="shared" si="178"/>
        <v>0</v>
      </c>
      <c r="BG291" s="82">
        <f t="shared" si="178"/>
        <v>0</v>
      </c>
      <c r="BH291" s="82">
        <f t="shared" si="178"/>
        <v>0</v>
      </c>
      <c r="BI291" s="82">
        <f t="shared" si="178"/>
        <v>0</v>
      </c>
      <c r="BJ291" s="82">
        <f t="shared" si="178"/>
        <v>0</v>
      </c>
      <c r="BK291" s="82">
        <f t="shared" si="178"/>
        <v>0</v>
      </c>
      <c r="BL291" s="82">
        <f t="shared" si="178"/>
        <v>0</v>
      </c>
      <c r="BM291" s="82">
        <f t="shared" si="178"/>
        <v>0</v>
      </c>
      <c r="BN291" s="82">
        <f t="shared" si="178"/>
        <v>0</v>
      </c>
      <c r="BO291" s="82">
        <f t="shared" si="178"/>
        <v>0</v>
      </c>
      <c r="BP291" s="82">
        <f t="shared" si="178"/>
        <v>0</v>
      </c>
      <c r="BQ291" s="82">
        <f t="shared" si="178"/>
        <v>0</v>
      </c>
      <c r="BR291" s="82">
        <f t="shared" si="178"/>
        <v>0</v>
      </c>
      <c r="BS291" s="82">
        <f t="shared" si="178"/>
        <v>0</v>
      </c>
      <c r="BT291" s="82">
        <f t="shared" si="178"/>
        <v>0</v>
      </c>
      <c r="BU291" s="82">
        <f t="shared" si="178"/>
        <v>0</v>
      </c>
      <c r="BV291" s="82">
        <f t="shared" si="178"/>
        <v>0</v>
      </c>
      <c r="BW291" s="82">
        <f t="shared" si="178"/>
        <v>0</v>
      </c>
      <c r="BX291" s="82">
        <f t="shared" si="178"/>
        <v>0</v>
      </c>
      <c r="BY291" s="82">
        <f t="shared" si="178"/>
        <v>0</v>
      </c>
      <c r="BZ291" s="82">
        <f t="shared" si="178"/>
        <v>0</v>
      </c>
      <c r="CA291" s="82">
        <f t="shared" si="178"/>
        <v>0</v>
      </c>
      <c r="CB291" s="82">
        <f>SUM(CB292:CB297)</f>
        <v>0</v>
      </c>
      <c r="CC291" s="82">
        <f>SUM(CC292:CC297)</f>
        <v>0</v>
      </c>
      <c r="CD291" s="82">
        <f>SUM(CD292:CD297)</f>
        <v>0</v>
      </c>
      <c r="CE291" s="82">
        <f>SUM(CE292:CE297)</f>
        <v>0</v>
      </c>
      <c r="CF291" s="82">
        <f>SUM(CF292:CF297)</f>
        <v>0</v>
      </c>
      <c r="CG291" s="83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4"/>
      <c r="G292" s="65" t="s">
        <v>37</v>
      </c>
      <c r="H292" s="87" t="s">
        <v>173</v>
      </c>
      <c r="I292" s="63"/>
      <c r="J292" s="55">
        <f t="shared" si="174"/>
        <v>0</v>
      </c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9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4"/>
      <c r="G293" s="65" t="s">
        <v>50</v>
      </c>
      <c r="H293" s="87" t="s">
        <v>174</v>
      </c>
      <c r="I293" s="63"/>
      <c r="J293" s="55">
        <f t="shared" si="174"/>
        <v>0</v>
      </c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9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4"/>
      <c r="G294" s="65" t="s">
        <v>39</v>
      </c>
      <c r="H294" s="87" t="s">
        <v>175</v>
      </c>
      <c r="I294" s="63"/>
      <c r="J294" s="55">
        <f t="shared" si="174"/>
        <v>0</v>
      </c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9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4"/>
      <c r="G295" s="65" t="s">
        <v>41</v>
      </c>
      <c r="H295" s="87" t="s">
        <v>176</v>
      </c>
      <c r="I295" s="63"/>
      <c r="J295" s="55">
        <f t="shared" si="174"/>
        <v>0</v>
      </c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9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4"/>
      <c r="G296" s="65" t="s">
        <v>43</v>
      </c>
      <c r="H296" s="87" t="s">
        <v>177</v>
      </c>
      <c r="I296" s="63"/>
      <c r="J296" s="55">
        <f t="shared" si="174"/>
        <v>0</v>
      </c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9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4"/>
      <c r="G297" s="65" t="s">
        <v>45</v>
      </c>
      <c r="H297" s="87" t="s">
        <v>178</v>
      </c>
      <c r="I297" s="63"/>
      <c r="J297" s="55">
        <f t="shared" si="174"/>
        <v>0</v>
      </c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9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4" t="s">
        <v>69</v>
      </c>
      <c r="G298" s="65" t="s">
        <v>180</v>
      </c>
      <c r="H298" s="87"/>
      <c r="I298" s="63"/>
      <c r="J298" s="55">
        <f t="shared" si="174"/>
        <v>0</v>
      </c>
      <c r="K298" s="82">
        <f>SUM(K299:K304)</f>
        <v>0</v>
      </c>
      <c r="L298" s="82">
        <f t="shared" ref="L298:CG298" si="179">SUM(L299:L304)</f>
        <v>0</v>
      </c>
      <c r="M298" s="82">
        <f t="shared" si="179"/>
        <v>0</v>
      </c>
      <c r="N298" s="82">
        <f t="shared" si="179"/>
        <v>0</v>
      </c>
      <c r="O298" s="82">
        <f t="shared" si="179"/>
        <v>0</v>
      </c>
      <c r="P298" s="82">
        <f t="shared" si="179"/>
        <v>0</v>
      </c>
      <c r="Q298" s="82">
        <f t="shared" si="179"/>
        <v>0</v>
      </c>
      <c r="R298" s="82">
        <f t="shared" si="179"/>
        <v>0</v>
      </c>
      <c r="S298" s="82">
        <f t="shared" si="179"/>
        <v>0</v>
      </c>
      <c r="T298" s="82">
        <f t="shared" si="179"/>
        <v>0</v>
      </c>
      <c r="U298" s="82">
        <f t="shared" si="179"/>
        <v>0</v>
      </c>
      <c r="V298" s="82">
        <f t="shared" si="179"/>
        <v>0</v>
      </c>
      <c r="W298" s="82">
        <f t="shared" si="179"/>
        <v>0</v>
      </c>
      <c r="X298" s="82">
        <f t="shared" si="179"/>
        <v>0</v>
      </c>
      <c r="Y298" s="82">
        <f t="shared" si="179"/>
        <v>0</v>
      </c>
      <c r="Z298" s="82">
        <f t="shared" si="179"/>
        <v>0</v>
      </c>
      <c r="AA298" s="82">
        <f t="shared" si="179"/>
        <v>0</v>
      </c>
      <c r="AB298" s="82">
        <f t="shared" si="179"/>
        <v>0</v>
      </c>
      <c r="AC298" s="82">
        <f t="shared" si="179"/>
        <v>0</v>
      </c>
      <c r="AD298" s="82">
        <f t="shared" si="179"/>
        <v>0</v>
      </c>
      <c r="AE298" s="82">
        <f t="shared" si="179"/>
        <v>0</v>
      </c>
      <c r="AF298" s="82">
        <f t="shared" si="179"/>
        <v>0</v>
      </c>
      <c r="AG298" s="82">
        <f t="shared" si="179"/>
        <v>0</v>
      </c>
      <c r="AH298" s="82">
        <f t="shared" si="179"/>
        <v>0</v>
      </c>
      <c r="AI298" s="82">
        <f t="shared" si="179"/>
        <v>0</v>
      </c>
      <c r="AJ298" s="82">
        <f t="shared" si="179"/>
        <v>0</v>
      </c>
      <c r="AK298" s="82">
        <f t="shared" si="179"/>
        <v>0</v>
      </c>
      <c r="AL298" s="82">
        <f t="shared" si="179"/>
        <v>0</v>
      </c>
      <c r="AM298" s="82">
        <f t="shared" si="179"/>
        <v>0</v>
      </c>
      <c r="AN298" s="82">
        <f t="shared" si="179"/>
        <v>0</v>
      </c>
      <c r="AO298" s="82">
        <f t="shared" si="179"/>
        <v>0</v>
      </c>
      <c r="AP298" s="82">
        <f t="shared" si="179"/>
        <v>0</v>
      </c>
      <c r="AQ298" s="82">
        <f t="shared" si="179"/>
        <v>0</v>
      </c>
      <c r="AR298" s="82">
        <f t="shared" si="179"/>
        <v>0</v>
      </c>
      <c r="AS298" s="82">
        <f t="shared" si="179"/>
        <v>0</v>
      </c>
      <c r="AT298" s="82">
        <f t="shared" si="179"/>
        <v>0</v>
      </c>
      <c r="AU298" s="82">
        <f t="shared" si="179"/>
        <v>0</v>
      </c>
      <c r="AV298" s="82">
        <f t="shared" si="179"/>
        <v>0</v>
      </c>
      <c r="AW298" s="82">
        <f t="shared" si="179"/>
        <v>0</v>
      </c>
      <c r="AX298" s="82">
        <f t="shared" si="179"/>
        <v>0</v>
      </c>
      <c r="AY298" s="82">
        <f t="shared" si="179"/>
        <v>0</v>
      </c>
      <c r="AZ298" s="82">
        <f t="shared" si="179"/>
        <v>0</v>
      </c>
      <c r="BA298" s="82">
        <f t="shared" si="179"/>
        <v>0</v>
      </c>
      <c r="BB298" s="82">
        <f t="shared" si="179"/>
        <v>0</v>
      </c>
      <c r="BC298" s="82">
        <f t="shared" si="179"/>
        <v>0</v>
      </c>
      <c r="BD298" s="82">
        <f t="shared" si="179"/>
        <v>0</v>
      </c>
      <c r="BE298" s="82">
        <f t="shared" si="179"/>
        <v>0</v>
      </c>
      <c r="BF298" s="82">
        <f t="shared" si="179"/>
        <v>0</v>
      </c>
      <c r="BG298" s="82">
        <f t="shared" si="179"/>
        <v>0</v>
      </c>
      <c r="BH298" s="82">
        <f t="shared" si="179"/>
        <v>0</v>
      </c>
      <c r="BI298" s="82">
        <f t="shared" si="179"/>
        <v>0</v>
      </c>
      <c r="BJ298" s="82">
        <f t="shared" si="179"/>
        <v>0</v>
      </c>
      <c r="BK298" s="82">
        <f t="shared" si="179"/>
        <v>0</v>
      </c>
      <c r="BL298" s="82">
        <f t="shared" si="179"/>
        <v>0</v>
      </c>
      <c r="BM298" s="82">
        <f t="shared" si="179"/>
        <v>0</v>
      </c>
      <c r="BN298" s="82">
        <f t="shared" si="179"/>
        <v>0</v>
      </c>
      <c r="BO298" s="82">
        <f t="shared" si="179"/>
        <v>0</v>
      </c>
      <c r="BP298" s="82">
        <f t="shared" si="179"/>
        <v>0</v>
      </c>
      <c r="BQ298" s="82">
        <f t="shared" si="179"/>
        <v>0</v>
      </c>
      <c r="BR298" s="82">
        <f t="shared" si="179"/>
        <v>0</v>
      </c>
      <c r="BS298" s="82">
        <f t="shared" si="179"/>
        <v>0</v>
      </c>
      <c r="BT298" s="82">
        <f t="shared" si="179"/>
        <v>0</v>
      </c>
      <c r="BU298" s="82">
        <f t="shared" si="179"/>
        <v>0</v>
      </c>
      <c r="BV298" s="82">
        <f t="shared" si="179"/>
        <v>0</v>
      </c>
      <c r="BW298" s="82">
        <f t="shared" si="179"/>
        <v>0</v>
      </c>
      <c r="BX298" s="82">
        <f t="shared" si="179"/>
        <v>0</v>
      </c>
      <c r="BY298" s="82">
        <f t="shared" si="179"/>
        <v>0</v>
      </c>
      <c r="BZ298" s="82">
        <f t="shared" si="179"/>
        <v>0</v>
      </c>
      <c r="CA298" s="82">
        <f t="shared" si="179"/>
        <v>0</v>
      </c>
      <c r="CB298" s="82">
        <f>SUM(CB299:CB304)</f>
        <v>0</v>
      </c>
      <c r="CC298" s="82">
        <f>SUM(CC299:CC304)</f>
        <v>0</v>
      </c>
      <c r="CD298" s="82">
        <f>SUM(CD299:CD304)</f>
        <v>0</v>
      </c>
      <c r="CE298" s="82">
        <f>SUM(CE299:CE304)</f>
        <v>0</v>
      </c>
      <c r="CF298" s="82">
        <f>SUM(CF299:CF304)</f>
        <v>0</v>
      </c>
      <c r="CG298" s="83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4"/>
      <c r="G299" s="65" t="s">
        <v>37</v>
      </c>
      <c r="H299" s="87" t="s">
        <v>173</v>
      </c>
      <c r="I299" s="63"/>
      <c r="J299" s="55">
        <f t="shared" si="174"/>
        <v>0</v>
      </c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9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4"/>
      <c r="G300" s="65" t="s">
        <v>50</v>
      </c>
      <c r="H300" s="87" t="s">
        <v>174</v>
      </c>
      <c r="I300" s="63"/>
      <c r="J300" s="55">
        <f t="shared" si="174"/>
        <v>0</v>
      </c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9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4"/>
      <c r="G301" s="65" t="s">
        <v>39</v>
      </c>
      <c r="H301" s="87" t="s">
        <v>175</v>
      </c>
      <c r="I301" s="63"/>
      <c r="J301" s="55">
        <f t="shared" si="174"/>
        <v>0</v>
      </c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9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4"/>
      <c r="G302" s="65" t="s">
        <v>41</v>
      </c>
      <c r="H302" s="87" t="s">
        <v>176</v>
      </c>
      <c r="I302" s="63"/>
      <c r="J302" s="55">
        <f t="shared" si="174"/>
        <v>0</v>
      </c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9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4"/>
      <c r="G303" s="65" t="s">
        <v>43</v>
      </c>
      <c r="H303" s="87" t="s">
        <v>177</v>
      </c>
      <c r="I303" s="63"/>
      <c r="J303" s="55">
        <f t="shared" si="174"/>
        <v>0</v>
      </c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9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4"/>
      <c r="G304" s="65" t="s">
        <v>45</v>
      </c>
      <c r="H304" s="87" t="s">
        <v>178</v>
      </c>
      <c r="I304" s="63"/>
      <c r="J304" s="55">
        <f t="shared" si="174"/>
        <v>0</v>
      </c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9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4" t="s">
        <v>71</v>
      </c>
      <c r="G305" s="65" t="s">
        <v>181</v>
      </c>
      <c r="H305" s="87"/>
      <c r="I305" s="63"/>
      <c r="J305" s="55">
        <f t="shared" si="174"/>
        <v>0</v>
      </c>
      <c r="K305" s="82">
        <f>SUM(K306:K309)</f>
        <v>0</v>
      </c>
      <c r="L305" s="82">
        <f t="shared" ref="L305:CG305" si="181">SUM(L306:L309)</f>
        <v>0</v>
      </c>
      <c r="M305" s="82">
        <f t="shared" si="181"/>
        <v>0</v>
      </c>
      <c r="N305" s="82">
        <f t="shared" si="181"/>
        <v>0</v>
      </c>
      <c r="O305" s="82">
        <f t="shared" si="181"/>
        <v>0</v>
      </c>
      <c r="P305" s="82">
        <f t="shared" si="181"/>
        <v>0</v>
      </c>
      <c r="Q305" s="82">
        <f t="shared" si="181"/>
        <v>0</v>
      </c>
      <c r="R305" s="82">
        <f t="shared" si="181"/>
        <v>0</v>
      </c>
      <c r="S305" s="82">
        <f t="shared" si="181"/>
        <v>0</v>
      </c>
      <c r="T305" s="82">
        <f t="shared" si="181"/>
        <v>0</v>
      </c>
      <c r="U305" s="82">
        <f t="shared" si="181"/>
        <v>0</v>
      </c>
      <c r="V305" s="82">
        <f t="shared" si="181"/>
        <v>0</v>
      </c>
      <c r="W305" s="82">
        <f t="shared" si="181"/>
        <v>0</v>
      </c>
      <c r="X305" s="82">
        <f t="shared" si="181"/>
        <v>0</v>
      </c>
      <c r="Y305" s="82">
        <f t="shared" si="181"/>
        <v>0</v>
      </c>
      <c r="Z305" s="82">
        <f t="shared" si="181"/>
        <v>0</v>
      </c>
      <c r="AA305" s="82">
        <f t="shared" si="181"/>
        <v>0</v>
      </c>
      <c r="AB305" s="82">
        <f t="shared" si="181"/>
        <v>0</v>
      </c>
      <c r="AC305" s="82">
        <f t="shared" si="181"/>
        <v>0</v>
      </c>
      <c r="AD305" s="82">
        <f t="shared" si="181"/>
        <v>0</v>
      </c>
      <c r="AE305" s="82">
        <f t="shared" si="181"/>
        <v>0</v>
      </c>
      <c r="AF305" s="82">
        <f t="shared" si="181"/>
        <v>0</v>
      </c>
      <c r="AG305" s="82">
        <f t="shared" si="181"/>
        <v>0</v>
      </c>
      <c r="AH305" s="82">
        <f t="shared" si="181"/>
        <v>0</v>
      </c>
      <c r="AI305" s="82">
        <f t="shared" si="181"/>
        <v>0</v>
      </c>
      <c r="AJ305" s="82">
        <f t="shared" si="181"/>
        <v>0</v>
      </c>
      <c r="AK305" s="82">
        <f t="shared" si="181"/>
        <v>0</v>
      </c>
      <c r="AL305" s="82">
        <f t="shared" si="181"/>
        <v>0</v>
      </c>
      <c r="AM305" s="82">
        <f t="shared" si="181"/>
        <v>0</v>
      </c>
      <c r="AN305" s="82">
        <f t="shared" si="181"/>
        <v>0</v>
      </c>
      <c r="AO305" s="82">
        <f t="shared" si="181"/>
        <v>0</v>
      </c>
      <c r="AP305" s="82">
        <f t="shared" si="181"/>
        <v>0</v>
      </c>
      <c r="AQ305" s="82">
        <f t="shared" si="181"/>
        <v>0</v>
      </c>
      <c r="AR305" s="82">
        <f t="shared" si="181"/>
        <v>0</v>
      </c>
      <c r="AS305" s="82">
        <f t="shared" si="181"/>
        <v>0</v>
      </c>
      <c r="AT305" s="82">
        <f t="shared" si="181"/>
        <v>0</v>
      </c>
      <c r="AU305" s="82">
        <f t="shared" si="181"/>
        <v>0</v>
      </c>
      <c r="AV305" s="82">
        <f t="shared" si="181"/>
        <v>0</v>
      </c>
      <c r="AW305" s="82">
        <f t="shared" si="181"/>
        <v>0</v>
      </c>
      <c r="AX305" s="82">
        <f t="shared" si="181"/>
        <v>0</v>
      </c>
      <c r="AY305" s="82">
        <f t="shared" si="181"/>
        <v>0</v>
      </c>
      <c r="AZ305" s="82">
        <f t="shared" si="181"/>
        <v>0</v>
      </c>
      <c r="BA305" s="82">
        <f t="shared" si="181"/>
        <v>0</v>
      </c>
      <c r="BB305" s="82">
        <f t="shared" si="181"/>
        <v>0</v>
      </c>
      <c r="BC305" s="82">
        <f t="shared" si="181"/>
        <v>0</v>
      </c>
      <c r="BD305" s="82">
        <f t="shared" si="181"/>
        <v>0</v>
      </c>
      <c r="BE305" s="82">
        <f t="shared" si="181"/>
        <v>0</v>
      </c>
      <c r="BF305" s="82">
        <f t="shared" si="181"/>
        <v>0</v>
      </c>
      <c r="BG305" s="82">
        <f t="shared" si="181"/>
        <v>0</v>
      </c>
      <c r="BH305" s="82">
        <f t="shared" si="181"/>
        <v>0</v>
      </c>
      <c r="BI305" s="82">
        <f t="shared" si="181"/>
        <v>0</v>
      </c>
      <c r="BJ305" s="82">
        <f t="shared" si="181"/>
        <v>0</v>
      </c>
      <c r="BK305" s="82">
        <f t="shared" si="181"/>
        <v>0</v>
      </c>
      <c r="BL305" s="82">
        <f t="shared" si="181"/>
        <v>0</v>
      </c>
      <c r="BM305" s="82">
        <f t="shared" si="181"/>
        <v>0</v>
      </c>
      <c r="BN305" s="82">
        <f t="shared" si="181"/>
        <v>0</v>
      </c>
      <c r="BO305" s="82">
        <f t="shared" si="181"/>
        <v>0</v>
      </c>
      <c r="BP305" s="82">
        <f t="shared" si="181"/>
        <v>0</v>
      </c>
      <c r="BQ305" s="82">
        <f t="shared" si="181"/>
        <v>0</v>
      </c>
      <c r="BR305" s="82">
        <f t="shared" si="181"/>
        <v>0</v>
      </c>
      <c r="BS305" s="82">
        <f t="shared" si="181"/>
        <v>0</v>
      </c>
      <c r="BT305" s="82">
        <f t="shared" si="181"/>
        <v>0</v>
      </c>
      <c r="BU305" s="82">
        <f t="shared" si="181"/>
        <v>0</v>
      </c>
      <c r="BV305" s="82">
        <f t="shared" si="181"/>
        <v>0</v>
      </c>
      <c r="BW305" s="82">
        <f t="shared" si="181"/>
        <v>0</v>
      </c>
      <c r="BX305" s="82">
        <f t="shared" si="181"/>
        <v>0</v>
      </c>
      <c r="BY305" s="82">
        <f t="shared" si="181"/>
        <v>0</v>
      </c>
      <c r="BZ305" s="82">
        <f t="shared" si="181"/>
        <v>0</v>
      </c>
      <c r="CA305" s="82">
        <f t="shared" si="181"/>
        <v>0</v>
      </c>
      <c r="CB305" s="82">
        <f>SUM(CB306:CB309)</f>
        <v>0</v>
      </c>
      <c r="CC305" s="82">
        <f>SUM(CC306:CC309)</f>
        <v>0</v>
      </c>
      <c r="CD305" s="82">
        <f>SUM(CD306:CD309)</f>
        <v>0</v>
      </c>
      <c r="CE305" s="82">
        <f>SUM(CE306:CE309)</f>
        <v>0</v>
      </c>
      <c r="CF305" s="82">
        <f>SUM(CF306:CF309)</f>
        <v>0</v>
      </c>
      <c r="CG305" s="83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4"/>
      <c r="G306" s="65" t="s">
        <v>37</v>
      </c>
      <c r="H306" s="87" t="str">
        <f>'[1]טופס 106 חודשי'!$H$305</f>
        <v>שכבת חוב (Tranch) בדירוג AA- ומעלה</v>
      </c>
      <c r="I306" s="63"/>
      <c r="J306" s="55">
        <f t="shared" si="174"/>
        <v>0</v>
      </c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9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4"/>
      <c r="G307" s="65" t="s">
        <v>50</v>
      </c>
      <c r="H307" s="87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9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4"/>
      <c r="G308" s="65" t="s">
        <v>39</v>
      </c>
      <c r="H308" s="87" t="str">
        <f>'[1]טופס 106 חודשי'!$H$307</f>
        <v>שכבת חוב (Tranch) בדירוג BB ומטה</v>
      </c>
      <c r="I308" s="63"/>
      <c r="J308" s="55">
        <f t="shared" si="174"/>
        <v>0</v>
      </c>
      <c r="K308" s="88"/>
      <c r="L308" s="66"/>
      <c r="M308" s="66"/>
      <c r="N308" s="66"/>
      <c r="O308" s="66"/>
      <c r="P308" s="66"/>
      <c r="Q308" s="66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9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4"/>
      <c r="G309" s="65" t="s">
        <v>41</v>
      </c>
      <c r="H309" s="87" t="str">
        <f>'[1]טופס 106 חודשי'!$H$308</f>
        <v>שכבת הון (Equity Tranch)</v>
      </c>
      <c r="I309" s="63"/>
      <c r="J309" s="55">
        <f t="shared" si="174"/>
        <v>0</v>
      </c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9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1" t="s">
        <v>48</v>
      </c>
      <c r="G310" s="63"/>
      <c r="H310" s="63"/>
      <c r="I310" s="63"/>
      <c r="J310" s="104">
        <f t="shared" si="174"/>
        <v>0</v>
      </c>
      <c r="K310" s="105">
        <f>SUM(K311:K336)/2</f>
        <v>0</v>
      </c>
      <c r="L310" s="105">
        <f t="shared" ref="L310:CG310" si="182">SUM(L311:L336)/2</f>
        <v>0</v>
      </c>
      <c r="M310" s="105">
        <f t="shared" si="182"/>
        <v>0</v>
      </c>
      <c r="N310" s="105">
        <f t="shared" si="182"/>
        <v>0</v>
      </c>
      <c r="O310" s="105">
        <f t="shared" si="182"/>
        <v>0</v>
      </c>
      <c r="P310" s="105">
        <f t="shared" si="182"/>
        <v>0</v>
      </c>
      <c r="Q310" s="105">
        <f t="shared" si="182"/>
        <v>0</v>
      </c>
      <c r="R310" s="105">
        <f t="shared" si="182"/>
        <v>0</v>
      </c>
      <c r="S310" s="105">
        <f t="shared" si="182"/>
        <v>0</v>
      </c>
      <c r="T310" s="105">
        <f t="shared" si="182"/>
        <v>0</v>
      </c>
      <c r="U310" s="105">
        <f t="shared" si="182"/>
        <v>0</v>
      </c>
      <c r="V310" s="105">
        <f t="shared" si="182"/>
        <v>0</v>
      </c>
      <c r="W310" s="105">
        <f t="shared" si="182"/>
        <v>0</v>
      </c>
      <c r="X310" s="105">
        <f t="shared" si="182"/>
        <v>0</v>
      </c>
      <c r="Y310" s="105">
        <f t="shared" si="182"/>
        <v>0</v>
      </c>
      <c r="Z310" s="105">
        <f t="shared" si="182"/>
        <v>0</v>
      </c>
      <c r="AA310" s="105">
        <f t="shared" si="182"/>
        <v>0</v>
      </c>
      <c r="AB310" s="105">
        <f t="shared" si="182"/>
        <v>0</v>
      </c>
      <c r="AC310" s="105">
        <f t="shared" si="182"/>
        <v>0</v>
      </c>
      <c r="AD310" s="105">
        <f t="shared" si="182"/>
        <v>0</v>
      </c>
      <c r="AE310" s="105">
        <f t="shared" si="182"/>
        <v>0</v>
      </c>
      <c r="AF310" s="105">
        <f t="shared" si="182"/>
        <v>0</v>
      </c>
      <c r="AG310" s="105">
        <f t="shared" si="182"/>
        <v>0</v>
      </c>
      <c r="AH310" s="105">
        <f t="shared" si="182"/>
        <v>0</v>
      </c>
      <c r="AI310" s="105">
        <f t="shared" si="182"/>
        <v>0</v>
      </c>
      <c r="AJ310" s="105">
        <f t="shared" si="182"/>
        <v>0</v>
      </c>
      <c r="AK310" s="105">
        <f t="shared" si="182"/>
        <v>0</v>
      </c>
      <c r="AL310" s="105">
        <f t="shared" si="182"/>
        <v>0</v>
      </c>
      <c r="AM310" s="105">
        <f t="shared" si="182"/>
        <v>0</v>
      </c>
      <c r="AN310" s="105">
        <f t="shared" si="182"/>
        <v>0</v>
      </c>
      <c r="AO310" s="105">
        <f t="shared" si="182"/>
        <v>0</v>
      </c>
      <c r="AP310" s="105">
        <f t="shared" si="182"/>
        <v>0</v>
      </c>
      <c r="AQ310" s="105">
        <f t="shared" si="182"/>
        <v>0</v>
      </c>
      <c r="AR310" s="105">
        <f t="shared" si="182"/>
        <v>0</v>
      </c>
      <c r="AS310" s="105">
        <f t="shared" si="182"/>
        <v>0</v>
      </c>
      <c r="AT310" s="105">
        <f t="shared" si="182"/>
        <v>0</v>
      </c>
      <c r="AU310" s="105">
        <f t="shared" si="182"/>
        <v>0</v>
      </c>
      <c r="AV310" s="105">
        <f t="shared" si="182"/>
        <v>0</v>
      </c>
      <c r="AW310" s="105">
        <f t="shared" si="182"/>
        <v>0</v>
      </c>
      <c r="AX310" s="105">
        <f t="shared" si="182"/>
        <v>0</v>
      </c>
      <c r="AY310" s="105">
        <f t="shared" si="182"/>
        <v>0</v>
      </c>
      <c r="AZ310" s="105">
        <f t="shared" si="182"/>
        <v>0</v>
      </c>
      <c r="BA310" s="105">
        <f t="shared" si="182"/>
        <v>0</v>
      </c>
      <c r="BB310" s="105">
        <f t="shared" si="182"/>
        <v>0</v>
      </c>
      <c r="BC310" s="105">
        <f t="shared" ref="BC310:CA310" si="183">SUM(BC311:BC336)/2</f>
        <v>0</v>
      </c>
      <c r="BD310" s="105">
        <f t="shared" si="183"/>
        <v>0</v>
      </c>
      <c r="BE310" s="105">
        <f t="shared" si="183"/>
        <v>0</v>
      </c>
      <c r="BF310" s="105">
        <f t="shared" si="183"/>
        <v>0</v>
      </c>
      <c r="BG310" s="105">
        <f t="shared" si="183"/>
        <v>0</v>
      </c>
      <c r="BH310" s="105">
        <f t="shared" si="183"/>
        <v>0</v>
      </c>
      <c r="BI310" s="105">
        <f t="shared" si="183"/>
        <v>0</v>
      </c>
      <c r="BJ310" s="105">
        <f t="shared" si="183"/>
        <v>0</v>
      </c>
      <c r="BK310" s="105">
        <f t="shared" si="183"/>
        <v>0</v>
      </c>
      <c r="BL310" s="105">
        <f t="shared" si="183"/>
        <v>0</v>
      </c>
      <c r="BM310" s="105">
        <f t="shared" si="183"/>
        <v>0</v>
      </c>
      <c r="BN310" s="105">
        <f t="shared" si="183"/>
        <v>0</v>
      </c>
      <c r="BO310" s="105">
        <f t="shared" si="183"/>
        <v>0</v>
      </c>
      <c r="BP310" s="105">
        <f t="shared" si="183"/>
        <v>0</v>
      </c>
      <c r="BQ310" s="105">
        <f t="shared" si="183"/>
        <v>0</v>
      </c>
      <c r="BR310" s="105">
        <f t="shared" si="183"/>
        <v>0</v>
      </c>
      <c r="BS310" s="105">
        <f t="shared" si="183"/>
        <v>0</v>
      </c>
      <c r="BT310" s="105">
        <f t="shared" si="183"/>
        <v>0</v>
      </c>
      <c r="BU310" s="105">
        <f t="shared" si="183"/>
        <v>0</v>
      </c>
      <c r="BV310" s="105">
        <f t="shared" si="183"/>
        <v>0</v>
      </c>
      <c r="BW310" s="105">
        <f t="shared" si="183"/>
        <v>0</v>
      </c>
      <c r="BX310" s="105">
        <f t="shared" si="183"/>
        <v>0</v>
      </c>
      <c r="BY310" s="105">
        <f t="shared" si="183"/>
        <v>0</v>
      </c>
      <c r="BZ310" s="105">
        <f t="shared" si="183"/>
        <v>0</v>
      </c>
      <c r="CA310" s="105">
        <f t="shared" si="183"/>
        <v>0</v>
      </c>
      <c r="CB310" s="105">
        <f>SUM(CB311:CB336)/2</f>
        <v>0</v>
      </c>
      <c r="CC310" s="105">
        <f>SUM(CC311:CC336)/2</f>
        <v>0</v>
      </c>
      <c r="CD310" s="105">
        <f>SUM(CD311:CD336)/2</f>
        <v>0</v>
      </c>
      <c r="CE310" s="105">
        <f>SUM(CE311:CE336)/2</f>
        <v>0</v>
      </c>
      <c r="CF310" s="105">
        <f>SUM(CF311:CF336)/2</f>
        <v>0</v>
      </c>
      <c r="CG310" s="105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4" t="s">
        <v>35</v>
      </c>
      <c r="G311" s="85" t="s">
        <v>172</v>
      </c>
      <c r="H311" s="63"/>
      <c r="I311" s="63"/>
      <c r="J311" s="55">
        <f t="shared" si="174"/>
        <v>0</v>
      </c>
      <c r="K311" s="82">
        <f>SUM(K312:K317)</f>
        <v>0</v>
      </c>
      <c r="L311" s="82">
        <f t="shared" ref="L311:CG311" si="184">SUM(L312:L317)</f>
        <v>0</v>
      </c>
      <c r="M311" s="82">
        <f t="shared" si="184"/>
        <v>0</v>
      </c>
      <c r="N311" s="82">
        <f t="shared" si="184"/>
        <v>0</v>
      </c>
      <c r="O311" s="82">
        <f t="shared" si="184"/>
        <v>0</v>
      </c>
      <c r="P311" s="82">
        <f t="shared" si="184"/>
        <v>0</v>
      </c>
      <c r="Q311" s="82">
        <f t="shared" si="184"/>
        <v>0</v>
      </c>
      <c r="R311" s="82">
        <f t="shared" si="184"/>
        <v>0</v>
      </c>
      <c r="S311" s="82">
        <f t="shared" si="184"/>
        <v>0</v>
      </c>
      <c r="T311" s="82">
        <f t="shared" si="184"/>
        <v>0</v>
      </c>
      <c r="U311" s="82">
        <f t="shared" si="184"/>
        <v>0</v>
      </c>
      <c r="V311" s="82">
        <f t="shared" si="184"/>
        <v>0</v>
      </c>
      <c r="W311" s="82">
        <f t="shared" si="184"/>
        <v>0</v>
      </c>
      <c r="X311" s="82">
        <f t="shared" si="184"/>
        <v>0</v>
      </c>
      <c r="Y311" s="82">
        <f t="shared" si="184"/>
        <v>0</v>
      </c>
      <c r="Z311" s="82">
        <f t="shared" si="184"/>
        <v>0</v>
      </c>
      <c r="AA311" s="82">
        <f t="shared" si="184"/>
        <v>0</v>
      </c>
      <c r="AB311" s="82">
        <f t="shared" si="184"/>
        <v>0</v>
      </c>
      <c r="AC311" s="82">
        <f t="shared" si="184"/>
        <v>0</v>
      </c>
      <c r="AD311" s="82">
        <f t="shared" si="184"/>
        <v>0</v>
      </c>
      <c r="AE311" s="82">
        <f t="shared" si="184"/>
        <v>0</v>
      </c>
      <c r="AF311" s="82">
        <f t="shared" si="184"/>
        <v>0</v>
      </c>
      <c r="AG311" s="82">
        <f t="shared" si="184"/>
        <v>0</v>
      </c>
      <c r="AH311" s="82">
        <f t="shared" si="184"/>
        <v>0</v>
      </c>
      <c r="AI311" s="82">
        <f t="shared" si="184"/>
        <v>0</v>
      </c>
      <c r="AJ311" s="82">
        <f t="shared" si="184"/>
        <v>0</v>
      </c>
      <c r="AK311" s="82">
        <f t="shared" si="184"/>
        <v>0</v>
      </c>
      <c r="AL311" s="82">
        <f t="shared" si="184"/>
        <v>0</v>
      </c>
      <c r="AM311" s="82">
        <f t="shared" si="184"/>
        <v>0</v>
      </c>
      <c r="AN311" s="82">
        <f t="shared" si="184"/>
        <v>0</v>
      </c>
      <c r="AO311" s="82">
        <f t="shared" si="184"/>
        <v>0</v>
      </c>
      <c r="AP311" s="82">
        <f t="shared" si="184"/>
        <v>0</v>
      </c>
      <c r="AQ311" s="82">
        <f t="shared" si="184"/>
        <v>0</v>
      </c>
      <c r="AR311" s="82">
        <f t="shared" si="184"/>
        <v>0</v>
      </c>
      <c r="AS311" s="82">
        <f t="shared" si="184"/>
        <v>0</v>
      </c>
      <c r="AT311" s="82">
        <f t="shared" si="184"/>
        <v>0</v>
      </c>
      <c r="AU311" s="82">
        <f t="shared" si="184"/>
        <v>0</v>
      </c>
      <c r="AV311" s="82">
        <f t="shared" si="184"/>
        <v>0</v>
      </c>
      <c r="AW311" s="82">
        <f t="shared" si="184"/>
        <v>0</v>
      </c>
      <c r="AX311" s="82">
        <f t="shared" si="184"/>
        <v>0</v>
      </c>
      <c r="AY311" s="82">
        <f t="shared" si="184"/>
        <v>0</v>
      </c>
      <c r="AZ311" s="82">
        <f t="shared" si="184"/>
        <v>0</v>
      </c>
      <c r="BA311" s="82">
        <f t="shared" si="184"/>
        <v>0</v>
      </c>
      <c r="BB311" s="82">
        <f t="shared" si="184"/>
        <v>0</v>
      </c>
      <c r="BC311" s="82">
        <f t="shared" si="184"/>
        <v>0</v>
      </c>
      <c r="BD311" s="82">
        <f t="shared" si="184"/>
        <v>0</v>
      </c>
      <c r="BE311" s="82">
        <f t="shared" si="184"/>
        <v>0</v>
      </c>
      <c r="BF311" s="82">
        <f t="shared" si="184"/>
        <v>0</v>
      </c>
      <c r="BG311" s="82">
        <f t="shared" si="184"/>
        <v>0</v>
      </c>
      <c r="BH311" s="82">
        <f t="shared" si="184"/>
        <v>0</v>
      </c>
      <c r="BI311" s="82">
        <f t="shared" si="184"/>
        <v>0</v>
      </c>
      <c r="BJ311" s="82">
        <f t="shared" si="184"/>
        <v>0</v>
      </c>
      <c r="BK311" s="82">
        <f t="shared" si="184"/>
        <v>0</v>
      </c>
      <c r="BL311" s="82">
        <f t="shared" si="184"/>
        <v>0</v>
      </c>
      <c r="BM311" s="82">
        <f t="shared" si="184"/>
        <v>0</v>
      </c>
      <c r="BN311" s="82">
        <f t="shared" si="184"/>
        <v>0</v>
      </c>
      <c r="BO311" s="82">
        <f t="shared" si="184"/>
        <v>0</v>
      </c>
      <c r="BP311" s="82">
        <f t="shared" si="184"/>
        <v>0</v>
      </c>
      <c r="BQ311" s="82">
        <f t="shared" si="184"/>
        <v>0</v>
      </c>
      <c r="BR311" s="82">
        <f t="shared" si="184"/>
        <v>0</v>
      </c>
      <c r="BS311" s="82">
        <f t="shared" si="184"/>
        <v>0</v>
      </c>
      <c r="BT311" s="82">
        <f t="shared" si="184"/>
        <v>0</v>
      </c>
      <c r="BU311" s="82">
        <f t="shared" si="184"/>
        <v>0</v>
      </c>
      <c r="BV311" s="82">
        <f t="shared" si="184"/>
        <v>0</v>
      </c>
      <c r="BW311" s="82">
        <f t="shared" si="184"/>
        <v>0</v>
      </c>
      <c r="BX311" s="82">
        <f t="shared" si="184"/>
        <v>0</v>
      </c>
      <c r="BY311" s="82">
        <f t="shared" si="184"/>
        <v>0</v>
      </c>
      <c r="BZ311" s="82">
        <f t="shared" si="184"/>
        <v>0</v>
      </c>
      <c r="CA311" s="82">
        <f t="shared" si="184"/>
        <v>0</v>
      </c>
      <c r="CB311" s="82">
        <f>SUM(CB312:CB317)</f>
        <v>0</v>
      </c>
      <c r="CC311" s="82">
        <f>SUM(CC312:CC317)</f>
        <v>0</v>
      </c>
      <c r="CD311" s="82">
        <f>SUM(CD312:CD317)</f>
        <v>0</v>
      </c>
      <c r="CE311" s="82">
        <f>SUM(CE312:CE317)</f>
        <v>0</v>
      </c>
      <c r="CF311" s="82">
        <f>SUM(CF312:CF317)</f>
        <v>0</v>
      </c>
      <c r="CG311" s="83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4"/>
      <c r="G312" s="65" t="s">
        <v>37</v>
      </c>
      <c r="H312" s="87" t="s">
        <v>173</v>
      </c>
      <c r="I312" s="63"/>
      <c r="J312" s="55">
        <f t="shared" si="174"/>
        <v>0</v>
      </c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4"/>
      <c r="G313" s="65" t="s">
        <v>50</v>
      </c>
      <c r="H313" s="87" t="s">
        <v>174</v>
      </c>
      <c r="I313" s="63"/>
      <c r="J313" s="55">
        <f t="shared" si="174"/>
        <v>0</v>
      </c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4"/>
      <c r="G314" s="65" t="s">
        <v>39</v>
      </c>
      <c r="H314" s="87" t="s">
        <v>175</v>
      </c>
      <c r="I314" s="63"/>
      <c r="J314" s="55">
        <f t="shared" si="174"/>
        <v>0</v>
      </c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4"/>
      <c r="G315" s="65" t="s">
        <v>41</v>
      </c>
      <c r="H315" s="87" t="s">
        <v>176</v>
      </c>
      <c r="I315" s="63"/>
      <c r="J315" s="55">
        <f t="shared" si="174"/>
        <v>0</v>
      </c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2"/>
      <c r="G316" s="65" t="s">
        <v>43</v>
      </c>
      <c r="H316" s="87" t="s">
        <v>177</v>
      </c>
      <c r="I316" s="65"/>
      <c r="J316" s="55">
        <f t="shared" si="174"/>
        <v>0</v>
      </c>
      <c r="K316" s="66"/>
      <c r="L316" s="88"/>
      <c r="M316" s="88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2"/>
      <c r="G317" s="65" t="s">
        <v>45</v>
      </c>
      <c r="H317" s="87" t="s">
        <v>178</v>
      </c>
      <c r="I317" s="65"/>
      <c r="J317" s="55">
        <f t="shared" si="174"/>
        <v>0</v>
      </c>
      <c r="K317" s="66"/>
      <c r="L317" s="88"/>
      <c r="M317" s="88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4" t="s">
        <v>47</v>
      </c>
      <c r="G318" s="85" t="s">
        <v>179</v>
      </c>
      <c r="H318" s="63"/>
      <c r="I318" s="63"/>
      <c r="J318" s="55">
        <f t="shared" si="174"/>
        <v>0</v>
      </c>
      <c r="K318" s="82">
        <f>SUM(K319:K324)</f>
        <v>0</v>
      </c>
      <c r="L318" s="82">
        <f t="shared" ref="L318:CG318" si="185">SUM(L319:L324)</f>
        <v>0</v>
      </c>
      <c r="M318" s="82">
        <f t="shared" si="185"/>
        <v>0</v>
      </c>
      <c r="N318" s="82">
        <f t="shared" si="185"/>
        <v>0</v>
      </c>
      <c r="O318" s="82">
        <f t="shared" si="185"/>
        <v>0</v>
      </c>
      <c r="P318" s="82">
        <f t="shared" si="185"/>
        <v>0</v>
      </c>
      <c r="Q318" s="82">
        <f t="shared" si="185"/>
        <v>0</v>
      </c>
      <c r="R318" s="82">
        <f t="shared" si="185"/>
        <v>0</v>
      </c>
      <c r="S318" s="82">
        <f t="shared" si="185"/>
        <v>0</v>
      </c>
      <c r="T318" s="82">
        <f t="shared" si="185"/>
        <v>0</v>
      </c>
      <c r="U318" s="82">
        <f t="shared" si="185"/>
        <v>0</v>
      </c>
      <c r="V318" s="82">
        <f t="shared" si="185"/>
        <v>0</v>
      </c>
      <c r="W318" s="82">
        <f t="shared" si="185"/>
        <v>0</v>
      </c>
      <c r="X318" s="82">
        <f t="shared" si="185"/>
        <v>0</v>
      </c>
      <c r="Y318" s="82">
        <f t="shared" si="185"/>
        <v>0</v>
      </c>
      <c r="Z318" s="82">
        <f t="shared" si="185"/>
        <v>0</v>
      </c>
      <c r="AA318" s="82">
        <f t="shared" si="185"/>
        <v>0</v>
      </c>
      <c r="AB318" s="82">
        <f t="shared" si="185"/>
        <v>0</v>
      </c>
      <c r="AC318" s="82">
        <f t="shared" si="185"/>
        <v>0</v>
      </c>
      <c r="AD318" s="82">
        <f t="shared" si="185"/>
        <v>0</v>
      </c>
      <c r="AE318" s="82">
        <f t="shared" si="185"/>
        <v>0</v>
      </c>
      <c r="AF318" s="82">
        <f t="shared" si="185"/>
        <v>0</v>
      </c>
      <c r="AG318" s="82">
        <f t="shared" si="185"/>
        <v>0</v>
      </c>
      <c r="AH318" s="82">
        <f t="shared" si="185"/>
        <v>0</v>
      </c>
      <c r="AI318" s="82">
        <f t="shared" si="185"/>
        <v>0</v>
      </c>
      <c r="AJ318" s="82">
        <f t="shared" si="185"/>
        <v>0</v>
      </c>
      <c r="AK318" s="82">
        <f t="shared" si="185"/>
        <v>0</v>
      </c>
      <c r="AL318" s="82">
        <f t="shared" si="185"/>
        <v>0</v>
      </c>
      <c r="AM318" s="82">
        <f t="shared" si="185"/>
        <v>0</v>
      </c>
      <c r="AN318" s="82">
        <f t="shared" si="185"/>
        <v>0</v>
      </c>
      <c r="AO318" s="82">
        <f t="shared" si="185"/>
        <v>0</v>
      </c>
      <c r="AP318" s="82">
        <f t="shared" si="185"/>
        <v>0</v>
      </c>
      <c r="AQ318" s="82">
        <f t="shared" si="185"/>
        <v>0</v>
      </c>
      <c r="AR318" s="82">
        <f t="shared" si="185"/>
        <v>0</v>
      </c>
      <c r="AS318" s="82">
        <f t="shared" si="185"/>
        <v>0</v>
      </c>
      <c r="AT318" s="82">
        <f t="shared" si="185"/>
        <v>0</v>
      </c>
      <c r="AU318" s="82">
        <f t="shared" si="185"/>
        <v>0</v>
      </c>
      <c r="AV318" s="82">
        <f t="shared" si="185"/>
        <v>0</v>
      </c>
      <c r="AW318" s="82">
        <f t="shared" si="185"/>
        <v>0</v>
      </c>
      <c r="AX318" s="82">
        <f t="shared" si="185"/>
        <v>0</v>
      </c>
      <c r="AY318" s="82">
        <f t="shared" si="185"/>
        <v>0</v>
      </c>
      <c r="AZ318" s="82">
        <f t="shared" si="185"/>
        <v>0</v>
      </c>
      <c r="BA318" s="82">
        <f t="shared" si="185"/>
        <v>0</v>
      </c>
      <c r="BB318" s="82">
        <f t="shared" si="185"/>
        <v>0</v>
      </c>
      <c r="BC318" s="82">
        <f t="shared" si="185"/>
        <v>0</v>
      </c>
      <c r="BD318" s="82">
        <f t="shared" si="185"/>
        <v>0</v>
      </c>
      <c r="BE318" s="82">
        <f t="shared" si="185"/>
        <v>0</v>
      </c>
      <c r="BF318" s="82">
        <f t="shared" si="185"/>
        <v>0</v>
      </c>
      <c r="BG318" s="82">
        <f t="shared" si="185"/>
        <v>0</v>
      </c>
      <c r="BH318" s="82">
        <f t="shared" si="185"/>
        <v>0</v>
      </c>
      <c r="BI318" s="82">
        <f t="shared" si="185"/>
        <v>0</v>
      </c>
      <c r="BJ318" s="82">
        <f t="shared" si="185"/>
        <v>0</v>
      </c>
      <c r="BK318" s="82">
        <f t="shared" si="185"/>
        <v>0</v>
      </c>
      <c r="BL318" s="82">
        <f t="shared" si="185"/>
        <v>0</v>
      </c>
      <c r="BM318" s="82">
        <f t="shared" si="185"/>
        <v>0</v>
      </c>
      <c r="BN318" s="82">
        <f t="shared" si="185"/>
        <v>0</v>
      </c>
      <c r="BO318" s="82">
        <f t="shared" si="185"/>
        <v>0</v>
      </c>
      <c r="BP318" s="82">
        <f t="shared" si="185"/>
        <v>0</v>
      </c>
      <c r="BQ318" s="82">
        <f t="shared" si="185"/>
        <v>0</v>
      </c>
      <c r="BR318" s="82">
        <f t="shared" si="185"/>
        <v>0</v>
      </c>
      <c r="BS318" s="82">
        <f t="shared" si="185"/>
        <v>0</v>
      </c>
      <c r="BT318" s="82">
        <f t="shared" si="185"/>
        <v>0</v>
      </c>
      <c r="BU318" s="82">
        <f t="shared" si="185"/>
        <v>0</v>
      </c>
      <c r="BV318" s="82">
        <f t="shared" si="185"/>
        <v>0</v>
      </c>
      <c r="BW318" s="82">
        <f t="shared" si="185"/>
        <v>0</v>
      </c>
      <c r="BX318" s="82">
        <f t="shared" si="185"/>
        <v>0</v>
      </c>
      <c r="BY318" s="82">
        <f t="shared" si="185"/>
        <v>0</v>
      </c>
      <c r="BZ318" s="82">
        <f t="shared" si="185"/>
        <v>0</v>
      </c>
      <c r="CA318" s="82">
        <f t="shared" si="185"/>
        <v>0</v>
      </c>
      <c r="CB318" s="82">
        <f>SUM(CB319:CB324)</f>
        <v>0</v>
      </c>
      <c r="CC318" s="82">
        <f>SUM(CC319:CC324)</f>
        <v>0</v>
      </c>
      <c r="CD318" s="82">
        <f>SUM(CD319:CD324)</f>
        <v>0</v>
      </c>
      <c r="CE318" s="82">
        <f>SUM(CE319:CE324)</f>
        <v>0</v>
      </c>
      <c r="CF318" s="82">
        <f>SUM(CF319:CF324)</f>
        <v>0</v>
      </c>
      <c r="CG318" s="83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4"/>
      <c r="G319" s="65" t="s">
        <v>37</v>
      </c>
      <c r="H319" s="87" t="s">
        <v>173</v>
      </c>
      <c r="I319" s="63"/>
      <c r="J319" s="55">
        <f t="shared" si="174"/>
        <v>0</v>
      </c>
      <c r="K319" s="66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4"/>
      <c r="G320" s="65" t="s">
        <v>50</v>
      </c>
      <c r="H320" s="87" t="s">
        <v>174</v>
      </c>
      <c r="I320" s="63"/>
      <c r="J320" s="55">
        <f t="shared" si="174"/>
        <v>0</v>
      </c>
      <c r="K320" s="66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4"/>
      <c r="G321" s="65" t="s">
        <v>39</v>
      </c>
      <c r="H321" s="87" t="s">
        <v>175</v>
      </c>
      <c r="I321" s="63"/>
      <c r="J321" s="55">
        <f t="shared" si="174"/>
        <v>0</v>
      </c>
      <c r="K321" s="66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4"/>
      <c r="G322" s="65" t="s">
        <v>41</v>
      </c>
      <c r="H322" s="87" t="s">
        <v>176</v>
      </c>
      <c r="I322" s="63"/>
      <c r="J322" s="55">
        <f t="shared" si="174"/>
        <v>0</v>
      </c>
      <c r="K322" s="66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4"/>
      <c r="G323" s="65" t="s">
        <v>43</v>
      </c>
      <c r="H323" s="87" t="s">
        <v>177</v>
      </c>
      <c r="I323" s="65"/>
      <c r="J323" s="55">
        <f t="shared" si="174"/>
        <v>0</v>
      </c>
      <c r="K323" s="66"/>
      <c r="L323" s="88"/>
      <c r="M323" s="88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2"/>
      <c r="G324" s="65" t="s">
        <v>45</v>
      </c>
      <c r="H324" s="87" t="s">
        <v>178</v>
      </c>
      <c r="I324" s="65"/>
      <c r="J324" s="55">
        <f t="shared" si="174"/>
        <v>0</v>
      </c>
      <c r="K324" s="66"/>
      <c r="L324" s="88"/>
      <c r="M324" s="88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4" t="s">
        <v>69</v>
      </c>
      <c r="G325" s="85" t="s">
        <v>180</v>
      </c>
      <c r="H325" s="63"/>
      <c r="I325" s="63"/>
      <c r="J325" s="55">
        <f t="shared" si="174"/>
        <v>0</v>
      </c>
      <c r="K325" s="82">
        <f>SUM(K326:K331)</f>
        <v>0</v>
      </c>
      <c r="L325" s="82">
        <f t="shared" ref="L325:CG325" si="186">SUM(L326:L331)</f>
        <v>0</v>
      </c>
      <c r="M325" s="82">
        <f t="shared" si="186"/>
        <v>0</v>
      </c>
      <c r="N325" s="82">
        <f t="shared" si="186"/>
        <v>0</v>
      </c>
      <c r="O325" s="82">
        <f t="shared" si="186"/>
        <v>0</v>
      </c>
      <c r="P325" s="82">
        <f t="shared" si="186"/>
        <v>0</v>
      </c>
      <c r="Q325" s="82">
        <f t="shared" si="186"/>
        <v>0</v>
      </c>
      <c r="R325" s="82">
        <f t="shared" si="186"/>
        <v>0</v>
      </c>
      <c r="S325" s="82">
        <f t="shared" si="186"/>
        <v>0</v>
      </c>
      <c r="T325" s="82">
        <f t="shared" si="186"/>
        <v>0</v>
      </c>
      <c r="U325" s="82">
        <f t="shared" si="186"/>
        <v>0</v>
      </c>
      <c r="V325" s="82">
        <f t="shared" si="186"/>
        <v>0</v>
      </c>
      <c r="W325" s="82">
        <f t="shared" si="186"/>
        <v>0</v>
      </c>
      <c r="X325" s="82">
        <f t="shared" si="186"/>
        <v>0</v>
      </c>
      <c r="Y325" s="82">
        <f t="shared" si="186"/>
        <v>0</v>
      </c>
      <c r="Z325" s="82">
        <f t="shared" si="186"/>
        <v>0</v>
      </c>
      <c r="AA325" s="82">
        <f t="shared" si="186"/>
        <v>0</v>
      </c>
      <c r="AB325" s="82">
        <f t="shared" si="186"/>
        <v>0</v>
      </c>
      <c r="AC325" s="82">
        <f t="shared" si="186"/>
        <v>0</v>
      </c>
      <c r="AD325" s="82">
        <f t="shared" si="186"/>
        <v>0</v>
      </c>
      <c r="AE325" s="82">
        <f t="shared" si="186"/>
        <v>0</v>
      </c>
      <c r="AF325" s="82">
        <f t="shared" si="186"/>
        <v>0</v>
      </c>
      <c r="AG325" s="82">
        <f t="shared" si="186"/>
        <v>0</v>
      </c>
      <c r="AH325" s="82">
        <f t="shared" si="186"/>
        <v>0</v>
      </c>
      <c r="AI325" s="82">
        <f t="shared" si="186"/>
        <v>0</v>
      </c>
      <c r="AJ325" s="82">
        <f t="shared" si="186"/>
        <v>0</v>
      </c>
      <c r="AK325" s="82">
        <f t="shared" si="186"/>
        <v>0</v>
      </c>
      <c r="AL325" s="82">
        <f t="shared" si="186"/>
        <v>0</v>
      </c>
      <c r="AM325" s="82">
        <f t="shared" si="186"/>
        <v>0</v>
      </c>
      <c r="AN325" s="82">
        <f t="shared" si="186"/>
        <v>0</v>
      </c>
      <c r="AO325" s="82">
        <f t="shared" si="186"/>
        <v>0</v>
      </c>
      <c r="AP325" s="82">
        <f t="shared" si="186"/>
        <v>0</v>
      </c>
      <c r="AQ325" s="82">
        <f t="shared" si="186"/>
        <v>0</v>
      </c>
      <c r="AR325" s="82">
        <f t="shared" si="186"/>
        <v>0</v>
      </c>
      <c r="AS325" s="82">
        <f t="shared" si="186"/>
        <v>0</v>
      </c>
      <c r="AT325" s="82">
        <f t="shared" si="186"/>
        <v>0</v>
      </c>
      <c r="AU325" s="82">
        <f t="shared" si="186"/>
        <v>0</v>
      </c>
      <c r="AV325" s="82">
        <f t="shared" si="186"/>
        <v>0</v>
      </c>
      <c r="AW325" s="82">
        <f t="shared" si="186"/>
        <v>0</v>
      </c>
      <c r="AX325" s="82">
        <f t="shared" si="186"/>
        <v>0</v>
      </c>
      <c r="AY325" s="82">
        <f t="shared" si="186"/>
        <v>0</v>
      </c>
      <c r="AZ325" s="82">
        <f t="shared" si="186"/>
        <v>0</v>
      </c>
      <c r="BA325" s="82">
        <f t="shared" si="186"/>
        <v>0</v>
      </c>
      <c r="BB325" s="82">
        <f t="shared" si="186"/>
        <v>0</v>
      </c>
      <c r="BC325" s="82">
        <f t="shared" si="186"/>
        <v>0</v>
      </c>
      <c r="BD325" s="82">
        <f t="shared" si="186"/>
        <v>0</v>
      </c>
      <c r="BE325" s="82">
        <f t="shared" si="186"/>
        <v>0</v>
      </c>
      <c r="BF325" s="82">
        <f t="shared" si="186"/>
        <v>0</v>
      </c>
      <c r="BG325" s="82">
        <f t="shared" si="186"/>
        <v>0</v>
      </c>
      <c r="BH325" s="82">
        <f t="shared" si="186"/>
        <v>0</v>
      </c>
      <c r="BI325" s="82">
        <f t="shared" si="186"/>
        <v>0</v>
      </c>
      <c r="BJ325" s="82">
        <f t="shared" si="186"/>
        <v>0</v>
      </c>
      <c r="BK325" s="82">
        <f t="shared" si="186"/>
        <v>0</v>
      </c>
      <c r="BL325" s="82">
        <f t="shared" si="186"/>
        <v>0</v>
      </c>
      <c r="BM325" s="82">
        <f t="shared" si="186"/>
        <v>0</v>
      </c>
      <c r="BN325" s="82">
        <f t="shared" si="186"/>
        <v>0</v>
      </c>
      <c r="BO325" s="82">
        <f t="shared" si="186"/>
        <v>0</v>
      </c>
      <c r="BP325" s="82">
        <f t="shared" si="186"/>
        <v>0</v>
      </c>
      <c r="BQ325" s="82">
        <f t="shared" si="186"/>
        <v>0</v>
      </c>
      <c r="BR325" s="82">
        <f t="shared" si="186"/>
        <v>0</v>
      </c>
      <c r="BS325" s="82">
        <f t="shared" si="186"/>
        <v>0</v>
      </c>
      <c r="BT325" s="82">
        <f t="shared" si="186"/>
        <v>0</v>
      </c>
      <c r="BU325" s="82">
        <f t="shared" si="186"/>
        <v>0</v>
      </c>
      <c r="BV325" s="82">
        <f t="shared" si="186"/>
        <v>0</v>
      </c>
      <c r="BW325" s="82">
        <f t="shared" si="186"/>
        <v>0</v>
      </c>
      <c r="BX325" s="82">
        <f t="shared" si="186"/>
        <v>0</v>
      </c>
      <c r="BY325" s="82">
        <f t="shared" si="186"/>
        <v>0</v>
      </c>
      <c r="BZ325" s="82">
        <f t="shared" si="186"/>
        <v>0</v>
      </c>
      <c r="CA325" s="82">
        <f t="shared" si="186"/>
        <v>0</v>
      </c>
      <c r="CB325" s="82">
        <f>SUM(CB326:CB331)</f>
        <v>0</v>
      </c>
      <c r="CC325" s="82">
        <f>SUM(CC326:CC331)</f>
        <v>0</v>
      </c>
      <c r="CD325" s="82">
        <f>SUM(CD326:CD331)</f>
        <v>0</v>
      </c>
      <c r="CE325" s="82">
        <f>SUM(CE326:CE331)</f>
        <v>0</v>
      </c>
      <c r="CF325" s="82">
        <f>SUM(CF326:CF331)</f>
        <v>0</v>
      </c>
      <c r="CG325" s="83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4"/>
      <c r="G326" s="65" t="s">
        <v>37</v>
      </c>
      <c r="H326" s="87" t="s">
        <v>173</v>
      </c>
      <c r="I326" s="63"/>
      <c r="J326" s="55">
        <f t="shared" si="174"/>
        <v>0</v>
      </c>
      <c r="K326" s="66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4"/>
      <c r="G327" s="65" t="s">
        <v>50</v>
      </c>
      <c r="H327" s="87" t="s">
        <v>174</v>
      </c>
      <c r="I327" s="63"/>
      <c r="J327" s="55">
        <f t="shared" si="174"/>
        <v>0</v>
      </c>
      <c r="K327" s="66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4"/>
      <c r="G328" s="65" t="s">
        <v>39</v>
      </c>
      <c r="H328" s="87" t="s">
        <v>175</v>
      </c>
      <c r="I328" s="63"/>
      <c r="J328" s="55">
        <f t="shared" si="174"/>
        <v>0</v>
      </c>
      <c r="K328" s="66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4"/>
      <c r="G329" s="65" t="s">
        <v>41</v>
      </c>
      <c r="H329" s="87" t="s">
        <v>176</v>
      </c>
      <c r="I329" s="63"/>
      <c r="J329" s="55">
        <f t="shared" si="174"/>
        <v>0</v>
      </c>
      <c r="K329" s="66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2"/>
      <c r="G330" s="65" t="s">
        <v>43</v>
      </c>
      <c r="H330" s="87" t="s">
        <v>177</v>
      </c>
      <c r="I330" s="65"/>
      <c r="J330" s="55">
        <f t="shared" si="174"/>
        <v>0</v>
      </c>
      <c r="K330" s="66"/>
      <c r="L330" s="88"/>
      <c r="M330" s="88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2"/>
      <c r="G331" s="65" t="s">
        <v>45</v>
      </c>
      <c r="H331" s="87" t="s">
        <v>178</v>
      </c>
      <c r="I331" s="65"/>
      <c r="J331" s="55">
        <f t="shared" si="174"/>
        <v>0</v>
      </c>
      <c r="K331" s="66"/>
      <c r="L331" s="88"/>
      <c r="M331" s="88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4" t="s">
        <v>71</v>
      </c>
      <c r="G332" s="85" t="s">
        <v>181</v>
      </c>
      <c r="H332" s="63"/>
      <c r="I332" s="63"/>
      <c r="J332" s="55">
        <f t="shared" si="174"/>
        <v>0</v>
      </c>
      <c r="K332" s="82">
        <f>SUM(K333:K336)</f>
        <v>0</v>
      </c>
      <c r="L332" s="82">
        <f t="shared" ref="L332:CG332" si="188">SUM(L333:L336)</f>
        <v>0</v>
      </c>
      <c r="M332" s="82">
        <f t="shared" si="188"/>
        <v>0</v>
      </c>
      <c r="N332" s="82">
        <f t="shared" si="188"/>
        <v>0</v>
      </c>
      <c r="O332" s="82">
        <f t="shared" si="188"/>
        <v>0</v>
      </c>
      <c r="P332" s="82">
        <f t="shared" si="188"/>
        <v>0</v>
      </c>
      <c r="Q332" s="82">
        <f t="shared" si="188"/>
        <v>0</v>
      </c>
      <c r="R332" s="82">
        <f t="shared" si="188"/>
        <v>0</v>
      </c>
      <c r="S332" s="82">
        <f t="shared" si="188"/>
        <v>0</v>
      </c>
      <c r="T332" s="82">
        <f t="shared" si="188"/>
        <v>0</v>
      </c>
      <c r="U332" s="82">
        <f t="shared" si="188"/>
        <v>0</v>
      </c>
      <c r="V332" s="82">
        <f t="shared" si="188"/>
        <v>0</v>
      </c>
      <c r="W332" s="82">
        <f t="shared" si="188"/>
        <v>0</v>
      </c>
      <c r="X332" s="82">
        <f t="shared" si="188"/>
        <v>0</v>
      </c>
      <c r="Y332" s="82">
        <f t="shared" si="188"/>
        <v>0</v>
      </c>
      <c r="Z332" s="82">
        <f t="shared" si="188"/>
        <v>0</v>
      </c>
      <c r="AA332" s="82">
        <f t="shared" si="188"/>
        <v>0</v>
      </c>
      <c r="AB332" s="82">
        <f t="shared" si="188"/>
        <v>0</v>
      </c>
      <c r="AC332" s="82">
        <f t="shared" si="188"/>
        <v>0</v>
      </c>
      <c r="AD332" s="82">
        <f t="shared" si="188"/>
        <v>0</v>
      </c>
      <c r="AE332" s="82">
        <f t="shared" si="188"/>
        <v>0</v>
      </c>
      <c r="AF332" s="82">
        <f t="shared" si="188"/>
        <v>0</v>
      </c>
      <c r="AG332" s="82">
        <f t="shared" si="188"/>
        <v>0</v>
      </c>
      <c r="AH332" s="82">
        <f t="shared" si="188"/>
        <v>0</v>
      </c>
      <c r="AI332" s="82">
        <f t="shared" si="188"/>
        <v>0</v>
      </c>
      <c r="AJ332" s="82">
        <f t="shared" si="188"/>
        <v>0</v>
      </c>
      <c r="AK332" s="82">
        <f t="shared" si="188"/>
        <v>0</v>
      </c>
      <c r="AL332" s="82">
        <f t="shared" si="188"/>
        <v>0</v>
      </c>
      <c r="AM332" s="82">
        <f t="shared" si="188"/>
        <v>0</v>
      </c>
      <c r="AN332" s="82">
        <f t="shared" si="188"/>
        <v>0</v>
      </c>
      <c r="AO332" s="82">
        <f t="shared" si="188"/>
        <v>0</v>
      </c>
      <c r="AP332" s="82">
        <f t="shared" si="188"/>
        <v>0</v>
      </c>
      <c r="AQ332" s="82">
        <f t="shared" si="188"/>
        <v>0</v>
      </c>
      <c r="AR332" s="82">
        <f t="shared" si="188"/>
        <v>0</v>
      </c>
      <c r="AS332" s="82">
        <f t="shared" si="188"/>
        <v>0</v>
      </c>
      <c r="AT332" s="82">
        <f t="shared" si="188"/>
        <v>0</v>
      </c>
      <c r="AU332" s="82">
        <f t="shared" si="188"/>
        <v>0</v>
      </c>
      <c r="AV332" s="82">
        <f t="shared" si="188"/>
        <v>0</v>
      </c>
      <c r="AW332" s="82">
        <f t="shared" si="188"/>
        <v>0</v>
      </c>
      <c r="AX332" s="82">
        <f t="shared" si="188"/>
        <v>0</v>
      </c>
      <c r="AY332" s="82">
        <f t="shared" si="188"/>
        <v>0</v>
      </c>
      <c r="AZ332" s="82">
        <f t="shared" si="188"/>
        <v>0</v>
      </c>
      <c r="BA332" s="82">
        <f t="shared" si="188"/>
        <v>0</v>
      </c>
      <c r="BB332" s="82">
        <f t="shared" si="188"/>
        <v>0</v>
      </c>
      <c r="BC332" s="82">
        <f t="shared" si="188"/>
        <v>0</v>
      </c>
      <c r="BD332" s="82">
        <f t="shared" si="188"/>
        <v>0</v>
      </c>
      <c r="BE332" s="82">
        <f t="shared" si="188"/>
        <v>0</v>
      </c>
      <c r="BF332" s="82">
        <f t="shared" si="188"/>
        <v>0</v>
      </c>
      <c r="BG332" s="82">
        <f t="shared" si="188"/>
        <v>0</v>
      </c>
      <c r="BH332" s="82">
        <f t="shared" si="188"/>
        <v>0</v>
      </c>
      <c r="BI332" s="82">
        <f t="shared" si="188"/>
        <v>0</v>
      </c>
      <c r="BJ332" s="82">
        <f t="shared" si="188"/>
        <v>0</v>
      </c>
      <c r="BK332" s="82">
        <f t="shared" si="188"/>
        <v>0</v>
      </c>
      <c r="BL332" s="82">
        <f t="shared" si="188"/>
        <v>0</v>
      </c>
      <c r="BM332" s="82">
        <f t="shared" si="188"/>
        <v>0</v>
      </c>
      <c r="BN332" s="82">
        <f t="shared" si="188"/>
        <v>0</v>
      </c>
      <c r="BO332" s="82">
        <f t="shared" si="188"/>
        <v>0</v>
      </c>
      <c r="BP332" s="82">
        <f t="shared" si="188"/>
        <v>0</v>
      </c>
      <c r="BQ332" s="82">
        <f t="shared" si="188"/>
        <v>0</v>
      </c>
      <c r="BR332" s="82">
        <f t="shared" si="188"/>
        <v>0</v>
      </c>
      <c r="BS332" s="82">
        <f t="shared" si="188"/>
        <v>0</v>
      </c>
      <c r="BT332" s="82">
        <f t="shared" si="188"/>
        <v>0</v>
      </c>
      <c r="BU332" s="82">
        <f t="shared" si="188"/>
        <v>0</v>
      </c>
      <c r="BV332" s="82">
        <f t="shared" si="188"/>
        <v>0</v>
      </c>
      <c r="BW332" s="82">
        <f t="shared" si="188"/>
        <v>0</v>
      </c>
      <c r="BX332" s="82">
        <f t="shared" si="188"/>
        <v>0</v>
      </c>
      <c r="BY332" s="82">
        <f t="shared" si="188"/>
        <v>0</v>
      </c>
      <c r="BZ332" s="82">
        <f t="shared" si="188"/>
        <v>0</v>
      </c>
      <c r="CA332" s="82">
        <f t="shared" si="188"/>
        <v>0</v>
      </c>
      <c r="CB332" s="82">
        <f>SUM(CB333:CB336)</f>
        <v>0</v>
      </c>
      <c r="CC332" s="82">
        <f>SUM(CC333:CC336)</f>
        <v>0</v>
      </c>
      <c r="CD332" s="82">
        <f>SUM(CD333:CD336)</f>
        <v>0</v>
      </c>
      <c r="CE332" s="82">
        <f>SUM(CE333:CE336)</f>
        <v>0</v>
      </c>
      <c r="CF332" s="82">
        <f>SUM(CF333:CF336)</f>
        <v>0</v>
      </c>
      <c r="CG332" s="83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4"/>
      <c r="G333" s="65" t="s">
        <v>37</v>
      </c>
      <c r="H333" s="87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4"/>
      <c r="G334" s="65" t="s">
        <v>50</v>
      </c>
      <c r="H334" s="87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4"/>
      <c r="G335" s="65" t="s">
        <v>39</v>
      </c>
      <c r="H335" s="87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4"/>
      <c r="G336" s="65" t="s">
        <v>41</v>
      </c>
      <c r="H336" s="87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17</v>
      </c>
      <c r="F337" s="91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4" t="s">
        <v>36</v>
      </c>
      <c r="G338" s="65"/>
      <c r="H338" s="87"/>
      <c r="I338" s="63"/>
      <c r="J338" s="55">
        <f t="shared" si="189"/>
        <v>0</v>
      </c>
      <c r="K338" s="82">
        <f t="shared" ref="K338:CG338" si="191">SUM(K339:K364)/2</f>
        <v>0</v>
      </c>
      <c r="L338" s="82">
        <f t="shared" si="191"/>
        <v>0</v>
      </c>
      <c r="M338" s="82">
        <f t="shared" si="191"/>
        <v>0</v>
      </c>
      <c r="N338" s="82">
        <f t="shared" si="191"/>
        <v>0</v>
      </c>
      <c r="O338" s="82">
        <f t="shared" si="191"/>
        <v>0</v>
      </c>
      <c r="P338" s="82">
        <f t="shared" si="191"/>
        <v>0</v>
      </c>
      <c r="Q338" s="82">
        <f t="shared" si="191"/>
        <v>0</v>
      </c>
      <c r="R338" s="82">
        <f t="shared" si="191"/>
        <v>0</v>
      </c>
      <c r="S338" s="82">
        <f t="shared" si="191"/>
        <v>0</v>
      </c>
      <c r="T338" s="82">
        <f t="shared" si="191"/>
        <v>0</v>
      </c>
      <c r="U338" s="82">
        <f t="shared" si="191"/>
        <v>0</v>
      </c>
      <c r="V338" s="82">
        <f t="shared" si="191"/>
        <v>0</v>
      </c>
      <c r="W338" s="82">
        <f t="shared" si="191"/>
        <v>0</v>
      </c>
      <c r="X338" s="82">
        <f t="shared" si="191"/>
        <v>0</v>
      </c>
      <c r="Y338" s="82">
        <f t="shared" si="191"/>
        <v>0</v>
      </c>
      <c r="Z338" s="82">
        <f t="shared" si="191"/>
        <v>0</v>
      </c>
      <c r="AA338" s="82">
        <f t="shared" si="191"/>
        <v>0</v>
      </c>
      <c r="AB338" s="82">
        <f t="shared" si="191"/>
        <v>0</v>
      </c>
      <c r="AC338" s="82">
        <f t="shared" si="191"/>
        <v>0</v>
      </c>
      <c r="AD338" s="82">
        <f t="shared" si="191"/>
        <v>0</v>
      </c>
      <c r="AE338" s="82">
        <f t="shared" si="191"/>
        <v>0</v>
      </c>
      <c r="AF338" s="82">
        <f t="shared" si="191"/>
        <v>0</v>
      </c>
      <c r="AG338" s="82">
        <f t="shared" si="191"/>
        <v>0</v>
      </c>
      <c r="AH338" s="82">
        <f t="shared" si="191"/>
        <v>0</v>
      </c>
      <c r="AI338" s="82">
        <f t="shared" si="191"/>
        <v>0</v>
      </c>
      <c r="AJ338" s="82">
        <f t="shared" si="191"/>
        <v>0</v>
      </c>
      <c r="AK338" s="82">
        <f t="shared" si="191"/>
        <v>0</v>
      </c>
      <c r="AL338" s="82">
        <f t="shared" si="191"/>
        <v>0</v>
      </c>
      <c r="AM338" s="82">
        <f t="shared" si="191"/>
        <v>0</v>
      </c>
      <c r="AN338" s="82">
        <f t="shared" si="191"/>
        <v>0</v>
      </c>
      <c r="AO338" s="82">
        <f t="shared" si="191"/>
        <v>0</v>
      </c>
      <c r="AP338" s="82">
        <f t="shared" si="191"/>
        <v>0</v>
      </c>
      <c r="AQ338" s="82">
        <f t="shared" si="191"/>
        <v>0</v>
      </c>
      <c r="AR338" s="82">
        <f t="shared" si="191"/>
        <v>0</v>
      </c>
      <c r="AS338" s="82">
        <f t="shared" si="191"/>
        <v>0</v>
      </c>
      <c r="AT338" s="82">
        <f t="shared" si="191"/>
        <v>0</v>
      </c>
      <c r="AU338" s="82">
        <f t="shared" si="191"/>
        <v>0</v>
      </c>
      <c r="AV338" s="82">
        <f t="shared" si="191"/>
        <v>0</v>
      </c>
      <c r="AW338" s="82">
        <f t="shared" si="191"/>
        <v>0</v>
      </c>
      <c r="AX338" s="82">
        <f t="shared" si="191"/>
        <v>0</v>
      </c>
      <c r="AY338" s="82">
        <f t="shared" si="191"/>
        <v>0</v>
      </c>
      <c r="AZ338" s="82">
        <f t="shared" si="191"/>
        <v>0</v>
      </c>
      <c r="BA338" s="82">
        <f t="shared" si="191"/>
        <v>0</v>
      </c>
      <c r="BB338" s="82">
        <f t="shared" si="191"/>
        <v>0</v>
      </c>
      <c r="BC338" s="82">
        <f t="shared" ref="BC338:CA338" si="192">SUM(BC339:BC364)/2</f>
        <v>0</v>
      </c>
      <c r="BD338" s="82">
        <f t="shared" si="192"/>
        <v>0</v>
      </c>
      <c r="BE338" s="82">
        <f t="shared" si="192"/>
        <v>0</v>
      </c>
      <c r="BF338" s="82">
        <f t="shared" si="192"/>
        <v>0</v>
      </c>
      <c r="BG338" s="82">
        <f t="shared" si="192"/>
        <v>0</v>
      </c>
      <c r="BH338" s="82">
        <f t="shared" si="192"/>
        <v>0</v>
      </c>
      <c r="BI338" s="82">
        <f t="shared" si="192"/>
        <v>0</v>
      </c>
      <c r="BJ338" s="82">
        <f t="shared" si="192"/>
        <v>0</v>
      </c>
      <c r="BK338" s="82">
        <f t="shared" si="192"/>
        <v>0</v>
      </c>
      <c r="BL338" s="82">
        <f t="shared" si="192"/>
        <v>0</v>
      </c>
      <c r="BM338" s="82">
        <f t="shared" si="192"/>
        <v>0</v>
      </c>
      <c r="BN338" s="82">
        <f t="shared" si="192"/>
        <v>0</v>
      </c>
      <c r="BO338" s="82">
        <f t="shared" si="192"/>
        <v>0</v>
      </c>
      <c r="BP338" s="82">
        <f t="shared" si="192"/>
        <v>0</v>
      </c>
      <c r="BQ338" s="82">
        <f t="shared" si="192"/>
        <v>0</v>
      </c>
      <c r="BR338" s="82">
        <f t="shared" si="192"/>
        <v>0</v>
      </c>
      <c r="BS338" s="82">
        <f t="shared" si="192"/>
        <v>0</v>
      </c>
      <c r="BT338" s="82">
        <f t="shared" si="192"/>
        <v>0</v>
      </c>
      <c r="BU338" s="82">
        <f t="shared" si="192"/>
        <v>0</v>
      </c>
      <c r="BV338" s="82">
        <f t="shared" si="192"/>
        <v>0</v>
      </c>
      <c r="BW338" s="82">
        <f t="shared" si="192"/>
        <v>0</v>
      </c>
      <c r="BX338" s="82">
        <f t="shared" si="192"/>
        <v>0</v>
      </c>
      <c r="BY338" s="82">
        <f t="shared" si="192"/>
        <v>0</v>
      </c>
      <c r="BZ338" s="82">
        <f t="shared" si="192"/>
        <v>0</v>
      </c>
      <c r="CA338" s="82">
        <f t="shared" si="192"/>
        <v>0</v>
      </c>
      <c r="CB338" s="82">
        <f>SUM(CB339:CB364)/2</f>
        <v>0</v>
      </c>
      <c r="CC338" s="82">
        <f>SUM(CC339:CC364)/2</f>
        <v>0</v>
      </c>
      <c r="CD338" s="82">
        <f>SUM(CD339:CD364)/2</f>
        <v>0</v>
      </c>
      <c r="CE338" s="82">
        <f>SUM(CE339:CE364)/2</f>
        <v>0</v>
      </c>
      <c r="CF338" s="82">
        <f>SUM(CF339:CF364)/2</f>
        <v>0</v>
      </c>
      <c r="CG338" s="83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4" t="s">
        <v>35</v>
      </c>
      <c r="G339" s="65" t="s">
        <v>172</v>
      </c>
      <c r="H339" s="87"/>
      <c r="I339" s="63"/>
      <c r="J339" s="55">
        <f t="shared" si="189"/>
        <v>0</v>
      </c>
      <c r="K339" s="82">
        <f>SUM(K340:K345)</f>
        <v>0</v>
      </c>
      <c r="L339" s="82">
        <f t="shared" ref="L339:CG339" si="193">SUM(L340:L345)</f>
        <v>0</v>
      </c>
      <c r="M339" s="82">
        <f t="shared" si="193"/>
        <v>0</v>
      </c>
      <c r="N339" s="82">
        <f t="shared" si="193"/>
        <v>0</v>
      </c>
      <c r="O339" s="82">
        <f t="shared" si="193"/>
        <v>0</v>
      </c>
      <c r="P339" s="82">
        <f t="shared" si="193"/>
        <v>0</v>
      </c>
      <c r="Q339" s="82">
        <f t="shared" si="193"/>
        <v>0</v>
      </c>
      <c r="R339" s="82">
        <f t="shared" si="193"/>
        <v>0</v>
      </c>
      <c r="S339" s="82">
        <f t="shared" si="193"/>
        <v>0</v>
      </c>
      <c r="T339" s="82">
        <f t="shared" si="193"/>
        <v>0</v>
      </c>
      <c r="U339" s="82">
        <f t="shared" si="193"/>
        <v>0</v>
      </c>
      <c r="V339" s="82">
        <f t="shared" si="193"/>
        <v>0</v>
      </c>
      <c r="W339" s="82">
        <f t="shared" si="193"/>
        <v>0</v>
      </c>
      <c r="X339" s="82">
        <f t="shared" si="193"/>
        <v>0</v>
      </c>
      <c r="Y339" s="82">
        <f t="shared" si="193"/>
        <v>0</v>
      </c>
      <c r="Z339" s="82">
        <f t="shared" si="193"/>
        <v>0</v>
      </c>
      <c r="AA339" s="82">
        <f t="shared" si="193"/>
        <v>0</v>
      </c>
      <c r="AB339" s="82">
        <f t="shared" si="193"/>
        <v>0</v>
      </c>
      <c r="AC339" s="82">
        <f t="shared" si="193"/>
        <v>0</v>
      </c>
      <c r="AD339" s="82">
        <f t="shared" si="193"/>
        <v>0</v>
      </c>
      <c r="AE339" s="82">
        <f t="shared" si="193"/>
        <v>0</v>
      </c>
      <c r="AF339" s="82">
        <f t="shared" si="193"/>
        <v>0</v>
      </c>
      <c r="AG339" s="82">
        <f t="shared" si="193"/>
        <v>0</v>
      </c>
      <c r="AH339" s="82">
        <f t="shared" si="193"/>
        <v>0</v>
      </c>
      <c r="AI339" s="82">
        <f t="shared" si="193"/>
        <v>0</v>
      </c>
      <c r="AJ339" s="82">
        <f t="shared" si="193"/>
        <v>0</v>
      </c>
      <c r="AK339" s="82">
        <f t="shared" si="193"/>
        <v>0</v>
      </c>
      <c r="AL339" s="82">
        <f t="shared" si="193"/>
        <v>0</v>
      </c>
      <c r="AM339" s="82">
        <f t="shared" si="193"/>
        <v>0</v>
      </c>
      <c r="AN339" s="82">
        <f t="shared" si="193"/>
        <v>0</v>
      </c>
      <c r="AO339" s="82">
        <f t="shared" si="193"/>
        <v>0</v>
      </c>
      <c r="AP339" s="82">
        <f t="shared" si="193"/>
        <v>0</v>
      </c>
      <c r="AQ339" s="82">
        <f t="shared" si="193"/>
        <v>0</v>
      </c>
      <c r="AR339" s="82">
        <f t="shared" si="193"/>
        <v>0</v>
      </c>
      <c r="AS339" s="82">
        <f t="shared" si="193"/>
        <v>0</v>
      </c>
      <c r="AT339" s="82">
        <f t="shared" si="193"/>
        <v>0</v>
      </c>
      <c r="AU339" s="82">
        <f t="shared" si="193"/>
        <v>0</v>
      </c>
      <c r="AV339" s="82">
        <f t="shared" si="193"/>
        <v>0</v>
      </c>
      <c r="AW339" s="82">
        <f t="shared" si="193"/>
        <v>0</v>
      </c>
      <c r="AX339" s="82">
        <f t="shared" si="193"/>
        <v>0</v>
      </c>
      <c r="AY339" s="82">
        <f t="shared" si="193"/>
        <v>0</v>
      </c>
      <c r="AZ339" s="82">
        <f t="shared" si="193"/>
        <v>0</v>
      </c>
      <c r="BA339" s="82">
        <f t="shared" si="193"/>
        <v>0</v>
      </c>
      <c r="BB339" s="82">
        <f t="shared" si="193"/>
        <v>0</v>
      </c>
      <c r="BC339" s="82">
        <f t="shared" si="193"/>
        <v>0</v>
      </c>
      <c r="BD339" s="82">
        <f t="shared" si="193"/>
        <v>0</v>
      </c>
      <c r="BE339" s="82">
        <f t="shared" si="193"/>
        <v>0</v>
      </c>
      <c r="BF339" s="82">
        <f t="shared" si="193"/>
        <v>0</v>
      </c>
      <c r="BG339" s="82">
        <f t="shared" si="193"/>
        <v>0</v>
      </c>
      <c r="BH339" s="82">
        <f t="shared" si="193"/>
        <v>0</v>
      </c>
      <c r="BI339" s="82">
        <f t="shared" si="193"/>
        <v>0</v>
      </c>
      <c r="BJ339" s="82">
        <f t="shared" si="193"/>
        <v>0</v>
      </c>
      <c r="BK339" s="82">
        <f t="shared" si="193"/>
        <v>0</v>
      </c>
      <c r="BL339" s="82">
        <f t="shared" si="193"/>
        <v>0</v>
      </c>
      <c r="BM339" s="82">
        <f t="shared" si="193"/>
        <v>0</v>
      </c>
      <c r="BN339" s="82">
        <f t="shared" si="193"/>
        <v>0</v>
      </c>
      <c r="BO339" s="82">
        <f t="shared" si="193"/>
        <v>0</v>
      </c>
      <c r="BP339" s="82">
        <f t="shared" si="193"/>
        <v>0</v>
      </c>
      <c r="BQ339" s="82">
        <f t="shared" si="193"/>
        <v>0</v>
      </c>
      <c r="BR339" s="82">
        <f t="shared" si="193"/>
        <v>0</v>
      </c>
      <c r="BS339" s="82">
        <f t="shared" si="193"/>
        <v>0</v>
      </c>
      <c r="BT339" s="82">
        <f t="shared" si="193"/>
        <v>0</v>
      </c>
      <c r="BU339" s="82">
        <f t="shared" si="193"/>
        <v>0</v>
      </c>
      <c r="BV339" s="82">
        <f t="shared" si="193"/>
        <v>0</v>
      </c>
      <c r="BW339" s="82">
        <f t="shared" si="193"/>
        <v>0</v>
      </c>
      <c r="BX339" s="82">
        <f t="shared" si="193"/>
        <v>0</v>
      </c>
      <c r="BY339" s="82">
        <f t="shared" si="193"/>
        <v>0</v>
      </c>
      <c r="BZ339" s="82">
        <f t="shared" si="193"/>
        <v>0</v>
      </c>
      <c r="CA339" s="82">
        <f t="shared" si="193"/>
        <v>0</v>
      </c>
      <c r="CB339" s="82">
        <f>SUM(CB340:CB345)</f>
        <v>0</v>
      </c>
      <c r="CC339" s="82">
        <f>SUM(CC340:CC345)</f>
        <v>0</v>
      </c>
      <c r="CD339" s="82">
        <f>SUM(CD340:CD345)</f>
        <v>0</v>
      </c>
      <c r="CE339" s="82">
        <f>SUM(CE340:CE345)</f>
        <v>0</v>
      </c>
      <c r="CF339" s="82">
        <f>SUM(CF340:CF345)</f>
        <v>0</v>
      </c>
      <c r="CG339" s="83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4"/>
      <c r="G340" s="65" t="s">
        <v>37</v>
      </c>
      <c r="H340" s="87" t="s">
        <v>173</v>
      </c>
      <c r="I340" s="63"/>
      <c r="J340" s="55">
        <f t="shared" si="189"/>
        <v>0</v>
      </c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9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4"/>
      <c r="G341" s="65" t="s">
        <v>50</v>
      </c>
      <c r="H341" s="87" t="s">
        <v>174</v>
      </c>
      <c r="I341" s="63"/>
      <c r="J341" s="55">
        <f t="shared" si="189"/>
        <v>0</v>
      </c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9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4"/>
      <c r="G342" s="65" t="s">
        <v>39</v>
      </c>
      <c r="H342" s="87" t="s">
        <v>175</v>
      </c>
      <c r="I342" s="63"/>
      <c r="J342" s="55">
        <f t="shared" si="189"/>
        <v>0</v>
      </c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9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4"/>
      <c r="G343" s="65" t="s">
        <v>41</v>
      </c>
      <c r="H343" s="87" t="s">
        <v>176</v>
      </c>
      <c r="I343" s="63"/>
      <c r="J343" s="55">
        <f t="shared" si="189"/>
        <v>0</v>
      </c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9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4"/>
      <c r="G344" s="65" t="s">
        <v>43</v>
      </c>
      <c r="H344" s="87" t="s">
        <v>177</v>
      </c>
      <c r="I344" s="63"/>
      <c r="J344" s="55">
        <f t="shared" si="189"/>
        <v>0</v>
      </c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9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4"/>
      <c r="G345" s="65" t="s">
        <v>45</v>
      </c>
      <c r="H345" s="87" t="s">
        <v>178</v>
      </c>
      <c r="I345" s="63"/>
      <c r="J345" s="55">
        <f t="shared" si="189"/>
        <v>0</v>
      </c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9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4" t="s">
        <v>47</v>
      </c>
      <c r="G346" s="65" t="s">
        <v>179</v>
      </c>
      <c r="H346" s="87"/>
      <c r="I346" s="63"/>
      <c r="J346" s="55">
        <f t="shared" si="189"/>
        <v>0</v>
      </c>
      <c r="K346" s="82">
        <f>SUM(K347:K352)</f>
        <v>0</v>
      </c>
      <c r="L346" s="82">
        <f t="shared" ref="L346:CG346" si="194">SUM(L347:L352)</f>
        <v>0</v>
      </c>
      <c r="M346" s="82">
        <f t="shared" si="194"/>
        <v>0</v>
      </c>
      <c r="N346" s="82">
        <f t="shared" si="194"/>
        <v>0</v>
      </c>
      <c r="O346" s="82">
        <f t="shared" si="194"/>
        <v>0</v>
      </c>
      <c r="P346" s="82">
        <f t="shared" si="194"/>
        <v>0</v>
      </c>
      <c r="Q346" s="82">
        <f t="shared" si="194"/>
        <v>0</v>
      </c>
      <c r="R346" s="82">
        <f t="shared" si="194"/>
        <v>0</v>
      </c>
      <c r="S346" s="82">
        <f t="shared" si="194"/>
        <v>0</v>
      </c>
      <c r="T346" s="82">
        <f t="shared" si="194"/>
        <v>0</v>
      </c>
      <c r="U346" s="82">
        <f t="shared" si="194"/>
        <v>0</v>
      </c>
      <c r="V346" s="82">
        <f t="shared" si="194"/>
        <v>0</v>
      </c>
      <c r="W346" s="82">
        <f t="shared" si="194"/>
        <v>0</v>
      </c>
      <c r="X346" s="82">
        <f t="shared" si="194"/>
        <v>0</v>
      </c>
      <c r="Y346" s="82">
        <f t="shared" si="194"/>
        <v>0</v>
      </c>
      <c r="Z346" s="82">
        <f t="shared" si="194"/>
        <v>0</v>
      </c>
      <c r="AA346" s="82">
        <f t="shared" si="194"/>
        <v>0</v>
      </c>
      <c r="AB346" s="82">
        <f t="shared" si="194"/>
        <v>0</v>
      </c>
      <c r="AC346" s="82">
        <f t="shared" si="194"/>
        <v>0</v>
      </c>
      <c r="AD346" s="82">
        <f t="shared" si="194"/>
        <v>0</v>
      </c>
      <c r="AE346" s="82">
        <f t="shared" si="194"/>
        <v>0</v>
      </c>
      <c r="AF346" s="82">
        <f t="shared" si="194"/>
        <v>0</v>
      </c>
      <c r="AG346" s="82">
        <f t="shared" si="194"/>
        <v>0</v>
      </c>
      <c r="AH346" s="82">
        <f t="shared" si="194"/>
        <v>0</v>
      </c>
      <c r="AI346" s="82">
        <f t="shared" si="194"/>
        <v>0</v>
      </c>
      <c r="AJ346" s="82">
        <f t="shared" si="194"/>
        <v>0</v>
      </c>
      <c r="AK346" s="82">
        <f t="shared" si="194"/>
        <v>0</v>
      </c>
      <c r="AL346" s="82">
        <f t="shared" si="194"/>
        <v>0</v>
      </c>
      <c r="AM346" s="82">
        <f t="shared" si="194"/>
        <v>0</v>
      </c>
      <c r="AN346" s="82">
        <f t="shared" si="194"/>
        <v>0</v>
      </c>
      <c r="AO346" s="82">
        <f t="shared" si="194"/>
        <v>0</v>
      </c>
      <c r="AP346" s="82">
        <f t="shared" si="194"/>
        <v>0</v>
      </c>
      <c r="AQ346" s="82">
        <f t="shared" si="194"/>
        <v>0</v>
      </c>
      <c r="AR346" s="82">
        <f t="shared" si="194"/>
        <v>0</v>
      </c>
      <c r="AS346" s="82">
        <f t="shared" si="194"/>
        <v>0</v>
      </c>
      <c r="AT346" s="82">
        <f t="shared" si="194"/>
        <v>0</v>
      </c>
      <c r="AU346" s="82">
        <f t="shared" si="194"/>
        <v>0</v>
      </c>
      <c r="AV346" s="82">
        <f t="shared" si="194"/>
        <v>0</v>
      </c>
      <c r="AW346" s="82">
        <f t="shared" si="194"/>
        <v>0</v>
      </c>
      <c r="AX346" s="82">
        <f t="shared" si="194"/>
        <v>0</v>
      </c>
      <c r="AY346" s="82">
        <f t="shared" si="194"/>
        <v>0</v>
      </c>
      <c r="AZ346" s="82">
        <f t="shared" si="194"/>
        <v>0</v>
      </c>
      <c r="BA346" s="82">
        <f t="shared" si="194"/>
        <v>0</v>
      </c>
      <c r="BB346" s="82">
        <f t="shared" si="194"/>
        <v>0</v>
      </c>
      <c r="BC346" s="82">
        <f t="shared" si="194"/>
        <v>0</v>
      </c>
      <c r="BD346" s="82">
        <f t="shared" si="194"/>
        <v>0</v>
      </c>
      <c r="BE346" s="82">
        <f t="shared" si="194"/>
        <v>0</v>
      </c>
      <c r="BF346" s="82">
        <f t="shared" si="194"/>
        <v>0</v>
      </c>
      <c r="BG346" s="82">
        <f t="shared" si="194"/>
        <v>0</v>
      </c>
      <c r="BH346" s="82">
        <f t="shared" si="194"/>
        <v>0</v>
      </c>
      <c r="BI346" s="82">
        <f t="shared" si="194"/>
        <v>0</v>
      </c>
      <c r="BJ346" s="82">
        <f t="shared" si="194"/>
        <v>0</v>
      </c>
      <c r="BK346" s="82">
        <f t="shared" si="194"/>
        <v>0</v>
      </c>
      <c r="BL346" s="82">
        <f t="shared" si="194"/>
        <v>0</v>
      </c>
      <c r="BM346" s="82">
        <f t="shared" si="194"/>
        <v>0</v>
      </c>
      <c r="BN346" s="82">
        <f t="shared" si="194"/>
        <v>0</v>
      </c>
      <c r="BO346" s="82">
        <f t="shared" si="194"/>
        <v>0</v>
      </c>
      <c r="BP346" s="82">
        <f t="shared" si="194"/>
        <v>0</v>
      </c>
      <c r="BQ346" s="82">
        <f t="shared" si="194"/>
        <v>0</v>
      </c>
      <c r="BR346" s="82">
        <f t="shared" si="194"/>
        <v>0</v>
      </c>
      <c r="BS346" s="82">
        <f t="shared" si="194"/>
        <v>0</v>
      </c>
      <c r="BT346" s="82">
        <f t="shared" si="194"/>
        <v>0</v>
      </c>
      <c r="BU346" s="82">
        <f t="shared" si="194"/>
        <v>0</v>
      </c>
      <c r="BV346" s="82">
        <f t="shared" si="194"/>
        <v>0</v>
      </c>
      <c r="BW346" s="82">
        <f t="shared" si="194"/>
        <v>0</v>
      </c>
      <c r="BX346" s="82">
        <f t="shared" si="194"/>
        <v>0</v>
      </c>
      <c r="BY346" s="82">
        <f t="shared" si="194"/>
        <v>0</v>
      </c>
      <c r="BZ346" s="82">
        <f t="shared" si="194"/>
        <v>0</v>
      </c>
      <c r="CA346" s="82">
        <f t="shared" si="194"/>
        <v>0</v>
      </c>
      <c r="CB346" s="82">
        <f>SUM(CB347:CB352)</f>
        <v>0</v>
      </c>
      <c r="CC346" s="82">
        <f>SUM(CC347:CC352)</f>
        <v>0</v>
      </c>
      <c r="CD346" s="82">
        <f>SUM(CD347:CD352)</f>
        <v>0</v>
      </c>
      <c r="CE346" s="82">
        <f>SUM(CE347:CE352)</f>
        <v>0</v>
      </c>
      <c r="CF346" s="82">
        <f>SUM(CF347:CF352)</f>
        <v>0</v>
      </c>
      <c r="CG346" s="83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4"/>
      <c r="G347" s="65" t="s">
        <v>37</v>
      </c>
      <c r="H347" s="87" t="s">
        <v>173</v>
      </c>
      <c r="I347" s="63"/>
      <c r="J347" s="55">
        <f t="shared" si="189"/>
        <v>0</v>
      </c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9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4"/>
      <c r="G348" s="65" t="s">
        <v>50</v>
      </c>
      <c r="H348" s="87" t="s">
        <v>174</v>
      </c>
      <c r="I348" s="63"/>
      <c r="J348" s="55">
        <f t="shared" si="189"/>
        <v>0</v>
      </c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9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4"/>
      <c r="G349" s="65" t="s">
        <v>39</v>
      </c>
      <c r="H349" s="87" t="s">
        <v>175</v>
      </c>
      <c r="I349" s="63"/>
      <c r="J349" s="55">
        <f t="shared" si="189"/>
        <v>0</v>
      </c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9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4"/>
      <c r="G350" s="65" t="s">
        <v>41</v>
      </c>
      <c r="H350" s="87" t="s">
        <v>176</v>
      </c>
      <c r="I350" s="63"/>
      <c r="J350" s="55">
        <f t="shared" si="189"/>
        <v>0</v>
      </c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9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4"/>
      <c r="G351" s="65" t="s">
        <v>43</v>
      </c>
      <c r="H351" s="87" t="s">
        <v>177</v>
      </c>
      <c r="I351" s="63"/>
      <c r="J351" s="55">
        <f t="shared" si="189"/>
        <v>0</v>
      </c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9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4"/>
      <c r="G352" s="65" t="s">
        <v>45</v>
      </c>
      <c r="H352" s="87" t="s">
        <v>178</v>
      </c>
      <c r="I352" s="63"/>
      <c r="J352" s="55">
        <f t="shared" si="189"/>
        <v>0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9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4" t="s">
        <v>69</v>
      </c>
      <c r="G353" s="65" t="s">
        <v>180</v>
      </c>
      <c r="H353" s="87"/>
      <c r="I353" s="63"/>
      <c r="J353" s="55">
        <f t="shared" si="189"/>
        <v>0</v>
      </c>
      <c r="K353" s="82">
        <f>SUM(K354:K359)</f>
        <v>0</v>
      </c>
      <c r="L353" s="82">
        <f t="shared" ref="L353:CG353" si="196">SUM(L354:L359)</f>
        <v>0</v>
      </c>
      <c r="M353" s="82">
        <f t="shared" si="196"/>
        <v>0</v>
      </c>
      <c r="N353" s="82">
        <f t="shared" si="196"/>
        <v>0</v>
      </c>
      <c r="O353" s="82">
        <f t="shared" si="196"/>
        <v>0</v>
      </c>
      <c r="P353" s="82">
        <f t="shared" si="196"/>
        <v>0</v>
      </c>
      <c r="Q353" s="82">
        <f t="shared" si="196"/>
        <v>0</v>
      </c>
      <c r="R353" s="82">
        <f t="shared" si="196"/>
        <v>0</v>
      </c>
      <c r="S353" s="82">
        <f t="shared" si="196"/>
        <v>0</v>
      </c>
      <c r="T353" s="82">
        <f t="shared" si="196"/>
        <v>0</v>
      </c>
      <c r="U353" s="82">
        <f t="shared" si="196"/>
        <v>0</v>
      </c>
      <c r="V353" s="82">
        <f t="shared" si="196"/>
        <v>0</v>
      </c>
      <c r="W353" s="82">
        <f t="shared" si="196"/>
        <v>0</v>
      </c>
      <c r="X353" s="82">
        <f t="shared" si="196"/>
        <v>0</v>
      </c>
      <c r="Y353" s="82">
        <f t="shared" si="196"/>
        <v>0</v>
      </c>
      <c r="Z353" s="82">
        <f t="shared" si="196"/>
        <v>0</v>
      </c>
      <c r="AA353" s="82">
        <f t="shared" si="196"/>
        <v>0</v>
      </c>
      <c r="AB353" s="82">
        <f t="shared" si="196"/>
        <v>0</v>
      </c>
      <c r="AC353" s="82">
        <f t="shared" si="196"/>
        <v>0</v>
      </c>
      <c r="AD353" s="82">
        <f t="shared" si="196"/>
        <v>0</v>
      </c>
      <c r="AE353" s="82">
        <f t="shared" si="196"/>
        <v>0</v>
      </c>
      <c r="AF353" s="82">
        <f t="shared" si="196"/>
        <v>0</v>
      </c>
      <c r="AG353" s="82">
        <f t="shared" si="196"/>
        <v>0</v>
      </c>
      <c r="AH353" s="82">
        <f t="shared" si="196"/>
        <v>0</v>
      </c>
      <c r="AI353" s="82">
        <f t="shared" si="196"/>
        <v>0</v>
      </c>
      <c r="AJ353" s="82">
        <f t="shared" si="196"/>
        <v>0</v>
      </c>
      <c r="AK353" s="82">
        <f t="shared" si="196"/>
        <v>0</v>
      </c>
      <c r="AL353" s="82">
        <f t="shared" si="196"/>
        <v>0</v>
      </c>
      <c r="AM353" s="82">
        <f t="shared" si="196"/>
        <v>0</v>
      </c>
      <c r="AN353" s="82">
        <f t="shared" si="196"/>
        <v>0</v>
      </c>
      <c r="AO353" s="82">
        <f t="shared" si="196"/>
        <v>0</v>
      </c>
      <c r="AP353" s="82">
        <f t="shared" si="196"/>
        <v>0</v>
      </c>
      <c r="AQ353" s="82">
        <f t="shared" si="196"/>
        <v>0</v>
      </c>
      <c r="AR353" s="82">
        <f t="shared" si="196"/>
        <v>0</v>
      </c>
      <c r="AS353" s="82">
        <f t="shared" si="196"/>
        <v>0</v>
      </c>
      <c r="AT353" s="82">
        <f t="shared" si="196"/>
        <v>0</v>
      </c>
      <c r="AU353" s="82">
        <f t="shared" si="196"/>
        <v>0</v>
      </c>
      <c r="AV353" s="82">
        <f t="shared" si="196"/>
        <v>0</v>
      </c>
      <c r="AW353" s="82">
        <f t="shared" si="196"/>
        <v>0</v>
      </c>
      <c r="AX353" s="82">
        <f t="shared" si="196"/>
        <v>0</v>
      </c>
      <c r="AY353" s="82">
        <f t="shared" si="196"/>
        <v>0</v>
      </c>
      <c r="AZ353" s="82">
        <f t="shared" si="196"/>
        <v>0</v>
      </c>
      <c r="BA353" s="82">
        <f t="shared" si="196"/>
        <v>0</v>
      </c>
      <c r="BB353" s="82">
        <f t="shared" si="196"/>
        <v>0</v>
      </c>
      <c r="BC353" s="82">
        <f t="shared" si="196"/>
        <v>0</v>
      </c>
      <c r="BD353" s="82">
        <f t="shared" si="196"/>
        <v>0</v>
      </c>
      <c r="BE353" s="82">
        <f t="shared" si="196"/>
        <v>0</v>
      </c>
      <c r="BF353" s="82">
        <f t="shared" si="196"/>
        <v>0</v>
      </c>
      <c r="BG353" s="82">
        <f t="shared" si="196"/>
        <v>0</v>
      </c>
      <c r="BH353" s="82">
        <f t="shared" si="196"/>
        <v>0</v>
      </c>
      <c r="BI353" s="82">
        <f t="shared" si="196"/>
        <v>0</v>
      </c>
      <c r="BJ353" s="82">
        <f t="shared" si="196"/>
        <v>0</v>
      </c>
      <c r="BK353" s="82">
        <f t="shared" si="196"/>
        <v>0</v>
      </c>
      <c r="BL353" s="82">
        <f t="shared" si="196"/>
        <v>0</v>
      </c>
      <c r="BM353" s="82">
        <f t="shared" si="196"/>
        <v>0</v>
      </c>
      <c r="BN353" s="82">
        <f t="shared" si="196"/>
        <v>0</v>
      </c>
      <c r="BO353" s="82">
        <f t="shared" si="196"/>
        <v>0</v>
      </c>
      <c r="BP353" s="82">
        <f t="shared" si="196"/>
        <v>0</v>
      </c>
      <c r="BQ353" s="82">
        <f t="shared" si="196"/>
        <v>0</v>
      </c>
      <c r="BR353" s="82">
        <f t="shared" si="196"/>
        <v>0</v>
      </c>
      <c r="BS353" s="82">
        <f t="shared" si="196"/>
        <v>0</v>
      </c>
      <c r="BT353" s="82">
        <f t="shared" si="196"/>
        <v>0</v>
      </c>
      <c r="BU353" s="82">
        <f t="shared" si="196"/>
        <v>0</v>
      </c>
      <c r="BV353" s="82">
        <f t="shared" si="196"/>
        <v>0</v>
      </c>
      <c r="BW353" s="82">
        <f t="shared" si="196"/>
        <v>0</v>
      </c>
      <c r="BX353" s="82">
        <f t="shared" si="196"/>
        <v>0</v>
      </c>
      <c r="BY353" s="82">
        <f t="shared" si="196"/>
        <v>0</v>
      </c>
      <c r="BZ353" s="82">
        <f t="shared" si="196"/>
        <v>0</v>
      </c>
      <c r="CA353" s="82">
        <f t="shared" si="196"/>
        <v>0</v>
      </c>
      <c r="CB353" s="82">
        <f>SUM(CB354:CB359)</f>
        <v>0</v>
      </c>
      <c r="CC353" s="82">
        <f>SUM(CC354:CC359)</f>
        <v>0</v>
      </c>
      <c r="CD353" s="82">
        <f>SUM(CD354:CD359)</f>
        <v>0</v>
      </c>
      <c r="CE353" s="82">
        <f>SUM(CE354:CE359)</f>
        <v>0</v>
      </c>
      <c r="CF353" s="82">
        <f>SUM(CF354:CF359)</f>
        <v>0</v>
      </c>
      <c r="CG353" s="83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4"/>
      <c r="G354" s="65" t="s">
        <v>37</v>
      </c>
      <c r="H354" s="87" t="s">
        <v>173</v>
      </c>
      <c r="I354" s="63"/>
      <c r="J354" s="55">
        <f t="shared" si="189"/>
        <v>0</v>
      </c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9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4"/>
      <c r="G355" s="65" t="s">
        <v>50</v>
      </c>
      <c r="H355" s="87" t="s">
        <v>174</v>
      </c>
      <c r="I355" s="63"/>
      <c r="J355" s="55">
        <f t="shared" si="189"/>
        <v>0</v>
      </c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9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4"/>
      <c r="G356" s="65" t="s">
        <v>39</v>
      </c>
      <c r="H356" s="87" t="s">
        <v>175</v>
      </c>
      <c r="I356" s="63"/>
      <c r="J356" s="55">
        <f t="shared" si="189"/>
        <v>0</v>
      </c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9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4"/>
      <c r="G357" s="65" t="s">
        <v>41</v>
      </c>
      <c r="H357" s="87" t="s">
        <v>176</v>
      </c>
      <c r="I357" s="63"/>
      <c r="J357" s="55">
        <f t="shared" si="189"/>
        <v>0</v>
      </c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9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4"/>
      <c r="G358" s="65" t="s">
        <v>43</v>
      </c>
      <c r="H358" s="87" t="s">
        <v>177</v>
      </c>
      <c r="I358" s="63"/>
      <c r="J358" s="55">
        <f t="shared" si="189"/>
        <v>0</v>
      </c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9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4"/>
      <c r="G359" s="65" t="s">
        <v>45</v>
      </c>
      <c r="H359" s="87" t="s">
        <v>178</v>
      </c>
      <c r="I359" s="63"/>
      <c r="J359" s="55">
        <f t="shared" si="189"/>
        <v>0</v>
      </c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9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4" t="s">
        <v>71</v>
      </c>
      <c r="G360" s="65" t="s">
        <v>181</v>
      </c>
      <c r="H360" s="87"/>
      <c r="I360" s="63"/>
      <c r="J360" s="55">
        <f t="shared" si="189"/>
        <v>0</v>
      </c>
      <c r="K360" s="82">
        <f>SUM(K361:K364)</f>
        <v>0</v>
      </c>
      <c r="L360" s="82">
        <f t="shared" ref="L360:CG360" si="197">SUM(L361:L364)</f>
        <v>0</v>
      </c>
      <c r="M360" s="82">
        <f t="shared" si="197"/>
        <v>0</v>
      </c>
      <c r="N360" s="82">
        <f t="shared" si="197"/>
        <v>0</v>
      </c>
      <c r="O360" s="82">
        <f t="shared" si="197"/>
        <v>0</v>
      </c>
      <c r="P360" s="82">
        <f t="shared" si="197"/>
        <v>0</v>
      </c>
      <c r="Q360" s="82">
        <f t="shared" si="197"/>
        <v>0</v>
      </c>
      <c r="R360" s="82">
        <f t="shared" si="197"/>
        <v>0</v>
      </c>
      <c r="S360" s="82">
        <f t="shared" si="197"/>
        <v>0</v>
      </c>
      <c r="T360" s="82">
        <f t="shared" si="197"/>
        <v>0</v>
      </c>
      <c r="U360" s="82">
        <f t="shared" si="197"/>
        <v>0</v>
      </c>
      <c r="V360" s="82">
        <f t="shared" si="197"/>
        <v>0</v>
      </c>
      <c r="W360" s="82">
        <f t="shared" si="197"/>
        <v>0</v>
      </c>
      <c r="X360" s="82">
        <f t="shared" si="197"/>
        <v>0</v>
      </c>
      <c r="Y360" s="82">
        <f t="shared" si="197"/>
        <v>0</v>
      </c>
      <c r="Z360" s="82">
        <f t="shared" si="197"/>
        <v>0</v>
      </c>
      <c r="AA360" s="82">
        <f t="shared" si="197"/>
        <v>0</v>
      </c>
      <c r="AB360" s="82">
        <f t="shared" si="197"/>
        <v>0</v>
      </c>
      <c r="AC360" s="82">
        <f t="shared" si="197"/>
        <v>0</v>
      </c>
      <c r="AD360" s="82">
        <f t="shared" si="197"/>
        <v>0</v>
      </c>
      <c r="AE360" s="82">
        <f t="shared" si="197"/>
        <v>0</v>
      </c>
      <c r="AF360" s="82">
        <f t="shared" si="197"/>
        <v>0</v>
      </c>
      <c r="AG360" s="82">
        <f t="shared" si="197"/>
        <v>0</v>
      </c>
      <c r="AH360" s="82">
        <f t="shared" si="197"/>
        <v>0</v>
      </c>
      <c r="AI360" s="82">
        <f t="shared" si="197"/>
        <v>0</v>
      </c>
      <c r="AJ360" s="82">
        <f t="shared" si="197"/>
        <v>0</v>
      </c>
      <c r="AK360" s="82">
        <f t="shared" si="197"/>
        <v>0</v>
      </c>
      <c r="AL360" s="82">
        <f t="shared" si="197"/>
        <v>0</v>
      </c>
      <c r="AM360" s="82">
        <f t="shared" si="197"/>
        <v>0</v>
      </c>
      <c r="AN360" s="82">
        <f t="shared" si="197"/>
        <v>0</v>
      </c>
      <c r="AO360" s="82">
        <f t="shared" si="197"/>
        <v>0</v>
      </c>
      <c r="AP360" s="82">
        <f t="shared" si="197"/>
        <v>0</v>
      </c>
      <c r="AQ360" s="82">
        <f t="shared" si="197"/>
        <v>0</v>
      </c>
      <c r="AR360" s="82">
        <f t="shared" si="197"/>
        <v>0</v>
      </c>
      <c r="AS360" s="82">
        <f t="shared" si="197"/>
        <v>0</v>
      </c>
      <c r="AT360" s="82">
        <f t="shared" si="197"/>
        <v>0</v>
      </c>
      <c r="AU360" s="82">
        <f t="shared" si="197"/>
        <v>0</v>
      </c>
      <c r="AV360" s="82">
        <f t="shared" si="197"/>
        <v>0</v>
      </c>
      <c r="AW360" s="82">
        <f t="shared" si="197"/>
        <v>0</v>
      </c>
      <c r="AX360" s="82">
        <f t="shared" si="197"/>
        <v>0</v>
      </c>
      <c r="AY360" s="82">
        <f t="shared" si="197"/>
        <v>0</v>
      </c>
      <c r="AZ360" s="82">
        <f t="shared" si="197"/>
        <v>0</v>
      </c>
      <c r="BA360" s="82">
        <f t="shared" si="197"/>
        <v>0</v>
      </c>
      <c r="BB360" s="82">
        <f t="shared" si="197"/>
        <v>0</v>
      </c>
      <c r="BC360" s="82">
        <f t="shared" si="197"/>
        <v>0</v>
      </c>
      <c r="BD360" s="82">
        <f t="shared" si="197"/>
        <v>0</v>
      </c>
      <c r="BE360" s="82">
        <f t="shared" si="197"/>
        <v>0</v>
      </c>
      <c r="BF360" s="82">
        <f t="shared" si="197"/>
        <v>0</v>
      </c>
      <c r="BG360" s="82">
        <f t="shared" si="197"/>
        <v>0</v>
      </c>
      <c r="BH360" s="82">
        <f t="shared" si="197"/>
        <v>0</v>
      </c>
      <c r="BI360" s="82">
        <f t="shared" si="197"/>
        <v>0</v>
      </c>
      <c r="BJ360" s="82">
        <f t="shared" si="197"/>
        <v>0</v>
      </c>
      <c r="BK360" s="82">
        <f t="shared" si="197"/>
        <v>0</v>
      </c>
      <c r="BL360" s="82">
        <f t="shared" si="197"/>
        <v>0</v>
      </c>
      <c r="BM360" s="82">
        <f t="shared" si="197"/>
        <v>0</v>
      </c>
      <c r="BN360" s="82">
        <f t="shared" si="197"/>
        <v>0</v>
      </c>
      <c r="BO360" s="82">
        <f t="shared" si="197"/>
        <v>0</v>
      </c>
      <c r="BP360" s="82">
        <f t="shared" si="197"/>
        <v>0</v>
      </c>
      <c r="BQ360" s="82">
        <f t="shared" si="197"/>
        <v>0</v>
      </c>
      <c r="BR360" s="82">
        <f t="shared" si="197"/>
        <v>0</v>
      </c>
      <c r="BS360" s="82">
        <f t="shared" si="197"/>
        <v>0</v>
      </c>
      <c r="BT360" s="82">
        <f t="shared" si="197"/>
        <v>0</v>
      </c>
      <c r="BU360" s="82">
        <f t="shared" si="197"/>
        <v>0</v>
      </c>
      <c r="BV360" s="82">
        <f t="shared" si="197"/>
        <v>0</v>
      </c>
      <c r="BW360" s="82">
        <f t="shared" si="197"/>
        <v>0</v>
      </c>
      <c r="BX360" s="82">
        <f t="shared" si="197"/>
        <v>0</v>
      </c>
      <c r="BY360" s="82">
        <f t="shared" si="197"/>
        <v>0</v>
      </c>
      <c r="BZ360" s="82">
        <f t="shared" si="197"/>
        <v>0</v>
      </c>
      <c r="CA360" s="82">
        <f t="shared" si="197"/>
        <v>0</v>
      </c>
      <c r="CB360" s="82">
        <f>SUM(CB361:CB364)</f>
        <v>0</v>
      </c>
      <c r="CC360" s="82">
        <f>SUM(CC361:CC364)</f>
        <v>0</v>
      </c>
      <c r="CD360" s="82">
        <f>SUM(CD361:CD364)</f>
        <v>0</v>
      </c>
      <c r="CE360" s="82">
        <f>SUM(CE361:CE364)</f>
        <v>0</v>
      </c>
      <c r="CF360" s="82">
        <f>SUM(CF361:CF364)</f>
        <v>0</v>
      </c>
      <c r="CG360" s="83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4"/>
      <c r="G361" s="65" t="s">
        <v>37</v>
      </c>
      <c r="H361" s="87" t="str">
        <f>'[1]טופס 106 חודשי'!$H$305</f>
        <v>שכבת חוב (Tranch) בדירוג AA- ומעלה</v>
      </c>
      <c r="I361" s="63"/>
      <c r="J361" s="55">
        <f t="shared" si="189"/>
        <v>0</v>
      </c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9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4"/>
      <c r="G362" s="65" t="s">
        <v>50</v>
      </c>
      <c r="H362" s="87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9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4"/>
      <c r="G363" s="65" t="s">
        <v>39</v>
      </c>
      <c r="H363" s="87" t="str">
        <f>'[1]טופס 106 חודשי'!$H$307</f>
        <v>שכבת חוב (Tranch) בדירוג BB ומטה</v>
      </c>
      <c r="I363" s="63"/>
      <c r="J363" s="55">
        <f t="shared" si="189"/>
        <v>0</v>
      </c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9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4"/>
      <c r="G364" s="65" t="s">
        <v>41</v>
      </c>
      <c r="H364" s="87" t="str">
        <f>'[1]טופס 106 חודשי'!$H$308</f>
        <v>שכבת הון (Equity Tranch)</v>
      </c>
      <c r="I364" s="63"/>
      <c r="J364" s="55">
        <f t="shared" si="189"/>
        <v>0</v>
      </c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9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1" t="s">
        <v>48</v>
      </c>
      <c r="G365" s="63"/>
      <c r="H365" s="63"/>
      <c r="I365" s="63"/>
      <c r="J365" s="104">
        <f t="shared" ref="J365:J391" si="198">SUM(K365:CG365)</f>
        <v>0</v>
      </c>
      <c r="K365" s="105">
        <f>SUM(K366:K391)/2</f>
        <v>0</v>
      </c>
      <c r="L365" s="105">
        <f t="shared" ref="L365:CG365" si="199">SUM(L366:L391)/2</f>
        <v>0</v>
      </c>
      <c r="M365" s="105">
        <f t="shared" si="199"/>
        <v>0</v>
      </c>
      <c r="N365" s="105">
        <f t="shared" si="199"/>
        <v>0</v>
      </c>
      <c r="O365" s="105">
        <f t="shared" si="199"/>
        <v>0</v>
      </c>
      <c r="P365" s="105">
        <f t="shared" si="199"/>
        <v>0</v>
      </c>
      <c r="Q365" s="105">
        <f t="shared" si="199"/>
        <v>0</v>
      </c>
      <c r="R365" s="105">
        <f t="shared" si="199"/>
        <v>0</v>
      </c>
      <c r="S365" s="105">
        <f t="shared" si="199"/>
        <v>0</v>
      </c>
      <c r="T365" s="105">
        <f t="shared" si="199"/>
        <v>0</v>
      </c>
      <c r="U365" s="105">
        <f t="shared" si="199"/>
        <v>0</v>
      </c>
      <c r="V365" s="105">
        <f t="shared" si="199"/>
        <v>0</v>
      </c>
      <c r="W365" s="105">
        <f t="shared" si="199"/>
        <v>0</v>
      </c>
      <c r="X365" s="105">
        <f t="shared" si="199"/>
        <v>0</v>
      </c>
      <c r="Y365" s="105">
        <f t="shared" si="199"/>
        <v>0</v>
      </c>
      <c r="Z365" s="105">
        <f t="shared" si="199"/>
        <v>0</v>
      </c>
      <c r="AA365" s="105">
        <f t="shared" si="199"/>
        <v>0</v>
      </c>
      <c r="AB365" s="105">
        <f t="shared" si="199"/>
        <v>0</v>
      </c>
      <c r="AC365" s="105">
        <f t="shared" si="199"/>
        <v>0</v>
      </c>
      <c r="AD365" s="105">
        <f t="shared" si="199"/>
        <v>0</v>
      </c>
      <c r="AE365" s="105">
        <f t="shared" si="199"/>
        <v>0</v>
      </c>
      <c r="AF365" s="105">
        <f t="shared" si="199"/>
        <v>0</v>
      </c>
      <c r="AG365" s="105">
        <f t="shared" si="199"/>
        <v>0</v>
      </c>
      <c r="AH365" s="105">
        <f t="shared" si="199"/>
        <v>0</v>
      </c>
      <c r="AI365" s="105">
        <f t="shared" si="199"/>
        <v>0</v>
      </c>
      <c r="AJ365" s="105">
        <f t="shared" si="199"/>
        <v>0</v>
      </c>
      <c r="AK365" s="105">
        <f t="shared" si="199"/>
        <v>0</v>
      </c>
      <c r="AL365" s="105">
        <f t="shared" si="199"/>
        <v>0</v>
      </c>
      <c r="AM365" s="105">
        <f t="shared" si="199"/>
        <v>0</v>
      </c>
      <c r="AN365" s="105">
        <f t="shared" si="199"/>
        <v>0</v>
      </c>
      <c r="AO365" s="105">
        <f t="shared" si="199"/>
        <v>0</v>
      </c>
      <c r="AP365" s="105">
        <f t="shared" si="199"/>
        <v>0</v>
      </c>
      <c r="AQ365" s="105">
        <f t="shared" si="199"/>
        <v>0</v>
      </c>
      <c r="AR365" s="105">
        <f t="shared" si="199"/>
        <v>0</v>
      </c>
      <c r="AS365" s="105">
        <f t="shared" si="199"/>
        <v>0</v>
      </c>
      <c r="AT365" s="105">
        <f t="shared" si="199"/>
        <v>0</v>
      </c>
      <c r="AU365" s="105">
        <f t="shared" si="199"/>
        <v>0</v>
      </c>
      <c r="AV365" s="105">
        <f t="shared" si="199"/>
        <v>0</v>
      </c>
      <c r="AW365" s="105">
        <f t="shared" si="199"/>
        <v>0</v>
      </c>
      <c r="AX365" s="105">
        <f t="shared" si="199"/>
        <v>0</v>
      </c>
      <c r="AY365" s="105">
        <f t="shared" si="199"/>
        <v>0</v>
      </c>
      <c r="AZ365" s="105">
        <f t="shared" si="199"/>
        <v>0</v>
      </c>
      <c r="BA365" s="105">
        <f t="shared" si="199"/>
        <v>0</v>
      </c>
      <c r="BB365" s="105">
        <f t="shared" si="199"/>
        <v>0</v>
      </c>
      <c r="BC365" s="105">
        <f t="shared" ref="BC365:CA365" si="200">SUM(BC366:BC391)/2</f>
        <v>0</v>
      </c>
      <c r="BD365" s="105">
        <f t="shared" si="200"/>
        <v>0</v>
      </c>
      <c r="BE365" s="105">
        <f t="shared" si="200"/>
        <v>0</v>
      </c>
      <c r="BF365" s="105">
        <f t="shared" si="200"/>
        <v>0</v>
      </c>
      <c r="BG365" s="105">
        <f t="shared" si="200"/>
        <v>0</v>
      </c>
      <c r="BH365" s="105">
        <f t="shared" si="200"/>
        <v>0</v>
      </c>
      <c r="BI365" s="105">
        <f t="shared" si="200"/>
        <v>0</v>
      </c>
      <c r="BJ365" s="105">
        <f t="shared" si="200"/>
        <v>0</v>
      </c>
      <c r="BK365" s="105">
        <f t="shared" si="200"/>
        <v>0</v>
      </c>
      <c r="BL365" s="105">
        <f t="shared" si="200"/>
        <v>0</v>
      </c>
      <c r="BM365" s="105">
        <f t="shared" si="200"/>
        <v>0</v>
      </c>
      <c r="BN365" s="105">
        <f t="shared" si="200"/>
        <v>0</v>
      </c>
      <c r="BO365" s="105">
        <f t="shared" si="200"/>
        <v>0</v>
      </c>
      <c r="BP365" s="105">
        <f t="shared" si="200"/>
        <v>0</v>
      </c>
      <c r="BQ365" s="105">
        <f t="shared" si="200"/>
        <v>0</v>
      </c>
      <c r="BR365" s="105">
        <f t="shared" si="200"/>
        <v>0</v>
      </c>
      <c r="BS365" s="105">
        <f t="shared" si="200"/>
        <v>0</v>
      </c>
      <c r="BT365" s="105">
        <f t="shared" si="200"/>
        <v>0</v>
      </c>
      <c r="BU365" s="105">
        <f t="shared" si="200"/>
        <v>0</v>
      </c>
      <c r="BV365" s="105">
        <f t="shared" si="200"/>
        <v>0</v>
      </c>
      <c r="BW365" s="105">
        <f t="shared" si="200"/>
        <v>0</v>
      </c>
      <c r="BX365" s="105">
        <f t="shared" si="200"/>
        <v>0</v>
      </c>
      <c r="BY365" s="105">
        <f t="shared" si="200"/>
        <v>0</v>
      </c>
      <c r="BZ365" s="105">
        <f t="shared" si="200"/>
        <v>0</v>
      </c>
      <c r="CA365" s="105">
        <f t="shared" si="200"/>
        <v>0</v>
      </c>
      <c r="CB365" s="105">
        <f>SUM(CB366:CB391)/2</f>
        <v>0</v>
      </c>
      <c r="CC365" s="105">
        <f>SUM(CC366:CC391)/2</f>
        <v>0</v>
      </c>
      <c r="CD365" s="105">
        <f>SUM(CD366:CD391)/2</f>
        <v>0</v>
      </c>
      <c r="CE365" s="105">
        <f>SUM(CE366:CE391)/2</f>
        <v>0</v>
      </c>
      <c r="CF365" s="105">
        <f>SUM(CF366:CF391)/2</f>
        <v>0</v>
      </c>
      <c r="CG365" s="105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4" t="s">
        <v>35</v>
      </c>
      <c r="G366" s="85" t="s">
        <v>172</v>
      </c>
      <c r="H366" s="63"/>
      <c r="I366" s="63"/>
      <c r="J366" s="55">
        <f t="shared" si="198"/>
        <v>0</v>
      </c>
      <c r="K366" s="82">
        <f>SUM(K367:K372)</f>
        <v>0</v>
      </c>
      <c r="L366" s="82">
        <f t="shared" ref="L366:CG366" si="201">SUM(L367:L372)</f>
        <v>0</v>
      </c>
      <c r="M366" s="82">
        <f t="shared" si="201"/>
        <v>0</v>
      </c>
      <c r="N366" s="82">
        <f t="shared" si="201"/>
        <v>0</v>
      </c>
      <c r="O366" s="82">
        <f t="shared" si="201"/>
        <v>0</v>
      </c>
      <c r="P366" s="82">
        <f t="shared" si="201"/>
        <v>0</v>
      </c>
      <c r="Q366" s="82">
        <f t="shared" si="201"/>
        <v>0</v>
      </c>
      <c r="R366" s="82">
        <f t="shared" si="201"/>
        <v>0</v>
      </c>
      <c r="S366" s="82">
        <f t="shared" si="201"/>
        <v>0</v>
      </c>
      <c r="T366" s="82">
        <f t="shared" si="201"/>
        <v>0</v>
      </c>
      <c r="U366" s="82">
        <f t="shared" si="201"/>
        <v>0</v>
      </c>
      <c r="V366" s="82">
        <f t="shared" si="201"/>
        <v>0</v>
      </c>
      <c r="W366" s="82">
        <f t="shared" si="201"/>
        <v>0</v>
      </c>
      <c r="X366" s="82">
        <f t="shared" si="201"/>
        <v>0</v>
      </c>
      <c r="Y366" s="82">
        <f t="shared" si="201"/>
        <v>0</v>
      </c>
      <c r="Z366" s="82">
        <f t="shared" si="201"/>
        <v>0</v>
      </c>
      <c r="AA366" s="82">
        <f t="shared" si="201"/>
        <v>0</v>
      </c>
      <c r="AB366" s="82">
        <f t="shared" si="201"/>
        <v>0</v>
      </c>
      <c r="AC366" s="82">
        <f t="shared" si="201"/>
        <v>0</v>
      </c>
      <c r="AD366" s="82">
        <f t="shared" si="201"/>
        <v>0</v>
      </c>
      <c r="AE366" s="82">
        <f t="shared" si="201"/>
        <v>0</v>
      </c>
      <c r="AF366" s="82">
        <f t="shared" si="201"/>
        <v>0</v>
      </c>
      <c r="AG366" s="82">
        <f t="shared" si="201"/>
        <v>0</v>
      </c>
      <c r="AH366" s="82">
        <f t="shared" si="201"/>
        <v>0</v>
      </c>
      <c r="AI366" s="82">
        <f t="shared" si="201"/>
        <v>0</v>
      </c>
      <c r="AJ366" s="82">
        <f t="shared" si="201"/>
        <v>0</v>
      </c>
      <c r="AK366" s="82">
        <f t="shared" si="201"/>
        <v>0</v>
      </c>
      <c r="AL366" s="82">
        <f t="shared" si="201"/>
        <v>0</v>
      </c>
      <c r="AM366" s="82">
        <f t="shared" si="201"/>
        <v>0</v>
      </c>
      <c r="AN366" s="82">
        <f t="shared" si="201"/>
        <v>0</v>
      </c>
      <c r="AO366" s="82">
        <f t="shared" si="201"/>
        <v>0</v>
      </c>
      <c r="AP366" s="82">
        <f t="shared" si="201"/>
        <v>0</v>
      </c>
      <c r="AQ366" s="82">
        <f t="shared" si="201"/>
        <v>0</v>
      </c>
      <c r="AR366" s="82">
        <f t="shared" si="201"/>
        <v>0</v>
      </c>
      <c r="AS366" s="82">
        <f t="shared" si="201"/>
        <v>0</v>
      </c>
      <c r="AT366" s="82">
        <f t="shared" si="201"/>
        <v>0</v>
      </c>
      <c r="AU366" s="82">
        <f t="shared" si="201"/>
        <v>0</v>
      </c>
      <c r="AV366" s="82">
        <f t="shared" si="201"/>
        <v>0</v>
      </c>
      <c r="AW366" s="82">
        <f t="shared" si="201"/>
        <v>0</v>
      </c>
      <c r="AX366" s="82">
        <f t="shared" si="201"/>
        <v>0</v>
      </c>
      <c r="AY366" s="82">
        <f t="shared" si="201"/>
        <v>0</v>
      </c>
      <c r="AZ366" s="82">
        <f t="shared" si="201"/>
        <v>0</v>
      </c>
      <c r="BA366" s="82">
        <f t="shared" si="201"/>
        <v>0</v>
      </c>
      <c r="BB366" s="82">
        <f t="shared" si="201"/>
        <v>0</v>
      </c>
      <c r="BC366" s="82">
        <f t="shared" si="201"/>
        <v>0</v>
      </c>
      <c r="BD366" s="82">
        <f t="shared" si="201"/>
        <v>0</v>
      </c>
      <c r="BE366" s="82">
        <f t="shared" si="201"/>
        <v>0</v>
      </c>
      <c r="BF366" s="82">
        <f t="shared" si="201"/>
        <v>0</v>
      </c>
      <c r="BG366" s="82">
        <f t="shared" si="201"/>
        <v>0</v>
      </c>
      <c r="BH366" s="82">
        <f t="shared" si="201"/>
        <v>0</v>
      </c>
      <c r="BI366" s="82">
        <f t="shared" si="201"/>
        <v>0</v>
      </c>
      <c r="BJ366" s="82">
        <f t="shared" si="201"/>
        <v>0</v>
      </c>
      <c r="BK366" s="82">
        <f t="shared" si="201"/>
        <v>0</v>
      </c>
      <c r="BL366" s="82">
        <f t="shared" si="201"/>
        <v>0</v>
      </c>
      <c r="BM366" s="82">
        <f t="shared" si="201"/>
        <v>0</v>
      </c>
      <c r="BN366" s="82">
        <f t="shared" si="201"/>
        <v>0</v>
      </c>
      <c r="BO366" s="82">
        <f t="shared" si="201"/>
        <v>0</v>
      </c>
      <c r="BP366" s="82">
        <f t="shared" si="201"/>
        <v>0</v>
      </c>
      <c r="BQ366" s="82">
        <f t="shared" si="201"/>
        <v>0</v>
      </c>
      <c r="BR366" s="82">
        <f t="shared" si="201"/>
        <v>0</v>
      </c>
      <c r="BS366" s="82">
        <f t="shared" si="201"/>
        <v>0</v>
      </c>
      <c r="BT366" s="82">
        <f t="shared" si="201"/>
        <v>0</v>
      </c>
      <c r="BU366" s="82">
        <f t="shared" si="201"/>
        <v>0</v>
      </c>
      <c r="BV366" s="82">
        <f t="shared" si="201"/>
        <v>0</v>
      </c>
      <c r="BW366" s="82">
        <f t="shared" si="201"/>
        <v>0</v>
      </c>
      <c r="BX366" s="82">
        <f t="shared" si="201"/>
        <v>0</v>
      </c>
      <c r="BY366" s="82">
        <f t="shared" si="201"/>
        <v>0</v>
      </c>
      <c r="BZ366" s="82">
        <f t="shared" si="201"/>
        <v>0</v>
      </c>
      <c r="CA366" s="82">
        <f t="shared" si="201"/>
        <v>0</v>
      </c>
      <c r="CB366" s="82">
        <f>SUM(CB367:CB372)</f>
        <v>0</v>
      </c>
      <c r="CC366" s="82">
        <f>SUM(CC367:CC372)</f>
        <v>0</v>
      </c>
      <c r="CD366" s="82">
        <f>SUM(CD367:CD372)</f>
        <v>0</v>
      </c>
      <c r="CE366" s="82">
        <f>SUM(CE367:CE372)</f>
        <v>0</v>
      </c>
      <c r="CF366" s="82">
        <f>SUM(CF367:CF372)</f>
        <v>0</v>
      </c>
      <c r="CG366" s="83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4"/>
      <c r="G367" s="65" t="s">
        <v>37</v>
      </c>
      <c r="H367" s="87" t="s">
        <v>173</v>
      </c>
      <c r="I367" s="63"/>
      <c r="J367" s="55">
        <f t="shared" si="198"/>
        <v>0</v>
      </c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4"/>
      <c r="G368" s="65" t="s">
        <v>50</v>
      </c>
      <c r="H368" s="87" t="s">
        <v>174</v>
      </c>
      <c r="I368" s="63"/>
      <c r="J368" s="55">
        <f t="shared" si="198"/>
        <v>0</v>
      </c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4"/>
      <c r="G369" s="65" t="s">
        <v>39</v>
      </c>
      <c r="H369" s="87" t="s">
        <v>175</v>
      </c>
      <c r="I369" s="63"/>
      <c r="J369" s="55">
        <f t="shared" si="198"/>
        <v>0</v>
      </c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4"/>
      <c r="G370" s="65" t="s">
        <v>41</v>
      </c>
      <c r="H370" s="87" t="s">
        <v>176</v>
      </c>
      <c r="I370" s="63"/>
      <c r="J370" s="55">
        <f t="shared" si="198"/>
        <v>0</v>
      </c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2"/>
      <c r="G371" s="65" t="s">
        <v>43</v>
      </c>
      <c r="H371" s="87" t="s">
        <v>177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2"/>
      <c r="G372" s="65" t="s">
        <v>45</v>
      </c>
      <c r="H372" s="87" t="s">
        <v>178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4" t="s">
        <v>47</v>
      </c>
      <c r="G373" s="85" t="s">
        <v>179</v>
      </c>
      <c r="H373" s="63"/>
      <c r="I373" s="63"/>
      <c r="J373" s="55">
        <f t="shared" si="198"/>
        <v>0</v>
      </c>
      <c r="K373" s="82">
        <f>SUM(K374:K379)</f>
        <v>0</v>
      </c>
      <c r="L373" s="82">
        <f t="shared" ref="L373:CG373" si="202">SUM(L374:L379)</f>
        <v>0</v>
      </c>
      <c r="M373" s="82">
        <f t="shared" si="202"/>
        <v>0</v>
      </c>
      <c r="N373" s="82">
        <f t="shared" si="202"/>
        <v>0</v>
      </c>
      <c r="O373" s="82">
        <f t="shared" si="202"/>
        <v>0</v>
      </c>
      <c r="P373" s="82">
        <f t="shared" si="202"/>
        <v>0</v>
      </c>
      <c r="Q373" s="82">
        <f t="shared" si="202"/>
        <v>0</v>
      </c>
      <c r="R373" s="82">
        <f t="shared" si="202"/>
        <v>0</v>
      </c>
      <c r="S373" s="82">
        <f t="shared" si="202"/>
        <v>0</v>
      </c>
      <c r="T373" s="82">
        <f t="shared" si="202"/>
        <v>0</v>
      </c>
      <c r="U373" s="82">
        <f t="shared" si="202"/>
        <v>0</v>
      </c>
      <c r="V373" s="82">
        <f t="shared" si="202"/>
        <v>0</v>
      </c>
      <c r="W373" s="82">
        <f t="shared" si="202"/>
        <v>0</v>
      </c>
      <c r="X373" s="82">
        <f t="shared" si="202"/>
        <v>0</v>
      </c>
      <c r="Y373" s="82">
        <f t="shared" si="202"/>
        <v>0</v>
      </c>
      <c r="Z373" s="82">
        <f t="shared" si="202"/>
        <v>0</v>
      </c>
      <c r="AA373" s="82">
        <f t="shared" si="202"/>
        <v>0</v>
      </c>
      <c r="AB373" s="82">
        <f t="shared" si="202"/>
        <v>0</v>
      </c>
      <c r="AC373" s="82">
        <f t="shared" si="202"/>
        <v>0</v>
      </c>
      <c r="AD373" s="82">
        <f t="shared" si="202"/>
        <v>0</v>
      </c>
      <c r="AE373" s="82">
        <f t="shared" si="202"/>
        <v>0</v>
      </c>
      <c r="AF373" s="82">
        <f t="shared" si="202"/>
        <v>0</v>
      </c>
      <c r="AG373" s="82">
        <f t="shared" si="202"/>
        <v>0</v>
      </c>
      <c r="AH373" s="82">
        <f t="shared" si="202"/>
        <v>0</v>
      </c>
      <c r="AI373" s="82">
        <f t="shared" si="202"/>
        <v>0</v>
      </c>
      <c r="AJ373" s="82">
        <f t="shared" si="202"/>
        <v>0</v>
      </c>
      <c r="AK373" s="82">
        <f t="shared" si="202"/>
        <v>0</v>
      </c>
      <c r="AL373" s="82">
        <f t="shared" si="202"/>
        <v>0</v>
      </c>
      <c r="AM373" s="82">
        <f t="shared" si="202"/>
        <v>0</v>
      </c>
      <c r="AN373" s="82">
        <f t="shared" si="202"/>
        <v>0</v>
      </c>
      <c r="AO373" s="82">
        <f t="shared" si="202"/>
        <v>0</v>
      </c>
      <c r="AP373" s="82">
        <f t="shared" si="202"/>
        <v>0</v>
      </c>
      <c r="AQ373" s="82">
        <f t="shared" si="202"/>
        <v>0</v>
      </c>
      <c r="AR373" s="82">
        <f t="shared" si="202"/>
        <v>0</v>
      </c>
      <c r="AS373" s="82">
        <f t="shared" si="202"/>
        <v>0</v>
      </c>
      <c r="AT373" s="82">
        <f t="shared" si="202"/>
        <v>0</v>
      </c>
      <c r="AU373" s="82">
        <f t="shared" si="202"/>
        <v>0</v>
      </c>
      <c r="AV373" s="82">
        <f t="shared" si="202"/>
        <v>0</v>
      </c>
      <c r="AW373" s="82">
        <f t="shared" si="202"/>
        <v>0</v>
      </c>
      <c r="AX373" s="82">
        <f t="shared" si="202"/>
        <v>0</v>
      </c>
      <c r="AY373" s="82">
        <f t="shared" si="202"/>
        <v>0</v>
      </c>
      <c r="AZ373" s="82">
        <f t="shared" si="202"/>
        <v>0</v>
      </c>
      <c r="BA373" s="82">
        <f t="shared" si="202"/>
        <v>0</v>
      </c>
      <c r="BB373" s="82">
        <f t="shared" si="202"/>
        <v>0</v>
      </c>
      <c r="BC373" s="82">
        <f t="shared" si="202"/>
        <v>0</v>
      </c>
      <c r="BD373" s="82">
        <f t="shared" si="202"/>
        <v>0</v>
      </c>
      <c r="BE373" s="82">
        <f t="shared" si="202"/>
        <v>0</v>
      </c>
      <c r="BF373" s="82">
        <f t="shared" si="202"/>
        <v>0</v>
      </c>
      <c r="BG373" s="82">
        <f t="shared" si="202"/>
        <v>0</v>
      </c>
      <c r="BH373" s="82">
        <f t="shared" si="202"/>
        <v>0</v>
      </c>
      <c r="BI373" s="82">
        <f t="shared" si="202"/>
        <v>0</v>
      </c>
      <c r="BJ373" s="82">
        <f t="shared" si="202"/>
        <v>0</v>
      </c>
      <c r="BK373" s="82">
        <f t="shared" si="202"/>
        <v>0</v>
      </c>
      <c r="BL373" s="82">
        <f t="shared" si="202"/>
        <v>0</v>
      </c>
      <c r="BM373" s="82">
        <f t="shared" si="202"/>
        <v>0</v>
      </c>
      <c r="BN373" s="82">
        <f t="shared" si="202"/>
        <v>0</v>
      </c>
      <c r="BO373" s="82">
        <f t="shared" si="202"/>
        <v>0</v>
      </c>
      <c r="BP373" s="82">
        <f t="shared" si="202"/>
        <v>0</v>
      </c>
      <c r="BQ373" s="82">
        <f t="shared" si="202"/>
        <v>0</v>
      </c>
      <c r="BR373" s="82">
        <f t="shared" si="202"/>
        <v>0</v>
      </c>
      <c r="BS373" s="82">
        <f t="shared" si="202"/>
        <v>0</v>
      </c>
      <c r="BT373" s="82">
        <f t="shared" si="202"/>
        <v>0</v>
      </c>
      <c r="BU373" s="82">
        <f t="shared" si="202"/>
        <v>0</v>
      </c>
      <c r="BV373" s="82">
        <f t="shared" si="202"/>
        <v>0</v>
      </c>
      <c r="BW373" s="82">
        <f t="shared" si="202"/>
        <v>0</v>
      </c>
      <c r="BX373" s="82">
        <f t="shared" si="202"/>
        <v>0</v>
      </c>
      <c r="BY373" s="82">
        <f t="shared" si="202"/>
        <v>0</v>
      </c>
      <c r="BZ373" s="82">
        <f t="shared" si="202"/>
        <v>0</v>
      </c>
      <c r="CA373" s="82">
        <f t="shared" si="202"/>
        <v>0</v>
      </c>
      <c r="CB373" s="82">
        <f>SUM(CB374:CB379)</f>
        <v>0</v>
      </c>
      <c r="CC373" s="82">
        <f>SUM(CC374:CC379)</f>
        <v>0</v>
      </c>
      <c r="CD373" s="82">
        <f>SUM(CD374:CD379)</f>
        <v>0</v>
      </c>
      <c r="CE373" s="82">
        <f>SUM(CE374:CE379)</f>
        <v>0</v>
      </c>
      <c r="CF373" s="82">
        <f>SUM(CF374:CF379)</f>
        <v>0</v>
      </c>
      <c r="CG373" s="83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4"/>
      <c r="G374" s="65" t="s">
        <v>37</v>
      </c>
      <c r="H374" s="87" t="s">
        <v>173</v>
      </c>
      <c r="I374" s="63"/>
      <c r="J374" s="55">
        <f t="shared" si="198"/>
        <v>0</v>
      </c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4"/>
      <c r="G375" s="65" t="s">
        <v>50</v>
      </c>
      <c r="H375" s="87" t="s">
        <v>174</v>
      </c>
      <c r="I375" s="63"/>
      <c r="J375" s="55">
        <f t="shared" si="198"/>
        <v>0</v>
      </c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4"/>
      <c r="G376" s="65" t="s">
        <v>39</v>
      </c>
      <c r="H376" s="87" t="s">
        <v>175</v>
      </c>
      <c r="I376" s="63"/>
      <c r="J376" s="55">
        <f t="shared" si="198"/>
        <v>0</v>
      </c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4"/>
      <c r="G377" s="65" t="s">
        <v>41</v>
      </c>
      <c r="H377" s="87" t="s">
        <v>176</v>
      </c>
      <c r="I377" s="63"/>
      <c r="J377" s="55">
        <f t="shared" si="198"/>
        <v>0</v>
      </c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4"/>
      <c r="G378" s="65" t="s">
        <v>43</v>
      </c>
      <c r="H378" s="87" t="s">
        <v>177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2"/>
      <c r="G379" s="65" t="s">
        <v>45</v>
      </c>
      <c r="H379" s="87" t="s">
        <v>178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4" t="s">
        <v>69</v>
      </c>
      <c r="G380" s="85" t="s">
        <v>180</v>
      </c>
      <c r="H380" s="63"/>
      <c r="I380" s="63"/>
      <c r="J380" s="55">
        <f t="shared" si="198"/>
        <v>0</v>
      </c>
      <c r="K380" s="82">
        <f>SUM(K381:K386)</f>
        <v>0</v>
      </c>
      <c r="L380" s="82">
        <f t="shared" ref="L380:CG380" si="203">SUM(L381:L386)</f>
        <v>0</v>
      </c>
      <c r="M380" s="82">
        <f t="shared" si="203"/>
        <v>0</v>
      </c>
      <c r="N380" s="82">
        <f t="shared" si="203"/>
        <v>0</v>
      </c>
      <c r="O380" s="82">
        <f t="shared" si="203"/>
        <v>0</v>
      </c>
      <c r="P380" s="82">
        <f t="shared" si="203"/>
        <v>0</v>
      </c>
      <c r="Q380" s="82">
        <f t="shared" si="203"/>
        <v>0</v>
      </c>
      <c r="R380" s="82">
        <f t="shared" si="203"/>
        <v>0</v>
      </c>
      <c r="S380" s="82">
        <f t="shared" si="203"/>
        <v>0</v>
      </c>
      <c r="T380" s="82">
        <f t="shared" si="203"/>
        <v>0</v>
      </c>
      <c r="U380" s="82">
        <f t="shared" si="203"/>
        <v>0</v>
      </c>
      <c r="V380" s="82">
        <f t="shared" si="203"/>
        <v>0</v>
      </c>
      <c r="W380" s="82">
        <f t="shared" si="203"/>
        <v>0</v>
      </c>
      <c r="X380" s="82">
        <f t="shared" si="203"/>
        <v>0</v>
      </c>
      <c r="Y380" s="82">
        <f t="shared" si="203"/>
        <v>0</v>
      </c>
      <c r="Z380" s="82">
        <f t="shared" si="203"/>
        <v>0</v>
      </c>
      <c r="AA380" s="82">
        <f t="shared" si="203"/>
        <v>0</v>
      </c>
      <c r="AB380" s="82">
        <f t="shared" si="203"/>
        <v>0</v>
      </c>
      <c r="AC380" s="82">
        <f t="shared" si="203"/>
        <v>0</v>
      </c>
      <c r="AD380" s="82">
        <f t="shared" si="203"/>
        <v>0</v>
      </c>
      <c r="AE380" s="82">
        <f t="shared" si="203"/>
        <v>0</v>
      </c>
      <c r="AF380" s="82">
        <f t="shared" si="203"/>
        <v>0</v>
      </c>
      <c r="AG380" s="82">
        <f t="shared" si="203"/>
        <v>0</v>
      </c>
      <c r="AH380" s="82">
        <f t="shared" si="203"/>
        <v>0</v>
      </c>
      <c r="AI380" s="82">
        <f t="shared" si="203"/>
        <v>0</v>
      </c>
      <c r="AJ380" s="82">
        <f t="shared" si="203"/>
        <v>0</v>
      </c>
      <c r="AK380" s="82">
        <f t="shared" si="203"/>
        <v>0</v>
      </c>
      <c r="AL380" s="82">
        <f t="shared" si="203"/>
        <v>0</v>
      </c>
      <c r="AM380" s="82">
        <f t="shared" si="203"/>
        <v>0</v>
      </c>
      <c r="AN380" s="82">
        <f t="shared" si="203"/>
        <v>0</v>
      </c>
      <c r="AO380" s="82">
        <f t="shared" si="203"/>
        <v>0</v>
      </c>
      <c r="AP380" s="82">
        <f t="shared" si="203"/>
        <v>0</v>
      </c>
      <c r="AQ380" s="82">
        <f t="shared" si="203"/>
        <v>0</v>
      </c>
      <c r="AR380" s="82">
        <f t="shared" si="203"/>
        <v>0</v>
      </c>
      <c r="AS380" s="82">
        <f t="shared" si="203"/>
        <v>0</v>
      </c>
      <c r="AT380" s="82">
        <f t="shared" si="203"/>
        <v>0</v>
      </c>
      <c r="AU380" s="82">
        <f t="shared" si="203"/>
        <v>0</v>
      </c>
      <c r="AV380" s="82">
        <f t="shared" si="203"/>
        <v>0</v>
      </c>
      <c r="AW380" s="82">
        <f t="shared" si="203"/>
        <v>0</v>
      </c>
      <c r="AX380" s="82">
        <f t="shared" si="203"/>
        <v>0</v>
      </c>
      <c r="AY380" s="82">
        <f t="shared" si="203"/>
        <v>0</v>
      </c>
      <c r="AZ380" s="82">
        <f t="shared" si="203"/>
        <v>0</v>
      </c>
      <c r="BA380" s="82">
        <f t="shared" si="203"/>
        <v>0</v>
      </c>
      <c r="BB380" s="82">
        <f t="shared" si="203"/>
        <v>0</v>
      </c>
      <c r="BC380" s="82">
        <f t="shared" si="203"/>
        <v>0</v>
      </c>
      <c r="BD380" s="82">
        <f t="shared" si="203"/>
        <v>0</v>
      </c>
      <c r="BE380" s="82">
        <f t="shared" si="203"/>
        <v>0</v>
      </c>
      <c r="BF380" s="82">
        <f t="shared" si="203"/>
        <v>0</v>
      </c>
      <c r="BG380" s="82">
        <f t="shared" si="203"/>
        <v>0</v>
      </c>
      <c r="BH380" s="82">
        <f t="shared" si="203"/>
        <v>0</v>
      </c>
      <c r="BI380" s="82">
        <f t="shared" si="203"/>
        <v>0</v>
      </c>
      <c r="BJ380" s="82">
        <f t="shared" si="203"/>
        <v>0</v>
      </c>
      <c r="BK380" s="82">
        <f t="shared" si="203"/>
        <v>0</v>
      </c>
      <c r="BL380" s="82">
        <f t="shared" si="203"/>
        <v>0</v>
      </c>
      <c r="BM380" s="82">
        <f t="shared" si="203"/>
        <v>0</v>
      </c>
      <c r="BN380" s="82">
        <f t="shared" si="203"/>
        <v>0</v>
      </c>
      <c r="BO380" s="82">
        <f t="shared" si="203"/>
        <v>0</v>
      </c>
      <c r="BP380" s="82">
        <f t="shared" si="203"/>
        <v>0</v>
      </c>
      <c r="BQ380" s="82">
        <f t="shared" si="203"/>
        <v>0</v>
      </c>
      <c r="BR380" s="82">
        <f t="shared" si="203"/>
        <v>0</v>
      </c>
      <c r="BS380" s="82">
        <f t="shared" si="203"/>
        <v>0</v>
      </c>
      <c r="BT380" s="82">
        <f t="shared" si="203"/>
        <v>0</v>
      </c>
      <c r="BU380" s="82">
        <f t="shared" si="203"/>
        <v>0</v>
      </c>
      <c r="BV380" s="82">
        <f t="shared" si="203"/>
        <v>0</v>
      </c>
      <c r="BW380" s="82">
        <f t="shared" si="203"/>
        <v>0</v>
      </c>
      <c r="BX380" s="82">
        <f t="shared" si="203"/>
        <v>0</v>
      </c>
      <c r="BY380" s="82">
        <f t="shared" si="203"/>
        <v>0</v>
      </c>
      <c r="BZ380" s="82">
        <f t="shared" si="203"/>
        <v>0</v>
      </c>
      <c r="CA380" s="82">
        <f t="shared" si="203"/>
        <v>0</v>
      </c>
      <c r="CB380" s="82">
        <f>SUM(CB381:CB386)</f>
        <v>0</v>
      </c>
      <c r="CC380" s="82">
        <f>SUM(CC381:CC386)</f>
        <v>0</v>
      </c>
      <c r="CD380" s="82">
        <f>SUM(CD381:CD386)</f>
        <v>0</v>
      </c>
      <c r="CE380" s="82">
        <f>SUM(CE381:CE386)</f>
        <v>0</v>
      </c>
      <c r="CF380" s="82">
        <f>SUM(CF381:CF386)</f>
        <v>0</v>
      </c>
      <c r="CG380" s="83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4"/>
      <c r="G381" s="65" t="s">
        <v>37</v>
      </c>
      <c r="H381" s="87" t="s">
        <v>173</v>
      </c>
      <c r="I381" s="63"/>
      <c r="J381" s="55">
        <f t="shared" si="198"/>
        <v>0</v>
      </c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4"/>
      <c r="G382" s="65" t="s">
        <v>50</v>
      </c>
      <c r="H382" s="87" t="s">
        <v>174</v>
      </c>
      <c r="I382" s="63"/>
      <c r="J382" s="55">
        <f t="shared" si="198"/>
        <v>0</v>
      </c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4"/>
      <c r="G383" s="65" t="s">
        <v>39</v>
      </c>
      <c r="H383" s="87" t="s">
        <v>175</v>
      </c>
      <c r="I383" s="63"/>
      <c r="J383" s="55">
        <f t="shared" si="198"/>
        <v>0</v>
      </c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4"/>
      <c r="G384" s="65" t="s">
        <v>41</v>
      </c>
      <c r="H384" s="87" t="s">
        <v>176</v>
      </c>
      <c r="I384" s="63"/>
      <c r="J384" s="55">
        <f t="shared" si="198"/>
        <v>0</v>
      </c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2"/>
      <c r="G385" s="65" t="s">
        <v>43</v>
      </c>
      <c r="H385" s="87" t="s">
        <v>177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2"/>
      <c r="G386" s="65" t="s">
        <v>45</v>
      </c>
      <c r="H386" s="87" t="s">
        <v>178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4" t="s">
        <v>71</v>
      </c>
      <c r="G387" s="85" t="s">
        <v>181</v>
      </c>
      <c r="H387" s="63"/>
      <c r="I387" s="63"/>
      <c r="J387" s="55">
        <f t="shared" si="198"/>
        <v>0</v>
      </c>
      <c r="K387" s="82">
        <f>SUM(K388:K391)</f>
        <v>0</v>
      </c>
      <c r="L387" s="82">
        <f t="shared" ref="L387:CG387" si="204">SUM(L388:L391)</f>
        <v>0</v>
      </c>
      <c r="M387" s="82">
        <f t="shared" si="204"/>
        <v>0</v>
      </c>
      <c r="N387" s="82">
        <f t="shared" si="204"/>
        <v>0</v>
      </c>
      <c r="O387" s="82">
        <f t="shared" si="204"/>
        <v>0</v>
      </c>
      <c r="P387" s="82">
        <f t="shared" si="204"/>
        <v>0</v>
      </c>
      <c r="Q387" s="82">
        <f t="shared" si="204"/>
        <v>0</v>
      </c>
      <c r="R387" s="82">
        <f t="shared" si="204"/>
        <v>0</v>
      </c>
      <c r="S387" s="82">
        <f t="shared" si="204"/>
        <v>0</v>
      </c>
      <c r="T387" s="82">
        <f t="shared" si="204"/>
        <v>0</v>
      </c>
      <c r="U387" s="82">
        <f t="shared" si="204"/>
        <v>0</v>
      </c>
      <c r="V387" s="82">
        <f t="shared" si="204"/>
        <v>0</v>
      </c>
      <c r="W387" s="82">
        <f t="shared" si="204"/>
        <v>0</v>
      </c>
      <c r="X387" s="82">
        <f t="shared" si="204"/>
        <v>0</v>
      </c>
      <c r="Y387" s="82">
        <f t="shared" si="204"/>
        <v>0</v>
      </c>
      <c r="Z387" s="82">
        <f t="shared" si="204"/>
        <v>0</v>
      </c>
      <c r="AA387" s="82">
        <f t="shared" si="204"/>
        <v>0</v>
      </c>
      <c r="AB387" s="82">
        <f t="shared" si="204"/>
        <v>0</v>
      </c>
      <c r="AC387" s="82">
        <f t="shared" si="204"/>
        <v>0</v>
      </c>
      <c r="AD387" s="82">
        <f t="shared" si="204"/>
        <v>0</v>
      </c>
      <c r="AE387" s="82">
        <f t="shared" si="204"/>
        <v>0</v>
      </c>
      <c r="AF387" s="82">
        <f t="shared" si="204"/>
        <v>0</v>
      </c>
      <c r="AG387" s="82">
        <f t="shared" si="204"/>
        <v>0</v>
      </c>
      <c r="AH387" s="82">
        <f t="shared" si="204"/>
        <v>0</v>
      </c>
      <c r="AI387" s="82">
        <f t="shared" si="204"/>
        <v>0</v>
      </c>
      <c r="AJ387" s="82">
        <f t="shared" si="204"/>
        <v>0</v>
      </c>
      <c r="AK387" s="82">
        <f t="shared" si="204"/>
        <v>0</v>
      </c>
      <c r="AL387" s="82">
        <f t="shared" si="204"/>
        <v>0</v>
      </c>
      <c r="AM387" s="82">
        <f t="shared" si="204"/>
        <v>0</v>
      </c>
      <c r="AN387" s="82">
        <f t="shared" si="204"/>
        <v>0</v>
      </c>
      <c r="AO387" s="82">
        <f t="shared" si="204"/>
        <v>0</v>
      </c>
      <c r="AP387" s="82">
        <f t="shared" si="204"/>
        <v>0</v>
      </c>
      <c r="AQ387" s="82">
        <f t="shared" si="204"/>
        <v>0</v>
      </c>
      <c r="AR387" s="82">
        <f t="shared" si="204"/>
        <v>0</v>
      </c>
      <c r="AS387" s="82">
        <f t="shared" si="204"/>
        <v>0</v>
      </c>
      <c r="AT387" s="82">
        <f t="shared" si="204"/>
        <v>0</v>
      </c>
      <c r="AU387" s="82">
        <f t="shared" si="204"/>
        <v>0</v>
      </c>
      <c r="AV387" s="82">
        <f t="shared" si="204"/>
        <v>0</v>
      </c>
      <c r="AW387" s="82">
        <f t="shared" si="204"/>
        <v>0</v>
      </c>
      <c r="AX387" s="82">
        <f t="shared" si="204"/>
        <v>0</v>
      </c>
      <c r="AY387" s="82">
        <f t="shared" si="204"/>
        <v>0</v>
      </c>
      <c r="AZ387" s="82">
        <f t="shared" si="204"/>
        <v>0</v>
      </c>
      <c r="BA387" s="82">
        <f t="shared" si="204"/>
        <v>0</v>
      </c>
      <c r="BB387" s="82">
        <f t="shared" si="204"/>
        <v>0</v>
      </c>
      <c r="BC387" s="82">
        <f t="shared" si="204"/>
        <v>0</v>
      </c>
      <c r="BD387" s="82">
        <f t="shared" si="204"/>
        <v>0</v>
      </c>
      <c r="BE387" s="82">
        <f t="shared" si="204"/>
        <v>0</v>
      </c>
      <c r="BF387" s="82">
        <f t="shared" si="204"/>
        <v>0</v>
      </c>
      <c r="BG387" s="82">
        <f t="shared" si="204"/>
        <v>0</v>
      </c>
      <c r="BH387" s="82">
        <f t="shared" si="204"/>
        <v>0</v>
      </c>
      <c r="BI387" s="82">
        <f t="shared" si="204"/>
        <v>0</v>
      </c>
      <c r="BJ387" s="82">
        <f t="shared" si="204"/>
        <v>0</v>
      </c>
      <c r="BK387" s="82">
        <f t="shared" si="204"/>
        <v>0</v>
      </c>
      <c r="BL387" s="82">
        <f t="shared" si="204"/>
        <v>0</v>
      </c>
      <c r="BM387" s="82">
        <f t="shared" si="204"/>
        <v>0</v>
      </c>
      <c r="BN387" s="82">
        <f t="shared" si="204"/>
        <v>0</v>
      </c>
      <c r="BO387" s="82">
        <f t="shared" si="204"/>
        <v>0</v>
      </c>
      <c r="BP387" s="82">
        <f t="shared" si="204"/>
        <v>0</v>
      </c>
      <c r="BQ387" s="82">
        <f t="shared" si="204"/>
        <v>0</v>
      </c>
      <c r="BR387" s="82">
        <f t="shared" si="204"/>
        <v>0</v>
      </c>
      <c r="BS387" s="82">
        <f t="shared" si="204"/>
        <v>0</v>
      </c>
      <c r="BT387" s="82">
        <f t="shared" si="204"/>
        <v>0</v>
      </c>
      <c r="BU387" s="82">
        <f t="shared" si="204"/>
        <v>0</v>
      </c>
      <c r="BV387" s="82">
        <f t="shared" si="204"/>
        <v>0</v>
      </c>
      <c r="BW387" s="82">
        <f t="shared" si="204"/>
        <v>0</v>
      </c>
      <c r="BX387" s="82">
        <f t="shared" si="204"/>
        <v>0</v>
      </c>
      <c r="BY387" s="82">
        <f t="shared" si="204"/>
        <v>0</v>
      </c>
      <c r="BZ387" s="82">
        <f t="shared" si="204"/>
        <v>0</v>
      </c>
      <c r="CA387" s="82">
        <f t="shared" si="204"/>
        <v>0</v>
      </c>
      <c r="CB387" s="82">
        <f>SUM(CB388:CB391)</f>
        <v>0</v>
      </c>
      <c r="CC387" s="82">
        <f>SUM(CC388:CC391)</f>
        <v>0</v>
      </c>
      <c r="CD387" s="82">
        <f>SUM(CD388:CD391)</f>
        <v>0</v>
      </c>
      <c r="CE387" s="82">
        <f>SUM(CE388:CE391)</f>
        <v>0</v>
      </c>
      <c r="CF387" s="82">
        <f>SUM(CF388:CF391)</f>
        <v>0</v>
      </c>
      <c r="CG387" s="83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4"/>
      <c r="G388" s="65" t="s">
        <v>37</v>
      </c>
      <c r="H388" s="87" t="str">
        <f>'[1]טופס 106 חודשי'!$H$305</f>
        <v>שכבת חוב (Tranch) בדירוג AA- ומעלה</v>
      </c>
      <c r="I388" s="63"/>
      <c r="J388" s="55">
        <f t="shared" si="198"/>
        <v>0</v>
      </c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4"/>
      <c r="G389" s="65" t="s">
        <v>50</v>
      </c>
      <c r="H389" s="87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4"/>
      <c r="G390" s="65" t="s">
        <v>39</v>
      </c>
      <c r="H390" s="87" t="str">
        <f>'[1]טופס 106 חודשי'!$H$307</f>
        <v>שכבת חוב (Tranch) בדירוג BB ומטה</v>
      </c>
      <c r="I390" s="63"/>
      <c r="J390" s="55">
        <f t="shared" si="198"/>
        <v>0</v>
      </c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4"/>
      <c r="G391" s="65" t="s">
        <v>41</v>
      </c>
      <c r="H391" s="87" t="str">
        <f>'[1]טופס 106 חודשי'!$H$308</f>
        <v>שכבת הון (Equity Tranch)</v>
      </c>
      <c r="I391" s="63"/>
      <c r="J391" s="55">
        <f t="shared" si="198"/>
        <v>0</v>
      </c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2"/>
      <c r="C392" s="72"/>
      <c r="D392" s="72"/>
      <c r="E392" s="72"/>
      <c r="F392" s="72"/>
      <c r="G392" s="72"/>
      <c r="H392" s="72"/>
      <c r="I392" s="73"/>
      <c r="J392" s="74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6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60" t="s">
        <v>183</v>
      </c>
      <c r="E393" s="49"/>
      <c r="F393" s="50"/>
      <c r="G393" s="49"/>
      <c r="H393" s="49"/>
      <c r="I393" s="49"/>
      <c r="J393" s="55">
        <f t="shared" ref="J393:J455" si="205">SUM(K393:CG393)</f>
        <v>216375.15</v>
      </c>
      <c r="K393" s="56">
        <f>SUM(K394,K412)</f>
        <v>0</v>
      </c>
      <c r="L393" s="56">
        <f t="shared" ref="L393:BW393" si="206">SUM(L394,L412)</f>
        <v>1911.99</v>
      </c>
      <c r="M393" s="56">
        <f t="shared" si="206"/>
        <v>71271.399999999994</v>
      </c>
      <c r="N393" s="56">
        <f t="shared" si="206"/>
        <v>0</v>
      </c>
      <c r="O393" s="56">
        <f t="shared" si="206"/>
        <v>7341.51</v>
      </c>
      <c r="P393" s="56">
        <f t="shared" si="206"/>
        <v>912.61</v>
      </c>
      <c r="Q393" s="56">
        <f t="shared" si="206"/>
        <v>62616.39</v>
      </c>
      <c r="R393" s="56">
        <f t="shared" si="206"/>
        <v>0</v>
      </c>
      <c r="S393" s="56">
        <f t="shared" si="206"/>
        <v>2113.17</v>
      </c>
      <c r="T393" s="56">
        <f t="shared" si="206"/>
        <v>0</v>
      </c>
      <c r="U393" s="56">
        <f t="shared" si="206"/>
        <v>29435.87</v>
      </c>
      <c r="V393" s="56">
        <f t="shared" si="206"/>
        <v>101.08</v>
      </c>
      <c r="W393" s="56">
        <f t="shared" si="206"/>
        <v>0</v>
      </c>
      <c r="X393" s="56">
        <f t="shared" si="206"/>
        <v>218.48</v>
      </c>
      <c r="Y393" s="56">
        <f t="shared" si="206"/>
        <v>822.96</v>
      </c>
      <c r="Z393" s="56">
        <f t="shared" si="206"/>
        <v>0</v>
      </c>
      <c r="AA393" s="56">
        <f t="shared" si="206"/>
        <v>3410.35</v>
      </c>
      <c r="AB393" s="56">
        <f t="shared" si="206"/>
        <v>2181.98</v>
      </c>
      <c r="AC393" s="56">
        <f t="shared" si="206"/>
        <v>0</v>
      </c>
      <c r="AD393" s="56">
        <f t="shared" si="206"/>
        <v>22585.82</v>
      </c>
      <c r="AE393" s="56">
        <f t="shared" si="206"/>
        <v>6902.55</v>
      </c>
      <c r="AF393" s="56">
        <f t="shared" si="206"/>
        <v>2076.7800000000002</v>
      </c>
      <c r="AG393" s="56">
        <f t="shared" si="206"/>
        <v>1849.49</v>
      </c>
      <c r="AH393" s="56">
        <f t="shared" si="206"/>
        <v>0</v>
      </c>
      <c r="AI393" s="56">
        <f t="shared" si="206"/>
        <v>622.72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184</v>
      </c>
      <c r="E394" s="91" t="s">
        <v>14</v>
      </c>
      <c r="F394" s="84"/>
      <c r="G394" s="63"/>
      <c r="H394" s="63"/>
      <c r="I394" s="63"/>
      <c r="J394" s="55">
        <f t="shared" si="205"/>
        <v>216375.15</v>
      </c>
      <c r="K394" s="106">
        <f>SUM(K395:K397,K401,,K406:K407,K410:K411)</f>
        <v>0</v>
      </c>
      <c r="L394" s="106">
        <f t="shared" ref="L394:BW394" si="208">SUM(L395:L397,L401,,L406:L407,L410:L411)</f>
        <v>1911.99</v>
      </c>
      <c r="M394" s="106">
        <f t="shared" si="208"/>
        <v>71271.399999999994</v>
      </c>
      <c r="N394" s="106">
        <f t="shared" si="208"/>
        <v>0</v>
      </c>
      <c r="O394" s="106">
        <f t="shared" si="208"/>
        <v>7341.51</v>
      </c>
      <c r="P394" s="106">
        <f t="shared" si="208"/>
        <v>912.61</v>
      </c>
      <c r="Q394" s="106">
        <f t="shared" si="208"/>
        <v>62616.39</v>
      </c>
      <c r="R394" s="106">
        <f t="shared" si="208"/>
        <v>0</v>
      </c>
      <c r="S394" s="106">
        <f t="shared" si="208"/>
        <v>2113.17</v>
      </c>
      <c r="T394" s="106">
        <f t="shared" si="208"/>
        <v>0</v>
      </c>
      <c r="U394" s="106">
        <f t="shared" si="208"/>
        <v>29435.87</v>
      </c>
      <c r="V394" s="106">
        <f t="shared" si="208"/>
        <v>101.08</v>
      </c>
      <c r="W394" s="106">
        <f t="shared" si="208"/>
        <v>0</v>
      </c>
      <c r="X394" s="106">
        <f t="shared" si="208"/>
        <v>218.48</v>
      </c>
      <c r="Y394" s="106">
        <f t="shared" si="208"/>
        <v>822.96</v>
      </c>
      <c r="Z394" s="106">
        <f t="shared" si="208"/>
        <v>0</v>
      </c>
      <c r="AA394" s="106">
        <f t="shared" si="208"/>
        <v>3410.35</v>
      </c>
      <c r="AB394" s="106">
        <f t="shared" si="208"/>
        <v>2181.98</v>
      </c>
      <c r="AC394" s="106">
        <f t="shared" si="208"/>
        <v>0</v>
      </c>
      <c r="AD394" s="106">
        <f t="shared" si="208"/>
        <v>22585.82</v>
      </c>
      <c r="AE394" s="106">
        <f t="shared" si="208"/>
        <v>6902.55</v>
      </c>
      <c r="AF394" s="106">
        <f t="shared" si="208"/>
        <v>2076.7800000000002</v>
      </c>
      <c r="AG394" s="106">
        <f t="shared" si="208"/>
        <v>1849.49</v>
      </c>
      <c r="AH394" s="106">
        <f t="shared" si="208"/>
        <v>0</v>
      </c>
      <c r="AI394" s="106">
        <f t="shared" si="208"/>
        <v>622.72</v>
      </c>
      <c r="AJ394" s="106">
        <f t="shared" si="208"/>
        <v>0</v>
      </c>
      <c r="AK394" s="106">
        <f t="shared" si="208"/>
        <v>0</v>
      </c>
      <c r="AL394" s="106">
        <f t="shared" si="208"/>
        <v>0</v>
      </c>
      <c r="AM394" s="106">
        <f t="shared" si="208"/>
        <v>0</v>
      </c>
      <c r="AN394" s="106">
        <f t="shared" si="208"/>
        <v>0</v>
      </c>
      <c r="AO394" s="106">
        <f t="shared" si="208"/>
        <v>0</v>
      </c>
      <c r="AP394" s="106">
        <f t="shared" si="208"/>
        <v>0</v>
      </c>
      <c r="AQ394" s="106">
        <f t="shared" si="208"/>
        <v>0</v>
      </c>
      <c r="AR394" s="106">
        <f t="shared" si="208"/>
        <v>0</v>
      </c>
      <c r="AS394" s="106">
        <f t="shared" si="208"/>
        <v>0</v>
      </c>
      <c r="AT394" s="106">
        <f t="shared" si="208"/>
        <v>0</v>
      </c>
      <c r="AU394" s="106">
        <f t="shared" si="208"/>
        <v>0</v>
      </c>
      <c r="AV394" s="106">
        <f t="shared" si="208"/>
        <v>0</v>
      </c>
      <c r="AW394" s="106">
        <f t="shared" si="208"/>
        <v>0</v>
      </c>
      <c r="AX394" s="106">
        <f t="shared" si="208"/>
        <v>0</v>
      </c>
      <c r="AY394" s="106">
        <f t="shared" si="208"/>
        <v>0</v>
      </c>
      <c r="AZ394" s="106">
        <f t="shared" si="208"/>
        <v>0</v>
      </c>
      <c r="BA394" s="106">
        <f t="shared" si="208"/>
        <v>0</v>
      </c>
      <c r="BB394" s="106">
        <f t="shared" si="208"/>
        <v>0</v>
      </c>
      <c r="BC394" s="106">
        <f t="shared" si="208"/>
        <v>0</v>
      </c>
      <c r="BD394" s="106">
        <f t="shared" si="208"/>
        <v>0</v>
      </c>
      <c r="BE394" s="106">
        <f t="shared" si="208"/>
        <v>0</v>
      </c>
      <c r="BF394" s="106">
        <f t="shared" si="208"/>
        <v>0</v>
      </c>
      <c r="BG394" s="106">
        <f t="shared" si="208"/>
        <v>0</v>
      </c>
      <c r="BH394" s="106">
        <f t="shared" si="208"/>
        <v>0</v>
      </c>
      <c r="BI394" s="106">
        <f t="shared" si="208"/>
        <v>0</v>
      </c>
      <c r="BJ394" s="106">
        <f t="shared" si="208"/>
        <v>0</v>
      </c>
      <c r="BK394" s="106">
        <f t="shared" si="208"/>
        <v>0</v>
      </c>
      <c r="BL394" s="106">
        <f t="shared" si="208"/>
        <v>0</v>
      </c>
      <c r="BM394" s="106">
        <f t="shared" si="208"/>
        <v>0</v>
      </c>
      <c r="BN394" s="106">
        <f t="shared" si="208"/>
        <v>0</v>
      </c>
      <c r="BO394" s="106">
        <f t="shared" si="208"/>
        <v>0</v>
      </c>
      <c r="BP394" s="106">
        <f t="shared" si="208"/>
        <v>0</v>
      </c>
      <c r="BQ394" s="106">
        <f t="shared" si="208"/>
        <v>0</v>
      </c>
      <c r="BR394" s="106">
        <f t="shared" si="208"/>
        <v>0</v>
      </c>
      <c r="BS394" s="106">
        <f t="shared" si="208"/>
        <v>0</v>
      </c>
      <c r="BT394" s="106">
        <f t="shared" si="208"/>
        <v>0</v>
      </c>
      <c r="BU394" s="106">
        <f t="shared" si="208"/>
        <v>0</v>
      </c>
      <c r="BV394" s="106">
        <f t="shared" si="208"/>
        <v>0</v>
      </c>
      <c r="BW394" s="106">
        <f t="shared" si="208"/>
        <v>0</v>
      </c>
      <c r="BX394" s="106">
        <f t="shared" ref="BX394:CG394" si="209">SUM(BX395:BX397,BX401,,BX406:BX407,BX410:BX411)</f>
        <v>0</v>
      </c>
      <c r="BY394" s="106">
        <f t="shared" si="209"/>
        <v>0</v>
      </c>
      <c r="BZ394" s="106">
        <f t="shared" si="209"/>
        <v>0</v>
      </c>
      <c r="CA394" s="106">
        <f t="shared" si="209"/>
        <v>0</v>
      </c>
      <c r="CB394" s="106">
        <f t="shared" si="209"/>
        <v>0</v>
      </c>
      <c r="CC394" s="106">
        <f t="shared" si="209"/>
        <v>0</v>
      </c>
      <c r="CD394" s="106">
        <f t="shared" si="209"/>
        <v>0</v>
      </c>
      <c r="CE394" s="106">
        <f t="shared" si="209"/>
        <v>0</v>
      </c>
      <c r="CF394" s="106">
        <f t="shared" si="209"/>
        <v>0</v>
      </c>
      <c r="CG394" s="107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08"/>
      <c r="E395" s="65" t="s">
        <v>15</v>
      </c>
      <c r="F395" s="109" t="s">
        <v>185</v>
      </c>
      <c r="G395" s="65"/>
      <c r="H395" s="65"/>
      <c r="I395" s="65"/>
      <c r="J395" s="55">
        <f t="shared" si="205"/>
        <v>91849.420000000013</v>
      </c>
      <c r="K395" s="66"/>
      <c r="L395" s="66">
        <v>6.04</v>
      </c>
      <c r="M395" s="66">
        <v>23402.73</v>
      </c>
      <c r="N395" s="66"/>
      <c r="O395" s="66">
        <v>331.27</v>
      </c>
      <c r="P395" s="66"/>
      <c r="Q395" s="66">
        <v>7239.67</v>
      </c>
      <c r="R395" s="66"/>
      <c r="S395" s="66">
        <v>2113.17</v>
      </c>
      <c r="T395" s="66"/>
      <c r="U395" s="66">
        <v>29435.87</v>
      </c>
      <c r="V395" s="66">
        <v>101.08</v>
      </c>
      <c r="W395" s="66"/>
      <c r="X395" s="66">
        <v>218.48</v>
      </c>
      <c r="Y395" s="66">
        <v>822.96</v>
      </c>
      <c r="Z395" s="66"/>
      <c r="AA395" s="66">
        <v>3410.35</v>
      </c>
      <c r="AB395" s="66">
        <v>2181.98</v>
      </c>
      <c r="AC395" s="66"/>
      <c r="AD395" s="66">
        <v>22585.82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17</v>
      </c>
      <c r="F396" s="109" t="s">
        <v>186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19</v>
      </c>
      <c r="F397" s="109" t="s">
        <v>187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2" t="s">
        <v>35</v>
      </c>
      <c r="G398" s="87" t="str">
        <f>$H$48</f>
        <v xml:space="preserve">דרוג AA- ומעלה </v>
      </c>
      <c r="H398" s="65"/>
      <c r="I398" s="65"/>
      <c r="J398" s="55">
        <f>SUM(K398:CG398)</f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2" t="s">
        <v>47</v>
      </c>
      <c r="G399" s="87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2" t="s">
        <v>69</v>
      </c>
      <c r="G400" s="87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1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1270.8699999999999</v>
      </c>
      <c r="K401" s="70">
        <f>K402+K403+K404+K405</f>
        <v>0</v>
      </c>
      <c r="L401" s="70">
        <f>L402+L403+L404+L405</f>
        <v>0</v>
      </c>
      <c r="M401" s="70">
        <f>M402+M403+M404+M405</f>
        <v>754.19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516.67999999999995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2" t="s">
        <v>35</v>
      </c>
      <c r="G402" s="87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2" t="s">
        <v>47</v>
      </c>
      <c r="G403" s="87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2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2" t="s">
        <v>71</v>
      </c>
      <c r="G405" s="87" t="str">
        <f>$H$56</f>
        <v xml:space="preserve">דרוג נמוך מ- BBB- או לא מדורג </v>
      </c>
      <c r="H405" s="65"/>
      <c r="I405" s="65"/>
      <c r="J405" s="55">
        <f t="shared" si="205"/>
        <v>1270.8699999999999</v>
      </c>
      <c r="K405" s="66"/>
      <c r="L405" s="66"/>
      <c r="M405" s="66">
        <v>754.19</v>
      </c>
      <c r="N405" s="66"/>
      <c r="O405" s="66"/>
      <c r="P405" s="66"/>
      <c r="Q405" s="66">
        <v>516.67999999999995</v>
      </c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23</v>
      </c>
      <c r="F406" s="109" t="s">
        <v>188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25</v>
      </c>
      <c r="F407" s="109" t="s">
        <v>189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2" t="s">
        <v>35</v>
      </c>
      <c r="G408" s="109" t="s">
        <v>190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2" t="s">
        <v>47</v>
      </c>
      <c r="G409" s="109" t="s">
        <v>191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27</v>
      </c>
      <c r="F410" s="109" t="s">
        <v>192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193</v>
      </c>
      <c r="F411" s="109" t="s">
        <v>194</v>
      </c>
      <c r="G411" s="65"/>
      <c r="H411" s="65"/>
      <c r="I411" s="65"/>
      <c r="J411" s="55">
        <f t="shared" si="205"/>
        <v>123254.86000000002</v>
      </c>
      <c r="K411" s="66"/>
      <c r="L411" s="66">
        <v>1905.95</v>
      </c>
      <c r="M411" s="66">
        <v>47114.48</v>
      </c>
      <c r="N411" s="66"/>
      <c r="O411" s="66">
        <v>7010.24</v>
      </c>
      <c r="P411" s="66">
        <v>912.61</v>
      </c>
      <c r="Q411" s="66">
        <v>54860.04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6902.55</v>
      </c>
      <c r="AF411" s="66">
        <v>2076.7800000000002</v>
      </c>
      <c r="AG411" s="66">
        <v>1849.49</v>
      </c>
      <c r="AH411" s="66"/>
      <c r="AI411" s="66">
        <v>622.72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195</v>
      </c>
      <c r="E412" s="91" t="s">
        <v>30</v>
      </c>
      <c r="F412" s="84"/>
      <c r="G412" s="63"/>
      <c r="H412" s="63"/>
      <c r="I412" s="63"/>
      <c r="J412" s="55">
        <f t="shared" si="205"/>
        <v>0</v>
      </c>
      <c r="K412" s="82">
        <f>SUM(K413:K416)</f>
        <v>0</v>
      </c>
      <c r="L412" s="82">
        <f t="shared" ref="L412:BW412" si="220">SUM(L413:L416)</f>
        <v>0</v>
      </c>
      <c r="M412" s="82">
        <f t="shared" si="220"/>
        <v>0</v>
      </c>
      <c r="N412" s="82">
        <f t="shared" si="220"/>
        <v>0</v>
      </c>
      <c r="O412" s="82">
        <f t="shared" si="220"/>
        <v>0</v>
      </c>
      <c r="P412" s="82">
        <f t="shared" si="220"/>
        <v>0</v>
      </c>
      <c r="Q412" s="82">
        <f t="shared" si="220"/>
        <v>0</v>
      </c>
      <c r="R412" s="82">
        <f t="shared" si="220"/>
        <v>0</v>
      </c>
      <c r="S412" s="82">
        <f t="shared" si="220"/>
        <v>0</v>
      </c>
      <c r="T412" s="82">
        <f t="shared" si="220"/>
        <v>0</v>
      </c>
      <c r="U412" s="82">
        <f t="shared" si="220"/>
        <v>0</v>
      </c>
      <c r="V412" s="82">
        <f t="shared" si="220"/>
        <v>0</v>
      </c>
      <c r="W412" s="82">
        <f t="shared" si="220"/>
        <v>0</v>
      </c>
      <c r="X412" s="82">
        <f t="shared" si="220"/>
        <v>0</v>
      </c>
      <c r="Y412" s="82">
        <f t="shared" si="220"/>
        <v>0</v>
      </c>
      <c r="Z412" s="82">
        <f t="shared" si="220"/>
        <v>0</v>
      </c>
      <c r="AA412" s="82">
        <f t="shared" si="220"/>
        <v>0</v>
      </c>
      <c r="AB412" s="82">
        <f t="shared" si="220"/>
        <v>0</v>
      </c>
      <c r="AC412" s="82">
        <f t="shared" si="220"/>
        <v>0</v>
      </c>
      <c r="AD412" s="82">
        <f t="shared" si="220"/>
        <v>0</v>
      </c>
      <c r="AE412" s="82">
        <f t="shared" si="220"/>
        <v>0</v>
      </c>
      <c r="AF412" s="82">
        <f t="shared" si="220"/>
        <v>0</v>
      </c>
      <c r="AG412" s="82">
        <f t="shared" si="220"/>
        <v>0</v>
      </c>
      <c r="AH412" s="82">
        <f t="shared" si="220"/>
        <v>0</v>
      </c>
      <c r="AI412" s="82">
        <f t="shared" si="220"/>
        <v>0</v>
      </c>
      <c r="AJ412" s="82">
        <f t="shared" si="220"/>
        <v>0</v>
      </c>
      <c r="AK412" s="82">
        <f t="shared" si="220"/>
        <v>0</v>
      </c>
      <c r="AL412" s="82">
        <f t="shared" si="220"/>
        <v>0</v>
      </c>
      <c r="AM412" s="82">
        <f t="shared" si="220"/>
        <v>0</v>
      </c>
      <c r="AN412" s="82">
        <f t="shared" si="220"/>
        <v>0</v>
      </c>
      <c r="AO412" s="82">
        <f t="shared" si="220"/>
        <v>0</v>
      </c>
      <c r="AP412" s="82">
        <f t="shared" si="220"/>
        <v>0</v>
      </c>
      <c r="AQ412" s="82">
        <f t="shared" si="220"/>
        <v>0</v>
      </c>
      <c r="AR412" s="82">
        <f t="shared" si="220"/>
        <v>0</v>
      </c>
      <c r="AS412" s="82">
        <f t="shared" si="220"/>
        <v>0</v>
      </c>
      <c r="AT412" s="82">
        <f t="shared" si="220"/>
        <v>0</v>
      </c>
      <c r="AU412" s="82">
        <f t="shared" si="220"/>
        <v>0</v>
      </c>
      <c r="AV412" s="82">
        <f t="shared" si="220"/>
        <v>0</v>
      </c>
      <c r="AW412" s="82">
        <f t="shared" si="220"/>
        <v>0</v>
      </c>
      <c r="AX412" s="82">
        <f t="shared" si="220"/>
        <v>0</v>
      </c>
      <c r="AY412" s="82">
        <f t="shared" si="220"/>
        <v>0</v>
      </c>
      <c r="AZ412" s="82">
        <f t="shared" si="220"/>
        <v>0</v>
      </c>
      <c r="BA412" s="82">
        <f t="shared" si="220"/>
        <v>0</v>
      </c>
      <c r="BB412" s="82">
        <f t="shared" si="220"/>
        <v>0</v>
      </c>
      <c r="BC412" s="82">
        <f t="shared" si="220"/>
        <v>0</v>
      </c>
      <c r="BD412" s="82">
        <f t="shared" si="220"/>
        <v>0</v>
      </c>
      <c r="BE412" s="82">
        <f t="shared" si="220"/>
        <v>0</v>
      </c>
      <c r="BF412" s="82">
        <f t="shared" si="220"/>
        <v>0</v>
      </c>
      <c r="BG412" s="82">
        <f t="shared" si="220"/>
        <v>0</v>
      </c>
      <c r="BH412" s="82">
        <f t="shared" si="220"/>
        <v>0</v>
      </c>
      <c r="BI412" s="82">
        <f t="shared" si="220"/>
        <v>0</v>
      </c>
      <c r="BJ412" s="82">
        <f t="shared" si="220"/>
        <v>0</v>
      </c>
      <c r="BK412" s="82">
        <f t="shared" si="220"/>
        <v>0</v>
      </c>
      <c r="BL412" s="82">
        <f t="shared" si="220"/>
        <v>0</v>
      </c>
      <c r="BM412" s="82">
        <f t="shared" si="220"/>
        <v>0</v>
      </c>
      <c r="BN412" s="82">
        <f t="shared" si="220"/>
        <v>0</v>
      </c>
      <c r="BO412" s="82">
        <f t="shared" si="220"/>
        <v>0</v>
      </c>
      <c r="BP412" s="82">
        <f t="shared" si="220"/>
        <v>0</v>
      </c>
      <c r="BQ412" s="82">
        <f t="shared" si="220"/>
        <v>0</v>
      </c>
      <c r="BR412" s="82">
        <f t="shared" si="220"/>
        <v>0</v>
      </c>
      <c r="BS412" s="82">
        <f t="shared" si="220"/>
        <v>0</v>
      </c>
      <c r="BT412" s="82">
        <f t="shared" si="220"/>
        <v>0</v>
      </c>
      <c r="BU412" s="82">
        <f t="shared" si="220"/>
        <v>0</v>
      </c>
      <c r="BV412" s="82">
        <f t="shared" si="220"/>
        <v>0</v>
      </c>
      <c r="BW412" s="82">
        <f t="shared" si="220"/>
        <v>0</v>
      </c>
      <c r="BX412" s="82">
        <f t="shared" ref="BX412:CG412" si="221">SUM(BX413:BX416)</f>
        <v>0</v>
      </c>
      <c r="BY412" s="82">
        <f t="shared" si="221"/>
        <v>0</v>
      </c>
      <c r="BZ412" s="82">
        <f t="shared" si="221"/>
        <v>0</v>
      </c>
      <c r="CA412" s="82">
        <f t="shared" si="221"/>
        <v>0</v>
      </c>
      <c r="CB412" s="82">
        <f t="shared" si="221"/>
        <v>0</v>
      </c>
      <c r="CC412" s="82">
        <f t="shared" si="221"/>
        <v>0</v>
      </c>
      <c r="CD412" s="82">
        <f t="shared" si="221"/>
        <v>0</v>
      </c>
      <c r="CE412" s="82">
        <f t="shared" si="221"/>
        <v>0</v>
      </c>
      <c r="CF412" s="82">
        <f t="shared" si="221"/>
        <v>0</v>
      </c>
      <c r="CG412" s="83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15</v>
      </c>
      <c r="F413" s="109" t="s">
        <v>186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17</v>
      </c>
      <c r="F414" s="109" t="s">
        <v>187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19</v>
      </c>
      <c r="F415" s="109" t="s">
        <v>196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21</v>
      </c>
      <c r="F416" s="109" t="s">
        <v>194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2"/>
      <c r="C417" s="72"/>
      <c r="D417" s="72"/>
      <c r="E417" s="65"/>
      <c r="F417" s="109"/>
      <c r="G417" s="65"/>
      <c r="H417" s="65"/>
      <c r="I417" s="65"/>
      <c r="J417" s="74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6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197</v>
      </c>
      <c r="D418" s="110" t="s">
        <v>198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56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184</v>
      </c>
      <c r="E419" s="91" t="s">
        <v>14</v>
      </c>
      <c r="F419" s="84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15</v>
      </c>
      <c r="F420" s="111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2">
        <f>SUM(K421:K429)</f>
        <v>0</v>
      </c>
      <c r="L420" s="82">
        <f t="shared" ref="L420:BW420" si="226">SUM(L421:L429)</f>
        <v>0</v>
      </c>
      <c r="M420" s="82">
        <f t="shared" si="226"/>
        <v>0</v>
      </c>
      <c r="N420" s="82">
        <f t="shared" si="226"/>
        <v>0</v>
      </c>
      <c r="O420" s="82">
        <f t="shared" si="226"/>
        <v>0</v>
      </c>
      <c r="P420" s="82">
        <f t="shared" si="226"/>
        <v>0</v>
      </c>
      <c r="Q420" s="82">
        <f t="shared" si="226"/>
        <v>0</v>
      </c>
      <c r="R420" s="82">
        <f t="shared" si="226"/>
        <v>0</v>
      </c>
      <c r="S420" s="82">
        <f t="shared" si="226"/>
        <v>0</v>
      </c>
      <c r="T420" s="82">
        <f t="shared" si="226"/>
        <v>0</v>
      </c>
      <c r="U420" s="82">
        <f t="shared" si="226"/>
        <v>0</v>
      </c>
      <c r="V420" s="82">
        <f t="shared" si="226"/>
        <v>0</v>
      </c>
      <c r="W420" s="82">
        <f t="shared" si="226"/>
        <v>0</v>
      </c>
      <c r="X420" s="82">
        <f t="shared" si="226"/>
        <v>0</v>
      </c>
      <c r="Y420" s="82">
        <f t="shared" si="226"/>
        <v>0</v>
      </c>
      <c r="Z420" s="82">
        <f t="shared" si="226"/>
        <v>0</v>
      </c>
      <c r="AA420" s="82">
        <f t="shared" si="226"/>
        <v>0</v>
      </c>
      <c r="AB420" s="82">
        <f t="shared" si="226"/>
        <v>0</v>
      </c>
      <c r="AC420" s="82">
        <f t="shared" si="226"/>
        <v>0</v>
      </c>
      <c r="AD420" s="82">
        <f t="shared" si="226"/>
        <v>0</v>
      </c>
      <c r="AE420" s="82">
        <f t="shared" si="226"/>
        <v>0</v>
      </c>
      <c r="AF420" s="82">
        <f t="shared" si="226"/>
        <v>0</v>
      </c>
      <c r="AG420" s="82">
        <f t="shared" si="226"/>
        <v>0</v>
      </c>
      <c r="AH420" s="82">
        <f t="shared" si="226"/>
        <v>0</v>
      </c>
      <c r="AI420" s="82">
        <f t="shared" si="226"/>
        <v>0</v>
      </c>
      <c r="AJ420" s="82">
        <f t="shared" si="226"/>
        <v>0</v>
      </c>
      <c r="AK420" s="82">
        <f t="shared" si="226"/>
        <v>0</v>
      </c>
      <c r="AL420" s="82">
        <f t="shared" si="226"/>
        <v>0</v>
      </c>
      <c r="AM420" s="82">
        <f t="shared" si="226"/>
        <v>0</v>
      </c>
      <c r="AN420" s="82">
        <f t="shared" si="226"/>
        <v>0</v>
      </c>
      <c r="AO420" s="82">
        <f t="shared" si="226"/>
        <v>0</v>
      </c>
      <c r="AP420" s="82">
        <f t="shared" si="226"/>
        <v>0</v>
      </c>
      <c r="AQ420" s="82">
        <f t="shared" si="226"/>
        <v>0</v>
      </c>
      <c r="AR420" s="82">
        <f t="shared" si="226"/>
        <v>0</v>
      </c>
      <c r="AS420" s="82">
        <f t="shared" si="226"/>
        <v>0</v>
      </c>
      <c r="AT420" s="82">
        <f t="shared" si="226"/>
        <v>0</v>
      </c>
      <c r="AU420" s="82">
        <f t="shared" si="226"/>
        <v>0</v>
      </c>
      <c r="AV420" s="82">
        <f t="shared" si="226"/>
        <v>0</v>
      </c>
      <c r="AW420" s="82">
        <f t="shared" si="226"/>
        <v>0</v>
      </c>
      <c r="AX420" s="82">
        <f t="shared" si="226"/>
        <v>0</v>
      </c>
      <c r="AY420" s="82">
        <f t="shared" si="226"/>
        <v>0</v>
      </c>
      <c r="AZ420" s="82">
        <f t="shared" si="226"/>
        <v>0</v>
      </c>
      <c r="BA420" s="82">
        <f t="shared" si="226"/>
        <v>0</v>
      </c>
      <c r="BB420" s="82">
        <f t="shared" si="226"/>
        <v>0</v>
      </c>
      <c r="BC420" s="82">
        <f t="shared" si="226"/>
        <v>0</v>
      </c>
      <c r="BD420" s="82">
        <f t="shared" si="226"/>
        <v>0</v>
      </c>
      <c r="BE420" s="82">
        <f t="shared" si="226"/>
        <v>0</v>
      </c>
      <c r="BF420" s="82">
        <f t="shared" si="226"/>
        <v>0</v>
      </c>
      <c r="BG420" s="82">
        <f t="shared" si="226"/>
        <v>0</v>
      </c>
      <c r="BH420" s="82">
        <f t="shared" si="226"/>
        <v>0</v>
      </c>
      <c r="BI420" s="82">
        <f t="shared" si="226"/>
        <v>0</v>
      </c>
      <c r="BJ420" s="82">
        <f t="shared" si="226"/>
        <v>0</v>
      </c>
      <c r="BK420" s="82">
        <f t="shared" si="226"/>
        <v>0</v>
      </c>
      <c r="BL420" s="82">
        <f t="shared" si="226"/>
        <v>0</v>
      </c>
      <c r="BM420" s="82">
        <f t="shared" si="226"/>
        <v>0</v>
      </c>
      <c r="BN420" s="82">
        <f t="shared" si="226"/>
        <v>0</v>
      </c>
      <c r="BO420" s="82">
        <f t="shared" si="226"/>
        <v>0</v>
      </c>
      <c r="BP420" s="82">
        <f t="shared" si="226"/>
        <v>0</v>
      </c>
      <c r="BQ420" s="82">
        <f t="shared" si="226"/>
        <v>0</v>
      </c>
      <c r="BR420" s="82">
        <f t="shared" si="226"/>
        <v>0</v>
      </c>
      <c r="BS420" s="82">
        <f t="shared" si="226"/>
        <v>0</v>
      </c>
      <c r="BT420" s="82">
        <f t="shared" si="226"/>
        <v>0</v>
      </c>
      <c r="BU420" s="82">
        <f t="shared" si="226"/>
        <v>0</v>
      </c>
      <c r="BV420" s="82">
        <f t="shared" si="226"/>
        <v>0</v>
      </c>
      <c r="BW420" s="82">
        <f t="shared" si="226"/>
        <v>0</v>
      </c>
      <c r="BX420" s="82">
        <f t="shared" ref="BX420:CG420" si="227">SUM(BX421:BX429)</f>
        <v>0</v>
      </c>
      <c r="BY420" s="82">
        <f t="shared" si="227"/>
        <v>0</v>
      </c>
      <c r="BZ420" s="82">
        <f t="shared" si="227"/>
        <v>0</v>
      </c>
      <c r="CA420" s="82">
        <f t="shared" si="227"/>
        <v>0</v>
      </c>
      <c r="CB420" s="82">
        <f t="shared" si="227"/>
        <v>0</v>
      </c>
      <c r="CC420" s="82">
        <f t="shared" si="227"/>
        <v>0</v>
      </c>
      <c r="CD420" s="82">
        <f t="shared" si="227"/>
        <v>0</v>
      </c>
      <c r="CE420" s="82">
        <f t="shared" si="227"/>
        <v>0</v>
      </c>
      <c r="CF420" s="82">
        <f t="shared" si="227"/>
        <v>0</v>
      </c>
      <c r="CG420" s="83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2" t="s">
        <v>35</v>
      </c>
      <c r="G421" s="109" t="s">
        <v>199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2" t="s">
        <v>47</v>
      </c>
      <c r="G422" s="109" t="s">
        <v>200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2" t="s">
        <v>69</v>
      </c>
      <c r="G423" s="109" t="s">
        <v>201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2" t="s">
        <v>71</v>
      </c>
      <c r="G424" s="109" t="s">
        <v>202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12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2" t="s">
        <v>94</v>
      </c>
      <c r="G425" s="109" t="s">
        <v>203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13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2" t="s">
        <v>96</v>
      </c>
      <c r="G426" s="109" t="s">
        <v>204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13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2" t="s">
        <v>205</v>
      </c>
      <c r="G427" s="109" t="s">
        <v>206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13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2" t="s">
        <v>207</v>
      </c>
      <c r="G428" s="109" t="s">
        <v>208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13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2" t="s">
        <v>209</v>
      </c>
      <c r="G429" s="109" t="s">
        <v>6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13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17</v>
      </c>
      <c r="F430" s="111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2">
        <f>SUM(K431:K439)</f>
        <v>0</v>
      </c>
      <c r="L430" s="82">
        <f t="shared" ref="L430:BW430" si="228">SUM(L431:L439)</f>
        <v>0</v>
      </c>
      <c r="M430" s="82">
        <f t="shared" si="228"/>
        <v>0</v>
      </c>
      <c r="N430" s="82">
        <f t="shared" si="228"/>
        <v>0</v>
      </c>
      <c r="O430" s="82">
        <f t="shared" si="228"/>
        <v>0</v>
      </c>
      <c r="P430" s="82">
        <f t="shared" si="228"/>
        <v>0</v>
      </c>
      <c r="Q430" s="82">
        <f t="shared" si="228"/>
        <v>0</v>
      </c>
      <c r="R430" s="82">
        <f t="shared" si="228"/>
        <v>0</v>
      </c>
      <c r="S430" s="82">
        <f t="shared" si="228"/>
        <v>0</v>
      </c>
      <c r="T430" s="82">
        <f t="shared" si="228"/>
        <v>0</v>
      </c>
      <c r="U430" s="82">
        <f t="shared" si="228"/>
        <v>0</v>
      </c>
      <c r="V430" s="82">
        <f t="shared" si="228"/>
        <v>0</v>
      </c>
      <c r="W430" s="82">
        <f t="shared" si="228"/>
        <v>0</v>
      </c>
      <c r="X430" s="82">
        <f t="shared" si="228"/>
        <v>0</v>
      </c>
      <c r="Y430" s="82">
        <f t="shared" si="228"/>
        <v>0</v>
      </c>
      <c r="Z430" s="82">
        <f t="shared" si="228"/>
        <v>0</v>
      </c>
      <c r="AA430" s="82">
        <f t="shared" si="228"/>
        <v>0</v>
      </c>
      <c r="AB430" s="82">
        <f t="shared" si="228"/>
        <v>0</v>
      </c>
      <c r="AC430" s="82">
        <f t="shared" si="228"/>
        <v>0</v>
      </c>
      <c r="AD430" s="82">
        <f t="shared" si="228"/>
        <v>0</v>
      </c>
      <c r="AE430" s="82">
        <f t="shared" si="228"/>
        <v>0</v>
      </c>
      <c r="AF430" s="82">
        <f t="shared" si="228"/>
        <v>0</v>
      </c>
      <c r="AG430" s="82">
        <f t="shared" si="228"/>
        <v>0</v>
      </c>
      <c r="AH430" s="82">
        <f t="shared" si="228"/>
        <v>0</v>
      </c>
      <c r="AI430" s="82">
        <f t="shared" si="228"/>
        <v>0</v>
      </c>
      <c r="AJ430" s="82">
        <f t="shared" si="228"/>
        <v>0</v>
      </c>
      <c r="AK430" s="82">
        <f t="shared" si="228"/>
        <v>0</v>
      </c>
      <c r="AL430" s="82">
        <f t="shared" si="228"/>
        <v>0</v>
      </c>
      <c r="AM430" s="82">
        <f t="shared" si="228"/>
        <v>0</v>
      </c>
      <c r="AN430" s="82">
        <f t="shared" si="228"/>
        <v>0</v>
      </c>
      <c r="AO430" s="82">
        <f t="shared" si="228"/>
        <v>0</v>
      </c>
      <c r="AP430" s="82">
        <f t="shared" si="228"/>
        <v>0</v>
      </c>
      <c r="AQ430" s="82">
        <f t="shared" si="228"/>
        <v>0</v>
      </c>
      <c r="AR430" s="82">
        <f t="shared" si="228"/>
        <v>0</v>
      </c>
      <c r="AS430" s="82">
        <f t="shared" si="228"/>
        <v>0</v>
      </c>
      <c r="AT430" s="82">
        <f t="shared" si="228"/>
        <v>0</v>
      </c>
      <c r="AU430" s="82">
        <f t="shared" si="228"/>
        <v>0</v>
      </c>
      <c r="AV430" s="82">
        <f t="shared" si="228"/>
        <v>0</v>
      </c>
      <c r="AW430" s="82">
        <f t="shared" si="228"/>
        <v>0</v>
      </c>
      <c r="AX430" s="82">
        <f t="shared" si="228"/>
        <v>0</v>
      </c>
      <c r="AY430" s="82">
        <f t="shared" si="228"/>
        <v>0</v>
      </c>
      <c r="AZ430" s="82">
        <f t="shared" si="228"/>
        <v>0</v>
      </c>
      <c r="BA430" s="82">
        <f t="shared" si="228"/>
        <v>0</v>
      </c>
      <c r="BB430" s="82">
        <f t="shared" si="228"/>
        <v>0</v>
      </c>
      <c r="BC430" s="82">
        <f t="shared" si="228"/>
        <v>0</v>
      </c>
      <c r="BD430" s="82">
        <f t="shared" si="228"/>
        <v>0</v>
      </c>
      <c r="BE430" s="82">
        <f t="shared" si="228"/>
        <v>0</v>
      </c>
      <c r="BF430" s="82">
        <f t="shared" si="228"/>
        <v>0</v>
      </c>
      <c r="BG430" s="82">
        <f t="shared" si="228"/>
        <v>0</v>
      </c>
      <c r="BH430" s="82">
        <f t="shared" si="228"/>
        <v>0</v>
      </c>
      <c r="BI430" s="82">
        <f t="shared" si="228"/>
        <v>0</v>
      </c>
      <c r="BJ430" s="82">
        <f t="shared" si="228"/>
        <v>0</v>
      </c>
      <c r="BK430" s="82">
        <f t="shared" si="228"/>
        <v>0</v>
      </c>
      <c r="BL430" s="82">
        <f t="shared" si="228"/>
        <v>0</v>
      </c>
      <c r="BM430" s="82">
        <f t="shared" si="228"/>
        <v>0</v>
      </c>
      <c r="BN430" s="82">
        <f t="shared" si="228"/>
        <v>0</v>
      </c>
      <c r="BO430" s="82">
        <f t="shared" si="228"/>
        <v>0</v>
      </c>
      <c r="BP430" s="82">
        <f t="shared" si="228"/>
        <v>0</v>
      </c>
      <c r="BQ430" s="82">
        <f t="shared" si="228"/>
        <v>0</v>
      </c>
      <c r="BR430" s="82">
        <f t="shared" si="228"/>
        <v>0</v>
      </c>
      <c r="BS430" s="82">
        <f t="shared" si="228"/>
        <v>0</v>
      </c>
      <c r="BT430" s="82">
        <f t="shared" si="228"/>
        <v>0</v>
      </c>
      <c r="BU430" s="82">
        <f t="shared" si="228"/>
        <v>0</v>
      </c>
      <c r="BV430" s="82">
        <f t="shared" si="228"/>
        <v>0</v>
      </c>
      <c r="BW430" s="82">
        <f t="shared" si="228"/>
        <v>0</v>
      </c>
      <c r="BX430" s="82">
        <f t="shared" ref="BX430:CG430" si="229">SUM(BX431:BX439)</f>
        <v>0</v>
      </c>
      <c r="BY430" s="82">
        <f t="shared" si="229"/>
        <v>0</v>
      </c>
      <c r="BZ430" s="82">
        <f t="shared" si="229"/>
        <v>0</v>
      </c>
      <c r="CA430" s="82">
        <f t="shared" si="229"/>
        <v>0</v>
      </c>
      <c r="CB430" s="82">
        <f t="shared" si="229"/>
        <v>0</v>
      </c>
      <c r="CC430" s="82">
        <f t="shared" si="229"/>
        <v>0</v>
      </c>
      <c r="CD430" s="82">
        <f t="shared" si="229"/>
        <v>0</v>
      </c>
      <c r="CE430" s="82">
        <f t="shared" si="229"/>
        <v>0</v>
      </c>
      <c r="CF430" s="82">
        <f t="shared" si="229"/>
        <v>0</v>
      </c>
      <c r="CG430" s="83">
        <f t="shared" si="229"/>
        <v>0</v>
      </c>
      <c r="CH430" s="113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2" t="s">
        <v>35</v>
      </c>
      <c r="G431" s="109" t="s">
        <v>199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13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2" t="s">
        <v>47</v>
      </c>
      <c r="G432" s="109" t="s">
        <v>200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13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2" t="s">
        <v>69</v>
      </c>
      <c r="G433" s="109" t="s">
        <v>201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13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2" t="s">
        <v>71</v>
      </c>
      <c r="G434" s="109" t="s">
        <v>202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12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2" t="s">
        <v>94</v>
      </c>
      <c r="G435" s="109" t="s">
        <v>203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13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2" t="s">
        <v>96</v>
      </c>
      <c r="G436" s="109" t="s">
        <v>204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13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2" t="s">
        <v>205</v>
      </c>
      <c r="G437" s="109" t="s">
        <v>206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13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2" t="s">
        <v>207</v>
      </c>
      <c r="G438" s="109" t="s">
        <v>208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13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2" t="s">
        <v>209</v>
      </c>
      <c r="G439" s="109" t="s">
        <v>6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12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14"/>
      <c r="D440" s="114"/>
      <c r="E440" s="63" t="s">
        <v>19</v>
      </c>
      <c r="F440" s="111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2">
        <f>SUM(K441:K449)</f>
        <v>0</v>
      </c>
      <c r="L440" s="82">
        <f t="shared" ref="L440:BW440" si="230">SUM(L441:L449)</f>
        <v>0</v>
      </c>
      <c r="M440" s="82">
        <f t="shared" si="230"/>
        <v>0</v>
      </c>
      <c r="N440" s="82">
        <f t="shared" si="230"/>
        <v>0</v>
      </c>
      <c r="O440" s="82">
        <f t="shared" si="230"/>
        <v>0</v>
      </c>
      <c r="P440" s="82">
        <f t="shared" si="230"/>
        <v>0</v>
      </c>
      <c r="Q440" s="82">
        <f t="shared" si="230"/>
        <v>0</v>
      </c>
      <c r="R440" s="82">
        <f t="shared" si="230"/>
        <v>0</v>
      </c>
      <c r="S440" s="82">
        <f t="shared" si="230"/>
        <v>0</v>
      </c>
      <c r="T440" s="82">
        <f t="shared" si="230"/>
        <v>0</v>
      </c>
      <c r="U440" s="82">
        <f t="shared" si="230"/>
        <v>0</v>
      </c>
      <c r="V440" s="82">
        <f t="shared" si="230"/>
        <v>0</v>
      </c>
      <c r="W440" s="82">
        <f t="shared" si="230"/>
        <v>0</v>
      </c>
      <c r="X440" s="82">
        <f t="shared" si="230"/>
        <v>0</v>
      </c>
      <c r="Y440" s="82">
        <f t="shared" si="230"/>
        <v>0</v>
      </c>
      <c r="Z440" s="82">
        <f t="shared" si="230"/>
        <v>0</v>
      </c>
      <c r="AA440" s="82">
        <f t="shared" si="230"/>
        <v>0</v>
      </c>
      <c r="AB440" s="82">
        <f t="shared" si="230"/>
        <v>0</v>
      </c>
      <c r="AC440" s="82">
        <f t="shared" si="230"/>
        <v>0</v>
      </c>
      <c r="AD440" s="82">
        <f t="shared" si="230"/>
        <v>0</v>
      </c>
      <c r="AE440" s="82">
        <f t="shared" si="230"/>
        <v>0</v>
      </c>
      <c r="AF440" s="82">
        <f t="shared" si="230"/>
        <v>0</v>
      </c>
      <c r="AG440" s="82">
        <f t="shared" si="230"/>
        <v>0</v>
      </c>
      <c r="AH440" s="82">
        <f t="shared" si="230"/>
        <v>0</v>
      </c>
      <c r="AI440" s="82">
        <f t="shared" si="230"/>
        <v>0</v>
      </c>
      <c r="AJ440" s="82">
        <f t="shared" si="230"/>
        <v>0</v>
      </c>
      <c r="AK440" s="82">
        <f t="shared" si="230"/>
        <v>0</v>
      </c>
      <c r="AL440" s="82">
        <f t="shared" si="230"/>
        <v>0</v>
      </c>
      <c r="AM440" s="82">
        <f t="shared" si="230"/>
        <v>0</v>
      </c>
      <c r="AN440" s="82">
        <f t="shared" si="230"/>
        <v>0</v>
      </c>
      <c r="AO440" s="82">
        <f t="shared" si="230"/>
        <v>0</v>
      </c>
      <c r="AP440" s="82">
        <f t="shared" si="230"/>
        <v>0</v>
      </c>
      <c r="AQ440" s="82">
        <f t="shared" si="230"/>
        <v>0</v>
      </c>
      <c r="AR440" s="82">
        <f t="shared" si="230"/>
        <v>0</v>
      </c>
      <c r="AS440" s="82">
        <f t="shared" si="230"/>
        <v>0</v>
      </c>
      <c r="AT440" s="82">
        <f t="shared" si="230"/>
        <v>0</v>
      </c>
      <c r="AU440" s="82">
        <f t="shared" si="230"/>
        <v>0</v>
      </c>
      <c r="AV440" s="82">
        <f t="shared" si="230"/>
        <v>0</v>
      </c>
      <c r="AW440" s="82">
        <f t="shared" si="230"/>
        <v>0</v>
      </c>
      <c r="AX440" s="82">
        <f t="shared" si="230"/>
        <v>0</v>
      </c>
      <c r="AY440" s="82">
        <f t="shared" si="230"/>
        <v>0</v>
      </c>
      <c r="AZ440" s="82">
        <f t="shared" si="230"/>
        <v>0</v>
      </c>
      <c r="BA440" s="82">
        <f t="shared" si="230"/>
        <v>0</v>
      </c>
      <c r="BB440" s="82">
        <f t="shared" si="230"/>
        <v>0</v>
      </c>
      <c r="BC440" s="82">
        <f t="shared" si="230"/>
        <v>0</v>
      </c>
      <c r="BD440" s="82">
        <f t="shared" si="230"/>
        <v>0</v>
      </c>
      <c r="BE440" s="82">
        <f t="shared" si="230"/>
        <v>0</v>
      </c>
      <c r="BF440" s="82">
        <f t="shared" si="230"/>
        <v>0</v>
      </c>
      <c r="BG440" s="82">
        <f t="shared" si="230"/>
        <v>0</v>
      </c>
      <c r="BH440" s="82">
        <f t="shared" si="230"/>
        <v>0</v>
      </c>
      <c r="BI440" s="82">
        <f t="shared" si="230"/>
        <v>0</v>
      </c>
      <c r="BJ440" s="82">
        <f t="shared" si="230"/>
        <v>0</v>
      </c>
      <c r="BK440" s="82">
        <f t="shared" si="230"/>
        <v>0</v>
      </c>
      <c r="BL440" s="82">
        <f t="shared" si="230"/>
        <v>0</v>
      </c>
      <c r="BM440" s="82">
        <f t="shared" si="230"/>
        <v>0</v>
      </c>
      <c r="BN440" s="82">
        <f t="shared" si="230"/>
        <v>0</v>
      </c>
      <c r="BO440" s="82">
        <f t="shared" si="230"/>
        <v>0</v>
      </c>
      <c r="BP440" s="82">
        <f t="shared" si="230"/>
        <v>0</v>
      </c>
      <c r="BQ440" s="82">
        <f t="shared" si="230"/>
        <v>0</v>
      </c>
      <c r="BR440" s="82">
        <f t="shared" si="230"/>
        <v>0</v>
      </c>
      <c r="BS440" s="82">
        <f t="shared" si="230"/>
        <v>0</v>
      </c>
      <c r="BT440" s="82">
        <f t="shared" si="230"/>
        <v>0</v>
      </c>
      <c r="BU440" s="82">
        <f t="shared" si="230"/>
        <v>0</v>
      </c>
      <c r="BV440" s="82">
        <f t="shared" si="230"/>
        <v>0</v>
      </c>
      <c r="BW440" s="82">
        <f t="shared" si="230"/>
        <v>0</v>
      </c>
      <c r="BX440" s="82">
        <f t="shared" ref="BX440:CG440" si="231">SUM(BX441:BX449)</f>
        <v>0</v>
      </c>
      <c r="BY440" s="82">
        <f t="shared" si="231"/>
        <v>0</v>
      </c>
      <c r="BZ440" s="82">
        <f t="shared" si="231"/>
        <v>0</v>
      </c>
      <c r="CA440" s="82">
        <f t="shared" si="231"/>
        <v>0</v>
      </c>
      <c r="CB440" s="82">
        <f t="shared" si="231"/>
        <v>0</v>
      </c>
      <c r="CC440" s="82">
        <f t="shared" si="231"/>
        <v>0</v>
      </c>
      <c r="CD440" s="82">
        <f t="shared" si="231"/>
        <v>0</v>
      </c>
      <c r="CE440" s="82">
        <f t="shared" si="231"/>
        <v>0</v>
      </c>
      <c r="CF440" s="82">
        <f t="shared" si="231"/>
        <v>0</v>
      </c>
      <c r="CG440" s="83">
        <f t="shared" si="231"/>
        <v>0</v>
      </c>
      <c r="CH440" s="112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15"/>
      <c r="D441" s="114"/>
      <c r="E441" s="65"/>
      <c r="F441" s="72" t="s">
        <v>35</v>
      </c>
      <c r="G441" s="109" t="s">
        <v>199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12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15"/>
      <c r="D442" s="114"/>
      <c r="E442" s="65"/>
      <c r="F442" s="72" t="s">
        <v>47</v>
      </c>
      <c r="G442" s="109" t="s">
        <v>200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13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15"/>
      <c r="D443" s="115"/>
      <c r="E443" s="65"/>
      <c r="F443" s="72" t="s">
        <v>69</v>
      </c>
      <c r="G443" s="109" t="s">
        <v>201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13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15"/>
      <c r="D444" s="115"/>
      <c r="E444" s="65"/>
      <c r="F444" s="72" t="s">
        <v>71</v>
      </c>
      <c r="G444" s="109" t="s">
        <v>202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13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15"/>
      <c r="D445" s="115"/>
      <c r="E445" s="65"/>
      <c r="F445" s="72" t="s">
        <v>94</v>
      </c>
      <c r="G445" s="109" t="s">
        <v>203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13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15"/>
      <c r="D446" s="115"/>
      <c r="E446" s="65"/>
      <c r="F446" s="72" t="s">
        <v>96</v>
      </c>
      <c r="G446" s="109" t="s">
        <v>204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13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15"/>
      <c r="D447" s="115"/>
      <c r="E447" s="65"/>
      <c r="F447" s="72" t="s">
        <v>205</v>
      </c>
      <c r="G447" s="109" t="s">
        <v>206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13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15"/>
      <c r="D448" s="115"/>
      <c r="E448" s="65"/>
      <c r="F448" s="72" t="s">
        <v>207</v>
      </c>
      <c r="G448" s="109" t="s">
        <v>208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12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15"/>
      <c r="D449" s="115"/>
      <c r="E449" s="65"/>
      <c r="F449" s="72" t="s">
        <v>209</v>
      </c>
      <c r="G449" s="109" t="s">
        <v>6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13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14"/>
      <c r="D450" s="116" t="s">
        <v>195</v>
      </c>
      <c r="E450" s="91" t="s">
        <v>30</v>
      </c>
      <c r="F450" s="84"/>
      <c r="G450" s="63"/>
      <c r="H450" s="63"/>
      <c r="I450" s="63"/>
      <c r="J450" s="55">
        <f t="shared" si="205"/>
        <v>0</v>
      </c>
      <c r="K450" s="82">
        <f>SUM(K451:K453)</f>
        <v>0</v>
      </c>
      <c r="L450" s="82">
        <f t="shared" ref="L450:BW450" si="233">SUM(L451:L453)</f>
        <v>0</v>
      </c>
      <c r="M450" s="82">
        <f t="shared" si="233"/>
        <v>0</v>
      </c>
      <c r="N450" s="82">
        <f t="shared" si="233"/>
        <v>0</v>
      </c>
      <c r="O450" s="82">
        <f t="shared" si="233"/>
        <v>0</v>
      </c>
      <c r="P450" s="82">
        <f t="shared" si="233"/>
        <v>0</v>
      </c>
      <c r="Q450" s="82">
        <f t="shared" si="233"/>
        <v>0</v>
      </c>
      <c r="R450" s="82">
        <f t="shared" si="233"/>
        <v>0</v>
      </c>
      <c r="S450" s="82">
        <f t="shared" si="233"/>
        <v>0</v>
      </c>
      <c r="T450" s="82">
        <f t="shared" si="233"/>
        <v>0</v>
      </c>
      <c r="U450" s="82">
        <f t="shared" si="233"/>
        <v>0</v>
      </c>
      <c r="V450" s="82">
        <f t="shared" si="233"/>
        <v>0</v>
      </c>
      <c r="W450" s="82">
        <f t="shared" si="233"/>
        <v>0</v>
      </c>
      <c r="X450" s="82">
        <f t="shared" si="233"/>
        <v>0</v>
      </c>
      <c r="Y450" s="82">
        <f t="shared" si="233"/>
        <v>0</v>
      </c>
      <c r="Z450" s="82">
        <f t="shared" si="233"/>
        <v>0</v>
      </c>
      <c r="AA450" s="82">
        <f t="shared" si="233"/>
        <v>0</v>
      </c>
      <c r="AB450" s="82">
        <f t="shared" si="233"/>
        <v>0</v>
      </c>
      <c r="AC450" s="82">
        <f t="shared" si="233"/>
        <v>0</v>
      </c>
      <c r="AD450" s="82">
        <f t="shared" si="233"/>
        <v>0</v>
      </c>
      <c r="AE450" s="82">
        <f t="shared" si="233"/>
        <v>0</v>
      </c>
      <c r="AF450" s="82">
        <f t="shared" si="233"/>
        <v>0</v>
      </c>
      <c r="AG450" s="82">
        <f t="shared" si="233"/>
        <v>0</v>
      </c>
      <c r="AH450" s="82">
        <f t="shared" si="233"/>
        <v>0</v>
      </c>
      <c r="AI450" s="82">
        <f t="shared" si="233"/>
        <v>0</v>
      </c>
      <c r="AJ450" s="82">
        <f t="shared" si="233"/>
        <v>0</v>
      </c>
      <c r="AK450" s="82">
        <f t="shared" si="233"/>
        <v>0</v>
      </c>
      <c r="AL450" s="82">
        <f t="shared" si="233"/>
        <v>0</v>
      </c>
      <c r="AM450" s="82">
        <f t="shared" si="233"/>
        <v>0</v>
      </c>
      <c r="AN450" s="82">
        <f t="shared" si="233"/>
        <v>0</v>
      </c>
      <c r="AO450" s="82">
        <f t="shared" si="233"/>
        <v>0</v>
      </c>
      <c r="AP450" s="82">
        <f t="shared" si="233"/>
        <v>0</v>
      </c>
      <c r="AQ450" s="82">
        <f t="shared" si="233"/>
        <v>0</v>
      </c>
      <c r="AR450" s="82">
        <f t="shared" si="233"/>
        <v>0</v>
      </c>
      <c r="AS450" s="82">
        <f t="shared" si="233"/>
        <v>0</v>
      </c>
      <c r="AT450" s="82">
        <f t="shared" si="233"/>
        <v>0</v>
      </c>
      <c r="AU450" s="82">
        <f t="shared" si="233"/>
        <v>0</v>
      </c>
      <c r="AV450" s="82">
        <f t="shared" si="233"/>
        <v>0</v>
      </c>
      <c r="AW450" s="82">
        <f t="shared" si="233"/>
        <v>0</v>
      </c>
      <c r="AX450" s="82">
        <f t="shared" si="233"/>
        <v>0</v>
      </c>
      <c r="AY450" s="82">
        <f t="shared" si="233"/>
        <v>0</v>
      </c>
      <c r="AZ450" s="82">
        <f t="shared" si="233"/>
        <v>0</v>
      </c>
      <c r="BA450" s="82">
        <f t="shared" si="233"/>
        <v>0</v>
      </c>
      <c r="BB450" s="82">
        <f t="shared" si="233"/>
        <v>0</v>
      </c>
      <c r="BC450" s="82">
        <f t="shared" si="233"/>
        <v>0</v>
      </c>
      <c r="BD450" s="82">
        <f t="shared" si="233"/>
        <v>0</v>
      </c>
      <c r="BE450" s="82">
        <f t="shared" si="233"/>
        <v>0</v>
      </c>
      <c r="BF450" s="82">
        <f t="shared" si="233"/>
        <v>0</v>
      </c>
      <c r="BG450" s="82">
        <f t="shared" si="233"/>
        <v>0</v>
      </c>
      <c r="BH450" s="82">
        <f t="shared" si="233"/>
        <v>0</v>
      </c>
      <c r="BI450" s="82">
        <f t="shared" si="233"/>
        <v>0</v>
      </c>
      <c r="BJ450" s="82">
        <f t="shared" si="233"/>
        <v>0</v>
      </c>
      <c r="BK450" s="82">
        <f t="shared" si="233"/>
        <v>0</v>
      </c>
      <c r="BL450" s="82">
        <f t="shared" si="233"/>
        <v>0</v>
      </c>
      <c r="BM450" s="82">
        <f t="shared" si="233"/>
        <v>0</v>
      </c>
      <c r="BN450" s="82">
        <f t="shared" si="233"/>
        <v>0</v>
      </c>
      <c r="BO450" s="82">
        <f t="shared" si="233"/>
        <v>0</v>
      </c>
      <c r="BP450" s="82">
        <f t="shared" si="233"/>
        <v>0</v>
      </c>
      <c r="BQ450" s="82">
        <f t="shared" si="233"/>
        <v>0</v>
      </c>
      <c r="BR450" s="82">
        <f t="shared" si="233"/>
        <v>0</v>
      </c>
      <c r="BS450" s="82">
        <f t="shared" si="233"/>
        <v>0</v>
      </c>
      <c r="BT450" s="82">
        <f t="shared" si="233"/>
        <v>0</v>
      </c>
      <c r="BU450" s="82">
        <f t="shared" si="233"/>
        <v>0</v>
      </c>
      <c r="BV450" s="82">
        <f t="shared" si="233"/>
        <v>0</v>
      </c>
      <c r="BW450" s="82">
        <f t="shared" si="233"/>
        <v>0</v>
      </c>
      <c r="BX450" s="82">
        <f t="shared" ref="BX450:CG450" si="234">SUM(BX451:BX453)</f>
        <v>0</v>
      </c>
      <c r="BY450" s="82">
        <f t="shared" si="234"/>
        <v>0</v>
      </c>
      <c r="BZ450" s="82">
        <f t="shared" si="234"/>
        <v>0</v>
      </c>
      <c r="CA450" s="82">
        <f t="shared" si="234"/>
        <v>0</v>
      </c>
      <c r="CB450" s="82">
        <f t="shared" si="234"/>
        <v>0</v>
      </c>
      <c r="CC450" s="82">
        <f t="shared" si="234"/>
        <v>0</v>
      </c>
      <c r="CD450" s="82">
        <f t="shared" si="234"/>
        <v>0</v>
      </c>
      <c r="CE450" s="82">
        <f t="shared" si="234"/>
        <v>0</v>
      </c>
      <c r="CF450" s="82">
        <f t="shared" si="234"/>
        <v>0</v>
      </c>
      <c r="CG450" s="83">
        <f t="shared" si="234"/>
        <v>0</v>
      </c>
      <c r="CH450" s="113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15"/>
      <c r="D451" s="115"/>
      <c r="E451" s="65" t="s">
        <v>15</v>
      </c>
      <c r="F451" s="87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13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15"/>
      <c r="D452" s="115"/>
      <c r="E452" s="65" t="s">
        <v>17</v>
      </c>
      <c r="F452" s="87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13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15"/>
      <c r="D453" s="115"/>
      <c r="E453" s="65" t="s">
        <v>19</v>
      </c>
      <c r="F453" s="87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13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15"/>
      <c r="D454" s="115"/>
      <c r="E454" s="65"/>
      <c r="F454" s="87"/>
      <c r="G454" s="65"/>
      <c r="H454" s="65"/>
      <c r="I454" s="65"/>
      <c r="J454" s="11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13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56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12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14"/>
      <c r="D456" s="116" t="s">
        <v>184</v>
      </c>
      <c r="E456" s="91" t="s">
        <v>14</v>
      </c>
      <c r="F456" s="84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12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14"/>
      <c r="D457" s="114"/>
      <c r="E457" s="84" t="s">
        <v>15</v>
      </c>
      <c r="F457" s="85" t="s">
        <v>36</v>
      </c>
      <c r="G457" s="63"/>
      <c r="H457" s="63"/>
      <c r="I457" s="63"/>
      <c r="J457" s="55">
        <f t="shared" si="237"/>
        <v>0</v>
      </c>
      <c r="K457" s="82">
        <f>SUM(K458,K461)</f>
        <v>0</v>
      </c>
      <c r="L457" s="82">
        <f t="shared" ref="L457:BW457" si="240">SUM(L458,L461)</f>
        <v>0</v>
      </c>
      <c r="M457" s="82">
        <f t="shared" si="240"/>
        <v>0</v>
      </c>
      <c r="N457" s="82">
        <f t="shared" si="240"/>
        <v>0</v>
      </c>
      <c r="O457" s="82">
        <f t="shared" si="240"/>
        <v>0</v>
      </c>
      <c r="P457" s="82">
        <f t="shared" si="240"/>
        <v>0</v>
      </c>
      <c r="Q457" s="82">
        <f t="shared" si="240"/>
        <v>0</v>
      </c>
      <c r="R457" s="82">
        <f t="shared" si="240"/>
        <v>0</v>
      </c>
      <c r="S457" s="82">
        <f t="shared" si="240"/>
        <v>0</v>
      </c>
      <c r="T457" s="82">
        <f t="shared" si="240"/>
        <v>0</v>
      </c>
      <c r="U457" s="82">
        <f t="shared" si="240"/>
        <v>0</v>
      </c>
      <c r="V457" s="82">
        <f t="shared" si="240"/>
        <v>0</v>
      </c>
      <c r="W457" s="82">
        <f t="shared" si="240"/>
        <v>0</v>
      </c>
      <c r="X457" s="82">
        <f t="shared" si="240"/>
        <v>0</v>
      </c>
      <c r="Y457" s="82">
        <f t="shared" si="240"/>
        <v>0</v>
      </c>
      <c r="Z457" s="82">
        <f t="shared" si="240"/>
        <v>0</v>
      </c>
      <c r="AA457" s="82">
        <f t="shared" si="240"/>
        <v>0</v>
      </c>
      <c r="AB457" s="82">
        <f t="shared" si="240"/>
        <v>0</v>
      </c>
      <c r="AC457" s="82">
        <f t="shared" si="240"/>
        <v>0</v>
      </c>
      <c r="AD457" s="82">
        <f t="shared" si="240"/>
        <v>0</v>
      </c>
      <c r="AE457" s="82">
        <f t="shared" si="240"/>
        <v>0</v>
      </c>
      <c r="AF457" s="82">
        <f t="shared" si="240"/>
        <v>0</v>
      </c>
      <c r="AG457" s="82">
        <f t="shared" si="240"/>
        <v>0</v>
      </c>
      <c r="AH457" s="82">
        <f t="shared" si="240"/>
        <v>0</v>
      </c>
      <c r="AI457" s="82">
        <f t="shared" si="240"/>
        <v>0</v>
      </c>
      <c r="AJ457" s="82">
        <f t="shared" si="240"/>
        <v>0</v>
      </c>
      <c r="AK457" s="82">
        <f t="shared" si="240"/>
        <v>0</v>
      </c>
      <c r="AL457" s="82">
        <f t="shared" si="240"/>
        <v>0</v>
      </c>
      <c r="AM457" s="82">
        <f t="shared" si="240"/>
        <v>0</v>
      </c>
      <c r="AN457" s="82">
        <f t="shared" si="240"/>
        <v>0</v>
      </c>
      <c r="AO457" s="82">
        <f t="shared" si="240"/>
        <v>0</v>
      </c>
      <c r="AP457" s="82">
        <f t="shared" si="240"/>
        <v>0</v>
      </c>
      <c r="AQ457" s="82">
        <f t="shared" si="240"/>
        <v>0</v>
      </c>
      <c r="AR457" s="82">
        <f t="shared" si="240"/>
        <v>0</v>
      </c>
      <c r="AS457" s="82">
        <f t="shared" si="240"/>
        <v>0</v>
      </c>
      <c r="AT457" s="82">
        <f t="shared" si="240"/>
        <v>0</v>
      </c>
      <c r="AU457" s="82">
        <f t="shared" si="240"/>
        <v>0</v>
      </c>
      <c r="AV457" s="82">
        <f t="shared" si="240"/>
        <v>0</v>
      </c>
      <c r="AW457" s="82">
        <f t="shared" si="240"/>
        <v>0</v>
      </c>
      <c r="AX457" s="82">
        <f t="shared" si="240"/>
        <v>0</v>
      </c>
      <c r="AY457" s="82">
        <f t="shared" si="240"/>
        <v>0</v>
      </c>
      <c r="AZ457" s="82">
        <f t="shared" si="240"/>
        <v>0</v>
      </c>
      <c r="BA457" s="82">
        <f t="shared" si="240"/>
        <v>0</v>
      </c>
      <c r="BB457" s="82">
        <f t="shared" si="240"/>
        <v>0</v>
      </c>
      <c r="BC457" s="82">
        <f t="shared" si="240"/>
        <v>0</v>
      </c>
      <c r="BD457" s="82">
        <f t="shared" si="240"/>
        <v>0</v>
      </c>
      <c r="BE457" s="82">
        <f t="shared" si="240"/>
        <v>0</v>
      </c>
      <c r="BF457" s="82">
        <f t="shared" si="240"/>
        <v>0</v>
      </c>
      <c r="BG457" s="82">
        <f t="shared" si="240"/>
        <v>0</v>
      </c>
      <c r="BH457" s="82">
        <f t="shared" si="240"/>
        <v>0</v>
      </c>
      <c r="BI457" s="82">
        <f t="shared" si="240"/>
        <v>0</v>
      </c>
      <c r="BJ457" s="82">
        <f t="shared" si="240"/>
        <v>0</v>
      </c>
      <c r="BK457" s="82">
        <f t="shared" si="240"/>
        <v>0</v>
      </c>
      <c r="BL457" s="82">
        <f t="shared" si="240"/>
        <v>0</v>
      </c>
      <c r="BM457" s="82">
        <f t="shared" si="240"/>
        <v>0</v>
      </c>
      <c r="BN457" s="82">
        <f t="shared" si="240"/>
        <v>0</v>
      </c>
      <c r="BO457" s="82">
        <f t="shared" si="240"/>
        <v>0</v>
      </c>
      <c r="BP457" s="82">
        <f t="shared" si="240"/>
        <v>0</v>
      </c>
      <c r="BQ457" s="82">
        <f t="shared" si="240"/>
        <v>0</v>
      </c>
      <c r="BR457" s="82">
        <f t="shared" si="240"/>
        <v>0</v>
      </c>
      <c r="BS457" s="82">
        <f t="shared" si="240"/>
        <v>0</v>
      </c>
      <c r="BT457" s="82">
        <f t="shared" si="240"/>
        <v>0</v>
      </c>
      <c r="BU457" s="82">
        <f t="shared" si="240"/>
        <v>0</v>
      </c>
      <c r="BV457" s="82">
        <f t="shared" si="240"/>
        <v>0</v>
      </c>
      <c r="BW457" s="82">
        <f t="shared" si="240"/>
        <v>0</v>
      </c>
      <c r="BX457" s="82">
        <f t="shared" ref="BX457:CG457" si="241">SUM(BX458,BX461)</f>
        <v>0</v>
      </c>
      <c r="BY457" s="82">
        <f t="shared" si="241"/>
        <v>0</v>
      </c>
      <c r="BZ457" s="82">
        <f t="shared" si="241"/>
        <v>0</v>
      </c>
      <c r="CA457" s="82">
        <f t="shared" si="241"/>
        <v>0</v>
      </c>
      <c r="CB457" s="82">
        <f t="shared" si="241"/>
        <v>0</v>
      </c>
      <c r="CC457" s="82">
        <f t="shared" si="241"/>
        <v>0</v>
      </c>
      <c r="CD457" s="82">
        <f t="shared" si="241"/>
        <v>0</v>
      </c>
      <c r="CE457" s="82">
        <f t="shared" si="241"/>
        <v>0</v>
      </c>
      <c r="CF457" s="82">
        <f t="shared" si="241"/>
        <v>0</v>
      </c>
      <c r="CG457" s="83">
        <f t="shared" si="241"/>
        <v>0</v>
      </c>
      <c r="CH457" s="113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15"/>
      <c r="D458" s="115"/>
      <c r="E458" s="84"/>
      <c r="F458" s="72" t="s">
        <v>35</v>
      </c>
      <c r="G458" s="109" t="s">
        <v>212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13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15"/>
      <c r="D459" s="115"/>
      <c r="E459" s="65"/>
      <c r="F459" s="72"/>
      <c r="G459" s="65" t="s">
        <v>37</v>
      </c>
      <c r="H459" s="109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13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15"/>
      <c r="D460" s="115"/>
      <c r="E460" s="65"/>
      <c r="F460" s="72"/>
      <c r="G460" s="65" t="s">
        <v>50</v>
      </c>
      <c r="H460" s="109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13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15"/>
      <c r="D461" s="115"/>
      <c r="E461" s="65"/>
      <c r="F461" s="72" t="s">
        <v>47</v>
      </c>
      <c r="G461" s="109" t="s">
        <v>215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13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15"/>
      <c r="D462" s="115"/>
      <c r="E462" s="65"/>
      <c r="F462" s="72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13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15"/>
      <c r="D463" s="115"/>
      <c r="E463" s="65"/>
      <c r="F463" s="72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12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14"/>
      <c r="D464" s="114"/>
      <c r="E464" s="84" t="s">
        <v>17</v>
      </c>
      <c r="F464" s="85" t="s">
        <v>48</v>
      </c>
      <c r="G464" s="63"/>
      <c r="H464" s="63"/>
      <c r="I464" s="63"/>
      <c r="J464" s="55">
        <f t="shared" si="237"/>
        <v>0</v>
      </c>
      <c r="K464" s="82">
        <f>SUM(K465,K468)</f>
        <v>0</v>
      </c>
      <c r="L464" s="82">
        <f t="shared" ref="L464:BW464" si="247">SUM(L465,L468)</f>
        <v>0</v>
      </c>
      <c r="M464" s="82">
        <f t="shared" si="247"/>
        <v>0</v>
      </c>
      <c r="N464" s="82">
        <f t="shared" si="247"/>
        <v>0</v>
      </c>
      <c r="O464" s="82">
        <f t="shared" si="247"/>
        <v>0</v>
      </c>
      <c r="P464" s="82">
        <f t="shared" si="247"/>
        <v>0</v>
      </c>
      <c r="Q464" s="82">
        <f t="shared" si="247"/>
        <v>0</v>
      </c>
      <c r="R464" s="82">
        <f t="shared" si="247"/>
        <v>0</v>
      </c>
      <c r="S464" s="82">
        <f t="shared" si="247"/>
        <v>0</v>
      </c>
      <c r="T464" s="82">
        <f t="shared" si="247"/>
        <v>0</v>
      </c>
      <c r="U464" s="82">
        <f t="shared" si="247"/>
        <v>0</v>
      </c>
      <c r="V464" s="82">
        <f t="shared" si="247"/>
        <v>0</v>
      </c>
      <c r="W464" s="82">
        <f t="shared" si="247"/>
        <v>0</v>
      </c>
      <c r="X464" s="82">
        <f t="shared" si="247"/>
        <v>0</v>
      </c>
      <c r="Y464" s="82">
        <f t="shared" si="247"/>
        <v>0</v>
      </c>
      <c r="Z464" s="82">
        <f t="shared" si="247"/>
        <v>0</v>
      </c>
      <c r="AA464" s="82">
        <f t="shared" si="247"/>
        <v>0</v>
      </c>
      <c r="AB464" s="82">
        <f t="shared" si="247"/>
        <v>0</v>
      </c>
      <c r="AC464" s="82">
        <f t="shared" si="247"/>
        <v>0</v>
      </c>
      <c r="AD464" s="82">
        <f t="shared" si="247"/>
        <v>0</v>
      </c>
      <c r="AE464" s="82">
        <f t="shared" si="247"/>
        <v>0</v>
      </c>
      <c r="AF464" s="82">
        <f t="shared" si="247"/>
        <v>0</v>
      </c>
      <c r="AG464" s="82">
        <f t="shared" si="247"/>
        <v>0</v>
      </c>
      <c r="AH464" s="82">
        <f t="shared" si="247"/>
        <v>0</v>
      </c>
      <c r="AI464" s="82">
        <f t="shared" si="247"/>
        <v>0</v>
      </c>
      <c r="AJ464" s="82">
        <f t="shared" si="247"/>
        <v>0</v>
      </c>
      <c r="AK464" s="82">
        <f t="shared" si="247"/>
        <v>0</v>
      </c>
      <c r="AL464" s="82">
        <f t="shared" si="247"/>
        <v>0</v>
      </c>
      <c r="AM464" s="82">
        <f t="shared" si="247"/>
        <v>0</v>
      </c>
      <c r="AN464" s="82">
        <f t="shared" si="247"/>
        <v>0</v>
      </c>
      <c r="AO464" s="82">
        <f t="shared" si="247"/>
        <v>0</v>
      </c>
      <c r="AP464" s="82">
        <f t="shared" si="247"/>
        <v>0</v>
      </c>
      <c r="AQ464" s="82">
        <f t="shared" si="247"/>
        <v>0</v>
      </c>
      <c r="AR464" s="82">
        <f t="shared" si="247"/>
        <v>0</v>
      </c>
      <c r="AS464" s="82">
        <f t="shared" si="247"/>
        <v>0</v>
      </c>
      <c r="AT464" s="82">
        <f t="shared" si="247"/>
        <v>0</v>
      </c>
      <c r="AU464" s="82">
        <f t="shared" si="247"/>
        <v>0</v>
      </c>
      <c r="AV464" s="82">
        <f t="shared" si="247"/>
        <v>0</v>
      </c>
      <c r="AW464" s="82">
        <f t="shared" si="247"/>
        <v>0</v>
      </c>
      <c r="AX464" s="82">
        <f t="shared" si="247"/>
        <v>0</v>
      </c>
      <c r="AY464" s="82">
        <f t="shared" si="247"/>
        <v>0</v>
      </c>
      <c r="AZ464" s="82">
        <f t="shared" si="247"/>
        <v>0</v>
      </c>
      <c r="BA464" s="82">
        <f t="shared" si="247"/>
        <v>0</v>
      </c>
      <c r="BB464" s="82">
        <f t="shared" si="247"/>
        <v>0</v>
      </c>
      <c r="BC464" s="82">
        <f t="shared" si="247"/>
        <v>0</v>
      </c>
      <c r="BD464" s="82">
        <f t="shared" si="247"/>
        <v>0</v>
      </c>
      <c r="BE464" s="82">
        <f t="shared" si="247"/>
        <v>0</v>
      </c>
      <c r="BF464" s="82">
        <f t="shared" si="247"/>
        <v>0</v>
      </c>
      <c r="BG464" s="82">
        <f t="shared" si="247"/>
        <v>0</v>
      </c>
      <c r="BH464" s="82">
        <f t="shared" si="247"/>
        <v>0</v>
      </c>
      <c r="BI464" s="82">
        <f t="shared" si="247"/>
        <v>0</v>
      </c>
      <c r="BJ464" s="82">
        <f t="shared" si="247"/>
        <v>0</v>
      </c>
      <c r="BK464" s="82">
        <f t="shared" si="247"/>
        <v>0</v>
      </c>
      <c r="BL464" s="82">
        <f t="shared" si="247"/>
        <v>0</v>
      </c>
      <c r="BM464" s="82">
        <f t="shared" si="247"/>
        <v>0</v>
      </c>
      <c r="BN464" s="82">
        <f t="shared" si="247"/>
        <v>0</v>
      </c>
      <c r="BO464" s="82">
        <f t="shared" si="247"/>
        <v>0</v>
      </c>
      <c r="BP464" s="82">
        <f t="shared" si="247"/>
        <v>0</v>
      </c>
      <c r="BQ464" s="82">
        <f t="shared" si="247"/>
        <v>0</v>
      </c>
      <c r="BR464" s="82">
        <f t="shared" si="247"/>
        <v>0</v>
      </c>
      <c r="BS464" s="82">
        <f t="shared" si="247"/>
        <v>0</v>
      </c>
      <c r="BT464" s="82">
        <f t="shared" si="247"/>
        <v>0</v>
      </c>
      <c r="BU464" s="82">
        <f t="shared" si="247"/>
        <v>0</v>
      </c>
      <c r="BV464" s="82">
        <f t="shared" si="247"/>
        <v>0</v>
      </c>
      <c r="BW464" s="82">
        <f t="shared" si="247"/>
        <v>0</v>
      </c>
      <c r="BX464" s="82">
        <f t="shared" ref="BX464:CG464" si="248">SUM(BX465,BX468)</f>
        <v>0</v>
      </c>
      <c r="BY464" s="82">
        <f t="shared" si="248"/>
        <v>0</v>
      </c>
      <c r="BZ464" s="82">
        <f t="shared" si="248"/>
        <v>0</v>
      </c>
      <c r="CA464" s="82">
        <f t="shared" si="248"/>
        <v>0</v>
      </c>
      <c r="CB464" s="82">
        <f t="shared" si="248"/>
        <v>0</v>
      </c>
      <c r="CC464" s="82">
        <f t="shared" si="248"/>
        <v>0</v>
      </c>
      <c r="CD464" s="82">
        <f t="shared" si="248"/>
        <v>0</v>
      </c>
      <c r="CE464" s="82">
        <f t="shared" si="248"/>
        <v>0</v>
      </c>
      <c r="CF464" s="82">
        <f t="shared" si="248"/>
        <v>0</v>
      </c>
      <c r="CG464" s="83">
        <f t="shared" si="248"/>
        <v>0</v>
      </c>
      <c r="CH464" s="113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15"/>
      <c r="D465" s="115"/>
      <c r="E465" s="65"/>
      <c r="F465" s="72" t="s">
        <v>35</v>
      </c>
      <c r="G465" s="109" t="s">
        <v>212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13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15"/>
      <c r="D466" s="115"/>
      <c r="E466" s="65"/>
      <c r="F466" s="72"/>
      <c r="G466" s="65" t="s">
        <v>37</v>
      </c>
      <c r="H466" s="109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13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15"/>
      <c r="D467" s="115"/>
      <c r="E467" s="65"/>
      <c r="F467" s="72"/>
      <c r="G467" s="65" t="s">
        <v>50</v>
      </c>
      <c r="H467" s="109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13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15"/>
      <c r="D468" s="115"/>
      <c r="E468" s="65"/>
      <c r="F468" s="72" t="s">
        <v>47</v>
      </c>
      <c r="G468" s="109" t="s">
        <v>215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13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15"/>
      <c r="D469" s="115"/>
      <c r="E469" s="65"/>
      <c r="F469" s="72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13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15"/>
      <c r="D470" s="118"/>
      <c r="E470" s="65"/>
      <c r="F470" s="72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13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14"/>
      <c r="D471" s="116" t="s">
        <v>195</v>
      </c>
      <c r="E471" s="91" t="s">
        <v>30</v>
      </c>
      <c r="F471" s="84"/>
      <c r="G471" s="63"/>
      <c r="H471" s="63"/>
      <c r="I471" s="63"/>
      <c r="J471" s="55">
        <f t="shared" si="237"/>
        <v>0</v>
      </c>
      <c r="K471" s="82">
        <f>SUM(K472,K479)</f>
        <v>0</v>
      </c>
      <c r="L471" s="82">
        <f t="shared" ref="L471:BW471" si="253">SUM(L472,L479)</f>
        <v>0</v>
      </c>
      <c r="M471" s="82">
        <f t="shared" si="253"/>
        <v>0</v>
      </c>
      <c r="N471" s="82">
        <f t="shared" si="253"/>
        <v>0</v>
      </c>
      <c r="O471" s="82">
        <f t="shared" si="253"/>
        <v>0</v>
      </c>
      <c r="P471" s="82">
        <f t="shared" si="253"/>
        <v>0</v>
      </c>
      <c r="Q471" s="82">
        <f t="shared" si="253"/>
        <v>0</v>
      </c>
      <c r="R471" s="82">
        <f t="shared" si="253"/>
        <v>0</v>
      </c>
      <c r="S471" s="82">
        <f t="shared" si="253"/>
        <v>0</v>
      </c>
      <c r="T471" s="82">
        <f t="shared" si="253"/>
        <v>0</v>
      </c>
      <c r="U471" s="82">
        <f t="shared" si="253"/>
        <v>0</v>
      </c>
      <c r="V471" s="82">
        <f t="shared" si="253"/>
        <v>0</v>
      </c>
      <c r="W471" s="82">
        <f t="shared" si="253"/>
        <v>0</v>
      </c>
      <c r="X471" s="82">
        <f t="shared" si="253"/>
        <v>0</v>
      </c>
      <c r="Y471" s="82">
        <f t="shared" si="253"/>
        <v>0</v>
      </c>
      <c r="Z471" s="82">
        <f t="shared" si="253"/>
        <v>0</v>
      </c>
      <c r="AA471" s="82">
        <f t="shared" si="253"/>
        <v>0</v>
      </c>
      <c r="AB471" s="82">
        <f t="shared" si="253"/>
        <v>0</v>
      </c>
      <c r="AC471" s="82">
        <f t="shared" si="253"/>
        <v>0</v>
      </c>
      <c r="AD471" s="82">
        <f t="shared" si="253"/>
        <v>0</v>
      </c>
      <c r="AE471" s="82">
        <f t="shared" si="253"/>
        <v>0</v>
      </c>
      <c r="AF471" s="82">
        <f t="shared" si="253"/>
        <v>0</v>
      </c>
      <c r="AG471" s="82">
        <f t="shared" si="253"/>
        <v>0</v>
      </c>
      <c r="AH471" s="82">
        <f t="shared" si="253"/>
        <v>0</v>
      </c>
      <c r="AI471" s="82">
        <f t="shared" si="253"/>
        <v>0</v>
      </c>
      <c r="AJ471" s="82">
        <f t="shared" si="253"/>
        <v>0</v>
      </c>
      <c r="AK471" s="82">
        <f t="shared" si="253"/>
        <v>0</v>
      </c>
      <c r="AL471" s="82">
        <f t="shared" si="253"/>
        <v>0</v>
      </c>
      <c r="AM471" s="82">
        <f t="shared" si="253"/>
        <v>0</v>
      </c>
      <c r="AN471" s="82">
        <f t="shared" si="253"/>
        <v>0</v>
      </c>
      <c r="AO471" s="82">
        <f t="shared" si="253"/>
        <v>0</v>
      </c>
      <c r="AP471" s="82">
        <f t="shared" si="253"/>
        <v>0</v>
      </c>
      <c r="AQ471" s="82">
        <f t="shared" si="253"/>
        <v>0</v>
      </c>
      <c r="AR471" s="82">
        <f t="shared" si="253"/>
        <v>0</v>
      </c>
      <c r="AS471" s="82">
        <f t="shared" si="253"/>
        <v>0</v>
      </c>
      <c r="AT471" s="82">
        <f t="shared" si="253"/>
        <v>0</v>
      </c>
      <c r="AU471" s="82">
        <f t="shared" si="253"/>
        <v>0</v>
      </c>
      <c r="AV471" s="82">
        <f t="shared" si="253"/>
        <v>0</v>
      </c>
      <c r="AW471" s="82">
        <f t="shared" si="253"/>
        <v>0</v>
      </c>
      <c r="AX471" s="82">
        <f t="shared" si="253"/>
        <v>0</v>
      </c>
      <c r="AY471" s="82">
        <f t="shared" si="253"/>
        <v>0</v>
      </c>
      <c r="AZ471" s="82">
        <f t="shared" si="253"/>
        <v>0</v>
      </c>
      <c r="BA471" s="82">
        <f t="shared" si="253"/>
        <v>0</v>
      </c>
      <c r="BB471" s="82">
        <f t="shared" si="253"/>
        <v>0</v>
      </c>
      <c r="BC471" s="82">
        <f t="shared" si="253"/>
        <v>0</v>
      </c>
      <c r="BD471" s="82">
        <f t="shared" si="253"/>
        <v>0</v>
      </c>
      <c r="BE471" s="82">
        <f t="shared" si="253"/>
        <v>0</v>
      </c>
      <c r="BF471" s="82">
        <f t="shared" si="253"/>
        <v>0</v>
      </c>
      <c r="BG471" s="82">
        <f t="shared" si="253"/>
        <v>0</v>
      </c>
      <c r="BH471" s="82">
        <f t="shared" si="253"/>
        <v>0</v>
      </c>
      <c r="BI471" s="82">
        <f t="shared" si="253"/>
        <v>0</v>
      </c>
      <c r="BJ471" s="82">
        <f t="shared" si="253"/>
        <v>0</v>
      </c>
      <c r="BK471" s="82">
        <f t="shared" si="253"/>
        <v>0</v>
      </c>
      <c r="BL471" s="82">
        <f t="shared" si="253"/>
        <v>0</v>
      </c>
      <c r="BM471" s="82">
        <f t="shared" si="253"/>
        <v>0</v>
      </c>
      <c r="BN471" s="82">
        <f t="shared" si="253"/>
        <v>0</v>
      </c>
      <c r="BO471" s="82">
        <f t="shared" si="253"/>
        <v>0</v>
      </c>
      <c r="BP471" s="82">
        <f t="shared" si="253"/>
        <v>0</v>
      </c>
      <c r="BQ471" s="82">
        <f t="shared" si="253"/>
        <v>0</v>
      </c>
      <c r="BR471" s="82">
        <f t="shared" si="253"/>
        <v>0</v>
      </c>
      <c r="BS471" s="82">
        <f t="shared" si="253"/>
        <v>0</v>
      </c>
      <c r="BT471" s="82">
        <f t="shared" si="253"/>
        <v>0</v>
      </c>
      <c r="BU471" s="82">
        <f t="shared" si="253"/>
        <v>0</v>
      </c>
      <c r="BV471" s="82">
        <f t="shared" si="253"/>
        <v>0</v>
      </c>
      <c r="BW471" s="82">
        <f t="shared" si="253"/>
        <v>0</v>
      </c>
      <c r="BX471" s="82">
        <f t="shared" ref="BX471:CG471" si="254">SUM(BX472,BX479)</f>
        <v>0</v>
      </c>
      <c r="BY471" s="82">
        <f t="shared" si="254"/>
        <v>0</v>
      </c>
      <c r="BZ471" s="82">
        <f t="shared" si="254"/>
        <v>0</v>
      </c>
      <c r="CA471" s="82">
        <f t="shared" si="254"/>
        <v>0</v>
      </c>
      <c r="CB471" s="82">
        <f t="shared" si="254"/>
        <v>0</v>
      </c>
      <c r="CC471" s="82">
        <f t="shared" si="254"/>
        <v>0</v>
      </c>
      <c r="CD471" s="82">
        <f t="shared" si="254"/>
        <v>0</v>
      </c>
      <c r="CE471" s="82">
        <f t="shared" si="254"/>
        <v>0</v>
      </c>
      <c r="CF471" s="82">
        <f t="shared" si="254"/>
        <v>0</v>
      </c>
      <c r="CG471" s="83">
        <f t="shared" si="254"/>
        <v>0</v>
      </c>
      <c r="CH471" s="112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14"/>
      <c r="D472" s="114"/>
      <c r="E472" s="84" t="s">
        <v>15</v>
      </c>
      <c r="F472" s="85" t="s">
        <v>36</v>
      </c>
      <c r="G472" s="63"/>
      <c r="H472" s="63"/>
      <c r="I472" s="63"/>
      <c r="J472" s="55">
        <f t="shared" si="237"/>
        <v>0</v>
      </c>
      <c r="K472" s="82">
        <f>SUM(K473,K476)</f>
        <v>0</v>
      </c>
      <c r="L472" s="82">
        <f t="shared" ref="L472:BW472" si="255">SUM(L473,L476)</f>
        <v>0</v>
      </c>
      <c r="M472" s="82">
        <f t="shared" si="255"/>
        <v>0</v>
      </c>
      <c r="N472" s="82">
        <f t="shared" si="255"/>
        <v>0</v>
      </c>
      <c r="O472" s="82">
        <f t="shared" si="255"/>
        <v>0</v>
      </c>
      <c r="P472" s="82">
        <f t="shared" si="255"/>
        <v>0</v>
      </c>
      <c r="Q472" s="82">
        <f t="shared" si="255"/>
        <v>0</v>
      </c>
      <c r="R472" s="82">
        <f t="shared" si="255"/>
        <v>0</v>
      </c>
      <c r="S472" s="82">
        <f t="shared" si="255"/>
        <v>0</v>
      </c>
      <c r="T472" s="82">
        <f t="shared" si="255"/>
        <v>0</v>
      </c>
      <c r="U472" s="82">
        <f t="shared" si="255"/>
        <v>0</v>
      </c>
      <c r="V472" s="82">
        <f t="shared" si="255"/>
        <v>0</v>
      </c>
      <c r="W472" s="82">
        <f t="shared" si="255"/>
        <v>0</v>
      </c>
      <c r="X472" s="82">
        <f t="shared" si="255"/>
        <v>0</v>
      </c>
      <c r="Y472" s="82">
        <f t="shared" si="255"/>
        <v>0</v>
      </c>
      <c r="Z472" s="82">
        <f t="shared" si="255"/>
        <v>0</v>
      </c>
      <c r="AA472" s="82">
        <f t="shared" si="255"/>
        <v>0</v>
      </c>
      <c r="AB472" s="82">
        <f t="shared" si="255"/>
        <v>0</v>
      </c>
      <c r="AC472" s="82">
        <f t="shared" si="255"/>
        <v>0</v>
      </c>
      <c r="AD472" s="82">
        <f t="shared" si="255"/>
        <v>0</v>
      </c>
      <c r="AE472" s="82">
        <f t="shared" si="255"/>
        <v>0</v>
      </c>
      <c r="AF472" s="82">
        <f t="shared" si="255"/>
        <v>0</v>
      </c>
      <c r="AG472" s="82">
        <f t="shared" si="255"/>
        <v>0</v>
      </c>
      <c r="AH472" s="82">
        <f t="shared" si="255"/>
        <v>0</v>
      </c>
      <c r="AI472" s="82">
        <f t="shared" si="255"/>
        <v>0</v>
      </c>
      <c r="AJ472" s="82">
        <f t="shared" si="255"/>
        <v>0</v>
      </c>
      <c r="AK472" s="82">
        <f t="shared" si="255"/>
        <v>0</v>
      </c>
      <c r="AL472" s="82">
        <f t="shared" si="255"/>
        <v>0</v>
      </c>
      <c r="AM472" s="82">
        <f t="shared" si="255"/>
        <v>0</v>
      </c>
      <c r="AN472" s="82">
        <f t="shared" si="255"/>
        <v>0</v>
      </c>
      <c r="AO472" s="82">
        <f t="shared" si="255"/>
        <v>0</v>
      </c>
      <c r="AP472" s="82">
        <f t="shared" si="255"/>
        <v>0</v>
      </c>
      <c r="AQ472" s="82">
        <f t="shared" si="255"/>
        <v>0</v>
      </c>
      <c r="AR472" s="82">
        <f t="shared" si="255"/>
        <v>0</v>
      </c>
      <c r="AS472" s="82">
        <f t="shared" si="255"/>
        <v>0</v>
      </c>
      <c r="AT472" s="82">
        <f t="shared" si="255"/>
        <v>0</v>
      </c>
      <c r="AU472" s="82">
        <f t="shared" si="255"/>
        <v>0</v>
      </c>
      <c r="AV472" s="82">
        <f t="shared" si="255"/>
        <v>0</v>
      </c>
      <c r="AW472" s="82">
        <f t="shared" si="255"/>
        <v>0</v>
      </c>
      <c r="AX472" s="82">
        <f t="shared" si="255"/>
        <v>0</v>
      </c>
      <c r="AY472" s="82">
        <f t="shared" si="255"/>
        <v>0</v>
      </c>
      <c r="AZ472" s="82">
        <f t="shared" si="255"/>
        <v>0</v>
      </c>
      <c r="BA472" s="82">
        <f t="shared" si="255"/>
        <v>0</v>
      </c>
      <c r="BB472" s="82">
        <f t="shared" si="255"/>
        <v>0</v>
      </c>
      <c r="BC472" s="82">
        <f t="shared" si="255"/>
        <v>0</v>
      </c>
      <c r="BD472" s="82">
        <f t="shared" si="255"/>
        <v>0</v>
      </c>
      <c r="BE472" s="82">
        <f t="shared" si="255"/>
        <v>0</v>
      </c>
      <c r="BF472" s="82">
        <f t="shared" si="255"/>
        <v>0</v>
      </c>
      <c r="BG472" s="82">
        <f t="shared" si="255"/>
        <v>0</v>
      </c>
      <c r="BH472" s="82">
        <f t="shared" si="255"/>
        <v>0</v>
      </c>
      <c r="BI472" s="82">
        <f t="shared" si="255"/>
        <v>0</v>
      </c>
      <c r="BJ472" s="82">
        <f t="shared" si="255"/>
        <v>0</v>
      </c>
      <c r="BK472" s="82">
        <f t="shared" si="255"/>
        <v>0</v>
      </c>
      <c r="BL472" s="82">
        <f t="shared" si="255"/>
        <v>0</v>
      </c>
      <c r="BM472" s="82">
        <f t="shared" si="255"/>
        <v>0</v>
      </c>
      <c r="BN472" s="82">
        <f t="shared" si="255"/>
        <v>0</v>
      </c>
      <c r="BO472" s="82">
        <f t="shared" si="255"/>
        <v>0</v>
      </c>
      <c r="BP472" s="82">
        <f t="shared" si="255"/>
        <v>0</v>
      </c>
      <c r="BQ472" s="82">
        <f t="shared" si="255"/>
        <v>0</v>
      </c>
      <c r="BR472" s="82">
        <f t="shared" si="255"/>
        <v>0</v>
      </c>
      <c r="BS472" s="82">
        <f t="shared" si="255"/>
        <v>0</v>
      </c>
      <c r="BT472" s="82">
        <f t="shared" si="255"/>
        <v>0</v>
      </c>
      <c r="BU472" s="82">
        <f t="shared" si="255"/>
        <v>0</v>
      </c>
      <c r="BV472" s="82">
        <f t="shared" si="255"/>
        <v>0</v>
      </c>
      <c r="BW472" s="82">
        <f t="shared" si="255"/>
        <v>0</v>
      </c>
      <c r="BX472" s="82">
        <f t="shared" ref="BX472:CG472" si="256">SUM(BX473,BX476)</f>
        <v>0</v>
      </c>
      <c r="BY472" s="82">
        <f t="shared" si="256"/>
        <v>0</v>
      </c>
      <c r="BZ472" s="82">
        <f t="shared" si="256"/>
        <v>0</v>
      </c>
      <c r="CA472" s="82">
        <f t="shared" si="256"/>
        <v>0</v>
      </c>
      <c r="CB472" s="82">
        <f t="shared" si="256"/>
        <v>0</v>
      </c>
      <c r="CC472" s="82">
        <f t="shared" si="256"/>
        <v>0</v>
      </c>
      <c r="CD472" s="82">
        <f t="shared" si="256"/>
        <v>0</v>
      </c>
      <c r="CE472" s="82">
        <f t="shared" si="256"/>
        <v>0</v>
      </c>
      <c r="CF472" s="82">
        <f t="shared" si="256"/>
        <v>0</v>
      </c>
      <c r="CG472" s="83">
        <f t="shared" si="256"/>
        <v>0</v>
      </c>
      <c r="CH472" s="113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15"/>
      <c r="D473" s="115"/>
      <c r="E473" s="84"/>
      <c r="F473" s="72" t="s">
        <v>35</v>
      </c>
      <c r="G473" s="109" t="s">
        <v>212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13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15"/>
      <c r="D474" s="115"/>
      <c r="E474" s="65"/>
      <c r="F474" s="72"/>
      <c r="G474" s="65" t="s">
        <v>37</v>
      </c>
      <c r="H474" s="109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13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15"/>
      <c r="D475" s="115"/>
      <c r="E475" s="65"/>
      <c r="F475" s="72"/>
      <c r="G475" s="65" t="s">
        <v>50</v>
      </c>
      <c r="H475" s="109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13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15"/>
      <c r="D476" s="115"/>
      <c r="E476" s="65"/>
      <c r="F476" s="72" t="s">
        <v>47</v>
      </c>
      <c r="G476" s="109" t="s">
        <v>215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13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15"/>
      <c r="D477" s="115"/>
      <c r="E477" s="65"/>
      <c r="F477" s="72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13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15"/>
      <c r="D478" s="115"/>
      <c r="E478" s="65"/>
      <c r="F478" s="72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13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14"/>
      <c r="D479" s="114"/>
      <c r="E479" s="84" t="s">
        <v>17</v>
      </c>
      <c r="F479" s="85" t="s">
        <v>48</v>
      </c>
      <c r="G479" s="63"/>
      <c r="H479" s="63"/>
      <c r="I479" s="63"/>
      <c r="J479" s="55">
        <f t="shared" si="237"/>
        <v>0</v>
      </c>
      <c r="K479" s="82">
        <f>SUM(K480,K483)</f>
        <v>0</v>
      </c>
      <c r="L479" s="82">
        <f t="shared" ref="L479:BW479" si="262">SUM(L480,L483)</f>
        <v>0</v>
      </c>
      <c r="M479" s="82">
        <f t="shared" si="262"/>
        <v>0</v>
      </c>
      <c r="N479" s="82">
        <f t="shared" si="262"/>
        <v>0</v>
      </c>
      <c r="O479" s="82">
        <f t="shared" si="262"/>
        <v>0</v>
      </c>
      <c r="P479" s="82">
        <f t="shared" si="262"/>
        <v>0</v>
      </c>
      <c r="Q479" s="82">
        <f t="shared" si="262"/>
        <v>0</v>
      </c>
      <c r="R479" s="82">
        <f t="shared" si="262"/>
        <v>0</v>
      </c>
      <c r="S479" s="82">
        <f t="shared" si="262"/>
        <v>0</v>
      </c>
      <c r="T479" s="82">
        <f t="shared" si="262"/>
        <v>0</v>
      </c>
      <c r="U479" s="82">
        <f t="shared" si="262"/>
        <v>0</v>
      </c>
      <c r="V479" s="82">
        <f t="shared" si="262"/>
        <v>0</v>
      </c>
      <c r="W479" s="82">
        <f t="shared" si="262"/>
        <v>0</v>
      </c>
      <c r="X479" s="82">
        <f t="shared" si="262"/>
        <v>0</v>
      </c>
      <c r="Y479" s="82">
        <f t="shared" si="262"/>
        <v>0</v>
      </c>
      <c r="Z479" s="82">
        <f t="shared" si="262"/>
        <v>0</v>
      </c>
      <c r="AA479" s="82">
        <f t="shared" si="262"/>
        <v>0</v>
      </c>
      <c r="AB479" s="82">
        <f t="shared" si="262"/>
        <v>0</v>
      </c>
      <c r="AC479" s="82">
        <f t="shared" si="262"/>
        <v>0</v>
      </c>
      <c r="AD479" s="82">
        <f t="shared" si="262"/>
        <v>0</v>
      </c>
      <c r="AE479" s="82">
        <f t="shared" si="262"/>
        <v>0</v>
      </c>
      <c r="AF479" s="82">
        <f t="shared" si="262"/>
        <v>0</v>
      </c>
      <c r="AG479" s="82">
        <f t="shared" si="262"/>
        <v>0</v>
      </c>
      <c r="AH479" s="82">
        <f t="shared" si="262"/>
        <v>0</v>
      </c>
      <c r="AI479" s="82">
        <f t="shared" si="262"/>
        <v>0</v>
      </c>
      <c r="AJ479" s="82">
        <f t="shared" si="262"/>
        <v>0</v>
      </c>
      <c r="AK479" s="82">
        <f t="shared" si="262"/>
        <v>0</v>
      </c>
      <c r="AL479" s="82">
        <f t="shared" si="262"/>
        <v>0</v>
      </c>
      <c r="AM479" s="82">
        <f t="shared" si="262"/>
        <v>0</v>
      </c>
      <c r="AN479" s="82">
        <f t="shared" si="262"/>
        <v>0</v>
      </c>
      <c r="AO479" s="82">
        <f t="shared" si="262"/>
        <v>0</v>
      </c>
      <c r="AP479" s="82">
        <f t="shared" si="262"/>
        <v>0</v>
      </c>
      <c r="AQ479" s="82">
        <f t="shared" si="262"/>
        <v>0</v>
      </c>
      <c r="AR479" s="82">
        <f t="shared" si="262"/>
        <v>0</v>
      </c>
      <c r="AS479" s="82">
        <f t="shared" si="262"/>
        <v>0</v>
      </c>
      <c r="AT479" s="82">
        <f t="shared" si="262"/>
        <v>0</v>
      </c>
      <c r="AU479" s="82">
        <f t="shared" si="262"/>
        <v>0</v>
      </c>
      <c r="AV479" s="82">
        <f t="shared" si="262"/>
        <v>0</v>
      </c>
      <c r="AW479" s="82">
        <f t="shared" si="262"/>
        <v>0</v>
      </c>
      <c r="AX479" s="82">
        <f t="shared" si="262"/>
        <v>0</v>
      </c>
      <c r="AY479" s="82">
        <f t="shared" si="262"/>
        <v>0</v>
      </c>
      <c r="AZ479" s="82">
        <f t="shared" si="262"/>
        <v>0</v>
      </c>
      <c r="BA479" s="82">
        <f t="shared" si="262"/>
        <v>0</v>
      </c>
      <c r="BB479" s="82">
        <f t="shared" si="262"/>
        <v>0</v>
      </c>
      <c r="BC479" s="82">
        <f t="shared" si="262"/>
        <v>0</v>
      </c>
      <c r="BD479" s="82">
        <f t="shared" si="262"/>
        <v>0</v>
      </c>
      <c r="BE479" s="82">
        <f t="shared" si="262"/>
        <v>0</v>
      </c>
      <c r="BF479" s="82">
        <f t="shared" si="262"/>
        <v>0</v>
      </c>
      <c r="BG479" s="82">
        <f t="shared" si="262"/>
        <v>0</v>
      </c>
      <c r="BH479" s="82">
        <f t="shared" si="262"/>
        <v>0</v>
      </c>
      <c r="BI479" s="82">
        <f t="shared" si="262"/>
        <v>0</v>
      </c>
      <c r="BJ479" s="82">
        <f t="shared" si="262"/>
        <v>0</v>
      </c>
      <c r="BK479" s="82">
        <f t="shared" si="262"/>
        <v>0</v>
      </c>
      <c r="BL479" s="82">
        <f t="shared" si="262"/>
        <v>0</v>
      </c>
      <c r="BM479" s="82">
        <f t="shared" si="262"/>
        <v>0</v>
      </c>
      <c r="BN479" s="82">
        <f t="shared" si="262"/>
        <v>0</v>
      </c>
      <c r="BO479" s="82">
        <f t="shared" si="262"/>
        <v>0</v>
      </c>
      <c r="BP479" s="82">
        <f t="shared" si="262"/>
        <v>0</v>
      </c>
      <c r="BQ479" s="82">
        <f t="shared" si="262"/>
        <v>0</v>
      </c>
      <c r="BR479" s="82">
        <f t="shared" si="262"/>
        <v>0</v>
      </c>
      <c r="BS479" s="82">
        <f t="shared" si="262"/>
        <v>0</v>
      </c>
      <c r="BT479" s="82">
        <f t="shared" si="262"/>
        <v>0</v>
      </c>
      <c r="BU479" s="82">
        <f t="shared" si="262"/>
        <v>0</v>
      </c>
      <c r="BV479" s="82">
        <f t="shared" si="262"/>
        <v>0</v>
      </c>
      <c r="BW479" s="82">
        <f t="shared" si="262"/>
        <v>0</v>
      </c>
      <c r="BX479" s="82">
        <f t="shared" ref="BX479:CG479" si="263">SUM(BX480,BX483)</f>
        <v>0</v>
      </c>
      <c r="BY479" s="82">
        <f t="shared" si="263"/>
        <v>0</v>
      </c>
      <c r="BZ479" s="82">
        <f t="shared" si="263"/>
        <v>0</v>
      </c>
      <c r="CA479" s="82">
        <f t="shared" si="263"/>
        <v>0</v>
      </c>
      <c r="CB479" s="82">
        <f t="shared" si="263"/>
        <v>0</v>
      </c>
      <c r="CC479" s="82">
        <f t="shared" si="263"/>
        <v>0</v>
      </c>
      <c r="CD479" s="82">
        <f t="shared" si="263"/>
        <v>0</v>
      </c>
      <c r="CE479" s="82">
        <f t="shared" si="263"/>
        <v>0</v>
      </c>
      <c r="CF479" s="82">
        <f t="shared" si="263"/>
        <v>0</v>
      </c>
      <c r="CG479" s="83">
        <f t="shared" si="263"/>
        <v>0</v>
      </c>
      <c r="CH479" s="113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15"/>
      <c r="D480" s="115"/>
      <c r="E480" s="65"/>
      <c r="F480" s="72" t="s">
        <v>35</v>
      </c>
      <c r="G480" s="109" t="s">
        <v>212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15"/>
      <c r="D481" s="115"/>
      <c r="E481" s="65"/>
      <c r="F481" s="72"/>
      <c r="G481" s="65" t="s">
        <v>37</v>
      </c>
      <c r="H481" s="109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15"/>
      <c r="D482" s="115"/>
      <c r="E482" s="65"/>
      <c r="F482" s="72"/>
      <c r="G482" s="65" t="s">
        <v>50</v>
      </c>
      <c r="H482" s="109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15"/>
      <c r="D483" s="115"/>
      <c r="E483" s="65"/>
      <c r="F483" s="72" t="s">
        <v>47</v>
      </c>
      <c r="G483" s="109" t="s">
        <v>215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15"/>
      <c r="D484" s="115"/>
      <c r="E484" s="65"/>
      <c r="F484" s="72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15"/>
      <c r="D485" s="115"/>
      <c r="E485" s="65"/>
      <c r="F485" s="72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2"/>
      <c r="C486" s="119"/>
      <c r="D486" s="119"/>
      <c r="E486" s="72"/>
      <c r="F486" s="72"/>
      <c r="G486" s="72"/>
      <c r="H486" s="72"/>
      <c r="I486" s="73"/>
      <c r="J486" s="74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6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216</v>
      </c>
      <c r="D487" s="49" t="s">
        <v>217</v>
      </c>
      <c r="E487" s="49"/>
      <c r="F487" s="84"/>
      <c r="G487" s="63"/>
      <c r="H487" s="63"/>
      <c r="I487" s="63"/>
      <c r="J487" s="55">
        <f t="shared" si="237"/>
        <v>148504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74252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74252</v>
      </c>
      <c r="R487" s="56">
        <f t="shared" si="268"/>
        <v>0</v>
      </c>
      <c r="S487" s="56">
        <f t="shared" si="268"/>
        <v>0</v>
      </c>
      <c r="T487" s="56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15"/>
      <c r="D488" s="116" t="s">
        <v>184</v>
      </c>
      <c r="E488" s="91" t="s">
        <v>14</v>
      </c>
      <c r="F488" s="72"/>
      <c r="G488" s="65"/>
      <c r="H488" s="65"/>
      <c r="I488" s="65"/>
      <c r="J488" s="55">
        <f t="shared" si="237"/>
        <v>148504</v>
      </c>
      <c r="K488" s="70">
        <f>K489+K490</f>
        <v>0</v>
      </c>
      <c r="L488" s="70">
        <f>L489+L490</f>
        <v>0</v>
      </c>
      <c r="M488" s="70">
        <f>M489+M490</f>
        <v>74252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74252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15"/>
      <c r="D489" s="115"/>
      <c r="E489" s="72" t="s">
        <v>15</v>
      </c>
      <c r="F489" s="109" t="s">
        <v>218</v>
      </c>
      <c r="G489" s="65"/>
      <c r="H489" s="65"/>
      <c r="I489" s="65"/>
      <c r="J489" s="55">
        <f t="shared" si="237"/>
        <v>148504</v>
      </c>
      <c r="K489" s="66"/>
      <c r="L489" s="66"/>
      <c r="M489" s="66">
        <v>74252</v>
      </c>
      <c r="N489" s="66"/>
      <c r="O489" s="66"/>
      <c r="P489" s="66"/>
      <c r="Q489" s="66">
        <v>74252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15"/>
      <c r="D490" s="115"/>
      <c r="E490" s="72" t="s">
        <v>17</v>
      </c>
      <c r="F490" s="109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15"/>
      <c r="D491" s="116" t="s">
        <v>195</v>
      </c>
      <c r="E491" s="91" t="s">
        <v>30</v>
      </c>
      <c r="F491" s="72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15"/>
      <c r="D492" s="115"/>
      <c r="E492" s="72" t="s">
        <v>15</v>
      </c>
      <c r="F492" s="109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21"/>
    </row>
    <row r="493" spans="1:89" ht="14.1" customHeight="1" x14ac:dyDescent="0.3">
      <c r="A493" s="48">
        <f t="shared" si="244"/>
        <v>492</v>
      </c>
      <c r="B493" s="65"/>
      <c r="C493" s="115"/>
      <c r="D493" s="115"/>
      <c r="E493" s="72" t="s">
        <v>17</v>
      </c>
      <c r="F493" s="109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20"/>
    </row>
    <row r="494" spans="1:89" ht="14.1" customHeight="1" x14ac:dyDescent="0.3">
      <c r="A494" s="48">
        <f t="shared" si="244"/>
        <v>493</v>
      </c>
      <c r="B494" s="65"/>
      <c r="C494" s="115"/>
      <c r="D494" s="115"/>
      <c r="E494" s="72"/>
      <c r="F494" s="109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20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09"/>
      <c r="G495" s="65"/>
      <c r="H495" s="65"/>
      <c r="I495" s="65"/>
      <c r="J495" s="55">
        <f t="shared" si="237"/>
        <v>0</v>
      </c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3"/>
      <c r="CH495" s="120"/>
    </row>
    <row r="496" spans="1:89" ht="14.1" hidden="1" customHeight="1" x14ac:dyDescent="0.2">
      <c r="A496" s="164">
        <f t="shared" si="244"/>
        <v>495</v>
      </c>
      <c r="B496" s="165"/>
      <c r="C496" s="165"/>
      <c r="D496" s="165"/>
      <c r="E496" s="166"/>
      <c r="F496" s="167"/>
      <c r="G496" s="165"/>
      <c r="H496" s="165"/>
      <c r="I496" s="168"/>
      <c r="J496" s="169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0"/>
      <c r="AT496" s="170"/>
      <c r="AU496" s="170"/>
      <c r="AV496" s="170"/>
      <c r="AW496" s="170"/>
      <c r="AX496" s="170"/>
      <c r="AY496" s="170"/>
      <c r="AZ496" s="170"/>
      <c r="BA496" s="170"/>
      <c r="BB496" s="170"/>
      <c r="BC496" s="170"/>
      <c r="BD496" s="170"/>
      <c r="BE496" s="170"/>
      <c r="BF496" s="170"/>
      <c r="BG496" s="170"/>
      <c r="BH496" s="170"/>
      <c r="BI496" s="170"/>
      <c r="BJ496" s="170"/>
      <c r="BK496" s="170"/>
      <c r="BL496" s="170"/>
      <c r="BM496" s="170"/>
      <c r="BN496" s="170"/>
      <c r="BO496" s="170"/>
      <c r="BP496" s="170"/>
      <c r="BQ496" s="170"/>
      <c r="BR496" s="170"/>
      <c r="BS496" s="170"/>
      <c r="BT496" s="170"/>
      <c r="BU496" s="170"/>
      <c r="BV496" s="170"/>
      <c r="BW496" s="170"/>
      <c r="BX496" s="170"/>
      <c r="BY496" s="170"/>
      <c r="BZ496" s="170"/>
      <c r="CA496" s="170"/>
      <c r="CB496" s="170"/>
      <c r="CC496" s="170"/>
      <c r="CD496" s="170"/>
      <c r="CE496" s="170"/>
      <c r="CF496" s="170"/>
      <c r="CG496" s="171"/>
      <c r="CH496" s="120"/>
    </row>
    <row r="497" spans="1:86" ht="14.1" hidden="1" customHeight="1" x14ac:dyDescent="0.2">
      <c r="A497" s="124"/>
      <c r="B497" s="125"/>
      <c r="C497" s="125"/>
      <c r="D497" s="125"/>
      <c r="E497" s="125"/>
      <c r="F497" s="125"/>
      <c r="G497" s="125"/>
      <c r="H497" s="125"/>
      <c r="I497" s="125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7"/>
      <c r="CH497" s="120"/>
    </row>
    <row r="498" spans="1:86" ht="14.1" hidden="1" customHeight="1" x14ac:dyDescent="0.2">
      <c r="A498" s="124"/>
      <c r="B498" s="125"/>
      <c r="C498" s="125"/>
      <c r="D498" s="125"/>
      <c r="E498" s="125"/>
      <c r="F498" s="125"/>
      <c r="G498" s="125"/>
      <c r="H498" s="125"/>
      <c r="I498" s="125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7"/>
      <c r="CH498" s="120"/>
    </row>
    <row r="499" spans="1:86" ht="14.1" hidden="1" customHeight="1" x14ac:dyDescent="0.2">
      <c r="A499" s="124"/>
      <c r="B499" s="125"/>
      <c r="C499" s="125"/>
      <c r="D499" s="125"/>
      <c r="E499" s="125"/>
      <c r="F499" s="125"/>
      <c r="G499" s="125"/>
      <c r="H499" s="125"/>
      <c r="I499" s="125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7"/>
      <c r="CH499" s="120"/>
    </row>
    <row r="500" spans="1:86" ht="14.1" hidden="1" customHeight="1" x14ac:dyDescent="0.2">
      <c r="A500" s="128"/>
      <c r="B500" s="3"/>
      <c r="C500" s="3"/>
      <c r="D500" s="3"/>
      <c r="E500" s="3"/>
      <c r="F500" s="3"/>
      <c r="G500" s="3"/>
      <c r="H500" s="3"/>
      <c r="I500" s="3"/>
      <c r="J500" s="126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0"/>
    </row>
    <row r="501" spans="1:86" s="137" customFormat="1" ht="24" hidden="1" customHeight="1" x14ac:dyDescent="0.2">
      <c r="A501" s="124"/>
      <c r="B501" s="129">
        <v>2</v>
      </c>
      <c r="C501" s="129">
        <f>B501+1</f>
        <v>3</v>
      </c>
      <c r="D501" s="129">
        <f t="shared" ref="D501:BO501" si="274">C501+1</f>
        <v>4</v>
      </c>
      <c r="E501" s="129">
        <f t="shared" si="274"/>
        <v>5</v>
      </c>
      <c r="F501" s="129">
        <f t="shared" si="274"/>
        <v>6</v>
      </c>
      <c r="G501" s="129">
        <f t="shared" si="274"/>
        <v>7</v>
      </c>
      <c r="H501" s="129">
        <f t="shared" si="274"/>
        <v>8</v>
      </c>
      <c r="I501" s="129">
        <f t="shared" si="274"/>
        <v>9</v>
      </c>
      <c r="J501" s="129">
        <f t="shared" si="274"/>
        <v>10</v>
      </c>
      <c r="K501" s="129">
        <f t="shared" si="274"/>
        <v>11</v>
      </c>
      <c r="L501" s="129">
        <f t="shared" si="274"/>
        <v>12</v>
      </c>
      <c r="M501" s="129">
        <f t="shared" si="274"/>
        <v>13</v>
      </c>
      <c r="N501" s="129">
        <f t="shared" si="274"/>
        <v>14</v>
      </c>
      <c r="O501" s="129">
        <f t="shared" si="274"/>
        <v>15</v>
      </c>
      <c r="P501" s="129">
        <f t="shared" si="274"/>
        <v>16</v>
      </c>
      <c r="Q501" s="129">
        <f t="shared" si="274"/>
        <v>17</v>
      </c>
      <c r="R501" s="129">
        <f t="shared" si="274"/>
        <v>18</v>
      </c>
      <c r="S501" s="129">
        <f t="shared" si="274"/>
        <v>19</v>
      </c>
      <c r="T501" s="129">
        <f t="shared" si="274"/>
        <v>20</v>
      </c>
      <c r="U501" s="129">
        <f t="shared" si="274"/>
        <v>21</v>
      </c>
      <c r="V501" s="129">
        <f t="shared" si="274"/>
        <v>22</v>
      </c>
      <c r="W501" s="129">
        <f t="shared" si="274"/>
        <v>23</v>
      </c>
      <c r="X501" s="129">
        <f t="shared" si="274"/>
        <v>24</v>
      </c>
      <c r="Y501" s="129">
        <f t="shared" si="274"/>
        <v>25</v>
      </c>
      <c r="Z501" s="129">
        <f t="shared" si="274"/>
        <v>26</v>
      </c>
      <c r="AA501" s="129">
        <f t="shared" si="274"/>
        <v>27</v>
      </c>
      <c r="AB501" s="129">
        <f t="shared" si="274"/>
        <v>28</v>
      </c>
      <c r="AC501" s="129">
        <f t="shared" si="274"/>
        <v>29</v>
      </c>
      <c r="AD501" s="129">
        <f t="shared" si="274"/>
        <v>30</v>
      </c>
      <c r="AE501" s="129">
        <f t="shared" si="274"/>
        <v>31</v>
      </c>
      <c r="AF501" s="129">
        <f t="shared" si="274"/>
        <v>32</v>
      </c>
      <c r="AG501" s="129">
        <f t="shared" si="274"/>
        <v>33</v>
      </c>
      <c r="AH501" s="129">
        <f t="shared" si="274"/>
        <v>34</v>
      </c>
      <c r="AI501" s="129">
        <f t="shared" si="274"/>
        <v>35</v>
      </c>
      <c r="AJ501" s="129">
        <f t="shared" si="274"/>
        <v>36</v>
      </c>
      <c r="AK501" s="129">
        <f t="shared" si="274"/>
        <v>37</v>
      </c>
      <c r="AL501" s="129">
        <f t="shared" si="274"/>
        <v>38</v>
      </c>
      <c r="AM501" s="129">
        <f t="shared" si="274"/>
        <v>39</v>
      </c>
      <c r="AN501" s="129">
        <f t="shared" si="274"/>
        <v>40</v>
      </c>
      <c r="AO501" s="129">
        <f t="shared" si="274"/>
        <v>41</v>
      </c>
      <c r="AP501" s="129">
        <f t="shared" si="274"/>
        <v>42</v>
      </c>
      <c r="AQ501" s="129">
        <f t="shared" si="274"/>
        <v>43</v>
      </c>
      <c r="AR501" s="129">
        <f t="shared" si="274"/>
        <v>44</v>
      </c>
      <c r="AS501" s="129">
        <f t="shared" si="274"/>
        <v>45</v>
      </c>
      <c r="AT501" s="129">
        <f t="shared" si="274"/>
        <v>46</v>
      </c>
      <c r="AU501" s="129">
        <f t="shared" si="274"/>
        <v>47</v>
      </c>
      <c r="AV501" s="129">
        <f t="shared" si="274"/>
        <v>48</v>
      </c>
      <c r="AW501" s="129">
        <f t="shared" si="274"/>
        <v>49</v>
      </c>
      <c r="AX501" s="129">
        <f t="shared" si="274"/>
        <v>50</v>
      </c>
      <c r="AY501" s="129">
        <f t="shared" si="274"/>
        <v>51</v>
      </c>
      <c r="AZ501" s="129">
        <f t="shared" si="274"/>
        <v>52</v>
      </c>
      <c r="BA501" s="129">
        <f t="shared" si="274"/>
        <v>53</v>
      </c>
      <c r="BB501" s="129">
        <f t="shared" si="274"/>
        <v>54</v>
      </c>
      <c r="BC501" s="129">
        <f t="shared" si="274"/>
        <v>55</v>
      </c>
      <c r="BD501" s="129">
        <f t="shared" si="274"/>
        <v>56</v>
      </c>
      <c r="BE501" s="129">
        <f t="shared" si="274"/>
        <v>57</v>
      </c>
      <c r="BF501" s="129">
        <f t="shared" si="274"/>
        <v>58</v>
      </c>
      <c r="BG501" s="129">
        <f t="shared" si="274"/>
        <v>59</v>
      </c>
      <c r="BH501" s="129">
        <f t="shared" si="274"/>
        <v>60</v>
      </c>
      <c r="BI501" s="129">
        <f t="shared" si="274"/>
        <v>61</v>
      </c>
      <c r="BJ501" s="129">
        <f t="shared" si="274"/>
        <v>62</v>
      </c>
      <c r="BK501" s="129">
        <f t="shared" si="274"/>
        <v>63</v>
      </c>
      <c r="BL501" s="129">
        <f t="shared" si="274"/>
        <v>64</v>
      </c>
      <c r="BM501" s="129">
        <f t="shared" si="274"/>
        <v>65</v>
      </c>
      <c r="BN501" s="129">
        <f t="shared" si="274"/>
        <v>66</v>
      </c>
      <c r="BO501" s="129">
        <f t="shared" si="274"/>
        <v>67</v>
      </c>
      <c r="BP501" s="129">
        <f t="shared" ref="BP501:CF501" si="275">BO501+1</f>
        <v>68</v>
      </c>
      <c r="BQ501" s="129">
        <f t="shared" si="275"/>
        <v>69</v>
      </c>
      <c r="BR501" s="129">
        <f t="shared" si="275"/>
        <v>70</v>
      </c>
      <c r="BS501" s="129">
        <f t="shared" si="275"/>
        <v>71</v>
      </c>
      <c r="BT501" s="129">
        <f t="shared" si="275"/>
        <v>72</v>
      </c>
      <c r="BU501" s="129">
        <f t="shared" si="275"/>
        <v>73</v>
      </c>
      <c r="BV501" s="129">
        <f t="shared" si="275"/>
        <v>74</v>
      </c>
      <c r="BW501" s="129">
        <f t="shared" si="275"/>
        <v>75</v>
      </c>
      <c r="BX501" s="129">
        <f t="shared" si="275"/>
        <v>76</v>
      </c>
      <c r="BY501" s="129">
        <f t="shared" si="275"/>
        <v>77</v>
      </c>
      <c r="BZ501" s="129">
        <f t="shared" si="275"/>
        <v>78</v>
      </c>
      <c r="CA501" s="129">
        <f t="shared" si="275"/>
        <v>79</v>
      </c>
      <c r="CB501" s="129">
        <f t="shared" si="275"/>
        <v>80</v>
      </c>
      <c r="CC501" s="129">
        <f t="shared" si="275"/>
        <v>81</v>
      </c>
      <c r="CD501" s="129">
        <f t="shared" si="275"/>
        <v>82</v>
      </c>
      <c r="CE501" s="129">
        <f t="shared" si="275"/>
        <v>83</v>
      </c>
      <c r="CF501" s="129">
        <f t="shared" si="275"/>
        <v>84</v>
      </c>
      <c r="CG501" s="129">
        <f>BB501+1</f>
        <v>55</v>
      </c>
      <c r="CH501" s="136"/>
    </row>
    <row r="502" spans="1:86" ht="14.1" hidden="1" customHeight="1" x14ac:dyDescent="0.25">
      <c r="A502" s="130"/>
      <c r="B502" s="131"/>
      <c r="C502" s="132" t="str">
        <f>CONCATENATE($B$1," לתקופה :",[1]הערות!$C$3,"    סכומים")</f>
        <v>הכשרה  חב' לבטוח בע"מ לתקופה :יולי-2019    סכומים</v>
      </c>
      <c r="D502" s="133"/>
      <c r="E502" s="133"/>
      <c r="F502" s="133"/>
      <c r="G502" s="133"/>
      <c r="H502" s="133"/>
      <c r="I502" s="134"/>
      <c r="J502" s="135" t="s">
        <v>222</v>
      </c>
      <c r="K502" s="135" t="str">
        <f>K9</f>
        <v>קרן ח'</v>
      </c>
      <c r="L502" s="135" t="str">
        <f t="shared" ref="L502:CG502" si="276">L9</f>
        <v>קרן ט'</v>
      </c>
      <c r="M502" s="135" t="str">
        <f t="shared" si="276"/>
        <v>קרן י'</v>
      </c>
      <c r="N502" s="135" t="str">
        <f t="shared" si="276"/>
        <v>קרן י' פוליסות שהונפקו לאחר 1.1.04</v>
      </c>
      <c r="O502" s="135" t="str">
        <f t="shared" si="276"/>
        <v>הכשרה -אג"ח ממשלת ישראל</v>
      </c>
      <c r="P502" s="135" t="str">
        <f t="shared" si="276"/>
        <v>הכשרה -מניות</v>
      </c>
      <c r="Q502" s="135" t="str">
        <f t="shared" si="276"/>
        <v>הכשרה -כללי</v>
      </c>
      <c r="R502" s="135" t="str">
        <f t="shared" si="276"/>
        <v>הכשרה -שקלי טווח קצר</v>
      </c>
      <c r="S502" s="135" t="str">
        <f t="shared" si="276"/>
        <v xml:space="preserve">הכשרה -אלטשולר שחם-אג"ח ממשלת ישראל </v>
      </c>
      <c r="T502" s="135" t="str">
        <f t="shared" si="276"/>
        <v>הכשרה -אלטשולר שחם-מניות</v>
      </c>
      <c r="U502" s="135" t="str">
        <f t="shared" si="276"/>
        <v xml:space="preserve">הכשרה -אלטשולר שחם-כללי </v>
      </c>
      <c r="V502" s="135" t="str">
        <f t="shared" si="276"/>
        <v>הכשרה -פסגות-אג"ח ממשלת ישראל</v>
      </c>
      <c r="W502" s="135" t="str">
        <f t="shared" si="276"/>
        <v>הכשרה -פסגות-מניות</v>
      </c>
      <c r="X502" s="135" t="str">
        <f t="shared" si="276"/>
        <v xml:space="preserve">הכשרה -פסגות-כללי </v>
      </c>
      <c r="Y502" s="135" t="str">
        <f t="shared" si="276"/>
        <v>הכשרה - מיטב דש-  אג"ח ממשלת ישראל</v>
      </c>
      <c r="Z502" s="135" t="str">
        <f t="shared" si="276"/>
        <v>הכשרה- מיטב דש - מניות</v>
      </c>
      <c r="AA502" s="135" t="str">
        <f t="shared" si="276"/>
        <v>הכשרה - מיטב דש -כללי</v>
      </c>
      <c r="AB502" s="135" t="str">
        <f t="shared" si="276"/>
        <v>הכשרה -ילין לפידות-אג"ח ממשלת ישראל</v>
      </c>
      <c r="AC502" s="135" t="str">
        <f t="shared" si="276"/>
        <v>הכשרה -ילין לפידות-מניות</v>
      </c>
      <c r="AD502" s="135" t="str">
        <f t="shared" si="276"/>
        <v>הכשרה -ילין לפידות-כללי</v>
      </c>
      <c r="AE502" s="135" t="str">
        <f t="shared" si="276"/>
        <v>הכשרה-לבני 50 ומטה</v>
      </c>
      <c r="AF502" s="135" t="str">
        <f t="shared" si="276"/>
        <v>הכשרה- לבני 50-60</v>
      </c>
      <c r="AG502" s="135" t="str">
        <f t="shared" si="276"/>
        <v>הכשרה-לבני 60 ומעלה</v>
      </c>
      <c r="AH502" s="135" t="str">
        <f t="shared" si="276"/>
        <v>הכשרה- הלכה</v>
      </c>
      <c r="AI502" s="135" t="e">
        <f t="shared" ca="1" si="276"/>
        <v>#REF!</v>
      </c>
      <c r="AJ502" s="135" t="e">
        <f t="shared" ca="1" si="276"/>
        <v>#REF!</v>
      </c>
      <c r="AK502" s="135" t="e">
        <f t="shared" ca="1" si="276"/>
        <v>#REF!</v>
      </c>
      <c r="AL502" s="135" t="e">
        <f t="shared" ca="1" si="276"/>
        <v>#REF!</v>
      </c>
      <c r="AM502" s="135" t="e">
        <f t="shared" ca="1" si="276"/>
        <v>#REF!</v>
      </c>
      <c r="AN502" s="135" t="e">
        <f t="shared" ca="1" si="276"/>
        <v>#REF!</v>
      </c>
      <c r="AO502" s="135" t="e">
        <f t="shared" ca="1" si="276"/>
        <v>#REF!</v>
      </c>
      <c r="AP502" s="135" t="e">
        <f t="shared" ca="1" si="276"/>
        <v>#REF!</v>
      </c>
      <c r="AQ502" s="135" t="e">
        <f t="shared" ca="1" si="276"/>
        <v>#REF!</v>
      </c>
      <c r="AR502" s="135" t="e">
        <f t="shared" ca="1" si="276"/>
        <v>#REF!</v>
      </c>
      <c r="AS502" s="135" t="e">
        <f t="shared" ca="1" si="276"/>
        <v>#REF!</v>
      </c>
      <c r="AT502" s="135" t="e">
        <f t="shared" ca="1" si="276"/>
        <v>#REF!</v>
      </c>
      <c r="AU502" s="135" t="e">
        <f t="shared" ca="1" si="276"/>
        <v>#REF!</v>
      </c>
      <c r="AV502" s="135" t="e">
        <f t="shared" ca="1" si="276"/>
        <v>#REF!</v>
      </c>
      <c r="AW502" s="135" t="e">
        <f t="shared" ca="1" si="276"/>
        <v>#REF!</v>
      </c>
      <c r="AX502" s="135" t="e">
        <f t="shared" ca="1" si="276"/>
        <v>#REF!</v>
      </c>
      <c r="AY502" s="135" t="e">
        <f t="shared" ca="1" si="276"/>
        <v>#REF!</v>
      </c>
      <c r="AZ502" s="135" t="e">
        <f t="shared" ca="1" si="276"/>
        <v>#REF!</v>
      </c>
      <c r="BA502" s="135" t="e">
        <f t="shared" ca="1" si="276"/>
        <v>#REF!</v>
      </c>
      <c r="BB502" s="135" t="e">
        <f t="shared" ca="1" si="276"/>
        <v>#REF!</v>
      </c>
      <c r="BC502" s="135" t="e">
        <f t="shared" ca="1" si="276"/>
        <v>#REF!</v>
      </c>
      <c r="BD502" s="135" t="e">
        <f t="shared" ca="1" si="276"/>
        <v>#REF!</v>
      </c>
      <c r="BE502" s="135" t="e">
        <f t="shared" ca="1" si="276"/>
        <v>#REF!</v>
      </c>
      <c r="BF502" s="135" t="e">
        <f t="shared" ca="1" si="276"/>
        <v>#REF!</v>
      </c>
      <c r="BG502" s="135" t="e">
        <f t="shared" ca="1" si="276"/>
        <v>#REF!</v>
      </c>
      <c r="BH502" s="135" t="e">
        <f t="shared" ca="1" si="276"/>
        <v>#REF!</v>
      </c>
      <c r="BI502" s="135" t="e">
        <f t="shared" ca="1" si="276"/>
        <v>#REF!</v>
      </c>
      <c r="BJ502" s="135" t="e">
        <f t="shared" ca="1" si="276"/>
        <v>#REF!</v>
      </c>
      <c r="BK502" s="135" t="e">
        <f t="shared" ca="1" si="276"/>
        <v>#REF!</v>
      </c>
      <c r="BL502" s="135" t="e">
        <f t="shared" ca="1" si="276"/>
        <v>#REF!</v>
      </c>
      <c r="BM502" s="135" t="e">
        <f t="shared" ca="1" si="276"/>
        <v>#REF!</v>
      </c>
      <c r="BN502" s="135" t="e">
        <f t="shared" ca="1" si="276"/>
        <v>#REF!</v>
      </c>
      <c r="BO502" s="135" t="e">
        <f t="shared" ca="1" si="276"/>
        <v>#REF!</v>
      </c>
      <c r="BP502" s="135" t="e">
        <f t="shared" ca="1" si="276"/>
        <v>#REF!</v>
      </c>
      <c r="BQ502" s="135" t="e">
        <f t="shared" ca="1" si="276"/>
        <v>#REF!</v>
      </c>
      <c r="BR502" s="135" t="e">
        <f t="shared" ca="1" si="276"/>
        <v>#REF!</v>
      </c>
      <c r="BS502" s="135" t="e">
        <f t="shared" ca="1" si="276"/>
        <v>#REF!</v>
      </c>
      <c r="BT502" s="135" t="e">
        <f t="shared" ca="1" si="276"/>
        <v>#REF!</v>
      </c>
      <c r="BU502" s="135" t="e">
        <f t="shared" ca="1" si="276"/>
        <v>#REF!</v>
      </c>
      <c r="BV502" s="135" t="e">
        <f t="shared" ca="1" si="276"/>
        <v>#REF!</v>
      </c>
      <c r="BW502" s="135" t="e">
        <f t="shared" ca="1" si="276"/>
        <v>#REF!</v>
      </c>
      <c r="BX502" s="135" t="e">
        <f t="shared" ca="1" si="276"/>
        <v>#REF!</v>
      </c>
      <c r="BY502" s="135" t="e">
        <f t="shared" ca="1" si="276"/>
        <v>#REF!</v>
      </c>
      <c r="BZ502" s="135" t="e">
        <f t="shared" ca="1" si="276"/>
        <v>#REF!</v>
      </c>
      <c r="CA502" s="135" t="e">
        <f t="shared" ca="1" si="276"/>
        <v>#REF!</v>
      </c>
      <c r="CB502" s="135" t="e">
        <f ca="1">CB9</f>
        <v>#REF!</v>
      </c>
      <c r="CC502" s="135" t="e">
        <f ca="1">CC9</f>
        <v>#REF!</v>
      </c>
      <c r="CD502" s="135" t="e">
        <f ca="1">CD9</f>
        <v>#REF!</v>
      </c>
      <c r="CE502" s="135" t="e">
        <f ca="1">CE9</f>
        <v>#REF!</v>
      </c>
      <c r="CF502" s="135" t="e">
        <f ca="1">CF9</f>
        <v>#REF!</v>
      </c>
      <c r="CG502" s="135" t="str">
        <f t="shared" si="276"/>
        <v>אחר</v>
      </c>
      <c r="CH502" s="120"/>
    </row>
    <row r="503" spans="1:86" ht="14.1" hidden="1" customHeight="1" x14ac:dyDescent="0.2">
      <c r="A503" s="138">
        <f>A11</f>
        <v>10</v>
      </c>
      <c r="B503" s="139" t="str">
        <f>VLOOKUP($A503,$A$11:$M$501,B$501,0)</f>
        <v>1.</v>
      </c>
      <c r="C503" s="140" t="str">
        <f>VLOOKUP($A503,$A$11:$M$501,C$501,0)</f>
        <v>השקעות</v>
      </c>
      <c r="D503" s="141"/>
      <c r="E503" s="141"/>
      <c r="F503" s="141"/>
      <c r="G503" s="141"/>
      <c r="H503" s="141"/>
      <c r="I503" s="142"/>
      <c r="J503" s="143">
        <f>VLOOKUP($A503,$A$10:$CK$500,J$501,0)</f>
        <v>13279236.342</v>
      </c>
      <c r="K503" s="143">
        <f>VLOOKUP($A503,$A$10:$CK$500,K$501,0)</f>
        <v>0</v>
      </c>
      <c r="L503" s="143">
        <f>VLOOKUP($A503,$A$10:$CK$500,L$501,0)</f>
        <v>68412.91</v>
      </c>
      <c r="M503" s="143">
        <f>VLOOKUP($A503,$A$10:$CK$500,M$501,0)</f>
        <v>1735930.45</v>
      </c>
      <c r="N503" s="143">
        <f>VLOOKUP($A503,$A$10:$CK$500,N$501,0)</f>
        <v>0</v>
      </c>
      <c r="O503" s="143">
        <f>VLOOKUP($A503,$A$10:$CK$500,O$501,0)</f>
        <v>257862.20499999999</v>
      </c>
      <c r="P503" s="143">
        <f>VLOOKUP($A503,$A$10:$CK$500,P$501,0)</f>
        <v>54214.273000000008</v>
      </c>
      <c r="Q503" s="143">
        <f>VLOOKUP($A503,$A$10:$CK$500,Q$501,0)</f>
        <v>2051309.67</v>
      </c>
      <c r="R503" s="143">
        <f>VLOOKUP($A503,$A$10:$CK$500,R$501,0)</f>
        <v>43450.665000000001</v>
      </c>
      <c r="S503" s="143">
        <f>VLOOKUP($A503,$A$10:$CK$500,S$501,0)</f>
        <v>609864.74</v>
      </c>
      <c r="T503" s="143">
        <f>VLOOKUP($A503,$A$10:$CK$500,T$501,0)</f>
        <v>559000.26400000008</v>
      </c>
      <c r="U503" s="143">
        <f>VLOOKUP($A503,$A$10:$CK$500,U$501,0)</f>
        <v>3590977.5469999998</v>
      </c>
      <c r="V503" s="143">
        <f>VLOOKUP($A503,$A$10:$CK$500,V$501,0)</f>
        <v>96096.137000000002</v>
      </c>
      <c r="W503" s="143">
        <f>VLOOKUP($A503,$A$10:$CK$500,W$501,0)</f>
        <v>19870.317999999999</v>
      </c>
      <c r="X503" s="143">
        <f>VLOOKUP($A503,$A$10:$CK$500,X$501,0)</f>
        <v>89852.71</v>
      </c>
      <c r="Y503" s="143">
        <f>VLOOKUP($A503,$A$10:$CK$500,Y$501,0)</f>
        <v>183512.42999999996</v>
      </c>
      <c r="Z503" s="143">
        <f>VLOOKUP($A503,$A$10:$CK$500,Z$501,0)</f>
        <v>44406.536</v>
      </c>
      <c r="AA503" s="143">
        <f>VLOOKUP($A503,$A$10:$CK$500,AA$501,0)</f>
        <v>431020.23099999997</v>
      </c>
      <c r="AB503" s="143">
        <f>VLOOKUP($A503,$A$10:$CK$500,AB$501,0)</f>
        <v>411170.08100000001</v>
      </c>
      <c r="AC503" s="143">
        <f>VLOOKUP($A503,$A$10:$CK$500,AC$501,0)</f>
        <v>189126.47899999996</v>
      </c>
      <c r="AD503" s="143">
        <f>VLOOKUP($A503,$A$10:$CK$500,AD$501,0)</f>
        <v>2378152.2259999998</v>
      </c>
      <c r="AE503" s="143">
        <f>VLOOKUP($A503,$A$10:$CK$500,AE$501,0)</f>
        <v>254051.06300000002</v>
      </c>
      <c r="AF503" s="143">
        <f>VLOOKUP($A503,$A$10:$CK$500,AF$501,0)</f>
        <v>84567.938999999998</v>
      </c>
      <c r="AG503" s="143">
        <f>VLOOKUP($A503,$A$10:$CK$500,AG$501,0)</f>
        <v>63231.416000000005</v>
      </c>
      <c r="AH503" s="143">
        <f>VLOOKUP($A503,$A$10:$CK$500,AH$501,0)</f>
        <v>0</v>
      </c>
      <c r="AI503" s="143">
        <f>VLOOKUP($A503,$A$10:$CK$500,AI$501,0)</f>
        <v>29892.398999999998</v>
      </c>
      <c r="AJ503" s="143">
        <f>VLOOKUP($A503,$A$10:$CK$500,AJ$501,0)</f>
        <v>33263.652999999998</v>
      </c>
      <c r="AK503" s="143">
        <f>VLOOKUP($A503,$A$10:$CK$500,AK$501,0)</f>
        <v>0</v>
      </c>
      <c r="AL503" s="143">
        <f>VLOOKUP($A503,$A$10:$CK$500,AL$501,0)</f>
        <v>0</v>
      </c>
      <c r="AM503" s="143">
        <f>VLOOKUP($A503,$A$10:$CK$500,AM$501,0)</f>
        <v>0</v>
      </c>
      <c r="AN503" s="143">
        <f>VLOOKUP($A503,$A$10:$CK$500,AN$501,0)</f>
        <v>0</v>
      </c>
      <c r="AO503" s="143">
        <f>VLOOKUP($A503,$A$10:$CK$500,AO$501,0)</f>
        <v>0</v>
      </c>
      <c r="AP503" s="143">
        <f>VLOOKUP($A503,$A$10:$CK$500,AP$501,0)</f>
        <v>0</v>
      </c>
      <c r="AQ503" s="143">
        <f>VLOOKUP($A503,$A$10:$CK$500,AQ$501,0)</f>
        <v>0</v>
      </c>
      <c r="AR503" s="143">
        <f>VLOOKUP($A503,$A$10:$CK$500,AR$501,0)</f>
        <v>0</v>
      </c>
      <c r="AS503" s="143">
        <f>VLOOKUP($A503,$A$10:$CK$500,AS$501,0)</f>
        <v>0</v>
      </c>
      <c r="AT503" s="143">
        <f>VLOOKUP($A503,$A$10:$CK$500,AT$501,0)</f>
        <v>0</v>
      </c>
      <c r="AU503" s="143">
        <f>VLOOKUP($A503,$A$10:$CK$500,AU$501,0)</f>
        <v>0</v>
      </c>
      <c r="AV503" s="143">
        <f>VLOOKUP($A503,$A$10:$CK$500,AV$501,0)</f>
        <v>0</v>
      </c>
      <c r="AW503" s="143">
        <f>VLOOKUP($A503,$A$10:$CK$500,AW$501,0)</f>
        <v>0</v>
      </c>
      <c r="AX503" s="143">
        <f>VLOOKUP($A503,$A$10:$CK$500,AX$501,0)</f>
        <v>0</v>
      </c>
      <c r="AY503" s="143">
        <f>VLOOKUP($A503,$A$10:$CK$500,AY$501,0)</f>
        <v>0</v>
      </c>
      <c r="AZ503" s="143">
        <f>VLOOKUP($A503,$A$10:$CK$500,AZ$501,0)</f>
        <v>0</v>
      </c>
      <c r="BA503" s="143">
        <f>VLOOKUP($A503,$A$10:$CK$500,BA$501,0)</f>
        <v>0</v>
      </c>
      <c r="BB503" s="143">
        <f>VLOOKUP($A503,$A$10:$CK$500,BB$501,0)</f>
        <v>0</v>
      </c>
      <c r="BC503" s="143">
        <f>VLOOKUP($A503,$A$10:$CK$500,BC$501,0)</f>
        <v>0</v>
      </c>
      <c r="BD503" s="143">
        <f>VLOOKUP($A503,$A$10:$CK$500,BD$501,0)</f>
        <v>0</v>
      </c>
      <c r="BE503" s="143">
        <f>VLOOKUP($A503,$A$10:$CK$500,BE$501,0)</f>
        <v>0</v>
      </c>
      <c r="BF503" s="143">
        <f>VLOOKUP($A503,$A$10:$CK$500,BF$501,0)</f>
        <v>0</v>
      </c>
      <c r="BG503" s="143">
        <f>VLOOKUP($A503,$A$10:$CK$500,BG$501,0)</f>
        <v>0</v>
      </c>
      <c r="BH503" s="143">
        <f>VLOOKUP($A503,$A$10:$CK$500,BH$501,0)</f>
        <v>0</v>
      </c>
      <c r="BI503" s="143">
        <f>VLOOKUP($A503,$A$10:$CK$500,BI$501,0)</f>
        <v>0</v>
      </c>
      <c r="BJ503" s="143">
        <f>VLOOKUP($A503,$A$10:$CK$500,BJ$501,0)</f>
        <v>0</v>
      </c>
      <c r="BK503" s="143">
        <f>VLOOKUP($A503,$A$10:$CK$500,BK$501,0)</f>
        <v>0</v>
      </c>
      <c r="BL503" s="143">
        <f>VLOOKUP($A503,$A$10:$CK$500,BL$501,0)</f>
        <v>0</v>
      </c>
      <c r="BM503" s="143">
        <f>VLOOKUP($A503,$A$10:$CK$500,BM$501,0)</f>
        <v>0</v>
      </c>
      <c r="BN503" s="143">
        <f>VLOOKUP($A503,$A$10:$CK$500,BN$501,0)</f>
        <v>0</v>
      </c>
      <c r="BO503" s="143">
        <f>VLOOKUP($A503,$A$10:$CK$500,BO$501,0)</f>
        <v>0</v>
      </c>
      <c r="BP503" s="143">
        <f>VLOOKUP($A503,$A$10:$CK$500,BP$501,0)</f>
        <v>0</v>
      </c>
      <c r="BQ503" s="143">
        <f>VLOOKUP($A503,$A$10:$CK$500,BQ$501,0)</f>
        <v>0</v>
      </c>
      <c r="BR503" s="143">
        <f>VLOOKUP($A503,$A$10:$CK$500,BR$501,0)</f>
        <v>0</v>
      </c>
      <c r="BS503" s="143">
        <f>VLOOKUP($A503,$A$10:$CK$500,BS$501,0)</f>
        <v>0</v>
      </c>
      <c r="BT503" s="143">
        <f>VLOOKUP($A503,$A$10:$CK$500,BT$501,0)</f>
        <v>0</v>
      </c>
      <c r="BU503" s="143">
        <f>VLOOKUP($A503,$A$10:$CK$500,BU$501,0)</f>
        <v>0</v>
      </c>
      <c r="BV503" s="143">
        <f>VLOOKUP($A503,$A$10:$CK$500,BV$501,0)</f>
        <v>0</v>
      </c>
      <c r="BW503" s="143">
        <f>VLOOKUP($A503,$A$10:$CK$500,BW$501,0)</f>
        <v>0</v>
      </c>
      <c r="BX503" s="143">
        <f>VLOOKUP($A503,$A$10:$CK$500,BX$501,0)</f>
        <v>0</v>
      </c>
      <c r="BY503" s="143">
        <f>VLOOKUP($A503,$A$10:$CK$500,BY$501,0)</f>
        <v>0</v>
      </c>
      <c r="BZ503" s="143">
        <f>VLOOKUP($A503,$A$10:$CK$500,BZ$501,0)</f>
        <v>0</v>
      </c>
      <c r="CA503" s="143">
        <f>VLOOKUP($A503,$A$10:$CK$500,CA$501,0)</f>
        <v>0</v>
      </c>
      <c r="CB503" s="143">
        <f>VLOOKUP($A503,$A$10:$CK$500,CB$501,0)</f>
        <v>0</v>
      </c>
      <c r="CC503" s="143">
        <f>VLOOKUP($A503,$A$10:$CK$500,CC$501,0)</f>
        <v>0</v>
      </c>
      <c r="CD503" s="143">
        <f>VLOOKUP($A503,$A$10:$CK$500,CD$501,0)</f>
        <v>0</v>
      </c>
      <c r="CE503" s="143">
        <f>VLOOKUP($A503,$A$10:$CK$500,CE$501,0)</f>
        <v>0</v>
      </c>
      <c r="CF503" s="143">
        <f>VLOOKUP($A503,$A$10:$CK$500,CF$501,0)</f>
        <v>0</v>
      </c>
      <c r="CG503" s="143">
        <f>VLOOKUP($A503,$A$10:$CK$500,CG$501,0)</f>
        <v>0</v>
      </c>
      <c r="CH503" s="120"/>
    </row>
    <row r="504" spans="1:86" ht="14.1" hidden="1" customHeight="1" x14ac:dyDescent="0.2">
      <c r="A504" s="138">
        <f>A12</f>
        <v>11</v>
      </c>
      <c r="B504" s="139"/>
      <c r="C504" s="140" t="str">
        <f>VLOOKUP($A504,$A$11:$M$501,C$501,0)</f>
        <v>א.</v>
      </c>
      <c r="D504" s="141" t="str">
        <f>VLOOKUP($A504,$A$11:$M$501,D$501,0)</f>
        <v>מזומנים ושווי מזומנים</v>
      </c>
      <c r="E504" s="141"/>
      <c r="F504" s="141"/>
      <c r="G504" s="141"/>
      <c r="H504" s="141"/>
      <c r="I504" s="142"/>
      <c r="J504" s="143">
        <f>VLOOKUP($A504,$A$10:$CK$500,J$501,0)</f>
        <v>876222.39199999988</v>
      </c>
      <c r="K504" s="143">
        <f>VLOOKUP($A504,$A$10:$CK$500,K$501,0)</f>
        <v>0</v>
      </c>
      <c r="L504" s="143">
        <f>VLOOKUP($A504,$A$10:$CK$500,L$501,0)</f>
        <v>2784.92</v>
      </c>
      <c r="M504" s="143">
        <f>VLOOKUP($A504,$A$10:$CK$500,M$501,0)</f>
        <v>116336.31</v>
      </c>
      <c r="N504" s="143">
        <f>VLOOKUP($A504,$A$10:$CK$500,N$501,0)</f>
        <v>0</v>
      </c>
      <c r="O504" s="143">
        <f>VLOOKUP($A504,$A$10:$CK$500,O$501,0)</f>
        <v>10954.415000000001</v>
      </c>
      <c r="P504" s="143">
        <f>VLOOKUP($A504,$A$10:$CK$500,P$501,0)</f>
        <v>4005.7330000000002</v>
      </c>
      <c r="Q504" s="143">
        <f>VLOOKUP($A504,$A$10:$CK$500,Q$501,0)</f>
        <v>147629.54999999999</v>
      </c>
      <c r="R504" s="143">
        <f>VLOOKUP($A504,$A$10:$CK$500,R$501,0)</f>
        <v>-27.395000000000039</v>
      </c>
      <c r="S504" s="143">
        <f>VLOOKUP($A504,$A$10:$CK$500,S$501,0)</f>
        <v>31830.870000000003</v>
      </c>
      <c r="T504" s="143">
        <f>VLOOKUP($A504,$A$10:$CK$500,T$501,0)</f>
        <v>54353.193999999996</v>
      </c>
      <c r="U504" s="143">
        <f>VLOOKUP($A504,$A$10:$CK$500,U$501,0)</f>
        <v>265936.73700000002</v>
      </c>
      <c r="V504" s="143">
        <f>VLOOKUP($A504,$A$10:$CK$500,V$501,0)</f>
        <v>1239.4169999999999</v>
      </c>
      <c r="W504" s="143">
        <f>VLOOKUP($A504,$A$10:$CK$500,W$501,0)</f>
        <v>410.22799999999995</v>
      </c>
      <c r="X504" s="143">
        <f>VLOOKUP($A504,$A$10:$CK$500,X$501,0)</f>
        <v>1595.4599999999998</v>
      </c>
      <c r="Y504" s="143">
        <f>VLOOKUP($A504,$A$10:$CK$500,Y$501,0)</f>
        <v>9666.7400000000016</v>
      </c>
      <c r="Z504" s="143">
        <f>VLOOKUP($A504,$A$10:$CK$500,Z$501,0)</f>
        <v>1472.6460000000002</v>
      </c>
      <c r="AA504" s="143">
        <f>VLOOKUP($A504,$A$10:$CK$500,AA$501,0)</f>
        <v>11728.651</v>
      </c>
      <c r="AB504" s="143">
        <f>VLOOKUP($A504,$A$10:$CK$500,AB$501,0)</f>
        <v>13580.601000000001</v>
      </c>
      <c r="AC504" s="143">
        <f>VLOOKUP($A504,$A$10:$CK$500,AC$501,0)</f>
        <v>7860.5190000000002</v>
      </c>
      <c r="AD504" s="143">
        <f>VLOOKUP($A504,$A$10:$CK$500,AD$501,0)</f>
        <v>165821.886</v>
      </c>
      <c r="AE504" s="143">
        <f>VLOOKUP($A504,$A$10:$CK$500,AE$501,0)</f>
        <v>11321.083000000001</v>
      </c>
      <c r="AF504" s="143">
        <f>VLOOKUP($A504,$A$10:$CK$500,AF$501,0)</f>
        <v>6951.1390000000001</v>
      </c>
      <c r="AG504" s="143">
        <f>VLOOKUP($A504,$A$10:$CK$500,AG$501,0)</f>
        <v>6635.1060000000007</v>
      </c>
      <c r="AH504" s="143">
        <f>VLOOKUP($A504,$A$10:$CK$500,AH$501,0)</f>
        <v>0</v>
      </c>
      <c r="AI504" s="143">
        <f>VLOOKUP($A504,$A$10:$CK$500,AI$501,0)</f>
        <v>2561.5789999999997</v>
      </c>
      <c r="AJ504" s="143">
        <f>VLOOKUP($A504,$A$10:$CK$500,AJ$501,0)</f>
        <v>1573.0030000000002</v>
      </c>
      <c r="AK504" s="143">
        <f>VLOOKUP($A504,$A$10:$CK$500,AK$501,0)</f>
        <v>0</v>
      </c>
      <c r="AL504" s="143">
        <f>VLOOKUP($A504,$A$10:$CK$500,AL$501,0)</f>
        <v>0</v>
      </c>
      <c r="AM504" s="143">
        <f>VLOOKUP($A504,$A$10:$CK$500,AM$501,0)</f>
        <v>0</v>
      </c>
      <c r="AN504" s="143">
        <f>VLOOKUP($A504,$A$10:$CK$500,AN$501,0)</f>
        <v>0</v>
      </c>
      <c r="AO504" s="143">
        <f>VLOOKUP($A504,$A$10:$CK$500,AO$501,0)</f>
        <v>0</v>
      </c>
      <c r="AP504" s="143">
        <f>VLOOKUP($A504,$A$10:$CK$500,AP$501,0)</f>
        <v>0</v>
      </c>
      <c r="AQ504" s="143">
        <f>VLOOKUP($A504,$A$10:$CK$500,AQ$501,0)</f>
        <v>0</v>
      </c>
      <c r="AR504" s="143">
        <f>VLOOKUP($A504,$A$10:$CK$500,AR$501,0)</f>
        <v>0</v>
      </c>
      <c r="AS504" s="143">
        <f>VLOOKUP($A504,$A$10:$CK$500,AS$501,0)</f>
        <v>0</v>
      </c>
      <c r="AT504" s="143">
        <f>VLOOKUP($A504,$A$10:$CK$500,AT$501,0)</f>
        <v>0</v>
      </c>
      <c r="AU504" s="143">
        <f>VLOOKUP($A504,$A$10:$CK$500,AU$501,0)</f>
        <v>0</v>
      </c>
      <c r="AV504" s="143">
        <f>VLOOKUP($A504,$A$10:$CK$500,AV$501,0)</f>
        <v>0</v>
      </c>
      <c r="AW504" s="143">
        <f>VLOOKUP($A504,$A$10:$CK$500,AW$501,0)</f>
        <v>0</v>
      </c>
      <c r="AX504" s="143">
        <f>VLOOKUP($A504,$A$10:$CK$500,AX$501,0)</f>
        <v>0</v>
      </c>
      <c r="AY504" s="143">
        <f>VLOOKUP($A504,$A$10:$CK$500,AY$501,0)</f>
        <v>0</v>
      </c>
      <c r="AZ504" s="143">
        <f>VLOOKUP($A504,$A$10:$CK$500,AZ$501,0)</f>
        <v>0</v>
      </c>
      <c r="BA504" s="143">
        <f>VLOOKUP($A504,$A$10:$CK$500,BA$501,0)</f>
        <v>0</v>
      </c>
      <c r="BB504" s="143">
        <f>VLOOKUP($A504,$A$10:$CK$500,BB$501,0)</f>
        <v>0</v>
      </c>
      <c r="BC504" s="143">
        <f>VLOOKUP($A504,$A$10:$CK$500,BC$501,0)</f>
        <v>0</v>
      </c>
      <c r="BD504" s="143">
        <f>VLOOKUP($A504,$A$10:$CK$500,BD$501,0)</f>
        <v>0</v>
      </c>
      <c r="BE504" s="143">
        <f>VLOOKUP($A504,$A$10:$CK$500,BE$501,0)</f>
        <v>0</v>
      </c>
      <c r="BF504" s="143">
        <f>VLOOKUP($A504,$A$10:$CK$500,BF$501,0)</f>
        <v>0</v>
      </c>
      <c r="BG504" s="143">
        <f>VLOOKUP($A504,$A$10:$CK$500,BG$501,0)</f>
        <v>0</v>
      </c>
      <c r="BH504" s="143">
        <f>VLOOKUP($A504,$A$10:$CK$500,BH$501,0)</f>
        <v>0</v>
      </c>
      <c r="BI504" s="143">
        <f>VLOOKUP($A504,$A$10:$CK$500,BI$501,0)</f>
        <v>0</v>
      </c>
      <c r="BJ504" s="143">
        <f>VLOOKUP($A504,$A$10:$CK$500,BJ$501,0)</f>
        <v>0</v>
      </c>
      <c r="BK504" s="143">
        <f>VLOOKUP($A504,$A$10:$CK$500,BK$501,0)</f>
        <v>0</v>
      </c>
      <c r="BL504" s="143">
        <f>VLOOKUP($A504,$A$10:$CK$500,BL$501,0)</f>
        <v>0</v>
      </c>
      <c r="BM504" s="143">
        <f>VLOOKUP($A504,$A$10:$CK$500,BM$501,0)</f>
        <v>0</v>
      </c>
      <c r="BN504" s="143">
        <f>VLOOKUP($A504,$A$10:$CK$500,BN$501,0)</f>
        <v>0</v>
      </c>
      <c r="BO504" s="143">
        <f>VLOOKUP($A504,$A$10:$CK$500,BO$501,0)</f>
        <v>0</v>
      </c>
      <c r="BP504" s="143">
        <f>VLOOKUP($A504,$A$10:$CK$500,BP$501,0)</f>
        <v>0</v>
      </c>
      <c r="BQ504" s="143">
        <f>VLOOKUP($A504,$A$10:$CK$500,BQ$501,0)</f>
        <v>0</v>
      </c>
      <c r="BR504" s="143">
        <f>VLOOKUP($A504,$A$10:$CK$500,BR$501,0)</f>
        <v>0</v>
      </c>
      <c r="BS504" s="143">
        <f>VLOOKUP($A504,$A$10:$CK$500,BS$501,0)</f>
        <v>0</v>
      </c>
      <c r="BT504" s="143">
        <f>VLOOKUP($A504,$A$10:$CK$500,BT$501,0)</f>
        <v>0</v>
      </c>
      <c r="BU504" s="143">
        <f>VLOOKUP($A504,$A$10:$CK$500,BU$501,0)</f>
        <v>0</v>
      </c>
      <c r="BV504" s="143">
        <f>VLOOKUP($A504,$A$10:$CK$500,BV$501,0)</f>
        <v>0</v>
      </c>
      <c r="BW504" s="143">
        <f>VLOOKUP($A504,$A$10:$CK$500,BW$501,0)</f>
        <v>0</v>
      </c>
      <c r="BX504" s="143">
        <f>VLOOKUP($A504,$A$10:$CK$500,BX$501,0)</f>
        <v>0</v>
      </c>
      <c r="BY504" s="143">
        <f>VLOOKUP($A504,$A$10:$CK$500,BY$501,0)</f>
        <v>0</v>
      </c>
      <c r="BZ504" s="143">
        <f>VLOOKUP($A504,$A$10:$CK$500,BZ$501,0)</f>
        <v>0</v>
      </c>
      <c r="CA504" s="143">
        <f>VLOOKUP($A504,$A$10:$CK$500,CA$501,0)</f>
        <v>0</v>
      </c>
      <c r="CB504" s="143">
        <f>VLOOKUP($A504,$A$10:$CK$500,CB$501,0)</f>
        <v>0</v>
      </c>
      <c r="CC504" s="143">
        <f>VLOOKUP($A504,$A$10:$CK$500,CC$501,0)</f>
        <v>0</v>
      </c>
      <c r="CD504" s="143">
        <f>VLOOKUP($A504,$A$10:$CK$500,CD$501,0)</f>
        <v>0</v>
      </c>
      <c r="CE504" s="143">
        <f>VLOOKUP($A504,$A$10:$CK$500,CE$501,0)</f>
        <v>0</v>
      </c>
      <c r="CF504" s="143">
        <f>VLOOKUP($A504,$A$10:$CK$500,CF$501,0)</f>
        <v>0</v>
      </c>
      <c r="CG504" s="143">
        <f>VLOOKUP($A504,$A$10:$CK$500,CG$501,0)</f>
        <v>0</v>
      </c>
      <c r="CH504" s="120"/>
    </row>
    <row r="505" spans="1:86" ht="14.1" hidden="1" customHeight="1" x14ac:dyDescent="0.2">
      <c r="A505" s="138">
        <v>24</v>
      </c>
      <c r="B505" s="139"/>
      <c r="C505" s="140" t="str">
        <f>VLOOKUP($A505,$A$11:$M$501,C$501,0)</f>
        <v>ב.</v>
      </c>
      <c r="D505" s="141" t="str">
        <f>VLOOKUP($A505,$A$11:$M$501,D$501,0)</f>
        <v>ניירות ערך (למעט בחברות מוחזקות)</v>
      </c>
      <c r="E505" s="141"/>
      <c r="F505" s="141"/>
      <c r="G505" s="141"/>
      <c r="H505" s="141"/>
      <c r="I505" s="142"/>
      <c r="J505" s="143">
        <f>VLOOKUP($A505,$A$10:$CK$500,J$501,0)</f>
        <v>12038134.799999997</v>
      </c>
      <c r="K505" s="143">
        <f>VLOOKUP($A505,$A$10:$CK$500,K$501,0)</f>
        <v>0</v>
      </c>
      <c r="L505" s="143">
        <f>VLOOKUP($A505,$A$10:$CK$500,L$501,0)</f>
        <v>63716</v>
      </c>
      <c r="M505" s="143">
        <f>VLOOKUP($A505,$A$10:$CK$500,M$501,0)</f>
        <v>1474070.74</v>
      </c>
      <c r="N505" s="143">
        <f>VLOOKUP($A505,$A$10:$CK$500,N$501,0)</f>
        <v>0</v>
      </c>
      <c r="O505" s="143">
        <f>VLOOKUP($A505,$A$10:$CK$500,O$501,0)</f>
        <v>239566.27999999997</v>
      </c>
      <c r="P505" s="143">
        <f>VLOOKUP($A505,$A$10:$CK$500,P$501,0)</f>
        <v>49295.930000000008</v>
      </c>
      <c r="Q505" s="143">
        <f>VLOOKUP($A505,$A$10:$CK$500,Q$501,0)</f>
        <v>1766811.73</v>
      </c>
      <c r="R505" s="143">
        <f>VLOOKUP($A505,$A$10:$CK$500,R$501,0)</f>
        <v>43478.06</v>
      </c>
      <c r="S505" s="143">
        <f>VLOOKUP($A505,$A$10:$CK$500,S$501,0)</f>
        <v>575920.69999999995</v>
      </c>
      <c r="T505" s="143">
        <f>VLOOKUP($A505,$A$10:$CK$500,T$501,0)</f>
        <v>504647.07000000007</v>
      </c>
      <c r="U505" s="143">
        <f>VLOOKUP($A505,$A$10:$CK$500,U$501,0)</f>
        <v>3295604.9399999995</v>
      </c>
      <c r="V505" s="143">
        <f>VLOOKUP($A505,$A$10:$CK$500,V$501,0)</f>
        <v>94755.64</v>
      </c>
      <c r="W505" s="143">
        <f>VLOOKUP($A505,$A$10:$CK$500,W$501,0)</f>
        <v>19460.09</v>
      </c>
      <c r="X505" s="143">
        <f>VLOOKUP($A505,$A$10:$CK$500,X$501,0)</f>
        <v>88038.77</v>
      </c>
      <c r="Y505" s="143">
        <f>VLOOKUP($A505,$A$10:$CK$500,Y$501,0)</f>
        <v>173022.72999999998</v>
      </c>
      <c r="Z505" s="143">
        <f>VLOOKUP($A505,$A$10:$CK$500,Z$501,0)</f>
        <v>42933.89</v>
      </c>
      <c r="AA505" s="143">
        <f>VLOOKUP($A505,$A$10:$CK$500,AA$501,0)</f>
        <v>415881.23</v>
      </c>
      <c r="AB505" s="143">
        <f>VLOOKUP($A505,$A$10:$CK$500,AB$501,0)</f>
        <v>395407.5</v>
      </c>
      <c r="AC505" s="143">
        <f>VLOOKUP($A505,$A$10:$CK$500,AC$501,0)</f>
        <v>181265.95999999996</v>
      </c>
      <c r="AD505" s="143">
        <f>VLOOKUP($A505,$A$10:$CK$500,AD$501,0)</f>
        <v>2189744.52</v>
      </c>
      <c r="AE505" s="143">
        <f>VLOOKUP($A505,$A$10:$CK$500,AE$501,0)</f>
        <v>235827.43000000002</v>
      </c>
      <c r="AF505" s="143">
        <f>VLOOKUP($A505,$A$10:$CK$500,AF$501,0)</f>
        <v>75540.02</v>
      </c>
      <c r="AG505" s="143">
        <f>VLOOKUP($A505,$A$10:$CK$500,AG$501,0)</f>
        <v>54746.820000000007</v>
      </c>
      <c r="AH505" s="143">
        <f>VLOOKUP($A505,$A$10:$CK$500,AH$501,0)</f>
        <v>0</v>
      </c>
      <c r="AI505" s="143">
        <f>VLOOKUP($A505,$A$10:$CK$500,AI$501,0)</f>
        <v>26708.1</v>
      </c>
      <c r="AJ505" s="143">
        <f>VLOOKUP($A505,$A$10:$CK$500,AJ$501,0)</f>
        <v>31690.649999999998</v>
      </c>
      <c r="AK505" s="143">
        <f>VLOOKUP($A505,$A$10:$CK$500,AK$501,0)</f>
        <v>0</v>
      </c>
      <c r="AL505" s="143">
        <f>VLOOKUP($A505,$A$10:$CK$500,AL$501,0)</f>
        <v>0</v>
      </c>
      <c r="AM505" s="143">
        <f>VLOOKUP($A505,$A$10:$CK$500,AM$501,0)</f>
        <v>0</v>
      </c>
      <c r="AN505" s="143">
        <f>VLOOKUP($A505,$A$10:$CK$500,AN$501,0)</f>
        <v>0</v>
      </c>
      <c r="AO505" s="143">
        <f>VLOOKUP($A505,$A$10:$CK$500,AO$501,0)</f>
        <v>0</v>
      </c>
      <c r="AP505" s="143">
        <f>VLOOKUP($A505,$A$10:$CK$500,AP$501,0)</f>
        <v>0</v>
      </c>
      <c r="AQ505" s="143">
        <f>VLOOKUP($A505,$A$10:$CK$500,AQ$501,0)</f>
        <v>0</v>
      </c>
      <c r="AR505" s="143">
        <f>VLOOKUP($A505,$A$10:$CK$500,AR$501,0)</f>
        <v>0</v>
      </c>
      <c r="AS505" s="143">
        <f>VLOOKUP($A505,$A$10:$CK$500,AS$501,0)</f>
        <v>0</v>
      </c>
      <c r="AT505" s="143">
        <f>VLOOKUP($A505,$A$10:$CK$500,AT$501,0)</f>
        <v>0</v>
      </c>
      <c r="AU505" s="143">
        <f>VLOOKUP($A505,$A$10:$CK$500,AU$501,0)</f>
        <v>0</v>
      </c>
      <c r="AV505" s="143">
        <f>VLOOKUP($A505,$A$10:$CK$500,AV$501,0)</f>
        <v>0</v>
      </c>
      <c r="AW505" s="143">
        <f>VLOOKUP($A505,$A$10:$CK$500,AW$501,0)</f>
        <v>0</v>
      </c>
      <c r="AX505" s="143">
        <f>VLOOKUP($A505,$A$10:$CK$500,AX$501,0)</f>
        <v>0</v>
      </c>
      <c r="AY505" s="143">
        <f>VLOOKUP($A505,$A$10:$CK$500,AY$501,0)</f>
        <v>0</v>
      </c>
      <c r="AZ505" s="143">
        <f>VLOOKUP($A505,$A$10:$CK$500,AZ$501,0)</f>
        <v>0</v>
      </c>
      <c r="BA505" s="143">
        <f>VLOOKUP($A505,$A$10:$CK$500,BA$501,0)</f>
        <v>0</v>
      </c>
      <c r="BB505" s="143">
        <f>VLOOKUP($A505,$A$10:$CK$500,BB$501,0)</f>
        <v>0</v>
      </c>
      <c r="BC505" s="143">
        <f>VLOOKUP($A505,$A$10:$CK$500,BC$501,0)</f>
        <v>0</v>
      </c>
      <c r="BD505" s="143">
        <f>VLOOKUP($A505,$A$10:$CK$500,BD$501,0)</f>
        <v>0</v>
      </c>
      <c r="BE505" s="143">
        <f>VLOOKUP($A505,$A$10:$CK$500,BE$501,0)</f>
        <v>0</v>
      </c>
      <c r="BF505" s="143">
        <f>VLOOKUP($A505,$A$10:$CK$500,BF$501,0)</f>
        <v>0</v>
      </c>
      <c r="BG505" s="143">
        <f>VLOOKUP($A505,$A$10:$CK$500,BG$501,0)</f>
        <v>0</v>
      </c>
      <c r="BH505" s="143">
        <f>VLOOKUP($A505,$A$10:$CK$500,BH$501,0)</f>
        <v>0</v>
      </c>
      <c r="BI505" s="143">
        <f>VLOOKUP($A505,$A$10:$CK$500,BI$501,0)</f>
        <v>0</v>
      </c>
      <c r="BJ505" s="143">
        <f>VLOOKUP($A505,$A$10:$CK$500,BJ$501,0)</f>
        <v>0</v>
      </c>
      <c r="BK505" s="143">
        <f>VLOOKUP($A505,$A$10:$CK$500,BK$501,0)</f>
        <v>0</v>
      </c>
      <c r="BL505" s="143">
        <f>VLOOKUP($A505,$A$10:$CK$500,BL$501,0)</f>
        <v>0</v>
      </c>
      <c r="BM505" s="143">
        <f>VLOOKUP($A505,$A$10:$CK$500,BM$501,0)</f>
        <v>0</v>
      </c>
      <c r="BN505" s="143">
        <f>VLOOKUP($A505,$A$10:$CK$500,BN$501,0)</f>
        <v>0</v>
      </c>
      <c r="BO505" s="143">
        <f>VLOOKUP($A505,$A$10:$CK$500,BO$501,0)</f>
        <v>0</v>
      </c>
      <c r="BP505" s="143">
        <f>VLOOKUP($A505,$A$10:$CK$500,BP$501,0)</f>
        <v>0</v>
      </c>
      <c r="BQ505" s="143">
        <f>VLOOKUP($A505,$A$10:$CK$500,BQ$501,0)</f>
        <v>0</v>
      </c>
      <c r="BR505" s="143">
        <f>VLOOKUP($A505,$A$10:$CK$500,BR$501,0)</f>
        <v>0</v>
      </c>
      <c r="BS505" s="143">
        <f>VLOOKUP($A505,$A$10:$CK$500,BS$501,0)</f>
        <v>0</v>
      </c>
      <c r="BT505" s="143">
        <f>VLOOKUP($A505,$A$10:$CK$500,BT$501,0)</f>
        <v>0</v>
      </c>
      <c r="BU505" s="143">
        <f>VLOOKUP($A505,$A$10:$CK$500,BU$501,0)</f>
        <v>0</v>
      </c>
      <c r="BV505" s="143">
        <f>VLOOKUP($A505,$A$10:$CK$500,BV$501,0)</f>
        <v>0</v>
      </c>
      <c r="BW505" s="143">
        <f>VLOOKUP($A505,$A$10:$CK$500,BW$501,0)</f>
        <v>0</v>
      </c>
      <c r="BX505" s="143">
        <f>VLOOKUP($A505,$A$10:$CK$500,BX$501,0)</f>
        <v>0</v>
      </c>
      <c r="BY505" s="143">
        <f>VLOOKUP($A505,$A$10:$CK$500,BY$501,0)</f>
        <v>0</v>
      </c>
      <c r="BZ505" s="143">
        <f>VLOOKUP($A505,$A$10:$CK$500,BZ$501,0)</f>
        <v>0</v>
      </c>
      <c r="CA505" s="143">
        <f>VLOOKUP($A505,$A$10:$CK$500,CA$501,0)</f>
        <v>0</v>
      </c>
      <c r="CB505" s="143">
        <f>VLOOKUP($A505,$A$10:$CK$500,CB$501,0)</f>
        <v>0</v>
      </c>
      <c r="CC505" s="143">
        <f>VLOOKUP($A505,$A$10:$CK$500,CC$501,0)</f>
        <v>0</v>
      </c>
      <c r="CD505" s="143">
        <f>VLOOKUP($A505,$A$10:$CK$500,CD$501,0)</f>
        <v>0</v>
      </c>
      <c r="CE505" s="143">
        <f>VLOOKUP($A505,$A$10:$CK$500,CE$501,0)</f>
        <v>0</v>
      </c>
      <c r="CF505" s="143">
        <f>VLOOKUP($A505,$A$10:$CK$500,CF$501,0)</f>
        <v>0</v>
      </c>
      <c r="CG505" s="143">
        <f>VLOOKUP($A505,$A$10:$CK$500,CG$501,0)</f>
        <v>0</v>
      </c>
      <c r="CH505" s="120"/>
    </row>
    <row r="506" spans="1:86" ht="14.1" hidden="1" customHeight="1" x14ac:dyDescent="0.2">
      <c r="A506" s="138">
        <v>25</v>
      </c>
      <c r="B506" s="139"/>
      <c r="C506" s="140"/>
      <c r="D506" s="141" t="str">
        <f t="shared" ref="D506:E516" si="277">VLOOKUP($A506,$A$11:$M$501,D$501,0)</f>
        <v>(1</v>
      </c>
      <c r="E506" s="141" t="str">
        <f t="shared" si="277"/>
        <v>אגרות חוב ממשלתיות:</v>
      </c>
      <c r="F506" s="141"/>
      <c r="G506" s="141"/>
      <c r="H506" s="141"/>
      <c r="I506" s="142"/>
      <c r="J506" s="143">
        <f>VLOOKUP($A506,$A$10:$CK$500,J$501,0)</f>
        <v>4872337.5600000015</v>
      </c>
      <c r="K506" s="143">
        <f>VLOOKUP($A506,$A$10:$CK$500,K$501,0)</f>
        <v>0</v>
      </c>
      <c r="L506" s="143">
        <f>VLOOKUP($A506,$A$10:$CK$500,L$501,0)</f>
        <v>26505.09</v>
      </c>
      <c r="M506" s="143">
        <f>VLOOKUP($A506,$A$10:$CK$500,M$501,0)</f>
        <v>364997.69999999995</v>
      </c>
      <c r="N506" s="143">
        <f>VLOOKUP($A506,$A$10:$CK$500,N$501,0)</f>
        <v>0</v>
      </c>
      <c r="O506" s="143">
        <f>VLOOKUP($A506,$A$10:$CK$500,O$501,0)</f>
        <v>194051.07</v>
      </c>
      <c r="P506" s="143">
        <f>VLOOKUP($A506,$A$10:$CK$500,P$501,0)</f>
        <v>298.08</v>
      </c>
      <c r="Q506" s="143">
        <f>VLOOKUP($A506,$A$10:$CK$500,Q$501,0)</f>
        <v>533350.30000000005</v>
      </c>
      <c r="R506" s="143">
        <f>VLOOKUP($A506,$A$10:$CK$500,R$501,0)</f>
        <v>43478.06</v>
      </c>
      <c r="S506" s="143">
        <f>VLOOKUP($A506,$A$10:$CK$500,S$501,0)</f>
        <v>461527.77</v>
      </c>
      <c r="T506" s="143">
        <f>VLOOKUP($A506,$A$10:$CK$500,T$501,0)</f>
        <v>152317.5</v>
      </c>
      <c r="U506" s="143">
        <f>VLOOKUP($A506,$A$10:$CK$500,U$501,0)</f>
        <v>1527841.53</v>
      </c>
      <c r="V506" s="143">
        <f>VLOOKUP($A506,$A$10:$CK$500,V$501,0)</f>
        <v>72002</v>
      </c>
      <c r="W506" s="143">
        <f>VLOOKUP($A506,$A$10:$CK$500,W$501,0)</f>
        <v>0</v>
      </c>
      <c r="X506" s="143">
        <f>VLOOKUP($A506,$A$10:$CK$500,X$501,0)</f>
        <v>24056.35</v>
      </c>
      <c r="Y506" s="143">
        <f>VLOOKUP($A506,$A$10:$CK$500,Y$501,0)</f>
        <v>137630.28</v>
      </c>
      <c r="Z506" s="143">
        <f>VLOOKUP($A506,$A$10:$CK$500,Z$501,0)</f>
        <v>0</v>
      </c>
      <c r="AA506" s="143">
        <f>VLOOKUP($A506,$A$10:$CK$500,AA$501,0)</f>
        <v>93549.180000000008</v>
      </c>
      <c r="AB506" s="143">
        <f>VLOOKUP($A506,$A$10:$CK$500,AB$501,0)</f>
        <v>318789.48</v>
      </c>
      <c r="AC506" s="143">
        <f>VLOOKUP($A506,$A$10:$CK$500,AC$501,0)</f>
        <v>34280.199999999997</v>
      </c>
      <c r="AD506" s="143">
        <f>VLOOKUP($A506,$A$10:$CK$500,AD$501,0)</f>
        <v>770107.85</v>
      </c>
      <c r="AE506" s="143">
        <f>VLOOKUP($A506,$A$10:$CK$500,AE$501,0)</f>
        <v>57690.15</v>
      </c>
      <c r="AF506" s="143">
        <f>VLOOKUP($A506,$A$10:$CK$500,AF$501,0)</f>
        <v>20872.25</v>
      </c>
      <c r="AG506" s="143">
        <f>VLOOKUP($A506,$A$10:$CK$500,AG$501,0)</f>
        <v>18666.009999999998</v>
      </c>
      <c r="AH506" s="143">
        <f>VLOOKUP($A506,$A$10:$CK$500,AH$501,0)</f>
        <v>0</v>
      </c>
      <c r="AI506" s="143">
        <f>VLOOKUP($A506,$A$10:$CK$500,AI$501,0)</f>
        <v>12362.98</v>
      </c>
      <c r="AJ506" s="143">
        <f>VLOOKUP($A506,$A$10:$CK$500,AJ$501,0)</f>
        <v>7963.7300000000005</v>
      </c>
      <c r="AK506" s="143">
        <f>VLOOKUP($A506,$A$10:$CK$500,AK$501,0)</f>
        <v>0</v>
      </c>
      <c r="AL506" s="143">
        <f>VLOOKUP($A506,$A$10:$CK$500,AL$501,0)</f>
        <v>0</v>
      </c>
      <c r="AM506" s="143">
        <f>VLOOKUP($A506,$A$10:$CK$500,AM$501,0)</f>
        <v>0</v>
      </c>
      <c r="AN506" s="143">
        <f>VLOOKUP($A506,$A$10:$CK$500,AN$501,0)</f>
        <v>0</v>
      </c>
      <c r="AO506" s="143">
        <f>VLOOKUP($A506,$A$10:$CK$500,AO$501,0)</f>
        <v>0</v>
      </c>
      <c r="AP506" s="143">
        <f>VLOOKUP($A506,$A$10:$CK$500,AP$501,0)</f>
        <v>0</v>
      </c>
      <c r="AQ506" s="143">
        <f>VLOOKUP($A506,$A$10:$CK$500,AQ$501,0)</f>
        <v>0</v>
      </c>
      <c r="AR506" s="143">
        <f>VLOOKUP($A506,$A$10:$CK$500,AR$501,0)</f>
        <v>0</v>
      </c>
      <c r="AS506" s="143">
        <f>VLOOKUP($A506,$A$10:$CK$500,AS$501,0)</f>
        <v>0</v>
      </c>
      <c r="AT506" s="143">
        <f>VLOOKUP($A506,$A$10:$CK$500,AT$501,0)</f>
        <v>0</v>
      </c>
      <c r="AU506" s="143">
        <f>VLOOKUP($A506,$A$10:$CK$500,AU$501,0)</f>
        <v>0</v>
      </c>
      <c r="AV506" s="143">
        <f>VLOOKUP($A506,$A$10:$CK$500,AV$501,0)</f>
        <v>0</v>
      </c>
      <c r="AW506" s="143">
        <f>VLOOKUP($A506,$A$10:$CK$500,AW$501,0)</f>
        <v>0</v>
      </c>
      <c r="AX506" s="143">
        <f>VLOOKUP($A506,$A$10:$CK$500,AX$501,0)</f>
        <v>0</v>
      </c>
      <c r="AY506" s="143">
        <f>VLOOKUP($A506,$A$10:$CK$500,AY$501,0)</f>
        <v>0</v>
      </c>
      <c r="AZ506" s="143">
        <f>VLOOKUP($A506,$A$10:$CK$500,AZ$501,0)</f>
        <v>0</v>
      </c>
      <c r="BA506" s="143">
        <f>VLOOKUP($A506,$A$10:$CK$500,BA$501,0)</f>
        <v>0</v>
      </c>
      <c r="BB506" s="143">
        <f>VLOOKUP($A506,$A$10:$CK$500,BB$501,0)</f>
        <v>0</v>
      </c>
      <c r="BC506" s="143">
        <f>VLOOKUP($A506,$A$10:$CK$500,BC$501,0)</f>
        <v>0</v>
      </c>
      <c r="BD506" s="143">
        <f>VLOOKUP($A506,$A$10:$CK$500,BD$501,0)</f>
        <v>0</v>
      </c>
      <c r="BE506" s="143">
        <f>VLOOKUP($A506,$A$10:$CK$500,BE$501,0)</f>
        <v>0</v>
      </c>
      <c r="BF506" s="143">
        <f>VLOOKUP($A506,$A$10:$CK$500,BF$501,0)</f>
        <v>0</v>
      </c>
      <c r="BG506" s="143">
        <f>VLOOKUP($A506,$A$10:$CK$500,BG$501,0)</f>
        <v>0</v>
      </c>
      <c r="BH506" s="143">
        <f>VLOOKUP($A506,$A$10:$CK$500,BH$501,0)</f>
        <v>0</v>
      </c>
      <c r="BI506" s="143">
        <f>VLOOKUP($A506,$A$10:$CK$500,BI$501,0)</f>
        <v>0</v>
      </c>
      <c r="BJ506" s="143">
        <f>VLOOKUP($A506,$A$10:$CK$500,BJ$501,0)</f>
        <v>0</v>
      </c>
      <c r="BK506" s="143">
        <f>VLOOKUP($A506,$A$10:$CK$500,BK$501,0)</f>
        <v>0</v>
      </c>
      <c r="BL506" s="143">
        <f>VLOOKUP($A506,$A$10:$CK$500,BL$501,0)</f>
        <v>0</v>
      </c>
      <c r="BM506" s="143">
        <f>VLOOKUP($A506,$A$10:$CK$500,BM$501,0)</f>
        <v>0</v>
      </c>
      <c r="BN506" s="143">
        <f>VLOOKUP($A506,$A$10:$CK$500,BN$501,0)</f>
        <v>0</v>
      </c>
      <c r="BO506" s="143">
        <f>VLOOKUP($A506,$A$10:$CK$500,BO$501,0)</f>
        <v>0</v>
      </c>
      <c r="BP506" s="143">
        <f>VLOOKUP($A506,$A$10:$CK$500,BP$501,0)</f>
        <v>0</v>
      </c>
      <c r="BQ506" s="143">
        <f>VLOOKUP($A506,$A$10:$CK$500,BQ$501,0)</f>
        <v>0</v>
      </c>
      <c r="BR506" s="143">
        <f>VLOOKUP($A506,$A$10:$CK$500,BR$501,0)</f>
        <v>0</v>
      </c>
      <c r="BS506" s="143">
        <f>VLOOKUP($A506,$A$10:$CK$500,BS$501,0)</f>
        <v>0</v>
      </c>
      <c r="BT506" s="143">
        <f>VLOOKUP($A506,$A$10:$CK$500,BT$501,0)</f>
        <v>0</v>
      </c>
      <c r="BU506" s="143">
        <f>VLOOKUP($A506,$A$10:$CK$500,BU$501,0)</f>
        <v>0</v>
      </c>
      <c r="BV506" s="143">
        <f>VLOOKUP($A506,$A$10:$CK$500,BV$501,0)</f>
        <v>0</v>
      </c>
      <c r="BW506" s="143">
        <f>VLOOKUP($A506,$A$10:$CK$500,BW$501,0)</f>
        <v>0</v>
      </c>
      <c r="BX506" s="143">
        <f>VLOOKUP($A506,$A$10:$CK$500,BX$501,0)</f>
        <v>0</v>
      </c>
      <c r="BY506" s="143">
        <f>VLOOKUP($A506,$A$10:$CK$500,BY$501,0)</f>
        <v>0</v>
      </c>
      <c r="BZ506" s="143">
        <f>VLOOKUP($A506,$A$10:$CK$500,BZ$501,0)</f>
        <v>0</v>
      </c>
      <c r="CA506" s="143">
        <f>VLOOKUP($A506,$A$10:$CK$500,CA$501,0)</f>
        <v>0</v>
      </c>
      <c r="CB506" s="143">
        <f>VLOOKUP($A506,$A$10:$CK$500,CB$501,0)</f>
        <v>0</v>
      </c>
      <c r="CC506" s="143">
        <f>VLOOKUP($A506,$A$10:$CK$500,CC$501,0)</f>
        <v>0</v>
      </c>
      <c r="CD506" s="143">
        <f>VLOOKUP($A506,$A$10:$CK$500,CD$501,0)</f>
        <v>0</v>
      </c>
      <c r="CE506" s="143">
        <f>VLOOKUP($A506,$A$10:$CK$500,CE$501,0)</f>
        <v>0</v>
      </c>
      <c r="CF506" s="143">
        <f>VLOOKUP($A506,$A$10:$CK$500,CF$501,0)</f>
        <v>0</v>
      </c>
      <c r="CG506" s="143">
        <f>VLOOKUP($A506,$A$10:$CK$500,CG$501,0)</f>
        <v>0</v>
      </c>
      <c r="CH506" s="120"/>
    </row>
    <row r="507" spans="1:86" ht="14.1" hidden="1" customHeight="1" x14ac:dyDescent="0.2">
      <c r="A507" s="138">
        <v>44</v>
      </c>
      <c r="B507" s="139"/>
      <c r="C507" s="140"/>
      <c r="D507" s="141" t="str">
        <f t="shared" si="277"/>
        <v>(2</v>
      </c>
      <c r="E507" s="141" t="str">
        <f t="shared" si="277"/>
        <v xml:space="preserve">תעודות חוב מסחריות: </v>
      </c>
      <c r="F507" s="141"/>
      <c r="G507" s="141"/>
      <c r="H507" s="141"/>
      <c r="I507" s="142"/>
      <c r="J507" s="143">
        <f>VLOOKUP($A507,$A$10:$CK$500,J$501,0)</f>
        <v>0</v>
      </c>
      <c r="K507" s="143">
        <f>VLOOKUP($A507,$A$10:$CK$500,K$501,0)</f>
        <v>0</v>
      </c>
      <c r="L507" s="143">
        <f>VLOOKUP($A507,$A$10:$CK$500,L$501,0)</f>
        <v>0</v>
      </c>
      <c r="M507" s="143">
        <f>VLOOKUP($A507,$A$10:$CK$500,M$501,0)</f>
        <v>0</v>
      </c>
      <c r="N507" s="143">
        <f>VLOOKUP($A507,$A$10:$CK$500,N$501,0)</f>
        <v>0</v>
      </c>
      <c r="O507" s="143">
        <f>VLOOKUP($A507,$A$10:$CK$500,O$501,0)</f>
        <v>0</v>
      </c>
      <c r="P507" s="143">
        <f>VLOOKUP($A507,$A$10:$CK$500,P$501,0)</f>
        <v>0</v>
      </c>
      <c r="Q507" s="143">
        <f>VLOOKUP($A507,$A$10:$CK$500,Q$501,0)</f>
        <v>0</v>
      </c>
      <c r="R507" s="143">
        <f>VLOOKUP($A507,$A$10:$CK$500,R$501,0)</f>
        <v>0</v>
      </c>
      <c r="S507" s="143">
        <f>VLOOKUP($A507,$A$10:$CK$500,S$501,0)</f>
        <v>0</v>
      </c>
      <c r="T507" s="143">
        <f>VLOOKUP($A507,$A$10:$CK$500,T$501,0)</f>
        <v>0</v>
      </c>
      <c r="U507" s="143">
        <f>VLOOKUP($A507,$A$10:$CK$500,U$501,0)</f>
        <v>0</v>
      </c>
      <c r="V507" s="143">
        <f>VLOOKUP($A507,$A$10:$CK$500,V$501,0)</f>
        <v>0</v>
      </c>
      <c r="W507" s="143">
        <f>VLOOKUP($A507,$A$10:$CK$500,W$501,0)</f>
        <v>0</v>
      </c>
      <c r="X507" s="143">
        <f>VLOOKUP($A507,$A$10:$CK$500,X$501,0)</f>
        <v>0</v>
      </c>
      <c r="Y507" s="143">
        <f>VLOOKUP($A507,$A$10:$CK$500,Y$501,0)</f>
        <v>0</v>
      </c>
      <c r="Z507" s="143">
        <f>VLOOKUP($A507,$A$10:$CK$500,Z$501,0)</f>
        <v>0</v>
      </c>
      <c r="AA507" s="143">
        <f>VLOOKUP($A507,$A$10:$CK$500,AA$501,0)</f>
        <v>0</v>
      </c>
      <c r="AB507" s="143">
        <f>VLOOKUP($A507,$A$10:$CK$500,AB$501,0)</f>
        <v>0</v>
      </c>
      <c r="AC507" s="143">
        <f>VLOOKUP($A507,$A$10:$CK$500,AC$501,0)</f>
        <v>0</v>
      </c>
      <c r="AD507" s="143">
        <f>VLOOKUP($A507,$A$10:$CK$500,AD$501,0)</f>
        <v>0</v>
      </c>
      <c r="AE507" s="143">
        <f>VLOOKUP($A507,$A$10:$CK$500,AE$501,0)</f>
        <v>0</v>
      </c>
      <c r="AF507" s="143">
        <f>VLOOKUP($A507,$A$10:$CK$500,AF$501,0)</f>
        <v>0</v>
      </c>
      <c r="AG507" s="143">
        <f>VLOOKUP($A507,$A$10:$CK$500,AG$501,0)</f>
        <v>0</v>
      </c>
      <c r="AH507" s="143">
        <f>VLOOKUP($A507,$A$10:$CK$500,AH$501,0)</f>
        <v>0</v>
      </c>
      <c r="AI507" s="143">
        <f>VLOOKUP($A507,$A$10:$CK$500,AI$501,0)</f>
        <v>0</v>
      </c>
      <c r="AJ507" s="143">
        <f>VLOOKUP($A507,$A$10:$CK$500,AJ$501,0)</f>
        <v>0</v>
      </c>
      <c r="AK507" s="143">
        <f>VLOOKUP($A507,$A$10:$CK$500,AK$501,0)</f>
        <v>0</v>
      </c>
      <c r="AL507" s="143">
        <f>VLOOKUP($A507,$A$10:$CK$500,AL$501,0)</f>
        <v>0</v>
      </c>
      <c r="AM507" s="143">
        <f>VLOOKUP($A507,$A$10:$CK$500,AM$501,0)</f>
        <v>0</v>
      </c>
      <c r="AN507" s="143">
        <f>VLOOKUP($A507,$A$10:$CK$500,AN$501,0)</f>
        <v>0</v>
      </c>
      <c r="AO507" s="143">
        <f>VLOOKUP($A507,$A$10:$CK$500,AO$501,0)</f>
        <v>0</v>
      </c>
      <c r="AP507" s="143">
        <f>VLOOKUP($A507,$A$10:$CK$500,AP$501,0)</f>
        <v>0</v>
      </c>
      <c r="AQ507" s="143">
        <f>VLOOKUP($A507,$A$10:$CK$500,AQ$501,0)</f>
        <v>0</v>
      </c>
      <c r="AR507" s="143">
        <f>VLOOKUP($A507,$A$10:$CK$500,AR$501,0)</f>
        <v>0</v>
      </c>
      <c r="AS507" s="143">
        <f>VLOOKUP($A507,$A$10:$CK$500,AS$501,0)</f>
        <v>0</v>
      </c>
      <c r="AT507" s="143">
        <f>VLOOKUP($A507,$A$10:$CK$500,AT$501,0)</f>
        <v>0</v>
      </c>
      <c r="AU507" s="143">
        <f>VLOOKUP($A507,$A$10:$CK$500,AU$501,0)</f>
        <v>0</v>
      </c>
      <c r="AV507" s="143">
        <f>VLOOKUP($A507,$A$10:$CK$500,AV$501,0)</f>
        <v>0</v>
      </c>
      <c r="AW507" s="143">
        <f>VLOOKUP($A507,$A$10:$CK$500,AW$501,0)</f>
        <v>0</v>
      </c>
      <c r="AX507" s="143">
        <f>VLOOKUP($A507,$A$10:$CK$500,AX$501,0)</f>
        <v>0</v>
      </c>
      <c r="AY507" s="143">
        <f>VLOOKUP($A507,$A$10:$CK$500,AY$501,0)</f>
        <v>0</v>
      </c>
      <c r="AZ507" s="143">
        <f>VLOOKUP($A507,$A$10:$CK$500,AZ$501,0)</f>
        <v>0</v>
      </c>
      <c r="BA507" s="143">
        <f>VLOOKUP($A507,$A$10:$CK$500,BA$501,0)</f>
        <v>0</v>
      </c>
      <c r="BB507" s="143">
        <f>VLOOKUP($A507,$A$10:$CK$500,BB$501,0)</f>
        <v>0</v>
      </c>
      <c r="BC507" s="143">
        <f>VLOOKUP($A507,$A$10:$CK$500,BC$501,0)</f>
        <v>0</v>
      </c>
      <c r="BD507" s="143">
        <f>VLOOKUP($A507,$A$10:$CK$500,BD$501,0)</f>
        <v>0</v>
      </c>
      <c r="BE507" s="143">
        <f>VLOOKUP($A507,$A$10:$CK$500,BE$501,0)</f>
        <v>0</v>
      </c>
      <c r="BF507" s="143">
        <f>VLOOKUP($A507,$A$10:$CK$500,BF$501,0)</f>
        <v>0</v>
      </c>
      <c r="BG507" s="143">
        <f>VLOOKUP($A507,$A$10:$CK$500,BG$501,0)</f>
        <v>0</v>
      </c>
      <c r="BH507" s="143">
        <f>VLOOKUP($A507,$A$10:$CK$500,BH$501,0)</f>
        <v>0</v>
      </c>
      <c r="BI507" s="143">
        <f>VLOOKUP($A507,$A$10:$CK$500,BI$501,0)</f>
        <v>0</v>
      </c>
      <c r="BJ507" s="143">
        <f>VLOOKUP($A507,$A$10:$CK$500,BJ$501,0)</f>
        <v>0</v>
      </c>
      <c r="BK507" s="143">
        <f>VLOOKUP($A507,$A$10:$CK$500,BK$501,0)</f>
        <v>0</v>
      </c>
      <c r="BL507" s="143">
        <f>VLOOKUP($A507,$A$10:$CK$500,BL$501,0)</f>
        <v>0</v>
      </c>
      <c r="BM507" s="143">
        <f>VLOOKUP($A507,$A$10:$CK$500,BM$501,0)</f>
        <v>0</v>
      </c>
      <c r="BN507" s="143">
        <f>VLOOKUP($A507,$A$10:$CK$500,BN$501,0)</f>
        <v>0</v>
      </c>
      <c r="BO507" s="143">
        <f>VLOOKUP($A507,$A$10:$CK$500,BO$501,0)</f>
        <v>0</v>
      </c>
      <c r="BP507" s="143">
        <f>VLOOKUP($A507,$A$10:$CK$500,BP$501,0)</f>
        <v>0</v>
      </c>
      <c r="BQ507" s="143">
        <f>VLOOKUP($A507,$A$10:$CK$500,BQ$501,0)</f>
        <v>0</v>
      </c>
      <c r="BR507" s="143">
        <f>VLOOKUP($A507,$A$10:$CK$500,BR$501,0)</f>
        <v>0</v>
      </c>
      <c r="BS507" s="143">
        <f>VLOOKUP($A507,$A$10:$CK$500,BS$501,0)</f>
        <v>0</v>
      </c>
      <c r="BT507" s="143">
        <f>VLOOKUP($A507,$A$10:$CK$500,BT$501,0)</f>
        <v>0</v>
      </c>
      <c r="BU507" s="143">
        <f>VLOOKUP($A507,$A$10:$CK$500,BU$501,0)</f>
        <v>0</v>
      </c>
      <c r="BV507" s="143">
        <f>VLOOKUP($A507,$A$10:$CK$500,BV$501,0)</f>
        <v>0</v>
      </c>
      <c r="BW507" s="143">
        <f>VLOOKUP($A507,$A$10:$CK$500,BW$501,0)</f>
        <v>0</v>
      </c>
      <c r="BX507" s="143">
        <f>VLOOKUP($A507,$A$10:$CK$500,BX$501,0)</f>
        <v>0</v>
      </c>
      <c r="BY507" s="143">
        <f>VLOOKUP($A507,$A$10:$CK$500,BY$501,0)</f>
        <v>0</v>
      </c>
      <c r="BZ507" s="143">
        <f>VLOOKUP($A507,$A$10:$CK$500,BZ$501,0)</f>
        <v>0</v>
      </c>
      <c r="CA507" s="143">
        <f>VLOOKUP($A507,$A$10:$CK$500,CA$501,0)</f>
        <v>0</v>
      </c>
      <c r="CB507" s="143">
        <f>VLOOKUP($A507,$A$10:$CK$500,CB$501,0)</f>
        <v>0</v>
      </c>
      <c r="CC507" s="143">
        <f>VLOOKUP($A507,$A$10:$CK$500,CC$501,0)</f>
        <v>0</v>
      </c>
      <c r="CD507" s="143">
        <f>VLOOKUP($A507,$A$10:$CK$500,CD$501,0)</f>
        <v>0</v>
      </c>
      <c r="CE507" s="143">
        <f>VLOOKUP($A507,$A$10:$CK$500,CE$501,0)</f>
        <v>0</v>
      </c>
      <c r="CF507" s="143">
        <f>VLOOKUP($A507,$A$10:$CK$500,CF$501,0)</f>
        <v>0</v>
      </c>
      <c r="CG507" s="143">
        <f>VLOOKUP($A507,$A$10:$CK$500,CG$501,0)</f>
        <v>0</v>
      </c>
      <c r="CH507" s="120"/>
    </row>
    <row r="508" spans="1:86" ht="14.1" hidden="1" customHeight="1" x14ac:dyDescent="0.2">
      <c r="A508" s="138">
        <v>96</v>
      </c>
      <c r="B508" s="139"/>
      <c r="C508" s="140"/>
      <c r="D508" s="141" t="str">
        <f t="shared" si="277"/>
        <v>(3</v>
      </c>
      <c r="E508" s="141" t="str">
        <f t="shared" si="277"/>
        <v>אג"ח קונצרני:</v>
      </c>
      <c r="F508" s="141"/>
      <c r="G508" s="141"/>
      <c r="H508" s="141"/>
      <c r="I508" s="142"/>
      <c r="J508" s="143">
        <f>VLOOKUP($A508,$A$10:$CK$500,J$501,0)</f>
        <v>2464274.42</v>
      </c>
      <c r="K508" s="143">
        <f>VLOOKUP($A508,$A$10:$CK$500,K$501,0)</f>
        <v>0</v>
      </c>
      <c r="L508" s="143">
        <f>VLOOKUP($A508,$A$10:$CK$500,L$501,0)</f>
        <v>7747.92</v>
      </c>
      <c r="M508" s="143">
        <f>VLOOKUP($A508,$A$10:$CK$500,M$501,0)</f>
        <v>217168.24</v>
      </c>
      <c r="N508" s="143">
        <f>VLOOKUP($A508,$A$10:$CK$500,N$501,0)</f>
        <v>0</v>
      </c>
      <c r="O508" s="143">
        <f>VLOOKUP($A508,$A$10:$CK$500,O$501,0)</f>
        <v>44092.990000000005</v>
      </c>
      <c r="P508" s="143">
        <f>VLOOKUP($A508,$A$10:$CK$500,P$501,0)</f>
        <v>617.66999999999996</v>
      </c>
      <c r="Q508" s="143">
        <f>VLOOKUP($A508,$A$10:$CK$500,Q$501,0)</f>
        <v>257725.88</v>
      </c>
      <c r="R508" s="143">
        <f>VLOOKUP($A508,$A$10:$CK$500,R$501,0)</f>
        <v>0</v>
      </c>
      <c r="S508" s="143">
        <f>VLOOKUP($A508,$A$10:$CK$500,S$501,0)</f>
        <v>90921.110000000015</v>
      </c>
      <c r="T508" s="143">
        <f>VLOOKUP($A508,$A$10:$CK$500,T$501,0)</f>
        <v>0</v>
      </c>
      <c r="U508" s="143">
        <f>VLOOKUP($A508,$A$10:$CK$500,U$501,0)</f>
        <v>748881.06</v>
      </c>
      <c r="V508" s="143">
        <f>VLOOKUP($A508,$A$10:$CK$500,V$501,0)</f>
        <v>22753.640000000003</v>
      </c>
      <c r="W508" s="143">
        <f>VLOOKUP($A508,$A$10:$CK$500,W$501,0)</f>
        <v>0</v>
      </c>
      <c r="X508" s="143">
        <f>VLOOKUP($A508,$A$10:$CK$500,X$501,0)</f>
        <v>28868.12</v>
      </c>
      <c r="Y508" s="143">
        <f>VLOOKUP($A508,$A$10:$CK$500,Y$501,0)</f>
        <v>35183.24</v>
      </c>
      <c r="Z508" s="143">
        <f>VLOOKUP($A508,$A$10:$CK$500,Z$501,0)</f>
        <v>527.59</v>
      </c>
      <c r="AA508" s="143">
        <f>VLOOKUP($A508,$A$10:$CK$500,AA$501,0)</f>
        <v>157361.27000000002</v>
      </c>
      <c r="AB508" s="143">
        <f>VLOOKUP($A508,$A$10:$CK$500,AB$501,0)</f>
        <v>76618.02</v>
      </c>
      <c r="AC508" s="143">
        <f>VLOOKUP($A508,$A$10:$CK$500,AC$501,0)</f>
        <v>10801.94</v>
      </c>
      <c r="AD508" s="143">
        <f>VLOOKUP($A508,$A$10:$CK$500,AD$501,0)</f>
        <v>689480.24</v>
      </c>
      <c r="AE508" s="143">
        <f>VLOOKUP($A508,$A$10:$CK$500,AE$501,0)</f>
        <v>41255.75</v>
      </c>
      <c r="AF508" s="143">
        <f>VLOOKUP($A508,$A$10:$CK$500,AF$501,0)</f>
        <v>13913.830000000002</v>
      </c>
      <c r="AG508" s="143">
        <f>VLOOKUP($A508,$A$10:$CK$500,AG$501,0)</f>
        <v>11177.780000000002</v>
      </c>
      <c r="AH508" s="143">
        <f>VLOOKUP($A508,$A$10:$CK$500,AH$501,0)</f>
        <v>0</v>
      </c>
      <c r="AI508" s="143">
        <f>VLOOKUP($A508,$A$10:$CK$500,AI$501,0)</f>
        <v>4540.07</v>
      </c>
      <c r="AJ508" s="143">
        <f>VLOOKUP($A508,$A$10:$CK$500,AJ$501,0)</f>
        <v>4638.0600000000004</v>
      </c>
      <c r="AK508" s="143">
        <f>VLOOKUP($A508,$A$10:$CK$500,AK$501,0)</f>
        <v>0</v>
      </c>
      <c r="AL508" s="143">
        <f>VLOOKUP($A508,$A$10:$CK$500,AL$501,0)</f>
        <v>0</v>
      </c>
      <c r="AM508" s="143">
        <f>VLOOKUP($A508,$A$10:$CK$500,AM$501,0)</f>
        <v>0</v>
      </c>
      <c r="AN508" s="143">
        <f>VLOOKUP($A508,$A$10:$CK$500,AN$501,0)</f>
        <v>0</v>
      </c>
      <c r="AO508" s="143">
        <f>VLOOKUP($A508,$A$10:$CK$500,AO$501,0)</f>
        <v>0</v>
      </c>
      <c r="AP508" s="143">
        <f>VLOOKUP($A508,$A$10:$CK$500,AP$501,0)</f>
        <v>0</v>
      </c>
      <c r="AQ508" s="143">
        <f>VLOOKUP($A508,$A$10:$CK$500,AQ$501,0)</f>
        <v>0</v>
      </c>
      <c r="AR508" s="143">
        <f>VLOOKUP($A508,$A$10:$CK$500,AR$501,0)</f>
        <v>0</v>
      </c>
      <c r="AS508" s="143">
        <f>VLOOKUP($A508,$A$10:$CK$500,AS$501,0)</f>
        <v>0</v>
      </c>
      <c r="AT508" s="143">
        <f>VLOOKUP($A508,$A$10:$CK$500,AT$501,0)</f>
        <v>0</v>
      </c>
      <c r="AU508" s="143">
        <f>VLOOKUP($A508,$A$10:$CK$500,AU$501,0)</f>
        <v>0</v>
      </c>
      <c r="AV508" s="143">
        <f>VLOOKUP($A508,$A$10:$CK$500,AV$501,0)</f>
        <v>0</v>
      </c>
      <c r="AW508" s="143">
        <f>VLOOKUP($A508,$A$10:$CK$500,AW$501,0)</f>
        <v>0</v>
      </c>
      <c r="AX508" s="143">
        <f>VLOOKUP($A508,$A$10:$CK$500,AX$501,0)</f>
        <v>0</v>
      </c>
      <c r="AY508" s="143">
        <f>VLOOKUP($A508,$A$10:$CK$500,AY$501,0)</f>
        <v>0</v>
      </c>
      <c r="AZ508" s="143">
        <f>VLOOKUP($A508,$A$10:$CK$500,AZ$501,0)</f>
        <v>0</v>
      </c>
      <c r="BA508" s="143">
        <f>VLOOKUP($A508,$A$10:$CK$500,BA$501,0)</f>
        <v>0</v>
      </c>
      <c r="BB508" s="143">
        <f>VLOOKUP($A508,$A$10:$CK$500,BB$501,0)</f>
        <v>0</v>
      </c>
      <c r="BC508" s="143">
        <f>VLOOKUP($A508,$A$10:$CK$500,BC$501,0)</f>
        <v>0</v>
      </c>
      <c r="BD508" s="143">
        <f>VLOOKUP($A508,$A$10:$CK$500,BD$501,0)</f>
        <v>0</v>
      </c>
      <c r="BE508" s="143">
        <f>VLOOKUP($A508,$A$10:$CK$500,BE$501,0)</f>
        <v>0</v>
      </c>
      <c r="BF508" s="143">
        <f>VLOOKUP($A508,$A$10:$CK$500,BF$501,0)</f>
        <v>0</v>
      </c>
      <c r="BG508" s="143">
        <f>VLOOKUP($A508,$A$10:$CK$500,BG$501,0)</f>
        <v>0</v>
      </c>
      <c r="BH508" s="143">
        <f>VLOOKUP($A508,$A$10:$CK$500,BH$501,0)</f>
        <v>0</v>
      </c>
      <c r="BI508" s="143">
        <f>VLOOKUP($A508,$A$10:$CK$500,BI$501,0)</f>
        <v>0</v>
      </c>
      <c r="BJ508" s="143">
        <f>VLOOKUP($A508,$A$10:$CK$500,BJ$501,0)</f>
        <v>0</v>
      </c>
      <c r="BK508" s="143">
        <f>VLOOKUP($A508,$A$10:$CK$500,BK$501,0)</f>
        <v>0</v>
      </c>
      <c r="BL508" s="143">
        <f>VLOOKUP($A508,$A$10:$CK$500,BL$501,0)</f>
        <v>0</v>
      </c>
      <c r="BM508" s="143">
        <f>VLOOKUP($A508,$A$10:$CK$500,BM$501,0)</f>
        <v>0</v>
      </c>
      <c r="BN508" s="143">
        <f>VLOOKUP($A508,$A$10:$CK$500,BN$501,0)</f>
        <v>0</v>
      </c>
      <c r="BO508" s="143">
        <f>VLOOKUP($A508,$A$10:$CK$500,BO$501,0)</f>
        <v>0</v>
      </c>
      <c r="BP508" s="143">
        <f>VLOOKUP($A508,$A$10:$CK$500,BP$501,0)</f>
        <v>0</v>
      </c>
      <c r="BQ508" s="143">
        <f>VLOOKUP($A508,$A$10:$CK$500,BQ$501,0)</f>
        <v>0</v>
      </c>
      <c r="BR508" s="143">
        <f>VLOOKUP($A508,$A$10:$CK$500,BR$501,0)</f>
        <v>0</v>
      </c>
      <c r="BS508" s="143">
        <f>VLOOKUP($A508,$A$10:$CK$500,BS$501,0)</f>
        <v>0</v>
      </c>
      <c r="BT508" s="143">
        <f>VLOOKUP($A508,$A$10:$CK$500,BT$501,0)</f>
        <v>0</v>
      </c>
      <c r="BU508" s="143">
        <f>VLOOKUP($A508,$A$10:$CK$500,BU$501,0)</f>
        <v>0</v>
      </c>
      <c r="BV508" s="143">
        <f>VLOOKUP($A508,$A$10:$CK$500,BV$501,0)</f>
        <v>0</v>
      </c>
      <c r="BW508" s="143">
        <f>VLOOKUP($A508,$A$10:$CK$500,BW$501,0)</f>
        <v>0</v>
      </c>
      <c r="BX508" s="143">
        <f>VLOOKUP($A508,$A$10:$CK$500,BX$501,0)</f>
        <v>0</v>
      </c>
      <c r="BY508" s="143">
        <f>VLOOKUP($A508,$A$10:$CK$500,BY$501,0)</f>
        <v>0</v>
      </c>
      <c r="BZ508" s="143">
        <f>VLOOKUP($A508,$A$10:$CK$500,BZ$501,0)</f>
        <v>0</v>
      </c>
      <c r="CA508" s="143">
        <f>VLOOKUP($A508,$A$10:$CK$500,CA$501,0)</f>
        <v>0</v>
      </c>
      <c r="CB508" s="143">
        <f>VLOOKUP($A508,$A$10:$CK$500,CB$501,0)</f>
        <v>0</v>
      </c>
      <c r="CC508" s="143">
        <f>VLOOKUP($A508,$A$10:$CK$500,CC$501,0)</f>
        <v>0</v>
      </c>
      <c r="CD508" s="143">
        <f>VLOOKUP($A508,$A$10:$CK$500,CD$501,0)</f>
        <v>0</v>
      </c>
      <c r="CE508" s="143">
        <f>VLOOKUP($A508,$A$10:$CK$500,CE$501,0)</f>
        <v>0</v>
      </c>
      <c r="CF508" s="143">
        <f>VLOOKUP($A508,$A$10:$CK$500,CF$501,0)</f>
        <v>0</v>
      </c>
      <c r="CG508" s="143">
        <f>VLOOKUP($A508,$A$10:$CK$500,CG$501,0)</f>
        <v>0</v>
      </c>
      <c r="CH508" s="120"/>
    </row>
    <row r="509" spans="1:86" ht="14.1" hidden="1" customHeight="1" x14ac:dyDescent="0.2">
      <c r="A509" s="138">
        <v>155</v>
      </c>
      <c r="B509" s="139"/>
      <c r="C509" s="140"/>
      <c r="D509" s="141" t="str">
        <f t="shared" si="277"/>
        <v>4)</v>
      </c>
      <c r="E509" s="141" t="str">
        <f t="shared" si="277"/>
        <v>מניות (למעט חברות מוחזקות)</v>
      </c>
      <c r="F509" s="141"/>
      <c r="G509" s="141"/>
      <c r="H509" s="141"/>
      <c r="I509" s="142"/>
      <c r="J509" s="143">
        <f>VLOOKUP($A509,$A$10:$CK$500,J$501,0)</f>
        <v>2533075.3100000005</v>
      </c>
      <c r="K509" s="143">
        <f>VLOOKUP($A509,$A$10:$CK$500,K$501,0)</f>
        <v>0</v>
      </c>
      <c r="L509" s="143">
        <f>VLOOKUP($A509,$A$10:$CK$500,L$501,0)</f>
        <v>12768.210000000001</v>
      </c>
      <c r="M509" s="143">
        <f>VLOOKUP($A509,$A$10:$CK$500,M$501,0)</f>
        <v>353639.02</v>
      </c>
      <c r="N509" s="143">
        <f>VLOOKUP($A509,$A$10:$CK$500,N$501,0)</f>
        <v>0</v>
      </c>
      <c r="O509" s="143">
        <f>VLOOKUP($A509,$A$10:$CK$500,O$501,0)</f>
        <v>12.47</v>
      </c>
      <c r="P509" s="143">
        <f>VLOOKUP($A509,$A$10:$CK$500,P$501,0)</f>
        <v>18916.55</v>
      </c>
      <c r="Q509" s="143">
        <f>VLOOKUP($A509,$A$10:$CK$500,Q$501,0)</f>
        <v>388204.31000000006</v>
      </c>
      <c r="R509" s="143">
        <f>VLOOKUP($A509,$A$10:$CK$500,R$501,0)</f>
        <v>0</v>
      </c>
      <c r="S509" s="143">
        <f>VLOOKUP($A509,$A$10:$CK$500,S$501,0)</f>
        <v>0</v>
      </c>
      <c r="T509" s="143">
        <f>VLOOKUP($A509,$A$10:$CK$500,T$501,0)</f>
        <v>261698.19000000003</v>
      </c>
      <c r="U509" s="143">
        <f>VLOOKUP($A509,$A$10:$CK$500,U$501,0)</f>
        <v>698553.92999999993</v>
      </c>
      <c r="V509" s="143">
        <f>VLOOKUP($A509,$A$10:$CK$500,V$501,0)</f>
        <v>0</v>
      </c>
      <c r="W509" s="143">
        <f>VLOOKUP($A509,$A$10:$CK$500,W$501,0)</f>
        <v>12435.09</v>
      </c>
      <c r="X509" s="143">
        <f>VLOOKUP($A509,$A$10:$CK$500,X$501,0)</f>
        <v>22912.050000000003</v>
      </c>
      <c r="Y509" s="143">
        <f>VLOOKUP($A509,$A$10:$CK$500,Y$501,0)</f>
        <v>0</v>
      </c>
      <c r="Z509" s="143">
        <f>VLOOKUP($A509,$A$10:$CK$500,Z$501,0)</f>
        <v>31485.8</v>
      </c>
      <c r="AA509" s="143">
        <f>VLOOKUP($A509,$A$10:$CK$500,AA$501,0)</f>
        <v>107899.55</v>
      </c>
      <c r="AB509" s="143">
        <f>VLOOKUP($A509,$A$10:$CK$500,AB$501,0)</f>
        <v>0</v>
      </c>
      <c r="AC509" s="143">
        <f>VLOOKUP($A509,$A$10:$CK$500,AC$501,0)</f>
        <v>86764.639999999985</v>
      </c>
      <c r="AD509" s="143">
        <f>VLOOKUP($A509,$A$10:$CK$500,AD$501,0)</f>
        <v>464855.35000000009</v>
      </c>
      <c r="AE509" s="143">
        <f>VLOOKUP($A509,$A$10:$CK$500,AE$501,0)</f>
        <v>47551.67</v>
      </c>
      <c r="AF509" s="143">
        <f>VLOOKUP($A509,$A$10:$CK$500,AF$501,0)</f>
        <v>13297.769999999999</v>
      </c>
      <c r="AG509" s="143">
        <f>VLOOKUP($A509,$A$10:$CK$500,AG$501,0)</f>
        <v>6177.1399999999994</v>
      </c>
      <c r="AH509" s="143">
        <f>VLOOKUP($A509,$A$10:$CK$500,AH$501,0)</f>
        <v>0</v>
      </c>
      <c r="AI509" s="143">
        <f>VLOOKUP($A509,$A$10:$CK$500,AI$501,0)</f>
        <v>1610.7200000000003</v>
      </c>
      <c r="AJ509" s="143">
        <f>VLOOKUP($A509,$A$10:$CK$500,AJ$501,0)</f>
        <v>4292.8500000000004</v>
      </c>
      <c r="AK509" s="143">
        <f>VLOOKUP($A509,$A$10:$CK$500,AK$501,0)</f>
        <v>0</v>
      </c>
      <c r="AL509" s="143">
        <f>VLOOKUP($A509,$A$10:$CK$500,AL$501,0)</f>
        <v>0</v>
      </c>
      <c r="AM509" s="143">
        <f>VLOOKUP($A509,$A$10:$CK$500,AM$501,0)</f>
        <v>0</v>
      </c>
      <c r="AN509" s="143">
        <f>VLOOKUP($A509,$A$10:$CK$500,AN$501,0)</f>
        <v>0</v>
      </c>
      <c r="AO509" s="143">
        <f>VLOOKUP($A509,$A$10:$CK$500,AO$501,0)</f>
        <v>0</v>
      </c>
      <c r="AP509" s="143">
        <f>VLOOKUP($A509,$A$10:$CK$500,AP$501,0)</f>
        <v>0</v>
      </c>
      <c r="AQ509" s="143">
        <f>VLOOKUP($A509,$A$10:$CK$500,AQ$501,0)</f>
        <v>0</v>
      </c>
      <c r="AR509" s="143">
        <f>VLOOKUP($A509,$A$10:$CK$500,AR$501,0)</f>
        <v>0</v>
      </c>
      <c r="AS509" s="143">
        <f>VLOOKUP($A509,$A$10:$CK$500,AS$501,0)</f>
        <v>0</v>
      </c>
      <c r="AT509" s="143">
        <f>VLOOKUP($A509,$A$10:$CK$500,AT$501,0)</f>
        <v>0</v>
      </c>
      <c r="AU509" s="143">
        <f>VLOOKUP($A509,$A$10:$CK$500,AU$501,0)</f>
        <v>0</v>
      </c>
      <c r="AV509" s="143">
        <f>VLOOKUP($A509,$A$10:$CK$500,AV$501,0)</f>
        <v>0</v>
      </c>
      <c r="AW509" s="143">
        <f>VLOOKUP($A509,$A$10:$CK$500,AW$501,0)</f>
        <v>0</v>
      </c>
      <c r="AX509" s="143">
        <f>VLOOKUP($A509,$A$10:$CK$500,AX$501,0)</f>
        <v>0</v>
      </c>
      <c r="AY509" s="143">
        <f>VLOOKUP($A509,$A$10:$CK$500,AY$501,0)</f>
        <v>0</v>
      </c>
      <c r="AZ509" s="143">
        <f>VLOOKUP($A509,$A$10:$CK$500,AZ$501,0)</f>
        <v>0</v>
      </c>
      <c r="BA509" s="143">
        <f>VLOOKUP($A509,$A$10:$CK$500,BA$501,0)</f>
        <v>0</v>
      </c>
      <c r="BB509" s="143">
        <f>VLOOKUP($A509,$A$10:$CK$500,BB$501,0)</f>
        <v>0</v>
      </c>
      <c r="BC509" s="143">
        <f>VLOOKUP($A509,$A$10:$CK$500,BC$501,0)</f>
        <v>0</v>
      </c>
      <c r="BD509" s="143">
        <f>VLOOKUP($A509,$A$10:$CK$500,BD$501,0)</f>
        <v>0</v>
      </c>
      <c r="BE509" s="143">
        <f>VLOOKUP($A509,$A$10:$CK$500,BE$501,0)</f>
        <v>0</v>
      </c>
      <c r="BF509" s="143">
        <f>VLOOKUP($A509,$A$10:$CK$500,BF$501,0)</f>
        <v>0</v>
      </c>
      <c r="BG509" s="143">
        <f>VLOOKUP($A509,$A$10:$CK$500,BG$501,0)</f>
        <v>0</v>
      </c>
      <c r="BH509" s="143">
        <f>VLOOKUP($A509,$A$10:$CK$500,BH$501,0)</f>
        <v>0</v>
      </c>
      <c r="BI509" s="143">
        <f>VLOOKUP($A509,$A$10:$CK$500,BI$501,0)</f>
        <v>0</v>
      </c>
      <c r="BJ509" s="143">
        <f>VLOOKUP($A509,$A$10:$CK$500,BJ$501,0)</f>
        <v>0</v>
      </c>
      <c r="BK509" s="143">
        <f>VLOOKUP($A509,$A$10:$CK$500,BK$501,0)</f>
        <v>0</v>
      </c>
      <c r="BL509" s="143">
        <f>VLOOKUP($A509,$A$10:$CK$500,BL$501,0)</f>
        <v>0</v>
      </c>
      <c r="BM509" s="143">
        <f>VLOOKUP($A509,$A$10:$CK$500,BM$501,0)</f>
        <v>0</v>
      </c>
      <c r="BN509" s="143">
        <f>VLOOKUP($A509,$A$10:$CK$500,BN$501,0)</f>
        <v>0</v>
      </c>
      <c r="BO509" s="143">
        <f>VLOOKUP($A509,$A$10:$CK$500,BO$501,0)</f>
        <v>0</v>
      </c>
      <c r="BP509" s="143">
        <f>VLOOKUP($A509,$A$10:$CK$500,BP$501,0)</f>
        <v>0</v>
      </c>
      <c r="BQ509" s="143">
        <f>VLOOKUP($A509,$A$10:$CK$500,BQ$501,0)</f>
        <v>0</v>
      </c>
      <c r="BR509" s="143">
        <f>VLOOKUP($A509,$A$10:$CK$500,BR$501,0)</f>
        <v>0</v>
      </c>
      <c r="BS509" s="143">
        <f>VLOOKUP($A509,$A$10:$CK$500,BS$501,0)</f>
        <v>0</v>
      </c>
      <c r="BT509" s="143">
        <f>VLOOKUP($A509,$A$10:$CK$500,BT$501,0)</f>
        <v>0</v>
      </c>
      <c r="BU509" s="143">
        <f>VLOOKUP($A509,$A$10:$CK$500,BU$501,0)</f>
        <v>0</v>
      </c>
      <c r="BV509" s="143">
        <f>VLOOKUP($A509,$A$10:$CK$500,BV$501,0)</f>
        <v>0</v>
      </c>
      <c r="BW509" s="143">
        <f>VLOOKUP($A509,$A$10:$CK$500,BW$501,0)</f>
        <v>0</v>
      </c>
      <c r="BX509" s="143">
        <f>VLOOKUP($A509,$A$10:$CK$500,BX$501,0)</f>
        <v>0</v>
      </c>
      <c r="BY509" s="143">
        <f>VLOOKUP($A509,$A$10:$CK$500,BY$501,0)</f>
        <v>0</v>
      </c>
      <c r="BZ509" s="143">
        <f>VLOOKUP($A509,$A$10:$CK$500,BZ$501,0)</f>
        <v>0</v>
      </c>
      <c r="CA509" s="143">
        <f>VLOOKUP($A509,$A$10:$CK$500,CA$501,0)</f>
        <v>0</v>
      </c>
      <c r="CB509" s="143">
        <f>VLOOKUP($A509,$A$10:$CK$500,CB$501,0)</f>
        <v>0</v>
      </c>
      <c r="CC509" s="143">
        <f>VLOOKUP($A509,$A$10:$CK$500,CC$501,0)</f>
        <v>0</v>
      </c>
      <c r="CD509" s="143">
        <f>VLOOKUP($A509,$A$10:$CK$500,CD$501,0)</f>
        <v>0</v>
      </c>
      <c r="CE509" s="143">
        <f>VLOOKUP($A509,$A$10:$CK$500,CE$501,0)</f>
        <v>0</v>
      </c>
      <c r="CF509" s="143">
        <f>VLOOKUP($A509,$A$10:$CK$500,CF$501,0)</f>
        <v>0</v>
      </c>
      <c r="CG509" s="143">
        <f>VLOOKUP($A509,$A$10:$CK$500,CG$501,0)</f>
        <v>0</v>
      </c>
      <c r="CH509" s="120"/>
    </row>
    <row r="510" spans="1:86" ht="14.1" hidden="1" customHeight="1" x14ac:dyDescent="0.2">
      <c r="A510" s="138">
        <v>175</v>
      </c>
      <c r="B510" s="139"/>
      <c r="C510" s="140"/>
      <c r="D510" s="141" t="str">
        <f t="shared" si="277"/>
        <v>5)</v>
      </c>
      <c r="E510" s="141" t="str">
        <f t="shared" si="277"/>
        <v>השקעות בתעודות סל</v>
      </c>
      <c r="F510" s="141"/>
      <c r="G510" s="141"/>
      <c r="H510" s="141"/>
      <c r="I510" s="142"/>
      <c r="J510" s="143">
        <f>VLOOKUP($A510,$A$10:$CK$500,J$501,0)</f>
        <v>1452384.8300000003</v>
      </c>
      <c r="K510" s="143">
        <f>VLOOKUP($A510,$A$10:$CK$500,K$501,0)</f>
        <v>0</v>
      </c>
      <c r="L510" s="143">
        <f>VLOOKUP($A510,$A$10:$CK$500,L$501,0)</f>
        <v>10607.27</v>
      </c>
      <c r="M510" s="143">
        <f>VLOOKUP($A510,$A$10:$CK$500,M$501,0)</f>
        <v>321301.99</v>
      </c>
      <c r="N510" s="143">
        <f>VLOOKUP($A510,$A$10:$CK$500,N$501,0)</f>
        <v>0</v>
      </c>
      <c r="O510" s="143">
        <f>VLOOKUP($A510,$A$10:$CK$500,O$501,0)</f>
        <v>870.74</v>
      </c>
      <c r="P510" s="143">
        <f>VLOOKUP($A510,$A$10:$CK$500,P$501,0)</f>
        <v>26532.010000000002</v>
      </c>
      <c r="Q510" s="143">
        <f>VLOOKUP($A510,$A$10:$CK$500,Q$501,0)</f>
        <v>358700.1</v>
      </c>
      <c r="R510" s="143">
        <f>VLOOKUP($A510,$A$10:$CK$500,R$501,0)</f>
        <v>0</v>
      </c>
      <c r="S510" s="143">
        <f>VLOOKUP($A510,$A$10:$CK$500,S$501,0)</f>
        <v>6108.88</v>
      </c>
      <c r="T510" s="143">
        <f>VLOOKUP($A510,$A$10:$CK$500,T$501,0)</f>
        <v>55468.05</v>
      </c>
      <c r="U510" s="143">
        <f>VLOOKUP($A510,$A$10:$CK$500,U$501,0)</f>
        <v>164150.16999999998</v>
      </c>
      <c r="V510" s="143">
        <f>VLOOKUP($A510,$A$10:$CK$500,V$501,0)</f>
        <v>0</v>
      </c>
      <c r="W510" s="143">
        <f>VLOOKUP($A510,$A$10:$CK$500,W$501,0)</f>
        <v>6820.76</v>
      </c>
      <c r="X510" s="143">
        <f>VLOOKUP($A510,$A$10:$CK$500,X$501,0)</f>
        <v>11870.12</v>
      </c>
      <c r="Y510" s="143">
        <f>VLOOKUP($A510,$A$10:$CK$500,Y$501,0)</f>
        <v>171.66</v>
      </c>
      <c r="Z510" s="143">
        <f>VLOOKUP($A510,$A$10:$CK$500,Z$501,0)</f>
        <v>10893.78</v>
      </c>
      <c r="AA510" s="143">
        <f>VLOOKUP($A510,$A$10:$CK$500,AA$501,0)</f>
        <v>56757.1</v>
      </c>
      <c r="AB510" s="143">
        <f>VLOOKUP($A510,$A$10:$CK$500,AB$501,0)</f>
        <v>0</v>
      </c>
      <c r="AC510" s="143">
        <f>VLOOKUP($A510,$A$10:$CK$500,AC$501,0)</f>
        <v>45705.42</v>
      </c>
      <c r="AD510" s="143">
        <f>VLOOKUP($A510,$A$10:$CK$500,AD$501,0)</f>
        <v>248742.08000000002</v>
      </c>
      <c r="AE510" s="143">
        <f>VLOOKUP($A510,$A$10:$CK$500,AE$501,0)</f>
        <v>70164.070000000007</v>
      </c>
      <c r="AF510" s="143">
        <f>VLOOKUP($A510,$A$10:$CK$500,AF$501,0)</f>
        <v>21579.120000000003</v>
      </c>
      <c r="AG510" s="143">
        <f>VLOOKUP($A510,$A$10:$CK$500,AG$501,0)</f>
        <v>14371.59</v>
      </c>
      <c r="AH510" s="143">
        <f>VLOOKUP($A510,$A$10:$CK$500,AH$501,0)</f>
        <v>0</v>
      </c>
      <c r="AI510" s="143">
        <f>VLOOKUP($A510,$A$10:$CK$500,AI$501,0)</f>
        <v>6836.63</v>
      </c>
      <c r="AJ510" s="143">
        <f>VLOOKUP($A510,$A$10:$CK$500,AJ$501,0)</f>
        <v>14733.289999999997</v>
      </c>
      <c r="AK510" s="143">
        <f>VLOOKUP($A510,$A$10:$CK$500,AK$501,0)</f>
        <v>0</v>
      </c>
      <c r="AL510" s="143">
        <f>VLOOKUP($A510,$A$10:$CK$500,AL$501,0)</f>
        <v>0</v>
      </c>
      <c r="AM510" s="143">
        <f>VLOOKUP($A510,$A$10:$CK$500,AM$501,0)</f>
        <v>0</v>
      </c>
      <c r="AN510" s="143">
        <f>VLOOKUP($A510,$A$10:$CK$500,AN$501,0)</f>
        <v>0</v>
      </c>
      <c r="AO510" s="143">
        <f>VLOOKUP($A510,$A$10:$CK$500,AO$501,0)</f>
        <v>0</v>
      </c>
      <c r="AP510" s="143">
        <f>VLOOKUP($A510,$A$10:$CK$500,AP$501,0)</f>
        <v>0</v>
      </c>
      <c r="AQ510" s="143">
        <f>VLOOKUP($A510,$A$10:$CK$500,AQ$501,0)</f>
        <v>0</v>
      </c>
      <c r="AR510" s="143">
        <f>VLOOKUP($A510,$A$10:$CK$500,AR$501,0)</f>
        <v>0</v>
      </c>
      <c r="AS510" s="143">
        <f>VLOOKUP($A510,$A$10:$CK$500,AS$501,0)</f>
        <v>0</v>
      </c>
      <c r="AT510" s="143">
        <f>VLOOKUP($A510,$A$10:$CK$500,AT$501,0)</f>
        <v>0</v>
      </c>
      <c r="AU510" s="143">
        <f>VLOOKUP($A510,$A$10:$CK$500,AU$501,0)</f>
        <v>0</v>
      </c>
      <c r="AV510" s="143">
        <f>VLOOKUP($A510,$A$10:$CK$500,AV$501,0)</f>
        <v>0</v>
      </c>
      <c r="AW510" s="143">
        <f>VLOOKUP($A510,$A$10:$CK$500,AW$501,0)</f>
        <v>0</v>
      </c>
      <c r="AX510" s="143">
        <f>VLOOKUP($A510,$A$10:$CK$500,AX$501,0)</f>
        <v>0</v>
      </c>
      <c r="AY510" s="143">
        <f>VLOOKUP($A510,$A$10:$CK$500,AY$501,0)</f>
        <v>0</v>
      </c>
      <c r="AZ510" s="143">
        <f>VLOOKUP($A510,$A$10:$CK$500,AZ$501,0)</f>
        <v>0</v>
      </c>
      <c r="BA510" s="143">
        <f>VLOOKUP($A510,$A$10:$CK$500,BA$501,0)</f>
        <v>0</v>
      </c>
      <c r="BB510" s="143">
        <f>VLOOKUP($A510,$A$10:$CK$500,BB$501,0)</f>
        <v>0</v>
      </c>
      <c r="BC510" s="143">
        <f>VLOOKUP($A510,$A$10:$CK$500,BC$501,0)</f>
        <v>0</v>
      </c>
      <c r="BD510" s="143">
        <f>VLOOKUP($A510,$A$10:$CK$500,BD$501,0)</f>
        <v>0</v>
      </c>
      <c r="BE510" s="143">
        <f>VLOOKUP($A510,$A$10:$CK$500,BE$501,0)</f>
        <v>0</v>
      </c>
      <c r="BF510" s="143">
        <f>VLOOKUP($A510,$A$10:$CK$500,BF$501,0)</f>
        <v>0</v>
      </c>
      <c r="BG510" s="143">
        <f>VLOOKUP($A510,$A$10:$CK$500,BG$501,0)</f>
        <v>0</v>
      </c>
      <c r="BH510" s="143">
        <f>VLOOKUP($A510,$A$10:$CK$500,BH$501,0)</f>
        <v>0</v>
      </c>
      <c r="BI510" s="143">
        <f>VLOOKUP($A510,$A$10:$CK$500,BI$501,0)</f>
        <v>0</v>
      </c>
      <c r="BJ510" s="143">
        <f>VLOOKUP($A510,$A$10:$CK$500,BJ$501,0)</f>
        <v>0</v>
      </c>
      <c r="BK510" s="143">
        <f>VLOOKUP($A510,$A$10:$CK$500,BK$501,0)</f>
        <v>0</v>
      </c>
      <c r="BL510" s="143">
        <f>VLOOKUP($A510,$A$10:$CK$500,BL$501,0)</f>
        <v>0</v>
      </c>
      <c r="BM510" s="143">
        <f>VLOOKUP($A510,$A$10:$CK$500,BM$501,0)</f>
        <v>0</v>
      </c>
      <c r="BN510" s="143">
        <f>VLOOKUP($A510,$A$10:$CK$500,BN$501,0)</f>
        <v>0</v>
      </c>
      <c r="BO510" s="143">
        <f>VLOOKUP($A510,$A$10:$CK$500,BO$501,0)</f>
        <v>0</v>
      </c>
      <c r="BP510" s="143">
        <f>VLOOKUP($A510,$A$10:$CK$500,BP$501,0)</f>
        <v>0</v>
      </c>
      <c r="BQ510" s="143">
        <f>VLOOKUP($A510,$A$10:$CK$500,BQ$501,0)</f>
        <v>0</v>
      </c>
      <c r="BR510" s="143">
        <f>VLOOKUP($A510,$A$10:$CK$500,BR$501,0)</f>
        <v>0</v>
      </c>
      <c r="BS510" s="143">
        <f>VLOOKUP($A510,$A$10:$CK$500,BS$501,0)</f>
        <v>0</v>
      </c>
      <c r="BT510" s="143">
        <f>VLOOKUP($A510,$A$10:$CK$500,BT$501,0)</f>
        <v>0</v>
      </c>
      <c r="BU510" s="143">
        <f>VLOOKUP($A510,$A$10:$CK$500,BU$501,0)</f>
        <v>0</v>
      </c>
      <c r="BV510" s="143">
        <f>VLOOKUP($A510,$A$10:$CK$500,BV$501,0)</f>
        <v>0</v>
      </c>
      <c r="BW510" s="143">
        <f>VLOOKUP($A510,$A$10:$CK$500,BW$501,0)</f>
        <v>0</v>
      </c>
      <c r="BX510" s="143">
        <f>VLOOKUP($A510,$A$10:$CK$500,BX$501,0)</f>
        <v>0</v>
      </c>
      <c r="BY510" s="143">
        <f>VLOOKUP($A510,$A$10:$CK$500,BY$501,0)</f>
        <v>0</v>
      </c>
      <c r="BZ510" s="143">
        <f>VLOOKUP($A510,$A$10:$CK$500,BZ$501,0)</f>
        <v>0</v>
      </c>
      <c r="CA510" s="143">
        <f>VLOOKUP($A510,$A$10:$CK$500,CA$501,0)</f>
        <v>0</v>
      </c>
      <c r="CB510" s="143">
        <f>VLOOKUP($A510,$A$10:$CK$500,CB$501,0)</f>
        <v>0</v>
      </c>
      <c r="CC510" s="143">
        <f>VLOOKUP($A510,$A$10:$CK$500,CC$501,0)</f>
        <v>0</v>
      </c>
      <c r="CD510" s="143">
        <f>VLOOKUP($A510,$A$10:$CK$500,CD$501,0)</f>
        <v>0</v>
      </c>
      <c r="CE510" s="143">
        <f>VLOOKUP($A510,$A$10:$CK$500,CE$501,0)</f>
        <v>0</v>
      </c>
      <c r="CF510" s="143">
        <f>VLOOKUP($A510,$A$10:$CK$500,CF$501,0)</f>
        <v>0</v>
      </c>
      <c r="CG510" s="143">
        <f>VLOOKUP($A510,$A$10:$CK$500,CG$501,0)</f>
        <v>0</v>
      </c>
      <c r="CH510" s="120"/>
    </row>
    <row r="511" spans="1:86" ht="14.1" hidden="1" customHeight="1" x14ac:dyDescent="0.2">
      <c r="A511" s="138">
        <v>189</v>
      </c>
      <c r="B511" s="139"/>
      <c r="C511" s="140"/>
      <c r="D511" s="141" t="str">
        <f t="shared" si="277"/>
        <v>6)</v>
      </c>
      <c r="E511" s="141" t="str">
        <f t="shared" si="277"/>
        <v>תעודות השתתפות בקרנות נאמנות</v>
      </c>
      <c r="F511" s="141"/>
      <c r="G511" s="141"/>
      <c r="H511" s="141"/>
      <c r="I511" s="142"/>
      <c r="J511" s="143">
        <f>VLOOKUP($A511,$A$10:$CK$500,J$501,0)</f>
        <v>204601.01000000004</v>
      </c>
      <c r="K511" s="143">
        <f>VLOOKUP($A511,$A$10:$CK$500,K$501,0)</f>
        <v>0</v>
      </c>
      <c r="L511" s="143">
        <f>VLOOKUP($A511,$A$10:$CK$500,L$501,0)</f>
        <v>1031.97</v>
      </c>
      <c r="M511" s="143">
        <f>VLOOKUP($A511,$A$10:$CK$500,M$501,0)</f>
        <v>26002.649999999998</v>
      </c>
      <c r="N511" s="143">
        <f>VLOOKUP($A511,$A$10:$CK$500,N$501,0)</f>
        <v>0</v>
      </c>
      <c r="O511" s="143">
        <f>VLOOKUP($A511,$A$10:$CK$500,O$501,0)</f>
        <v>0</v>
      </c>
      <c r="P511" s="143">
        <f>VLOOKUP($A511,$A$10:$CK$500,P$501,0)</f>
        <v>1054.17</v>
      </c>
      <c r="Q511" s="143">
        <f>VLOOKUP($A511,$A$10:$CK$500,Q$501,0)</f>
        <v>28814.980000000003</v>
      </c>
      <c r="R511" s="143">
        <f>VLOOKUP($A511,$A$10:$CK$500,R$501,0)</f>
        <v>0</v>
      </c>
      <c r="S511" s="143">
        <f>VLOOKUP($A511,$A$10:$CK$500,S$501,0)</f>
        <v>15536.83</v>
      </c>
      <c r="T511" s="143">
        <f>VLOOKUP($A511,$A$10:$CK$500,T$501,0)</f>
        <v>20267.93</v>
      </c>
      <c r="U511" s="143">
        <f>VLOOKUP($A511,$A$10:$CK$500,U$501,0)</f>
        <v>108275.84</v>
      </c>
      <c r="V511" s="143">
        <f>VLOOKUP($A511,$A$10:$CK$500,V$501,0)</f>
        <v>0</v>
      </c>
      <c r="W511" s="143">
        <f>VLOOKUP($A511,$A$10:$CK$500,W$501,0)</f>
        <v>70.98</v>
      </c>
      <c r="X511" s="143">
        <f>VLOOKUP($A511,$A$10:$CK$500,X$501,0)</f>
        <v>169.94</v>
      </c>
      <c r="Y511" s="143">
        <f>VLOOKUP($A511,$A$10:$CK$500,Y$501,0)</f>
        <v>0</v>
      </c>
      <c r="Z511" s="143">
        <f>VLOOKUP($A511,$A$10:$CK$500,Z$501,0)</f>
        <v>0</v>
      </c>
      <c r="AA511" s="143">
        <f>VLOOKUP($A511,$A$10:$CK$500,AA$501,0)</f>
        <v>0</v>
      </c>
      <c r="AB511" s="143">
        <f>VLOOKUP($A511,$A$10:$CK$500,AB$501,0)</f>
        <v>0</v>
      </c>
      <c r="AC511" s="143">
        <f>VLOOKUP($A511,$A$10:$CK$500,AC$501,0)</f>
        <v>0</v>
      </c>
      <c r="AD511" s="143">
        <f>VLOOKUP($A511,$A$10:$CK$500,AD$501,0)</f>
        <v>0</v>
      </c>
      <c r="AE511" s="143">
        <f>VLOOKUP($A511,$A$10:$CK$500,AE$501,0)</f>
        <v>2359.35</v>
      </c>
      <c r="AF511" s="143">
        <f>VLOOKUP($A511,$A$10:$CK$500,AF$501,0)</f>
        <v>660.81000000000006</v>
      </c>
      <c r="AG511" s="143">
        <f>VLOOKUP($A511,$A$10:$CK$500,AG$501,0)</f>
        <v>306.14</v>
      </c>
      <c r="AH511" s="143">
        <f>VLOOKUP($A511,$A$10:$CK$500,AH$501,0)</f>
        <v>0</v>
      </c>
      <c r="AI511" s="143">
        <f>VLOOKUP($A511,$A$10:$CK$500,AI$501,0)</f>
        <v>49.42</v>
      </c>
      <c r="AJ511" s="143">
        <f>VLOOKUP($A511,$A$10:$CK$500,AJ$501,0)</f>
        <v>0</v>
      </c>
      <c r="AK511" s="143">
        <f>VLOOKUP($A511,$A$10:$CK$500,AK$501,0)</f>
        <v>0</v>
      </c>
      <c r="AL511" s="143">
        <f>VLOOKUP($A511,$A$10:$CK$500,AL$501,0)</f>
        <v>0</v>
      </c>
      <c r="AM511" s="143">
        <f>VLOOKUP($A511,$A$10:$CK$500,AM$501,0)</f>
        <v>0</v>
      </c>
      <c r="AN511" s="143">
        <f>VLOOKUP($A511,$A$10:$CK$500,AN$501,0)</f>
        <v>0</v>
      </c>
      <c r="AO511" s="143">
        <f>VLOOKUP($A511,$A$10:$CK$500,AO$501,0)</f>
        <v>0</v>
      </c>
      <c r="AP511" s="143">
        <f>VLOOKUP($A511,$A$10:$CK$500,AP$501,0)</f>
        <v>0</v>
      </c>
      <c r="AQ511" s="143">
        <f>VLOOKUP($A511,$A$10:$CK$500,AQ$501,0)</f>
        <v>0</v>
      </c>
      <c r="AR511" s="143">
        <f>VLOOKUP($A511,$A$10:$CK$500,AR$501,0)</f>
        <v>0</v>
      </c>
      <c r="AS511" s="143">
        <f>VLOOKUP($A511,$A$10:$CK$500,AS$501,0)</f>
        <v>0</v>
      </c>
      <c r="AT511" s="143">
        <f>VLOOKUP($A511,$A$10:$CK$500,AT$501,0)</f>
        <v>0</v>
      </c>
      <c r="AU511" s="143">
        <f>VLOOKUP($A511,$A$10:$CK$500,AU$501,0)</f>
        <v>0</v>
      </c>
      <c r="AV511" s="143">
        <f>VLOOKUP($A511,$A$10:$CK$500,AV$501,0)</f>
        <v>0</v>
      </c>
      <c r="AW511" s="143">
        <f>VLOOKUP($A511,$A$10:$CK$500,AW$501,0)</f>
        <v>0</v>
      </c>
      <c r="AX511" s="143">
        <f>VLOOKUP($A511,$A$10:$CK$500,AX$501,0)</f>
        <v>0</v>
      </c>
      <c r="AY511" s="143">
        <f>VLOOKUP($A511,$A$10:$CK$500,AY$501,0)</f>
        <v>0</v>
      </c>
      <c r="AZ511" s="143">
        <f>VLOOKUP($A511,$A$10:$CK$500,AZ$501,0)</f>
        <v>0</v>
      </c>
      <c r="BA511" s="143">
        <f>VLOOKUP($A511,$A$10:$CK$500,BA$501,0)</f>
        <v>0</v>
      </c>
      <c r="BB511" s="143">
        <f>VLOOKUP($A511,$A$10:$CK$500,BB$501,0)</f>
        <v>0</v>
      </c>
      <c r="BC511" s="143">
        <f>VLOOKUP($A511,$A$10:$CK$500,BC$501,0)</f>
        <v>0</v>
      </c>
      <c r="BD511" s="143">
        <f>VLOOKUP($A511,$A$10:$CK$500,BD$501,0)</f>
        <v>0</v>
      </c>
      <c r="BE511" s="143">
        <f>VLOOKUP($A511,$A$10:$CK$500,BE$501,0)</f>
        <v>0</v>
      </c>
      <c r="BF511" s="143">
        <f>VLOOKUP($A511,$A$10:$CK$500,BF$501,0)</f>
        <v>0</v>
      </c>
      <c r="BG511" s="143">
        <f>VLOOKUP($A511,$A$10:$CK$500,BG$501,0)</f>
        <v>0</v>
      </c>
      <c r="BH511" s="143">
        <f>VLOOKUP($A511,$A$10:$CK$500,BH$501,0)</f>
        <v>0</v>
      </c>
      <c r="BI511" s="143">
        <f>VLOOKUP($A511,$A$10:$CK$500,BI$501,0)</f>
        <v>0</v>
      </c>
      <c r="BJ511" s="143">
        <f>VLOOKUP($A511,$A$10:$CK$500,BJ$501,0)</f>
        <v>0</v>
      </c>
      <c r="BK511" s="143">
        <f>VLOOKUP($A511,$A$10:$CK$500,BK$501,0)</f>
        <v>0</v>
      </c>
      <c r="BL511" s="143">
        <f>VLOOKUP($A511,$A$10:$CK$500,BL$501,0)</f>
        <v>0</v>
      </c>
      <c r="BM511" s="143">
        <f>VLOOKUP($A511,$A$10:$CK$500,BM$501,0)</f>
        <v>0</v>
      </c>
      <c r="BN511" s="143">
        <f>VLOOKUP($A511,$A$10:$CK$500,BN$501,0)</f>
        <v>0</v>
      </c>
      <c r="BO511" s="143">
        <f>VLOOKUP($A511,$A$10:$CK$500,BO$501,0)</f>
        <v>0</v>
      </c>
      <c r="BP511" s="143">
        <f>VLOOKUP($A511,$A$10:$CK$500,BP$501,0)</f>
        <v>0</v>
      </c>
      <c r="BQ511" s="143">
        <f>VLOOKUP($A511,$A$10:$CK$500,BQ$501,0)</f>
        <v>0</v>
      </c>
      <c r="BR511" s="143">
        <f>VLOOKUP($A511,$A$10:$CK$500,BR$501,0)</f>
        <v>0</v>
      </c>
      <c r="BS511" s="143">
        <f>VLOOKUP($A511,$A$10:$CK$500,BS$501,0)</f>
        <v>0</v>
      </c>
      <c r="BT511" s="143">
        <f>VLOOKUP($A511,$A$10:$CK$500,BT$501,0)</f>
        <v>0</v>
      </c>
      <c r="BU511" s="143">
        <f>VLOOKUP($A511,$A$10:$CK$500,BU$501,0)</f>
        <v>0</v>
      </c>
      <c r="BV511" s="143">
        <f>VLOOKUP($A511,$A$10:$CK$500,BV$501,0)</f>
        <v>0</v>
      </c>
      <c r="BW511" s="143">
        <f>VLOOKUP($A511,$A$10:$CK$500,BW$501,0)</f>
        <v>0</v>
      </c>
      <c r="BX511" s="143">
        <f>VLOOKUP($A511,$A$10:$CK$500,BX$501,0)</f>
        <v>0</v>
      </c>
      <c r="BY511" s="143">
        <f>VLOOKUP($A511,$A$10:$CK$500,BY$501,0)</f>
        <v>0</v>
      </c>
      <c r="BZ511" s="143">
        <f>VLOOKUP($A511,$A$10:$CK$500,BZ$501,0)</f>
        <v>0</v>
      </c>
      <c r="CA511" s="143">
        <f>VLOOKUP($A511,$A$10:$CK$500,CA$501,0)</f>
        <v>0</v>
      </c>
      <c r="CB511" s="143">
        <f>VLOOKUP($A511,$A$10:$CK$500,CB$501,0)</f>
        <v>0</v>
      </c>
      <c r="CC511" s="143">
        <f>VLOOKUP($A511,$A$10:$CK$500,CC$501,0)</f>
        <v>0</v>
      </c>
      <c r="CD511" s="143">
        <f>VLOOKUP($A511,$A$10:$CK$500,CD$501,0)</f>
        <v>0</v>
      </c>
      <c r="CE511" s="143">
        <f>VLOOKUP($A511,$A$10:$CK$500,CE$501,0)</f>
        <v>0</v>
      </c>
      <c r="CF511" s="143">
        <f>VLOOKUP($A511,$A$10:$CK$500,CF$501,0)</f>
        <v>0</v>
      </c>
      <c r="CG511" s="143">
        <f>VLOOKUP($A511,$A$10:$CK$500,CG$501,0)</f>
        <v>0</v>
      </c>
    </row>
    <row r="512" spans="1:86" ht="14.1" hidden="1" customHeight="1" x14ac:dyDescent="0.2">
      <c r="A512" s="138">
        <v>197</v>
      </c>
      <c r="B512" s="139"/>
      <c r="C512" s="140"/>
      <c r="D512" s="141" t="str">
        <f t="shared" si="277"/>
        <v>7)</v>
      </c>
      <c r="E512" s="141" t="str">
        <f t="shared" si="277"/>
        <v>קרנות השקעה</v>
      </c>
      <c r="F512" s="141"/>
      <c r="G512" s="141"/>
      <c r="H512" s="141"/>
      <c r="I512" s="142"/>
      <c r="J512" s="143">
        <f>VLOOKUP($A512,$A$10:$CK$500,J$501,0)</f>
        <v>391031.98</v>
      </c>
      <c r="K512" s="143">
        <f>VLOOKUP($A512,$A$10:$CK$500,K$501,0)</f>
        <v>0</v>
      </c>
      <c r="L512" s="143">
        <f>VLOOKUP($A512,$A$10:$CK$500,L$501,0)</f>
        <v>4471.6399999999994</v>
      </c>
      <c r="M512" s="143">
        <f>VLOOKUP($A512,$A$10:$CK$500,M$501,0)</f>
        <v>172312.11</v>
      </c>
      <c r="N512" s="143">
        <f>VLOOKUP($A512,$A$10:$CK$500,N$501,0)</f>
        <v>0</v>
      </c>
      <c r="O512" s="143">
        <f>VLOOKUP($A512,$A$10:$CK$500,O$501,0)</f>
        <v>0</v>
      </c>
      <c r="P512" s="143">
        <f>VLOOKUP($A512,$A$10:$CK$500,P$501,0)</f>
        <v>923.49</v>
      </c>
      <c r="Q512" s="143">
        <f>VLOOKUP($A512,$A$10:$CK$500,Q$501,0)</f>
        <v>182985.51</v>
      </c>
      <c r="R512" s="143">
        <f>VLOOKUP($A512,$A$10:$CK$500,R$501,0)</f>
        <v>0</v>
      </c>
      <c r="S512" s="143">
        <f>VLOOKUP($A512,$A$10:$CK$500,S$501,0)</f>
        <v>0</v>
      </c>
      <c r="T512" s="143">
        <f>VLOOKUP($A512,$A$10:$CK$500,T$501,0)</f>
        <v>0</v>
      </c>
      <c r="U512" s="143">
        <f>VLOOKUP($A512,$A$10:$CK$500,U$501,0)</f>
        <v>6119.74</v>
      </c>
      <c r="V512" s="143">
        <f>VLOOKUP($A512,$A$10:$CK$500,V$501,0)</f>
        <v>0</v>
      </c>
      <c r="W512" s="143">
        <f>VLOOKUP($A512,$A$10:$CK$500,W$501,0)</f>
        <v>0</v>
      </c>
      <c r="X512" s="143">
        <f>VLOOKUP($A512,$A$10:$CK$500,X$501,0)</f>
        <v>0</v>
      </c>
      <c r="Y512" s="143">
        <f>VLOOKUP($A512,$A$10:$CK$500,Y$501,0)</f>
        <v>0</v>
      </c>
      <c r="Z512" s="143">
        <f>VLOOKUP($A512,$A$10:$CK$500,Z$501,0)</f>
        <v>0</v>
      </c>
      <c r="AA512" s="143">
        <f>VLOOKUP($A512,$A$10:$CK$500,AA$501,0)</f>
        <v>0</v>
      </c>
      <c r="AB512" s="143">
        <f>VLOOKUP($A512,$A$10:$CK$500,AB$501,0)</f>
        <v>0</v>
      </c>
      <c r="AC512" s="143">
        <f>VLOOKUP($A512,$A$10:$CK$500,AC$501,0)</f>
        <v>0</v>
      </c>
      <c r="AD512" s="143">
        <f>VLOOKUP($A512,$A$10:$CK$500,AD$501,0)</f>
        <v>0</v>
      </c>
      <c r="AE512" s="143">
        <f>VLOOKUP($A512,$A$10:$CK$500,AE$501,0)</f>
        <v>14647.789999999999</v>
      </c>
      <c r="AF512" s="143">
        <f>VLOOKUP($A512,$A$10:$CK$500,AF$501,0)</f>
        <v>4602.2599999999993</v>
      </c>
      <c r="AG512" s="143">
        <f>VLOOKUP($A512,$A$10:$CK$500,AG$501,0)</f>
        <v>3764.34</v>
      </c>
      <c r="AH512" s="143">
        <f>VLOOKUP($A512,$A$10:$CK$500,AH$501,0)</f>
        <v>0</v>
      </c>
      <c r="AI512" s="143">
        <f>VLOOKUP($A512,$A$10:$CK$500,AI$501,0)</f>
        <v>1205.0999999999999</v>
      </c>
      <c r="AJ512" s="143">
        <f>VLOOKUP($A512,$A$10:$CK$500,AJ$501,0)</f>
        <v>0</v>
      </c>
      <c r="AK512" s="143">
        <f>VLOOKUP($A512,$A$10:$CK$500,AK$501,0)</f>
        <v>0</v>
      </c>
      <c r="AL512" s="143">
        <f>VLOOKUP($A512,$A$10:$CK$500,AL$501,0)</f>
        <v>0</v>
      </c>
      <c r="AM512" s="143">
        <f>VLOOKUP($A512,$A$10:$CK$500,AM$501,0)</f>
        <v>0</v>
      </c>
      <c r="AN512" s="143">
        <f>VLOOKUP($A512,$A$10:$CK$500,AN$501,0)</f>
        <v>0</v>
      </c>
      <c r="AO512" s="143">
        <f>VLOOKUP($A512,$A$10:$CK$500,AO$501,0)</f>
        <v>0</v>
      </c>
      <c r="AP512" s="143">
        <f>VLOOKUP($A512,$A$10:$CK$500,AP$501,0)</f>
        <v>0</v>
      </c>
      <c r="AQ512" s="143">
        <f>VLOOKUP($A512,$A$10:$CK$500,AQ$501,0)</f>
        <v>0</v>
      </c>
      <c r="AR512" s="143">
        <f>VLOOKUP($A512,$A$10:$CK$500,AR$501,0)</f>
        <v>0</v>
      </c>
      <c r="AS512" s="143">
        <f>VLOOKUP($A512,$A$10:$CK$500,AS$501,0)</f>
        <v>0</v>
      </c>
      <c r="AT512" s="143">
        <f>VLOOKUP($A512,$A$10:$CK$500,AT$501,0)</f>
        <v>0</v>
      </c>
      <c r="AU512" s="143">
        <f>VLOOKUP($A512,$A$10:$CK$500,AU$501,0)</f>
        <v>0</v>
      </c>
      <c r="AV512" s="143">
        <f>VLOOKUP($A512,$A$10:$CK$500,AV$501,0)</f>
        <v>0</v>
      </c>
      <c r="AW512" s="143">
        <f>VLOOKUP($A512,$A$10:$CK$500,AW$501,0)</f>
        <v>0</v>
      </c>
      <c r="AX512" s="143">
        <f>VLOOKUP($A512,$A$10:$CK$500,AX$501,0)</f>
        <v>0</v>
      </c>
      <c r="AY512" s="143">
        <f>VLOOKUP($A512,$A$10:$CK$500,AY$501,0)</f>
        <v>0</v>
      </c>
      <c r="AZ512" s="143">
        <f>VLOOKUP($A512,$A$10:$CK$500,AZ$501,0)</f>
        <v>0</v>
      </c>
      <c r="BA512" s="143">
        <f>VLOOKUP($A512,$A$10:$CK$500,BA$501,0)</f>
        <v>0</v>
      </c>
      <c r="BB512" s="143">
        <f>VLOOKUP($A512,$A$10:$CK$500,BB$501,0)</f>
        <v>0</v>
      </c>
      <c r="BC512" s="143">
        <f>VLOOKUP($A512,$A$10:$CK$500,BC$501,0)</f>
        <v>0</v>
      </c>
      <c r="BD512" s="143">
        <f>VLOOKUP($A512,$A$10:$CK$500,BD$501,0)</f>
        <v>0</v>
      </c>
      <c r="BE512" s="143">
        <f>VLOOKUP($A512,$A$10:$CK$500,BE$501,0)</f>
        <v>0</v>
      </c>
      <c r="BF512" s="143">
        <f>VLOOKUP($A512,$A$10:$CK$500,BF$501,0)</f>
        <v>0</v>
      </c>
      <c r="BG512" s="143">
        <f>VLOOKUP($A512,$A$10:$CK$500,BG$501,0)</f>
        <v>0</v>
      </c>
      <c r="BH512" s="143">
        <f>VLOOKUP($A512,$A$10:$CK$500,BH$501,0)</f>
        <v>0</v>
      </c>
      <c r="BI512" s="143">
        <f>VLOOKUP($A512,$A$10:$CK$500,BI$501,0)</f>
        <v>0</v>
      </c>
      <c r="BJ512" s="143">
        <f>VLOOKUP($A512,$A$10:$CK$500,BJ$501,0)</f>
        <v>0</v>
      </c>
      <c r="BK512" s="143">
        <f>VLOOKUP($A512,$A$10:$CK$500,BK$501,0)</f>
        <v>0</v>
      </c>
      <c r="BL512" s="143">
        <f>VLOOKUP($A512,$A$10:$CK$500,BL$501,0)</f>
        <v>0</v>
      </c>
      <c r="BM512" s="143">
        <f>VLOOKUP($A512,$A$10:$CK$500,BM$501,0)</f>
        <v>0</v>
      </c>
      <c r="BN512" s="143">
        <f>VLOOKUP($A512,$A$10:$CK$500,BN$501,0)</f>
        <v>0</v>
      </c>
      <c r="BO512" s="143">
        <f>VLOOKUP($A512,$A$10:$CK$500,BO$501,0)</f>
        <v>0</v>
      </c>
      <c r="BP512" s="143">
        <f>VLOOKUP($A512,$A$10:$CK$500,BP$501,0)</f>
        <v>0</v>
      </c>
      <c r="BQ512" s="143">
        <f>VLOOKUP($A512,$A$10:$CK$500,BQ$501,0)</f>
        <v>0</v>
      </c>
      <c r="BR512" s="143">
        <f>VLOOKUP($A512,$A$10:$CK$500,BR$501,0)</f>
        <v>0</v>
      </c>
      <c r="BS512" s="143">
        <f>VLOOKUP($A512,$A$10:$CK$500,BS$501,0)</f>
        <v>0</v>
      </c>
      <c r="BT512" s="143">
        <f>VLOOKUP($A512,$A$10:$CK$500,BT$501,0)</f>
        <v>0</v>
      </c>
      <c r="BU512" s="143">
        <f>VLOOKUP($A512,$A$10:$CK$500,BU$501,0)</f>
        <v>0</v>
      </c>
      <c r="BV512" s="143">
        <f>VLOOKUP($A512,$A$10:$CK$500,BV$501,0)</f>
        <v>0</v>
      </c>
      <c r="BW512" s="143">
        <f>VLOOKUP($A512,$A$10:$CK$500,BW$501,0)</f>
        <v>0</v>
      </c>
      <c r="BX512" s="143">
        <f>VLOOKUP($A512,$A$10:$CK$500,BX$501,0)</f>
        <v>0</v>
      </c>
      <c r="BY512" s="143">
        <f>VLOOKUP($A512,$A$10:$CK$500,BY$501,0)</f>
        <v>0</v>
      </c>
      <c r="BZ512" s="143">
        <f>VLOOKUP($A512,$A$10:$CK$500,BZ$501,0)</f>
        <v>0</v>
      </c>
      <c r="CA512" s="143">
        <f>VLOOKUP($A512,$A$10:$CK$500,CA$501,0)</f>
        <v>0</v>
      </c>
      <c r="CB512" s="143">
        <f>VLOOKUP($A512,$A$10:$CK$500,CB$501,0)</f>
        <v>0</v>
      </c>
      <c r="CC512" s="143">
        <f>VLOOKUP($A512,$A$10:$CK$500,CC$501,0)</f>
        <v>0</v>
      </c>
      <c r="CD512" s="143">
        <f>VLOOKUP($A512,$A$10:$CK$500,CD$501,0)</f>
        <v>0</v>
      </c>
      <c r="CE512" s="143">
        <f>VLOOKUP($A512,$A$10:$CK$500,CE$501,0)</f>
        <v>0</v>
      </c>
      <c r="CF512" s="143">
        <f>VLOOKUP($A512,$A$10:$CK$500,CF$501,0)</f>
        <v>0</v>
      </c>
      <c r="CG512" s="143">
        <f>VLOOKUP($A512,$A$10:$CK$500,CG$501,0)</f>
        <v>0</v>
      </c>
    </row>
    <row r="513" spans="1:85" ht="14.1" hidden="1" customHeight="1" x14ac:dyDescent="0.2">
      <c r="A513" s="138">
        <v>209</v>
      </c>
      <c r="B513" s="139"/>
      <c r="C513" s="140"/>
      <c r="D513" s="141" t="str">
        <f t="shared" si="277"/>
        <v>8)</v>
      </c>
      <c r="E513" s="141" t="str">
        <f t="shared" si="277"/>
        <v>כתבי אופציה (WARRANTS)</v>
      </c>
      <c r="F513" s="141"/>
      <c r="G513" s="141"/>
      <c r="H513" s="141"/>
      <c r="I513" s="142"/>
      <c r="J513" s="143">
        <f>VLOOKUP($A513,$A$10:$CK$500,J$501,0)</f>
        <v>4409.9299999999994</v>
      </c>
      <c r="K513" s="143">
        <f>VLOOKUP($A513,$A$10:$CK$500,K$501,0)</f>
        <v>0</v>
      </c>
      <c r="L513" s="143">
        <f>VLOOKUP($A513,$A$10:$CK$500,L$501,0)</f>
        <v>0</v>
      </c>
      <c r="M513" s="143">
        <f>VLOOKUP($A513,$A$10:$CK$500,M$501,0)</f>
        <v>1826.52</v>
      </c>
      <c r="N513" s="143">
        <f>VLOOKUP($A513,$A$10:$CK$500,N$501,0)</f>
        <v>0</v>
      </c>
      <c r="O513" s="143">
        <f>VLOOKUP($A513,$A$10:$CK$500,O$501,0)</f>
        <v>44.68</v>
      </c>
      <c r="P513" s="143">
        <f>VLOOKUP($A513,$A$10:$CK$500,P$501,0)</f>
        <v>18.95</v>
      </c>
      <c r="Q513" s="143">
        <f>VLOOKUP($A513,$A$10:$CK$500,Q$501,0)</f>
        <v>1251.31</v>
      </c>
      <c r="R513" s="143">
        <f>VLOOKUP($A513,$A$10:$CK$500,R$501,0)</f>
        <v>0</v>
      </c>
      <c r="S513" s="143">
        <f>VLOOKUP($A513,$A$10:$CK$500,S$501,0)</f>
        <v>0</v>
      </c>
      <c r="T513" s="143">
        <f>VLOOKUP($A513,$A$10:$CK$500,T$501,0)</f>
        <v>0</v>
      </c>
      <c r="U513" s="143">
        <f>VLOOKUP($A513,$A$10:$CK$500,U$501,0)</f>
        <v>782.07</v>
      </c>
      <c r="V513" s="143">
        <f>VLOOKUP($A513,$A$10:$CK$500,V$501,0)</f>
        <v>0</v>
      </c>
      <c r="W513" s="143">
        <f>VLOOKUP($A513,$A$10:$CK$500,W$501,0)</f>
        <v>0</v>
      </c>
      <c r="X513" s="143">
        <f>VLOOKUP($A513,$A$10:$CK$500,X$501,0)</f>
        <v>0</v>
      </c>
      <c r="Y513" s="143">
        <f>VLOOKUP($A513,$A$10:$CK$500,Y$501,0)</f>
        <v>37.549999999999997</v>
      </c>
      <c r="Z513" s="143">
        <f>VLOOKUP($A513,$A$10:$CK$500,Z$501,0)</f>
        <v>26.72</v>
      </c>
      <c r="AA513" s="143">
        <f>VLOOKUP($A513,$A$10:$CK$500,AA$501,0)</f>
        <v>253.45</v>
      </c>
      <c r="AB513" s="143">
        <f>VLOOKUP($A513,$A$10:$CK$500,AB$501,0)</f>
        <v>0</v>
      </c>
      <c r="AC513" s="143">
        <f>VLOOKUP($A513,$A$10:$CK$500,AC$501,0)</f>
        <v>16.45</v>
      </c>
      <c r="AD513" s="143">
        <f>VLOOKUP($A513,$A$10:$CK$500,AD$501,0)</f>
        <v>65.790000000000006</v>
      </c>
      <c r="AE513" s="143">
        <f>VLOOKUP($A513,$A$10:$CK$500,AE$501,0)</f>
        <v>56.63</v>
      </c>
      <c r="AF513" s="143">
        <f>VLOOKUP($A513,$A$10:$CK$500,AF$501,0)</f>
        <v>16.23</v>
      </c>
      <c r="AG513" s="143">
        <f>VLOOKUP($A513,$A$10:$CK$500,AG$501,0)</f>
        <v>11.11</v>
      </c>
      <c r="AH513" s="143">
        <f>VLOOKUP($A513,$A$10:$CK$500,AH$501,0)</f>
        <v>0</v>
      </c>
      <c r="AI513" s="143">
        <f>VLOOKUP($A513,$A$10:$CK$500,AI$501,0)</f>
        <v>2.4700000000000002</v>
      </c>
      <c r="AJ513" s="143">
        <f>VLOOKUP($A513,$A$10:$CK$500,AJ$501,0)</f>
        <v>0</v>
      </c>
      <c r="AK513" s="143">
        <f>VLOOKUP($A513,$A$10:$CK$500,AK$501,0)</f>
        <v>0</v>
      </c>
      <c r="AL513" s="143">
        <f>VLOOKUP($A513,$A$10:$CK$500,AL$501,0)</f>
        <v>0</v>
      </c>
      <c r="AM513" s="143">
        <f>VLOOKUP($A513,$A$10:$CK$500,AM$501,0)</f>
        <v>0</v>
      </c>
      <c r="AN513" s="143">
        <f>VLOOKUP($A513,$A$10:$CK$500,AN$501,0)</f>
        <v>0</v>
      </c>
      <c r="AO513" s="143">
        <f>VLOOKUP($A513,$A$10:$CK$500,AO$501,0)</f>
        <v>0</v>
      </c>
      <c r="AP513" s="143">
        <f>VLOOKUP($A513,$A$10:$CK$500,AP$501,0)</f>
        <v>0</v>
      </c>
      <c r="AQ513" s="143">
        <f>VLOOKUP($A513,$A$10:$CK$500,AQ$501,0)</f>
        <v>0</v>
      </c>
      <c r="AR513" s="143">
        <f>VLOOKUP($A513,$A$10:$CK$500,AR$501,0)</f>
        <v>0</v>
      </c>
      <c r="AS513" s="143">
        <f>VLOOKUP($A513,$A$10:$CK$500,AS$501,0)</f>
        <v>0</v>
      </c>
      <c r="AT513" s="143">
        <f>VLOOKUP($A513,$A$10:$CK$500,AT$501,0)</f>
        <v>0</v>
      </c>
      <c r="AU513" s="143">
        <f>VLOOKUP($A513,$A$10:$CK$500,AU$501,0)</f>
        <v>0</v>
      </c>
      <c r="AV513" s="143">
        <f>VLOOKUP($A513,$A$10:$CK$500,AV$501,0)</f>
        <v>0</v>
      </c>
      <c r="AW513" s="143">
        <f>VLOOKUP($A513,$A$10:$CK$500,AW$501,0)</f>
        <v>0</v>
      </c>
      <c r="AX513" s="143">
        <f>VLOOKUP($A513,$A$10:$CK$500,AX$501,0)</f>
        <v>0</v>
      </c>
      <c r="AY513" s="143">
        <f>VLOOKUP($A513,$A$10:$CK$500,AY$501,0)</f>
        <v>0</v>
      </c>
      <c r="AZ513" s="143">
        <f>VLOOKUP($A513,$A$10:$CK$500,AZ$501,0)</f>
        <v>0</v>
      </c>
      <c r="BA513" s="143">
        <f>VLOOKUP($A513,$A$10:$CK$500,BA$501,0)</f>
        <v>0</v>
      </c>
      <c r="BB513" s="143">
        <f>VLOOKUP($A513,$A$10:$CK$500,BB$501,0)</f>
        <v>0</v>
      </c>
      <c r="BC513" s="143">
        <f>VLOOKUP($A513,$A$10:$CK$500,BC$501,0)</f>
        <v>0</v>
      </c>
      <c r="BD513" s="143">
        <f>VLOOKUP($A513,$A$10:$CK$500,BD$501,0)</f>
        <v>0</v>
      </c>
      <c r="BE513" s="143">
        <f>VLOOKUP($A513,$A$10:$CK$500,BE$501,0)</f>
        <v>0</v>
      </c>
      <c r="BF513" s="143">
        <f>VLOOKUP($A513,$A$10:$CK$500,BF$501,0)</f>
        <v>0</v>
      </c>
      <c r="BG513" s="143">
        <f>VLOOKUP($A513,$A$10:$CK$500,BG$501,0)</f>
        <v>0</v>
      </c>
      <c r="BH513" s="143">
        <f>VLOOKUP($A513,$A$10:$CK$500,BH$501,0)</f>
        <v>0</v>
      </c>
      <c r="BI513" s="143">
        <f>VLOOKUP($A513,$A$10:$CK$500,BI$501,0)</f>
        <v>0</v>
      </c>
      <c r="BJ513" s="143">
        <f>VLOOKUP($A513,$A$10:$CK$500,BJ$501,0)</f>
        <v>0</v>
      </c>
      <c r="BK513" s="143">
        <f>VLOOKUP($A513,$A$10:$CK$500,BK$501,0)</f>
        <v>0</v>
      </c>
      <c r="BL513" s="143">
        <f>VLOOKUP($A513,$A$10:$CK$500,BL$501,0)</f>
        <v>0</v>
      </c>
      <c r="BM513" s="143">
        <f>VLOOKUP($A513,$A$10:$CK$500,BM$501,0)</f>
        <v>0</v>
      </c>
      <c r="BN513" s="143">
        <f>VLOOKUP($A513,$A$10:$CK$500,BN$501,0)</f>
        <v>0</v>
      </c>
      <c r="BO513" s="143">
        <f>VLOOKUP($A513,$A$10:$CK$500,BO$501,0)</f>
        <v>0</v>
      </c>
      <c r="BP513" s="143">
        <f>VLOOKUP($A513,$A$10:$CK$500,BP$501,0)</f>
        <v>0</v>
      </c>
      <c r="BQ513" s="143">
        <f>VLOOKUP($A513,$A$10:$CK$500,BQ$501,0)</f>
        <v>0</v>
      </c>
      <c r="BR513" s="143">
        <f>VLOOKUP($A513,$A$10:$CK$500,BR$501,0)</f>
        <v>0</v>
      </c>
      <c r="BS513" s="143">
        <f>VLOOKUP($A513,$A$10:$CK$500,BS$501,0)</f>
        <v>0</v>
      </c>
      <c r="BT513" s="143">
        <f>VLOOKUP($A513,$A$10:$CK$500,BT$501,0)</f>
        <v>0</v>
      </c>
      <c r="BU513" s="143">
        <f>VLOOKUP($A513,$A$10:$CK$500,BU$501,0)</f>
        <v>0</v>
      </c>
      <c r="BV513" s="143">
        <f>VLOOKUP($A513,$A$10:$CK$500,BV$501,0)</f>
        <v>0</v>
      </c>
      <c r="BW513" s="143">
        <f>VLOOKUP($A513,$A$10:$CK$500,BW$501,0)</f>
        <v>0</v>
      </c>
      <c r="BX513" s="143">
        <f>VLOOKUP($A513,$A$10:$CK$500,BX$501,0)</f>
        <v>0</v>
      </c>
      <c r="BY513" s="143">
        <f>VLOOKUP($A513,$A$10:$CK$500,BY$501,0)</f>
        <v>0</v>
      </c>
      <c r="BZ513" s="143">
        <f>VLOOKUP($A513,$A$10:$CK$500,BZ$501,0)</f>
        <v>0</v>
      </c>
      <c r="CA513" s="143">
        <f>VLOOKUP($A513,$A$10:$CK$500,CA$501,0)</f>
        <v>0</v>
      </c>
      <c r="CB513" s="143">
        <f>VLOOKUP($A513,$A$10:$CK$500,CB$501,0)</f>
        <v>0</v>
      </c>
      <c r="CC513" s="143">
        <f>VLOOKUP($A513,$A$10:$CK$500,CC$501,0)</f>
        <v>0</v>
      </c>
      <c r="CD513" s="143">
        <f>VLOOKUP($A513,$A$10:$CK$500,CD$501,0)</f>
        <v>0</v>
      </c>
      <c r="CE513" s="143">
        <f>VLOOKUP($A513,$A$10:$CK$500,CE$501,0)</f>
        <v>0</v>
      </c>
      <c r="CF513" s="143">
        <f>VLOOKUP($A513,$A$10:$CK$500,CF$501,0)</f>
        <v>0</v>
      </c>
      <c r="CG513" s="143">
        <f>VLOOKUP($A513,$A$10:$CK$500,CG$501,0)</f>
        <v>0</v>
      </c>
    </row>
    <row r="514" spans="1:85" ht="14.1" hidden="1" customHeight="1" x14ac:dyDescent="0.2">
      <c r="A514" s="138">
        <v>217</v>
      </c>
      <c r="B514" s="139"/>
      <c r="C514" s="140"/>
      <c r="D514" s="141" t="str">
        <f t="shared" si="277"/>
        <v>9)</v>
      </c>
      <c r="E514" s="141" t="str">
        <f t="shared" si="277"/>
        <v>חוזים עתידיים</v>
      </c>
      <c r="F514" s="141"/>
      <c r="G514" s="141"/>
      <c r="H514" s="141"/>
      <c r="I514" s="142"/>
      <c r="J514" s="143">
        <f>VLOOKUP($A514,$A$10:$CK$500,J$501,0)</f>
        <v>114213.76999999999</v>
      </c>
      <c r="K514" s="143">
        <f>VLOOKUP($A514,$A$10:$CK$500,K$501,0)</f>
        <v>0</v>
      </c>
      <c r="L514" s="143">
        <f>VLOOKUP($A514,$A$10:$CK$500,L$501,0)</f>
        <v>555.29999999999995</v>
      </c>
      <c r="M514" s="143">
        <f>VLOOKUP($A514,$A$10:$CK$500,M$501,0)</f>
        <v>16153.359999999999</v>
      </c>
      <c r="N514" s="143">
        <f>VLOOKUP($A514,$A$10:$CK$500,N$501,0)</f>
        <v>0</v>
      </c>
      <c r="O514" s="143">
        <f>VLOOKUP($A514,$A$10:$CK$500,O$501,0)</f>
        <v>390.33</v>
      </c>
      <c r="P514" s="143">
        <f>VLOOKUP($A514,$A$10:$CK$500,P$501,0)</f>
        <v>872.17</v>
      </c>
      <c r="Q514" s="143">
        <f>VLOOKUP($A514,$A$10:$CK$500,Q$501,0)</f>
        <v>15064.439999999999</v>
      </c>
      <c r="R514" s="143">
        <f>VLOOKUP($A514,$A$10:$CK$500,R$501,0)</f>
        <v>0</v>
      </c>
      <c r="S514" s="143">
        <f>VLOOKUP($A514,$A$10:$CK$500,S$501,0)</f>
        <v>1826.11</v>
      </c>
      <c r="T514" s="143">
        <f>VLOOKUP($A514,$A$10:$CK$500,T$501,0)</f>
        <v>14895.4</v>
      </c>
      <c r="U514" s="143">
        <f>VLOOKUP($A514,$A$10:$CK$500,U$501,0)</f>
        <v>41000.6</v>
      </c>
      <c r="V514" s="143">
        <f>VLOOKUP($A514,$A$10:$CK$500,V$501,0)</f>
        <v>0</v>
      </c>
      <c r="W514" s="143">
        <f>VLOOKUP($A514,$A$10:$CK$500,W$501,0)</f>
        <v>133.26</v>
      </c>
      <c r="X514" s="143">
        <f>VLOOKUP($A514,$A$10:$CK$500,X$501,0)</f>
        <v>162.19</v>
      </c>
      <c r="Y514" s="143">
        <f>VLOOKUP($A514,$A$10:$CK$500,Y$501,0)</f>
        <v>0</v>
      </c>
      <c r="Z514" s="143">
        <f>VLOOKUP($A514,$A$10:$CK$500,Z$501,0)</f>
        <v>0</v>
      </c>
      <c r="AA514" s="143">
        <f>VLOOKUP($A514,$A$10:$CK$500,AA$501,0)</f>
        <v>0</v>
      </c>
      <c r="AB514" s="143">
        <f>VLOOKUP($A514,$A$10:$CK$500,AB$501,0)</f>
        <v>0</v>
      </c>
      <c r="AC514" s="143">
        <f>VLOOKUP($A514,$A$10:$CK$500,AC$501,0)</f>
        <v>3697.31</v>
      </c>
      <c r="AD514" s="143">
        <f>VLOOKUP($A514,$A$10:$CK$500,AD$501,0)</f>
        <v>16493.21</v>
      </c>
      <c r="AE514" s="143">
        <f>VLOOKUP($A514,$A$10:$CK$500,AE$501,0)</f>
        <v>1999.08</v>
      </c>
      <c r="AF514" s="143">
        <f>VLOOKUP($A514,$A$10:$CK$500,AF$501,0)</f>
        <v>563.44000000000005</v>
      </c>
      <c r="AG514" s="143">
        <f>VLOOKUP($A514,$A$10:$CK$500,AG$501,0)</f>
        <v>255.56</v>
      </c>
      <c r="AH514" s="143">
        <f>VLOOKUP($A514,$A$10:$CK$500,AH$501,0)</f>
        <v>0</v>
      </c>
      <c r="AI514" s="143">
        <f>VLOOKUP($A514,$A$10:$CK$500,AI$501,0)</f>
        <v>89.29</v>
      </c>
      <c r="AJ514" s="143">
        <f>VLOOKUP($A514,$A$10:$CK$500,AJ$501,0)</f>
        <v>62.72</v>
      </c>
      <c r="AK514" s="143">
        <f>VLOOKUP($A514,$A$10:$CK$500,AK$501,0)</f>
        <v>0</v>
      </c>
      <c r="AL514" s="143">
        <f>VLOOKUP($A514,$A$10:$CK$500,AL$501,0)</f>
        <v>0</v>
      </c>
      <c r="AM514" s="143">
        <f>VLOOKUP($A514,$A$10:$CK$500,AM$501,0)</f>
        <v>0</v>
      </c>
      <c r="AN514" s="143">
        <f>VLOOKUP($A514,$A$10:$CK$500,AN$501,0)</f>
        <v>0</v>
      </c>
      <c r="AO514" s="143">
        <f>VLOOKUP($A514,$A$10:$CK$500,AO$501,0)</f>
        <v>0</v>
      </c>
      <c r="AP514" s="143">
        <f>VLOOKUP($A514,$A$10:$CK$500,AP$501,0)</f>
        <v>0</v>
      </c>
      <c r="AQ514" s="143">
        <f>VLOOKUP($A514,$A$10:$CK$500,AQ$501,0)</f>
        <v>0</v>
      </c>
      <c r="AR514" s="143">
        <f>VLOOKUP($A514,$A$10:$CK$500,AR$501,0)</f>
        <v>0</v>
      </c>
      <c r="AS514" s="143">
        <f>VLOOKUP($A514,$A$10:$CK$500,AS$501,0)</f>
        <v>0</v>
      </c>
      <c r="AT514" s="143">
        <f>VLOOKUP($A514,$A$10:$CK$500,AT$501,0)</f>
        <v>0</v>
      </c>
      <c r="AU514" s="143">
        <f>VLOOKUP($A514,$A$10:$CK$500,AU$501,0)</f>
        <v>0</v>
      </c>
      <c r="AV514" s="143">
        <f>VLOOKUP($A514,$A$10:$CK$500,AV$501,0)</f>
        <v>0</v>
      </c>
      <c r="AW514" s="143">
        <f>VLOOKUP($A514,$A$10:$CK$500,AW$501,0)</f>
        <v>0</v>
      </c>
      <c r="AX514" s="143">
        <f>VLOOKUP($A514,$A$10:$CK$500,AX$501,0)</f>
        <v>0</v>
      </c>
      <c r="AY514" s="143">
        <f>VLOOKUP($A514,$A$10:$CK$500,AY$501,0)</f>
        <v>0</v>
      </c>
      <c r="AZ514" s="143">
        <f>VLOOKUP($A514,$A$10:$CK$500,AZ$501,0)</f>
        <v>0</v>
      </c>
      <c r="BA514" s="143">
        <f>VLOOKUP($A514,$A$10:$CK$500,BA$501,0)</f>
        <v>0</v>
      </c>
      <c r="BB514" s="143">
        <f>VLOOKUP($A514,$A$10:$CK$500,BB$501,0)</f>
        <v>0</v>
      </c>
      <c r="BC514" s="143">
        <f>VLOOKUP($A514,$A$10:$CK$500,BC$501,0)</f>
        <v>0</v>
      </c>
      <c r="BD514" s="143">
        <f>VLOOKUP($A514,$A$10:$CK$500,BD$501,0)</f>
        <v>0</v>
      </c>
      <c r="BE514" s="143">
        <f>VLOOKUP($A514,$A$10:$CK$500,BE$501,0)</f>
        <v>0</v>
      </c>
      <c r="BF514" s="143">
        <f>VLOOKUP($A514,$A$10:$CK$500,BF$501,0)</f>
        <v>0</v>
      </c>
      <c r="BG514" s="143">
        <f>VLOOKUP($A514,$A$10:$CK$500,BG$501,0)</f>
        <v>0</v>
      </c>
      <c r="BH514" s="143">
        <f>VLOOKUP($A514,$A$10:$CK$500,BH$501,0)</f>
        <v>0</v>
      </c>
      <c r="BI514" s="143">
        <f>VLOOKUP($A514,$A$10:$CK$500,BI$501,0)</f>
        <v>0</v>
      </c>
      <c r="BJ514" s="143">
        <f>VLOOKUP($A514,$A$10:$CK$500,BJ$501,0)</f>
        <v>0</v>
      </c>
      <c r="BK514" s="143">
        <f>VLOOKUP($A514,$A$10:$CK$500,BK$501,0)</f>
        <v>0</v>
      </c>
      <c r="BL514" s="143">
        <f>VLOOKUP($A514,$A$10:$CK$500,BL$501,0)</f>
        <v>0</v>
      </c>
      <c r="BM514" s="143">
        <f>VLOOKUP($A514,$A$10:$CK$500,BM$501,0)</f>
        <v>0</v>
      </c>
      <c r="BN514" s="143">
        <f>VLOOKUP($A514,$A$10:$CK$500,BN$501,0)</f>
        <v>0</v>
      </c>
      <c r="BO514" s="143">
        <f>VLOOKUP($A514,$A$10:$CK$500,BO$501,0)</f>
        <v>0</v>
      </c>
      <c r="BP514" s="143">
        <f>VLOOKUP($A514,$A$10:$CK$500,BP$501,0)</f>
        <v>0</v>
      </c>
      <c r="BQ514" s="143">
        <f>VLOOKUP($A514,$A$10:$CK$500,BQ$501,0)</f>
        <v>0</v>
      </c>
      <c r="BR514" s="143">
        <f>VLOOKUP($A514,$A$10:$CK$500,BR$501,0)</f>
        <v>0</v>
      </c>
      <c r="BS514" s="143">
        <f>VLOOKUP($A514,$A$10:$CK$500,BS$501,0)</f>
        <v>0</v>
      </c>
      <c r="BT514" s="143">
        <f>VLOOKUP($A514,$A$10:$CK$500,BT$501,0)</f>
        <v>0</v>
      </c>
      <c r="BU514" s="143">
        <f>VLOOKUP($A514,$A$10:$CK$500,BU$501,0)</f>
        <v>0</v>
      </c>
      <c r="BV514" s="143">
        <f>VLOOKUP($A514,$A$10:$CK$500,BV$501,0)</f>
        <v>0</v>
      </c>
      <c r="BW514" s="143">
        <f>VLOOKUP($A514,$A$10:$CK$500,BW$501,0)</f>
        <v>0</v>
      </c>
      <c r="BX514" s="143">
        <f>VLOOKUP($A514,$A$10:$CK$500,BX$501,0)</f>
        <v>0</v>
      </c>
      <c r="BY514" s="143">
        <f>VLOOKUP($A514,$A$10:$CK$500,BY$501,0)</f>
        <v>0</v>
      </c>
      <c r="BZ514" s="143">
        <f>VLOOKUP($A514,$A$10:$CK$500,BZ$501,0)</f>
        <v>0</v>
      </c>
      <c r="CA514" s="143">
        <f>VLOOKUP($A514,$A$10:$CK$500,CA$501,0)</f>
        <v>0</v>
      </c>
      <c r="CB514" s="143">
        <f>VLOOKUP($A514,$A$10:$CK$500,CB$501,0)</f>
        <v>0</v>
      </c>
      <c r="CC514" s="143">
        <f>VLOOKUP($A514,$A$10:$CK$500,CC$501,0)</f>
        <v>0</v>
      </c>
      <c r="CD514" s="143">
        <f>VLOOKUP($A514,$A$10:$CK$500,CD$501,0)</f>
        <v>0</v>
      </c>
      <c r="CE514" s="143">
        <f>VLOOKUP($A514,$A$10:$CK$500,CE$501,0)</f>
        <v>0</v>
      </c>
      <c r="CF514" s="143">
        <f>VLOOKUP($A514,$A$10:$CK$500,CF$501,0)</f>
        <v>0</v>
      </c>
      <c r="CG514" s="143">
        <f>VLOOKUP($A514,$A$10:$CK$500,CG$501,0)</f>
        <v>0</v>
      </c>
    </row>
    <row r="515" spans="1:85" ht="14.1" hidden="1" customHeight="1" x14ac:dyDescent="0.2">
      <c r="A515" s="138">
        <v>234</v>
      </c>
      <c r="B515" s="139"/>
      <c r="C515" s="140"/>
      <c r="D515" s="141" t="str">
        <f t="shared" si="277"/>
        <v>10)</v>
      </c>
      <c r="E515" s="141" t="str">
        <f t="shared" si="277"/>
        <v>אופציות - (OPTIONS)</v>
      </c>
      <c r="F515" s="141"/>
      <c r="G515" s="141"/>
      <c r="H515" s="141"/>
      <c r="I515" s="142"/>
      <c r="J515" s="143">
        <f>VLOOKUP($A515,$A$10:$CK$500,J$501,0)</f>
        <v>1805.9900000000002</v>
      </c>
      <c r="K515" s="143">
        <f>VLOOKUP($A515,$A$10:$CK$500,K$501,0)</f>
        <v>0</v>
      </c>
      <c r="L515" s="143">
        <f>VLOOKUP($A515,$A$10:$CK$500,L$501,0)</f>
        <v>28.6</v>
      </c>
      <c r="M515" s="143">
        <f>VLOOKUP($A515,$A$10:$CK$500,M$501,0)</f>
        <v>669.15</v>
      </c>
      <c r="N515" s="143">
        <f>VLOOKUP($A515,$A$10:$CK$500,N$501,0)</f>
        <v>0</v>
      </c>
      <c r="O515" s="143">
        <f>VLOOKUP($A515,$A$10:$CK$500,O$501,0)</f>
        <v>104</v>
      </c>
      <c r="P515" s="143">
        <f>VLOOKUP($A515,$A$10:$CK$500,P$501,0)</f>
        <v>62.84</v>
      </c>
      <c r="Q515" s="143">
        <f>VLOOKUP($A515,$A$10:$CK$500,Q$501,0)</f>
        <v>714.9</v>
      </c>
      <c r="R515" s="143">
        <f>VLOOKUP($A515,$A$10:$CK$500,R$501,0)</f>
        <v>0</v>
      </c>
      <c r="S515" s="143">
        <f>VLOOKUP($A515,$A$10:$CK$500,S$501,0)</f>
        <v>0</v>
      </c>
      <c r="T515" s="143">
        <f>VLOOKUP($A515,$A$10:$CK$500,T$501,0)</f>
        <v>0</v>
      </c>
      <c r="U515" s="143">
        <f>VLOOKUP($A515,$A$10:$CK$500,U$501,0)</f>
        <v>0</v>
      </c>
      <c r="V515" s="143">
        <f>VLOOKUP($A515,$A$10:$CK$500,V$501,0)</f>
        <v>0</v>
      </c>
      <c r="W515" s="143">
        <f>VLOOKUP($A515,$A$10:$CK$500,W$501,0)</f>
        <v>0</v>
      </c>
      <c r="X515" s="143">
        <f>VLOOKUP($A515,$A$10:$CK$500,X$501,0)</f>
        <v>0</v>
      </c>
      <c r="Y515" s="143">
        <f>VLOOKUP($A515,$A$10:$CK$500,Y$501,0)</f>
        <v>0</v>
      </c>
      <c r="Z515" s="143">
        <f>VLOOKUP($A515,$A$10:$CK$500,Z$501,0)</f>
        <v>0</v>
      </c>
      <c r="AA515" s="143">
        <f>VLOOKUP($A515,$A$10:$CK$500,AA$501,0)</f>
        <v>60.68</v>
      </c>
      <c r="AB515" s="143">
        <f>VLOOKUP($A515,$A$10:$CK$500,AB$501,0)</f>
        <v>0</v>
      </c>
      <c r="AC515" s="143">
        <f>VLOOKUP($A515,$A$10:$CK$500,AC$501,0)</f>
        <v>0</v>
      </c>
      <c r="AD515" s="143">
        <f>VLOOKUP($A515,$A$10:$CK$500,AD$501,0)</f>
        <v>0</v>
      </c>
      <c r="AE515" s="143">
        <f>VLOOKUP($A515,$A$10:$CK$500,AE$501,0)</f>
        <v>102.94</v>
      </c>
      <c r="AF515" s="143">
        <f>VLOOKUP($A515,$A$10:$CK$500,AF$501,0)</f>
        <v>34.31</v>
      </c>
      <c r="AG515" s="143">
        <f>VLOOKUP($A515,$A$10:$CK$500,AG$501,0)</f>
        <v>17.149999999999999</v>
      </c>
      <c r="AH515" s="143">
        <f>VLOOKUP($A515,$A$10:$CK$500,AH$501,0)</f>
        <v>0</v>
      </c>
      <c r="AI515" s="143">
        <f>VLOOKUP($A515,$A$10:$CK$500,AI$501,0)</f>
        <v>11.42</v>
      </c>
      <c r="AJ515" s="143">
        <f>VLOOKUP($A515,$A$10:$CK$500,AJ$501,0)</f>
        <v>0</v>
      </c>
      <c r="AK515" s="143">
        <f>VLOOKUP($A515,$A$10:$CK$500,AK$501,0)</f>
        <v>0</v>
      </c>
      <c r="AL515" s="143">
        <f>VLOOKUP($A515,$A$10:$CK$500,AL$501,0)</f>
        <v>0</v>
      </c>
      <c r="AM515" s="143">
        <f>VLOOKUP($A515,$A$10:$CK$500,AM$501,0)</f>
        <v>0</v>
      </c>
      <c r="AN515" s="143">
        <f>VLOOKUP($A515,$A$10:$CK$500,AN$501,0)</f>
        <v>0</v>
      </c>
      <c r="AO515" s="143">
        <f>VLOOKUP($A515,$A$10:$CK$500,AO$501,0)</f>
        <v>0</v>
      </c>
      <c r="AP515" s="143">
        <f>VLOOKUP($A515,$A$10:$CK$500,AP$501,0)</f>
        <v>0</v>
      </c>
      <c r="AQ515" s="143">
        <f>VLOOKUP($A515,$A$10:$CK$500,AQ$501,0)</f>
        <v>0</v>
      </c>
      <c r="AR515" s="143">
        <f>VLOOKUP($A515,$A$10:$CK$500,AR$501,0)</f>
        <v>0</v>
      </c>
      <c r="AS515" s="143">
        <f>VLOOKUP($A515,$A$10:$CK$500,AS$501,0)</f>
        <v>0</v>
      </c>
      <c r="AT515" s="143">
        <f>VLOOKUP($A515,$A$10:$CK$500,AT$501,0)</f>
        <v>0</v>
      </c>
      <c r="AU515" s="143">
        <f>VLOOKUP($A515,$A$10:$CK$500,AU$501,0)</f>
        <v>0</v>
      </c>
      <c r="AV515" s="143">
        <f>VLOOKUP($A515,$A$10:$CK$500,AV$501,0)</f>
        <v>0</v>
      </c>
      <c r="AW515" s="143">
        <f>VLOOKUP($A515,$A$10:$CK$500,AW$501,0)</f>
        <v>0</v>
      </c>
      <c r="AX515" s="143">
        <f>VLOOKUP($A515,$A$10:$CK$500,AX$501,0)</f>
        <v>0</v>
      </c>
      <c r="AY515" s="143">
        <f>VLOOKUP($A515,$A$10:$CK$500,AY$501,0)</f>
        <v>0</v>
      </c>
      <c r="AZ515" s="143">
        <f>VLOOKUP($A515,$A$10:$CK$500,AZ$501,0)</f>
        <v>0</v>
      </c>
      <c r="BA515" s="143">
        <f>VLOOKUP($A515,$A$10:$CK$500,BA$501,0)</f>
        <v>0</v>
      </c>
      <c r="BB515" s="143">
        <f>VLOOKUP($A515,$A$10:$CK$500,BB$501,0)</f>
        <v>0</v>
      </c>
      <c r="BC515" s="143">
        <f>VLOOKUP($A515,$A$10:$CK$500,BC$501,0)</f>
        <v>0</v>
      </c>
      <c r="BD515" s="143">
        <f>VLOOKUP($A515,$A$10:$CK$500,BD$501,0)</f>
        <v>0</v>
      </c>
      <c r="BE515" s="143">
        <f>VLOOKUP($A515,$A$10:$CK$500,BE$501,0)</f>
        <v>0</v>
      </c>
      <c r="BF515" s="143">
        <f>VLOOKUP($A515,$A$10:$CK$500,BF$501,0)</f>
        <v>0</v>
      </c>
      <c r="BG515" s="143">
        <f>VLOOKUP($A515,$A$10:$CK$500,BG$501,0)</f>
        <v>0</v>
      </c>
      <c r="BH515" s="143">
        <f>VLOOKUP($A515,$A$10:$CK$500,BH$501,0)</f>
        <v>0</v>
      </c>
      <c r="BI515" s="143">
        <f>VLOOKUP($A515,$A$10:$CK$500,BI$501,0)</f>
        <v>0</v>
      </c>
      <c r="BJ515" s="143">
        <f>VLOOKUP($A515,$A$10:$CK$500,BJ$501,0)</f>
        <v>0</v>
      </c>
      <c r="BK515" s="143">
        <f>VLOOKUP($A515,$A$10:$CK$500,BK$501,0)</f>
        <v>0</v>
      </c>
      <c r="BL515" s="143">
        <f>VLOOKUP($A515,$A$10:$CK$500,BL$501,0)</f>
        <v>0</v>
      </c>
      <c r="BM515" s="143">
        <f>VLOOKUP($A515,$A$10:$CK$500,BM$501,0)</f>
        <v>0</v>
      </c>
      <c r="BN515" s="143">
        <f>VLOOKUP($A515,$A$10:$CK$500,BN$501,0)</f>
        <v>0</v>
      </c>
      <c r="BO515" s="143">
        <f>VLOOKUP($A515,$A$10:$CK$500,BO$501,0)</f>
        <v>0</v>
      </c>
      <c r="BP515" s="143">
        <f>VLOOKUP($A515,$A$10:$CK$500,BP$501,0)</f>
        <v>0</v>
      </c>
      <c r="BQ515" s="143">
        <f>VLOOKUP($A515,$A$10:$CK$500,BQ$501,0)</f>
        <v>0</v>
      </c>
      <c r="BR515" s="143">
        <f>VLOOKUP($A515,$A$10:$CK$500,BR$501,0)</f>
        <v>0</v>
      </c>
      <c r="BS515" s="143">
        <f>VLOOKUP($A515,$A$10:$CK$500,BS$501,0)</f>
        <v>0</v>
      </c>
      <c r="BT515" s="143">
        <f>VLOOKUP($A515,$A$10:$CK$500,BT$501,0)</f>
        <v>0</v>
      </c>
      <c r="BU515" s="143">
        <f>VLOOKUP($A515,$A$10:$CK$500,BU$501,0)</f>
        <v>0</v>
      </c>
      <c r="BV515" s="143">
        <f>VLOOKUP($A515,$A$10:$CK$500,BV$501,0)</f>
        <v>0</v>
      </c>
      <c r="BW515" s="143">
        <f>VLOOKUP($A515,$A$10:$CK$500,BW$501,0)</f>
        <v>0</v>
      </c>
      <c r="BX515" s="143">
        <f>VLOOKUP($A515,$A$10:$CK$500,BX$501,0)</f>
        <v>0</v>
      </c>
      <c r="BY515" s="143">
        <f>VLOOKUP($A515,$A$10:$CK$500,BY$501,0)</f>
        <v>0</v>
      </c>
      <c r="BZ515" s="143">
        <f>VLOOKUP($A515,$A$10:$CK$500,BZ$501,0)</f>
        <v>0</v>
      </c>
      <c r="CA515" s="143">
        <f>VLOOKUP($A515,$A$10:$CK$500,CA$501,0)</f>
        <v>0</v>
      </c>
      <c r="CB515" s="143">
        <f>VLOOKUP($A515,$A$10:$CK$500,CB$501,0)</f>
        <v>0</v>
      </c>
      <c r="CC515" s="143">
        <f>VLOOKUP($A515,$A$10:$CK$500,CC$501,0)</f>
        <v>0</v>
      </c>
      <c r="CD515" s="143">
        <f>VLOOKUP($A515,$A$10:$CK$500,CD$501,0)</f>
        <v>0</v>
      </c>
      <c r="CE515" s="143">
        <f>VLOOKUP($A515,$A$10:$CK$500,CE$501,0)</f>
        <v>0</v>
      </c>
      <c r="CF515" s="143">
        <f>VLOOKUP($A515,$A$10:$CK$500,CF$501,0)</f>
        <v>0</v>
      </c>
      <c r="CG515" s="143">
        <f>VLOOKUP($A515,$A$10:$CK$500,CG$501,0)</f>
        <v>0</v>
      </c>
    </row>
    <row r="516" spans="1:85" ht="14.1" hidden="1" customHeight="1" x14ac:dyDescent="0.2">
      <c r="A516" s="138">
        <v>280</v>
      </c>
      <c r="B516" s="139"/>
      <c r="C516" s="140"/>
      <c r="D516" s="141" t="str">
        <f t="shared" si="277"/>
        <v>11)</v>
      </c>
      <c r="E516" s="141" t="str">
        <f t="shared" si="277"/>
        <v>מוצרים מובנים</v>
      </c>
      <c r="F516" s="141"/>
      <c r="G516" s="141"/>
      <c r="H516" s="141"/>
      <c r="I516" s="142"/>
      <c r="J516" s="143">
        <f>VLOOKUP($A516,$A$10:$CK$500,J$501,0)</f>
        <v>0</v>
      </c>
      <c r="K516" s="143">
        <f>VLOOKUP($A516,$A$10:$CK$500,K$501,0)</f>
        <v>0</v>
      </c>
      <c r="L516" s="143">
        <f>VLOOKUP($A516,$A$10:$CK$500,L$501,0)</f>
        <v>0</v>
      </c>
      <c r="M516" s="143">
        <f>VLOOKUP($A516,$A$10:$CK$500,M$501,0)</f>
        <v>0</v>
      </c>
      <c r="N516" s="143">
        <f>VLOOKUP($A516,$A$10:$CK$500,N$501,0)</f>
        <v>0</v>
      </c>
      <c r="O516" s="143">
        <f>VLOOKUP($A516,$A$10:$CK$500,O$501,0)</f>
        <v>0</v>
      </c>
      <c r="P516" s="143">
        <f>VLOOKUP($A516,$A$10:$CK$500,P$501,0)</f>
        <v>0</v>
      </c>
      <c r="Q516" s="143">
        <f>VLOOKUP($A516,$A$10:$CK$500,Q$501,0)</f>
        <v>0</v>
      </c>
      <c r="R516" s="143">
        <f>VLOOKUP($A516,$A$10:$CK$500,R$501,0)</f>
        <v>0</v>
      </c>
      <c r="S516" s="143">
        <f>VLOOKUP($A516,$A$10:$CK$500,S$501,0)</f>
        <v>0</v>
      </c>
      <c r="T516" s="143">
        <f>VLOOKUP($A516,$A$10:$CK$500,T$501,0)</f>
        <v>0</v>
      </c>
      <c r="U516" s="143">
        <f>VLOOKUP($A516,$A$10:$CK$500,U$501,0)</f>
        <v>0</v>
      </c>
      <c r="V516" s="143">
        <f>VLOOKUP($A516,$A$10:$CK$500,V$501,0)</f>
        <v>0</v>
      </c>
      <c r="W516" s="143">
        <f>VLOOKUP($A516,$A$10:$CK$500,W$501,0)</f>
        <v>0</v>
      </c>
      <c r="X516" s="143">
        <f>VLOOKUP($A516,$A$10:$CK$500,X$501,0)</f>
        <v>0</v>
      </c>
      <c r="Y516" s="143">
        <f>VLOOKUP($A516,$A$10:$CK$500,Y$501,0)</f>
        <v>0</v>
      </c>
      <c r="Z516" s="143">
        <f>VLOOKUP($A516,$A$10:$CK$500,Z$501,0)</f>
        <v>0</v>
      </c>
      <c r="AA516" s="143">
        <f>VLOOKUP($A516,$A$10:$CK$500,AA$501,0)</f>
        <v>0</v>
      </c>
      <c r="AB516" s="143">
        <f>VLOOKUP($A516,$A$10:$CK$500,AB$501,0)</f>
        <v>0</v>
      </c>
      <c r="AC516" s="143">
        <f>VLOOKUP($A516,$A$10:$CK$500,AC$501,0)</f>
        <v>0</v>
      </c>
      <c r="AD516" s="143">
        <f>VLOOKUP($A516,$A$10:$CK$500,AD$501,0)</f>
        <v>0</v>
      </c>
      <c r="AE516" s="143">
        <f>VLOOKUP($A516,$A$10:$CK$500,AE$501,0)</f>
        <v>0</v>
      </c>
      <c r="AF516" s="143">
        <f>VLOOKUP($A516,$A$10:$CK$500,AF$501,0)</f>
        <v>0</v>
      </c>
      <c r="AG516" s="143">
        <f>VLOOKUP($A516,$A$10:$CK$500,AG$501,0)</f>
        <v>0</v>
      </c>
      <c r="AH516" s="143">
        <f>VLOOKUP($A516,$A$10:$CK$500,AH$501,0)</f>
        <v>0</v>
      </c>
      <c r="AI516" s="143">
        <f>VLOOKUP($A516,$A$10:$CK$500,AI$501,0)</f>
        <v>0</v>
      </c>
      <c r="AJ516" s="143">
        <f>VLOOKUP($A516,$A$10:$CK$500,AJ$501,0)</f>
        <v>0</v>
      </c>
      <c r="AK516" s="143">
        <f>VLOOKUP($A516,$A$10:$CK$500,AK$501,0)</f>
        <v>0</v>
      </c>
      <c r="AL516" s="143">
        <f>VLOOKUP($A516,$A$10:$CK$500,AL$501,0)</f>
        <v>0</v>
      </c>
      <c r="AM516" s="143">
        <f>VLOOKUP($A516,$A$10:$CK$500,AM$501,0)</f>
        <v>0</v>
      </c>
      <c r="AN516" s="143">
        <f>VLOOKUP($A516,$A$10:$CK$500,AN$501,0)</f>
        <v>0</v>
      </c>
      <c r="AO516" s="143">
        <f>VLOOKUP($A516,$A$10:$CK$500,AO$501,0)</f>
        <v>0</v>
      </c>
      <c r="AP516" s="143">
        <f>VLOOKUP($A516,$A$10:$CK$500,AP$501,0)</f>
        <v>0</v>
      </c>
      <c r="AQ516" s="143">
        <f>VLOOKUP($A516,$A$10:$CK$500,AQ$501,0)</f>
        <v>0</v>
      </c>
      <c r="AR516" s="143">
        <f>VLOOKUP($A516,$A$10:$CK$500,AR$501,0)</f>
        <v>0</v>
      </c>
      <c r="AS516" s="143">
        <f>VLOOKUP($A516,$A$10:$CK$500,AS$501,0)</f>
        <v>0</v>
      </c>
      <c r="AT516" s="143">
        <f>VLOOKUP($A516,$A$10:$CK$500,AT$501,0)</f>
        <v>0</v>
      </c>
      <c r="AU516" s="143">
        <f>VLOOKUP($A516,$A$10:$CK$500,AU$501,0)</f>
        <v>0</v>
      </c>
      <c r="AV516" s="143">
        <f>VLOOKUP($A516,$A$10:$CK$500,AV$501,0)</f>
        <v>0</v>
      </c>
      <c r="AW516" s="143">
        <f>VLOOKUP($A516,$A$10:$CK$500,AW$501,0)</f>
        <v>0</v>
      </c>
      <c r="AX516" s="143">
        <f>VLOOKUP($A516,$A$10:$CK$500,AX$501,0)</f>
        <v>0</v>
      </c>
      <c r="AY516" s="143">
        <f>VLOOKUP($A516,$A$10:$CK$500,AY$501,0)</f>
        <v>0</v>
      </c>
      <c r="AZ516" s="143">
        <f>VLOOKUP($A516,$A$10:$CK$500,AZ$501,0)</f>
        <v>0</v>
      </c>
      <c r="BA516" s="143">
        <f>VLOOKUP($A516,$A$10:$CK$500,BA$501,0)</f>
        <v>0</v>
      </c>
      <c r="BB516" s="143">
        <f>VLOOKUP($A516,$A$10:$CK$500,BB$501,0)</f>
        <v>0</v>
      </c>
      <c r="BC516" s="143">
        <f>VLOOKUP($A516,$A$10:$CK$500,BC$501,0)</f>
        <v>0</v>
      </c>
      <c r="BD516" s="143">
        <f>VLOOKUP($A516,$A$10:$CK$500,BD$501,0)</f>
        <v>0</v>
      </c>
      <c r="BE516" s="143">
        <f>VLOOKUP($A516,$A$10:$CK$500,BE$501,0)</f>
        <v>0</v>
      </c>
      <c r="BF516" s="143">
        <f>VLOOKUP($A516,$A$10:$CK$500,BF$501,0)</f>
        <v>0</v>
      </c>
      <c r="BG516" s="143">
        <f>VLOOKUP($A516,$A$10:$CK$500,BG$501,0)</f>
        <v>0</v>
      </c>
      <c r="BH516" s="143">
        <f>VLOOKUP($A516,$A$10:$CK$500,BH$501,0)</f>
        <v>0</v>
      </c>
      <c r="BI516" s="143">
        <f>VLOOKUP($A516,$A$10:$CK$500,BI$501,0)</f>
        <v>0</v>
      </c>
      <c r="BJ516" s="143">
        <f>VLOOKUP($A516,$A$10:$CK$500,BJ$501,0)</f>
        <v>0</v>
      </c>
      <c r="BK516" s="143">
        <f>VLOOKUP($A516,$A$10:$CK$500,BK$501,0)</f>
        <v>0</v>
      </c>
      <c r="BL516" s="143">
        <f>VLOOKUP($A516,$A$10:$CK$500,BL$501,0)</f>
        <v>0</v>
      </c>
      <c r="BM516" s="143">
        <f>VLOOKUP($A516,$A$10:$CK$500,BM$501,0)</f>
        <v>0</v>
      </c>
      <c r="BN516" s="143">
        <f>VLOOKUP($A516,$A$10:$CK$500,BN$501,0)</f>
        <v>0</v>
      </c>
      <c r="BO516" s="143">
        <f>VLOOKUP($A516,$A$10:$CK$500,BO$501,0)</f>
        <v>0</v>
      </c>
      <c r="BP516" s="143">
        <f>VLOOKUP($A516,$A$10:$CK$500,BP$501,0)</f>
        <v>0</v>
      </c>
      <c r="BQ516" s="143">
        <f>VLOOKUP($A516,$A$10:$CK$500,BQ$501,0)</f>
        <v>0</v>
      </c>
      <c r="BR516" s="143">
        <f>VLOOKUP($A516,$A$10:$CK$500,BR$501,0)</f>
        <v>0</v>
      </c>
      <c r="BS516" s="143">
        <f>VLOOKUP($A516,$A$10:$CK$500,BS$501,0)</f>
        <v>0</v>
      </c>
      <c r="BT516" s="143">
        <f>VLOOKUP($A516,$A$10:$CK$500,BT$501,0)</f>
        <v>0</v>
      </c>
      <c r="BU516" s="143">
        <f>VLOOKUP($A516,$A$10:$CK$500,BU$501,0)</f>
        <v>0</v>
      </c>
      <c r="BV516" s="143">
        <f>VLOOKUP($A516,$A$10:$CK$500,BV$501,0)</f>
        <v>0</v>
      </c>
      <c r="BW516" s="143">
        <f>VLOOKUP($A516,$A$10:$CK$500,BW$501,0)</f>
        <v>0</v>
      </c>
      <c r="BX516" s="143">
        <f>VLOOKUP($A516,$A$10:$CK$500,BX$501,0)</f>
        <v>0</v>
      </c>
      <c r="BY516" s="143">
        <f>VLOOKUP($A516,$A$10:$CK$500,BY$501,0)</f>
        <v>0</v>
      </c>
      <c r="BZ516" s="143">
        <f>VLOOKUP($A516,$A$10:$CK$500,BZ$501,0)</f>
        <v>0</v>
      </c>
      <c r="CA516" s="143">
        <f>VLOOKUP($A516,$A$10:$CK$500,CA$501,0)</f>
        <v>0</v>
      </c>
      <c r="CB516" s="143">
        <f>VLOOKUP($A516,$A$10:$CK$500,CB$501,0)</f>
        <v>0</v>
      </c>
      <c r="CC516" s="143">
        <f>VLOOKUP($A516,$A$10:$CK$500,CC$501,0)</f>
        <v>0</v>
      </c>
      <c r="CD516" s="143">
        <f>VLOOKUP($A516,$A$10:$CK$500,CD$501,0)</f>
        <v>0</v>
      </c>
      <c r="CE516" s="143">
        <f>VLOOKUP($A516,$A$10:$CK$500,CE$501,0)</f>
        <v>0</v>
      </c>
      <c r="CF516" s="143">
        <f>VLOOKUP($A516,$A$10:$CK$500,CF$501,0)</f>
        <v>0</v>
      </c>
      <c r="CG516" s="143">
        <f>VLOOKUP($A516,$A$10:$CK$500,CG$501,0)</f>
        <v>0</v>
      </c>
    </row>
    <row r="517" spans="1:85" ht="14.1" hidden="1" customHeight="1" x14ac:dyDescent="0.2">
      <c r="A517" s="138">
        <v>392</v>
      </c>
      <c r="B517" s="139"/>
      <c r="C517" s="140" t="str">
        <f t="shared" ref="C517:D521" si="278">VLOOKUP($A517,$A$11:$M$501,C$501,0)</f>
        <v xml:space="preserve">ג. </v>
      </c>
      <c r="D517" s="141" t="str">
        <f t="shared" si="278"/>
        <v>הלוואות (למעט לחברות מוחזקות):</v>
      </c>
      <c r="E517" s="141"/>
      <c r="F517" s="141"/>
      <c r="G517" s="141"/>
      <c r="H517" s="141"/>
      <c r="I517" s="142"/>
      <c r="J517" s="143">
        <f>VLOOKUP($A517,$A$10:$CK$500,J$501,0)</f>
        <v>216375.15</v>
      </c>
      <c r="K517" s="143">
        <f>VLOOKUP($A517,$A$10:$CK$500,K$501,0)</f>
        <v>0</v>
      </c>
      <c r="L517" s="143">
        <f>VLOOKUP($A517,$A$10:$CK$500,L$501,0)</f>
        <v>1911.99</v>
      </c>
      <c r="M517" s="143">
        <f>VLOOKUP($A517,$A$10:$CK$500,M$501,0)</f>
        <v>71271.399999999994</v>
      </c>
      <c r="N517" s="143">
        <f>VLOOKUP($A517,$A$10:$CK$500,N$501,0)</f>
        <v>0</v>
      </c>
      <c r="O517" s="143">
        <f>VLOOKUP($A517,$A$10:$CK$500,O$501,0)</f>
        <v>7341.51</v>
      </c>
      <c r="P517" s="143">
        <f>VLOOKUP($A517,$A$10:$CK$500,P$501,0)</f>
        <v>912.61</v>
      </c>
      <c r="Q517" s="143">
        <f>VLOOKUP($A517,$A$10:$CK$500,Q$501,0)</f>
        <v>62616.39</v>
      </c>
      <c r="R517" s="143">
        <f>VLOOKUP($A517,$A$10:$CK$500,R$501,0)</f>
        <v>0</v>
      </c>
      <c r="S517" s="143">
        <f>VLOOKUP($A517,$A$10:$CK$500,S$501,0)</f>
        <v>2113.17</v>
      </c>
      <c r="T517" s="143">
        <f>VLOOKUP($A517,$A$10:$CK$500,T$501,0)</f>
        <v>0</v>
      </c>
      <c r="U517" s="143">
        <f>VLOOKUP($A517,$A$10:$CK$500,U$501,0)</f>
        <v>29435.87</v>
      </c>
      <c r="V517" s="143">
        <f>VLOOKUP($A517,$A$10:$CK$500,V$501,0)</f>
        <v>101.08</v>
      </c>
      <c r="W517" s="143">
        <f>VLOOKUP($A517,$A$10:$CK$500,W$501,0)</f>
        <v>0</v>
      </c>
      <c r="X517" s="143">
        <f>VLOOKUP($A517,$A$10:$CK$500,X$501,0)</f>
        <v>218.48</v>
      </c>
      <c r="Y517" s="143">
        <f>VLOOKUP($A517,$A$10:$CK$500,Y$501,0)</f>
        <v>822.96</v>
      </c>
      <c r="Z517" s="143">
        <f>VLOOKUP($A517,$A$10:$CK$500,Z$501,0)</f>
        <v>0</v>
      </c>
      <c r="AA517" s="143">
        <f>VLOOKUP($A517,$A$10:$CK$500,AA$501,0)</f>
        <v>3410.35</v>
      </c>
      <c r="AB517" s="143">
        <f>VLOOKUP($A517,$A$10:$CK$500,AB$501,0)</f>
        <v>2181.98</v>
      </c>
      <c r="AC517" s="143">
        <f>VLOOKUP($A517,$A$10:$CK$500,AC$501,0)</f>
        <v>0</v>
      </c>
      <c r="AD517" s="143">
        <f>VLOOKUP($A517,$A$10:$CK$500,AD$501,0)</f>
        <v>22585.82</v>
      </c>
      <c r="AE517" s="143">
        <f>VLOOKUP($A517,$A$10:$CK$500,AE$501,0)</f>
        <v>6902.55</v>
      </c>
      <c r="AF517" s="143">
        <f>VLOOKUP($A517,$A$10:$CK$500,AF$501,0)</f>
        <v>2076.7800000000002</v>
      </c>
      <c r="AG517" s="143">
        <f>VLOOKUP($A517,$A$10:$CK$500,AG$501,0)</f>
        <v>1849.49</v>
      </c>
      <c r="AH517" s="143">
        <f>VLOOKUP($A517,$A$10:$CK$500,AH$501,0)</f>
        <v>0</v>
      </c>
      <c r="AI517" s="143">
        <f>VLOOKUP($A517,$A$10:$CK$500,AI$501,0)</f>
        <v>622.72</v>
      </c>
      <c r="AJ517" s="143">
        <f>VLOOKUP($A517,$A$10:$CK$500,AJ$501,0)</f>
        <v>0</v>
      </c>
      <c r="AK517" s="143">
        <f>VLOOKUP($A517,$A$10:$CK$500,AK$501,0)</f>
        <v>0</v>
      </c>
      <c r="AL517" s="143">
        <f>VLOOKUP($A517,$A$10:$CK$500,AL$501,0)</f>
        <v>0</v>
      </c>
      <c r="AM517" s="143">
        <f>VLOOKUP($A517,$A$10:$CK$500,AM$501,0)</f>
        <v>0</v>
      </c>
      <c r="AN517" s="143">
        <f>VLOOKUP($A517,$A$10:$CK$500,AN$501,0)</f>
        <v>0</v>
      </c>
      <c r="AO517" s="143">
        <f>VLOOKUP($A517,$A$10:$CK$500,AO$501,0)</f>
        <v>0</v>
      </c>
      <c r="AP517" s="143">
        <f>VLOOKUP($A517,$A$10:$CK$500,AP$501,0)</f>
        <v>0</v>
      </c>
      <c r="AQ517" s="143">
        <f>VLOOKUP($A517,$A$10:$CK$500,AQ$501,0)</f>
        <v>0</v>
      </c>
      <c r="AR517" s="143">
        <f>VLOOKUP($A517,$A$10:$CK$500,AR$501,0)</f>
        <v>0</v>
      </c>
      <c r="AS517" s="143">
        <f>VLOOKUP($A517,$A$10:$CK$500,AS$501,0)</f>
        <v>0</v>
      </c>
      <c r="AT517" s="143">
        <f>VLOOKUP($A517,$A$10:$CK$500,AT$501,0)</f>
        <v>0</v>
      </c>
      <c r="AU517" s="143">
        <f>VLOOKUP($A517,$A$10:$CK$500,AU$501,0)</f>
        <v>0</v>
      </c>
      <c r="AV517" s="143">
        <f>VLOOKUP($A517,$A$10:$CK$500,AV$501,0)</f>
        <v>0</v>
      </c>
      <c r="AW517" s="143">
        <f>VLOOKUP($A517,$A$10:$CK$500,AW$501,0)</f>
        <v>0</v>
      </c>
      <c r="AX517" s="143">
        <f>VLOOKUP($A517,$A$10:$CK$500,AX$501,0)</f>
        <v>0</v>
      </c>
      <c r="AY517" s="143">
        <f>VLOOKUP($A517,$A$10:$CK$500,AY$501,0)</f>
        <v>0</v>
      </c>
      <c r="AZ517" s="143">
        <f>VLOOKUP($A517,$A$10:$CK$500,AZ$501,0)</f>
        <v>0</v>
      </c>
      <c r="BA517" s="143">
        <f>VLOOKUP($A517,$A$10:$CK$500,BA$501,0)</f>
        <v>0</v>
      </c>
      <c r="BB517" s="143">
        <f>VLOOKUP($A517,$A$10:$CK$500,BB$501,0)</f>
        <v>0</v>
      </c>
      <c r="BC517" s="143">
        <f>VLOOKUP($A517,$A$10:$CK$500,BC$501,0)</f>
        <v>0</v>
      </c>
      <c r="BD517" s="143">
        <f>VLOOKUP($A517,$A$10:$CK$500,BD$501,0)</f>
        <v>0</v>
      </c>
      <c r="BE517" s="143">
        <f>VLOOKUP($A517,$A$10:$CK$500,BE$501,0)</f>
        <v>0</v>
      </c>
      <c r="BF517" s="143">
        <f>VLOOKUP($A517,$A$10:$CK$500,BF$501,0)</f>
        <v>0</v>
      </c>
      <c r="BG517" s="143">
        <f>VLOOKUP($A517,$A$10:$CK$500,BG$501,0)</f>
        <v>0</v>
      </c>
      <c r="BH517" s="143">
        <f>VLOOKUP($A517,$A$10:$CK$500,BH$501,0)</f>
        <v>0</v>
      </c>
      <c r="BI517" s="143">
        <f>VLOOKUP($A517,$A$10:$CK$500,BI$501,0)</f>
        <v>0</v>
      </c>
      <c r="BJ517" s="143">
        <f>VLOOKUP($A517,$A$10:$CK$500,BJ$501,0)</f>
        <v>0</v>
      </c>
      <c r="BK517" s="143">
        <f>VLOOKUP($A517,$A$10:$CK$500,BK$501,0)</f>
        <v>0</v>
      </c>
      <c r="BL517" s="143">
        <f>VLOOKUP($A517,$A$10:$CK$500,BL$501,0)</f>
        <v>0</v>
      </c>
      <c r="BM517" s="143">
        <f>VLOOKUP($A517,$A$10:$CK$500,BM$501,0)</f>
        <v>0</v>
      </c>
      <c r="BN517" s="143">
        <f>VLOOKUP($A517,$A$10:$CK$500,BN$501,0)</f>
        <v>0</v>
      </c>
      <c r="BO517" s="143">
        <f>VLOOKUP($A517,$A$10:$CK$500,BO$501,0)</f>
        <v>0</v>
      </c>
      <c r="BP517" s="143">
        <f>VLOOKUP($A517,$A$10:$CK$500,BP$501,0)</f>
        <v>0</v>
      </c>
      <c r="BQ517" s="143">
        <f>VLOOKUP($A517,$A$10:$CK$500,BQ$501,0)</f>
        <v>0</v>
      </c>
      <c r="BR517" s="143">
        <f>VLOOKUP($A517,$A$10:$CK$500,BR$501,0)</f>
        <v>0</v>
      </c>
      <c r="BS517" s="143">
        <f>VLOOKUP($A517,$A$10:$CK$500,BS$501,0)</f>
        <v>0</v>
      </c>
      <c r="BT517" s="143">
        <f>VLOOKUP($A517,$A$10:$CK$500,BT$501,0)</f>
        <v>0</v>
      </c>
      <c r="BU517" s="143">
        <f>VLOOKUP($A517,$A$10:$CK$500,BU$501,0)</f>
        <v>0</v>
      </c>
      <c r="BV517" s="143">
        <f>VLOOKUP($A517,$A$10:$CK$500,BV$501,0)</f>
        <v>0</v>
      </c>
      <c r="BW517" s="143">
        <f>VLOOKUP($A517,$A$10:$CK$500,BW$501,0)</f>
        <v>0</v>
      </c>
      <c r="BX517" s="143">
        <f>VLOOKUP($A517,$A$10:$CK$500,BX$501,0)</f>
        <v>0</v>
      </c>
      <c r="BY517" s="143">
        <f>VLOOKUP($A517,$A$10:$CK$500,BY$501,0)</f>
        <v>0</v>
      </c>
      <c r="BZ517" s="143">
        <f>VLOOKUP($A517,$A$10:$CK$500,BZ$501,0)</f>
        <v>0</v>
      </c>
      <c r="CA517" s="143">
        <f>VLOOKUP($A517,$A$10:$CK$500,CA$501,0)</f>
        <v>0</v>
      </c>
      <c r="CB517" s="143">
        <f>VLOOKUP($A517,$A$10:$CK$500,CB$501,0)</f>
        <v>0</v>
      </c>
      <c r="CC517" s="143">
        <f>VLOOKUP($A517,$A$10:$CK$500,CC$501,0)</f>
        <v>0</v>
      </c>
      <c r="CD517" s="143">
        <f>VLOOKUP($A517,$A$10:$CK$500,CD$501,0)</f>
        <v>0</v>
      </c>
      <c r="CE517" s="143">
        <f>VLOOKUP($A517,$A$10:$CK$500,CE$501,0)</f>
        <v>0</v>
      </c>
      <c r="CF517" s="143">
        <f>VLOOKUP($A517,$A$10:$CK$500,CF$501,0)</f>
        <v>0</v>
      </c>
      <c r="CG517" s="143">
        <f>VLOOKUP($A517,$A$10:$CK$500,CG$501,0)</f>
        <v>0</v>
      </c>
    </row>
    <row r="518" spans="1:85" ht="14.1" hidden="1" customHeight="1" x14ac:dyDescent="0.2">
      <c r="A518" s="138">
        <v>417</v>
      </c>
      <c r="B518" s="139"/>
      <c r="C518" s="140" t="str">
        <f t="shared" si="278"/>
        <v xml:space="preserve">ד. </v>
      </c>
      <c r="D518" s="141" t="str">
        <f t="shared" si="278"/>
        <v>פיקדונות בבנקים ובמוסדות כספיים</v>
      </c>
      <c r="E518" s="141"/>
      <c r="F518" s="141"/>
      <c r="G518" s="141"/>
      <c r="H518" s="141"/>
      <c r="I518" s="142"/>
      <c r="J518" s="143">
        <f>VLOOKUP($A518,$A$10:$CK$500,J$501,0)</f>
        <v>0</v>
      </c>
      <c r="K518" s="143">
        <f>VLOOKUP($A518,$A$10:$CK$500,K$501,0)</f>
        <v>0</v>
      </c>
      <c r="L518" s="143">
        <f>VLOOKUP($A518,$A$10:$CK$500,L$501,0)</f>
        <v>0</v>
      </c>
      <c r="M518" s="143">
        <f>VLOOKUP($A518,$A$10:$CK$500,M$501,0)</f>
        <v>0</v>
      </c>
      <c r="N518" s="143">
        <f>VLOOKUP($A518,$A$10:$CK$500,N$501,0)</f>
        <v>0</v>
      </c>
      <c r="O518" s="143">
        <f>VLOOKUP($A518,$A$10:$CK$500,O$501,0)</f>
        <v>0</v>
      </c>
      <c r="P518" s="143">
        <f>VLOOKUP($A518,$A$10:$CK$500,P$501,0)</f>
        <v>0</v>
      </c>
      <c r="Q518" s="143">
        <f>VLOOKUP($A518,$A$10:$CK$500,Q$501,0)</f>
        <v>0</v>
      </c>
      <c r="R518" s="143">
        <f>VLOOKUP($A518,$A$10:$CK$500,R$501,0)</f>
        <v>0</v>
      </c>
      <c r="S518" s="143">
        <f>VLOOKUP($A518,$A$10:$CK$500,S$501,0)</f>
        <v>0</v>
      </c>
      <c r="T518" s="143">
        <f>VLOOKUP($A518,$A$10:$CK$500,T$501,0)</f>
        <v>0</v>
      </c>
      <c r="U518" s="143">
        <f>VLOOKUP($A518,$A$10:$CK$500,U$501,0)</f>
        <v>0</v>
      </c>
      <c r="V518" s="143">
        <f>VLOOKUP($A518,$A$10:$CK$500,V$501,0)</f>
        <v>0</v>
      </c>
      <c r="W518" s="143">
        <f>VLOOKUP($A518,$A$10:$CK$500,W$501,0)</f>
        <v>0</v>
      </c>
      <c r="X518" s="143">
        <f>VLOOKUP($A518,$A$10:$CK$500,X$501,0)</f>
        <v>0</v>
      </c>
      <c r="Y518" s="143">
        <f>VLOOKUP($A518,$A$10:$CK$500,Y$501,0)</f>
        <v>0</v>
      </c>
      <c r="Z518" s="143">
        <f>VLOOKUP($A518,$A$10:$CK$500,Z$501,0)</f>
        <v>0</v>
      </c>
      <c r="AA518" s="143">
        <f>VLOOKUP($A518,$A$10:$CK$500,AA$501,0)</f>
        <v>0</v>
      </c>
      <c r="AB518" s="143">
        <f>VLOOKUP($A518,$A$10:$CK$500,AB$501,0)</f>
        <v>0</v>
      </c>
      <c r="AC518" s="143">
        <f>VLOOKUP($A518,$A$10:$CK$500,AC$501,0)</f>
        <v>0</v>
      </c>
      <c r="AD518" s="143">
        <f>VLOOKUP($A518,$A$10:$CK$500,AD$501,0)</f>
        <v>0</v>
      </c>
      <c r="AE518" s="143">
        <f>VLOOKUP($A518,$A$10:$CK$500,AE$501,0)</f>
        <v>0</v>
      </c>
      <c r="AF518" s="143">
        <f>VLOOKUP($A518,$A$10:$CK$500,AF$501,0)</f>
        <v>0</v>
      </c>
      <c r="AG518" s="143">
        <f>VLOOKUP($A518,$A$10:$CK$500,AG$501,0)</f>
        <v>0</v>
      </c>
      <c r="AH518" s="143">
        <f>VLOOKUP($A518,$A$10:$CK$500,AH$501,0)</f>
        <v>0</v>
      </c>
      <c r="AI518" s="143">
        <f>VLOOKUP($A518,$A$10:$CK$500,AI$501,0)</f>
        <v>0</v>
      </c>
      <c r="AJ518" s="143">
        <f>VLOOKUP($A518,$A$10:$CK$500,AJ$501,0)</f>
        <v>0</v>
      </c>
      <c r="AK518" s="143">
        <f>VLOOKUP($A518,$A$10:$CK$500,AK$501,0)</f>
        <v>0</v>
      </c>
      <c r="AL518" s="143">
        <f>VLOOKUP($A518,$A$10:$CK$500,AL$501,0)</f>
        <v>0</v>
      </c>
      <c r="AM518" s="143">
        <f>VLOOKUP($A518,$A$10:$CK$500,AM$501,0)</f>
        <v>0</v>
      </c>
      <c r="AN518" s="143">
        <f>VLOOKUP($A518,$A$10:$CK$500,AN$501,0)</f>
        <v>0</v>
      </c>
      <c r="AO518" s="143">
        <f>VLOOKUP($A518,$A$10:$CK$500,AO$501,0)</f>
        <v>0</v>
      </c>
      <c r="AP518" s="143">
        <f>VLOOKUP($A518,$A$10:$CK$500,AP$501,0)</f>
        <v>0</v>
      </c>
      <c r="AQ518" s="143">
        <f>VLOOKUP($A518,$A$10:$CK$500,AQ$501,0)</f>
        <v>0</v>
      </c>
      <c r="AR518" s="143">
        <f>VLOOKUP($A518,$A$10:$CK$500,AR$501,0)</f>
        <v>0</v>
      </c>
      <c r="AS518" s="143">
        <f>VLOOKUP($A518,$A$10:$CK$500,AS$501,0)</f>
        <v>0</v>
      </c>
      <c r="AT518" s="143">
        <f>VLOOKUP($A518,$A$10:$CK$500,AT$501,0)</f>
        <v>0</v>
      </c>
      <c r="AU518" s="143">
        <f>VLOOKUP($A518,$A$10:$CK$500,AU$501,0)</f>
        <v>0</v>
      </c>
      <c r="AV518" s="143">
        <f>VLOOKUP($A518,$A$10:$CK$500,AV$501,0)</f>
        <v>0</v>
      </c>
      <c r="AW518" s="143">
        <f>VLOOKUP($A518,$A$10:$CK$500,AW$501,0)</f>
        <v>0</v>
      </c>
      <c r="AX518" s="143">
        <f>VLOOKUP($A518,$A$10:$CK$500,AX$501,0)</f>
        <v>0</v>
      </c>
      <c r="AY518" s="143">
        <f>VLOOKUP($A518,$A$10:$CK$500,AY$501,0)</f>
        <v>0</v>
      </c>
      <c r="AZ518" s="143">
        <f>VLOOKUP($A518,$A$10:$CK$500,AZ$501,0)</f>
        <v>0</v>
      </c>
      <c r="BA518" s="143">
        <f>VLOOKUP($A518,$A$10:$CK$500,BA$501,0)</f>
        <v>0</v>
      </c>
      <c r="BB518" s="143">
        <f>VLOOKUP($A518,$A$10:$CK$500,BB$501,0)</f>
        <v>0</v>
      </c>
      <c r="BC518" s="143">
        <f>VLOOKUP($A518,$A$10:$CK$500,BC$501,0)</f>
        <v>0</v>
      </c>
      <c r="BD518" s="143">
        <f>VLOOKUP($A518,$A$10:$CK$500,BD$501,0)</f>
        <v>0</v>
      </c>
      <c r="BE518" s="143">
        <f>VLOOKUP($A518,$A$10:$CK$500,BE$501,0)</f>
        <v>0</v>
      </c>
      <c r="BF518" s="143">
        <f>VLOOKUP($A518,$A$10:$CK$500,BF$501,0)</f>
        <v>0</v>
      </c>
      <c r="BG518" s="143">
        <f>VLOOKUP($A518,$A$10:$CK$500,BG$501,0)</f>
        <v>0</v>
      </c>
      <c r="BH518" s="143">
        <f>VLOOKUP($A518,$A$10:$CK$500,BH$501,0)</f>
        <v>0</v>
      </c>
      <c r="BI518" s="143">
        <f>VLOOKUP($A518,$A$10:$CK$500,BI$501,0)</f>
        <v>0</v>
      </c>
      <c r="BJ518" s="143">
        <f>VLOOKUP($A518,$A$10:$CK$500,BJ$501,0)</f>
        <v>0</v>
      </c>
      <c r="BK518" s="143">
        <f>VLOOKUP($A518,$A$10:$CK$500,BK$501,0)</f>
        <v>0</v>
      </c>
      <c r="BL518" s="143">
        <f>VLOOKUP($A518,$A$10:$CK$500,BL$501,0)</f>
        <v>0</v>
      </c>
      <c r="BM518" s="143">
        <f>VLOOKUP($A518,$A$10:$CK$500,BM$501,0)</f>
        <v>0</v>
      </c>
      <c r="BN518" s="143">
        <f>VLOOKUP($A518,$A$10:$CK$500,BN$501,0)</f>
        <v>0</v>
      </c>
      <c r="BO518" s="143">
        <f>VLOOKUP($A518,$A$10:$CK$500,BO$501,0)</f>
        <v>0</v>
      </c>
      <c r="BP518" s="143">
        <f>VLOOKUP($A518,$A$10:$CK$500,BP$501,0)</f>
        <v>0</v>
      </c>
      <c r="BQ518" s="143">
        <f>VLOOKUP($A518,$A$10:$CK$500,BQ$501,0)</f>
        <v>0</v>
      </c>
      <c r="BR518" s="143">
        <f>VLOOKUP($A518,$A$10:$CK$500,BR$501,0)</f>
        <v>0</v>
      </c>
      <c r="BS518" s="143">
        <f>VLOOKUP($A518,$A$10:$CK$500,BS$501,0)</f>
        <v>0</v>
      </c>
      <c r="BT518" s="143">
        <f>VLOOKUP($A518,$A$10:$CK$500,BT$501,0)</f>
        <v>0</v>
      </c>
      <c r="BU518" s="143">
        <f>VLOOKUP($A518,$A$10:$CK$500,BU$501,0)</f>
        <v>0</v>
      </c>
      <c r="BV518" s="143">
        <f>VLOOKUP($A518,$A$10:$CK$500,BV$501,0)</f>
        <v>0</v>
      </c>
      <c r="BW518" s="143">
        <f>VLOOKUP($A518,$A$10:$CK$500,BW$501,0)</f>
        <v>0</v>
      </c>
      <c r="BX518" s="143">
        <f>VLOOKUP($A518,$A$10:$CK$500,BX$501,0)</f>
        <v>0</v>
      </c>
      <c r="BY518" s="143">
        <f>VLOOKUP($A518,$A$10:$CK$500,BY$501,0)</f>
        <v>0</v>
      </c>
      <c r="BZ518" s="143">
        <f>VLOOKUP($A518,$A$10:$CK$500,BZ$501,0)</f>
        <v>0</v>
      </c>
      <c r="CA518" s="143">
        <f>VLOOKUP($A518,$A$10:$CK$500,CA$501,0)</f>
        <v>0</v>
      </c>
      <c r="CB518" s="143">
        <f>VLOOKUP($A518,$A$10:$CK$500,CB$501,0)</f>
        <v>0</v>
      </c>
      <c r="CC518" s="143">
        <f>VLOOKUP($A518,$A$10:$CK$500,CC$501,0)</f>
        <v>0</v>
      </c>
      <c r="CD518" s="143">
        <f>VLOOKUP($A518,$A$10:$CK$500,CD$501,0)</f>
        <v>0</v>
      </c>
      <c r="CE518" s="143">
        <f>VLOOKUP($A518,$A$10:$CK$500,CE$501,0)</f>
        <v>0</v>
      </c>
      <c r="CF518" s="143">
        <f>VLOOKUP($A518,$A$10:$CK$500,CF$501,0)</f>
        <v>0</v>
      </c>
      <c r="CG518" s="143">
        <f>VLOOKUP($A518,$A$10:$CK$500,CG$501,0)</f>
        <v>0</v>
      </c>
    </row>
    <row r="519" spans="1:85" ht="14.1" hidden="1" customHeight="1" x14ac:dyDescent="0.2">
      <c r="A519" s="138">
        <v>454</v>
      </c>
      <c r="B519" s="139"/>
      <c r="C519" s="140" t="str">
        <f t="shared" si="278"/>
        <v>ה.</v>
      </c>
      <c r="D519" s="141" t="str">
        <f t="shared" si="278"/>
        <v>השקעות בחברות מוחזקות:</v>
      </c>
      <c r="E519" s="141"/>
      <c r="F519" s="141"/>
      <c r="G519" s="141"/>
      <c r="H519" s="141"/>
      <c r="I519" s="142"/>
      <c r="J519" s="143">
        <f>VLOOKUP($A519,$A$10:$CK$500,J$501,0)</f>
        <v>0</v>
      </c>
      <c r="K519" s="143">
        <f>VLOOKUP($A519,$A$10:$CK$500,K$501,0)</f>
        <v>0</v>
      </c>
      <c r="L519" s="143">
        <f>VLOOKUP($A519,$A$10:$CK$500,L$501,0)</f>
        <v>0</v>
      </c>
      <c r="M519" s="143">
        <f>VLOOKUP($A519,$A$10:$CK$500,M$501,0)</f>
        <v>0</v>
      </c>
      <c r="N519" s="143">
        <f>VLOOKUP($A519,$A$10:$CK$500,N$501,0)</f>
        <v>0</v>
      </c>
      <c r="O519" s="143">
        <f>VLOOKUP($A519,$A$10:$CK$500,O$501,0)</f>
        <v>0</v>
      </c>
      <c r="P519" s="143">
        <f>VLOOKUP($A519,$A$10:$CK$500,P$501,0)</f>
        <v>0</v>
      </c>
      <c r="Q519" s="143">
        <f>VLOOKUP($A519,$A$10:$CK$500,Q$501,0)</f>
        <v>0</v>
      </c>
      <c r="R519" s="143">
        <f>VLOOKUP($A519,$A$10:$CK$500,R$501,0)</f>
        <v>0</v>
      </c>
      <c r="S519" s="143">
        <f>VLOOKUP($A519,$A$10:$CK$500,S$501,0)</f>
        <v>0</v>
      </c>
      <c r="T519" s="143">
        <f>VLOOKUP($A519,$A$10:$CK$500,T$501,0)</f>
        <v>0</v>
      </c>
      <c r="U519" s="143">
        <f>VLOOKUP($A519,$A$10:$CK$500,U$501,0)</f>
        <v>0</v>
      </c>
      <c r="V519" s="143">
        <f>VLOOKUP($A519,$A$10:$CK$500,V$501,0)</f>
        <v>0</v>
      </c>
      <c r="W519" s="143">
        <f>VLOOKUP($A519,$A$10:$CK$500,W$501,0)</f>
        <v>0</v>
      </c>
      <c r="X519" s="143">
        <f>VLOOKUP($A519,$A$10:$CK$500,X$501,0)</f>
        <v>0</v>
      </c>
      <c r="Y519" s="143">
        <f>VLOOKUP($A519,$A$10:$CK$500,Y$501,0)</f>
        <v>0</v>
      </c>
      <c r="Z519" s="143">
        <f>VLOOKUP($A519,$A$10:$CK$500,Z$501,0)</f>
        <v>0</v>
      </c>
      <c r="AA519" s="143">
        <f>VLOOKUP($A519,$A$10:$CK$500,AA$501,0)</f>
        <v>0</v>
      </c>
      <c r="AB519" s="143">
        <f>VLOOKUP($A519,$A$10:$CK$500,AB$501,0)</f>
        <v>0</v>
      </c>
      <c r="AC519" s="143">
        <f>VLOOKUP($A519,$A$10:$CK$500,AC$501,0)</f>
        <v>0</v>
      </c>
      <c r="AD519" s="143">
        <f>VLOOKUP($A519,$A$10:$CK$500,AD$501,0)</f>
        <v>0</v>
      </c>
      <c r="AE519" s="143">
        <f>VLOOKUP($A519,$A$10:$CK$500,AE$501,0)</f>
        <v>0</v>
      </c>
      <c r="AF519" s="143">
        <f>VLOOKUP($A519,$A$10:$CK$500,AF$501,0)</f>
        <v>0</v>
      </c>
      <c r="AG519" s="143">
        <f>VLOOKUP($A519,$A$10:$CK$500,AG$501,0)</f>
        <v>0</v>
      </c>
      <c r="AH519" s="143">
        <f>VLOOKUP($A519,$A$10:$CK$500,AH$501,0)</f>
        <v>0</v>
      </c>
      <c r="AI519" s="143">
        <f>VLOOKUP($A519,$A$10:$CK$500,AI$501,0)</f>
        <v>0</v>
      </c>
      <c r="AJ519" s="143">
        <f>VLOOKUP($A519,$A$10:$CK$500,AJ$501,0)</f>
        <v>0</v>
      </c>
      <c r="AK519" s="143">
        <f>VLOOKUP($A519,$A$10:$CK$500,AK$501,0)</f>
        <v>0</v>
      </c>
      <c r="AL519" s="143">
        <f>VLOOKUP($A519,$A$10:$CK$500,AL$501,0)</f>
        <v>0</v>
      </c>
      <c r="AM519" s="143">
        <f>VLOOKUP($A519,$A$10:$CK$500,AM$501,0)</f>
        <v>0</v>
      </c>
      <c r="AN519" s="143">
        <f>VLOOKUP($A519,$A$10:$CK$500,AN$501,0)</f>
        <v>0</v>
      </c>
      <c r="AO519" s="143">
        <f>VLOOKUP($A519,$A$10:$CK$500,AO$501,0)</f>
        <v>0</v>
      </c>
      <c r="AP519" s="143">
        <f>VLOOKUP($A519,$A$10:$CK$500,AP$501,0)</f>
        <v>0</v>
      </c>
      <c r="AQ519" s="143">
        <f>VLOOKUP($A519,$A$10:$CK$500,AQ$501,0)</f>
        <v>0</v>
      </c>
      <c r="AR519" s="143">
        <f>VLOOKUP($A519,$A$10:$CK$500,AR$501,0)</f>
        <v>0</v>
      </c>
      <c r="AS519" s="143">
        <f>VLOOKUP($A519,$A$10:$CK$500,AS$501,0)</f>
        <v>0</v>
      </c>
      <c r="AT519" s="143">
        <f>VLOOKUP($A519,$A$10:$CK$500,AT$501,0)</f>
        <v>0</v>
      </c>
      <c r="AU519" s="143">
        <f>VLOOKUP($A519,$A$10:$CK$500,AU$501,0)</f>
        <v>0</v>
      </c>
      <c r="AV519" s="143">
        <f>VLOOKUP($A519,$A$10:$CK$500,AV$501,0)</f>
        <v>0</v>
      </c>
      <c r="AW519" s="143">
        <f>VLOOKUP($A519,$A$10:$CK$500,AW$501,0)</f>
        <v>0</v>
      </c>
      <c r="AX519" s="143">
        <f>VLOOKUP($A519,$A$10:$CK$500,AX$501,0)</f>
        <v>0</v>
      </c>
      <c r="AY519" s="143">
        <f>VLOOKUP($A519,$A$10:$CK$500,AY$501,0)</f>
        <v>0</v>
      </c>
      <c r="AZ519" s="143">
        <f>VLOOKUP($A519,$A$10:$CK$500,AZ$501,0)</f>
        <v>0</v>
      </c>
      <c r="BA519" s="143">
        <f>VLOOKUP($A519,$A$10:$CK$500,BA$501,0)</f>
        <v>0</v>
      </c>
      <c r="BB519" s="143">
        <f>VLOOKUP($A519,$A$10:$CK$500,BB$501,0)</f>
        <v>0</v>
      </c>
      <c r="BC519" s="143">
        <f>VLOOKUP($A519,$A$10:$CK$500,BC$501,0)</f>
        <v>0</v>
      </c>
      <c r="BD519" s="143">
        <f>VLOOKUP($A519,$A$10:$CK$500,BD$501,0)</f>
        <v>0</v>
      </c>
      <c r="BE519" s="143">
        <f>VLOOKUP($A519,$A$10:$CK$500,BE$501,0)</f>
        <v>0</v>
      </c>
      <c r="BF519" s="143">
        <f>VLOOKUP($A519,$A$10:$CK$500,BF$501,0)</f>
        <v>0</v>
      </c>
      <c r="BG519" s="143">
        <f>VLOOKUP($A519,$A$10:$CK$500,BG$501,0)</f>
        <v>0</v>
      </c>
      <c r="BH519" s="143">
        <f>VLOOKUP($A519,$A$10:$CK$500,BH$501,0)</f>
        <v>0</v>
      </c>
      <c r="BI519" s="143">
        <f>VLOOKUP($A519,$A$10:$CK$500,BI$501,0)</f>
        <v>0</v>
      </c>
      <c r="BJ519" s="143">
        <f>VLOOKUP($A519,$A$10:$CK$500,BJ$501,0)</f>
        <v>0</v>
      </c>
      <c r="BK519" s="143">
        <f>VLOOKUP($A519,$A$10:$CK$500,BK$501,0)</f>
        <v>0</v>
      </c>
      <c r="BL519" s="143">
        <f>VLOOKUP($A519,$A$10:$CK$500,BL$501,0)</f>
        <v>0</v>
      </c>
      <c r="BM519" s="143">
        <f>VLOOKUP($A519,$A$10:$CK$500,BM$501,0)</f>
        <v>0</v>
      </c>
      <c r="BN519" s="143">
        <f>VLOOKUP($A519,$A$10:$CK$500,BN$501,0)</f>
        <v>0</v>
      </c>
      <c r="BO519" s="143">
        <f>VLOOKUP($A519,$A$10:$CK$500,BO$501,0)</f>
        <v>0</v>
      </c>
      <c r="BP519" s="143">
        <f>VLOOKUP($A519,$A$10:$CK$500,BP$501,0)</f>
        <v>0</v>
      </c>
      <c r="BQ519" s="143">
        <f>VLOOKUP($A519,$A$10:$CK$500,BQ$501,0)</f>
        <v>0</v>
      </c>
      <c r="BR519" s="143">
        <f>VLOOKUP($A519,$A$10:$CK$500,BR$501,0)</f>
        <v>0</v>
      </c>
      <c r="BS519" s="143">
        <f>VLOOKUP($A519,$A$10:$CK$500,BS$501,0)</f>
        <v>0</v>
      </c>
      <c r="BT519" s="143">
        <f>VLOOKUP($A519,$A$10:$CK$500,BT$501,0)</f>
        <v>0</v>
      </c>
      <c r="BU519" s="143">
        <f>VLOOKUP($A519,$A$10:$CK$500,BU$501,0)</f>
        <v>0</v>
      </c>
      <c r="BV519" s="143">
        <f>VLOOKUP($A519,$A$10:$CK$500,BV$501,0)</f>
        <v>0</v>
      </c>
      <c r="BW519" s="143">
        <f>VLOOKUP($A519,$A$10:$CK$500,BW$501,0)</f>
        <v>0</v>
      </c>
      <c r="BX519" s="143">
        <f>VLOOKUP($A519,$A$10:$CK$500,BX$501,0)</f>
        <v>0</v>
      </c>
      <c r="BY519" s="143">
        <f>VLOOKUP($A519,$A$10:$CK$500,BY$501,0)</f>
        <v>0</v>
      </c>
      <c r="BZ519" s="143">
        <f>VLOOKUP($A519,$A$10:$CK$500,BZ$501,0)</f>
        <v>0</v>
      </c>
      <c r="CA519" s="143">
        <f>VLOOKUP($A519,$A$10:$CK$500,CA$501,0)</f>
        <v>0</v>
      </c>
      <c r="CB519" s="143">
        <f>VLOOKUP($A519,$A$10:$CK$500,CB$501,0)</f>
        <v>0</v>
      </c>
      <c r="CC519" s="143">
        <f>VLOOKUP($A519,$A$10:$CK$500,CC$501,0)</f>
        <v>0</v>
      </c>
      <c r="CD519" s="143">
        <f>VLOOKUP($A519,$A$10:$CK$500,CD$501,0)</f>
        <v>0</v>
      </c>
      <c r="CE519" s="143">
        <f>VLOOKUP($A519,$A$10:$CK$500,CE$501,0)</f>
        <v>0</v>
      </c>
      <c r="CF519" s="143">
        <f>VLOOKUP($A519,$A$10:$CK$500,CF$501,0)</f>
        <v>0</v>
      </c>
      <c r="CG519" s="143">
        <f>VLOOKUP($A519,$A$10:$CK$500,CG$501,0)</f>
        <v>0</v>
      </c>
    </row>
    <row r="520" spans="1:85" ht="14.1" hidden="1" customHeight="1" x14ac:dyDescent="0.2">
      <c r="A520" s="138">
        <v>486</v>
      </c>
      <c r="B520" s="139"/>
      <c r="C520" s="140" t="str">
        <f t="shared" si="278"/>
        <v>ו.</v>
      </c>
      <c r="D520" s="141" t="str">
        <f t="shared" si="278"/>
        <v>זכויות במקרקעין</v>
      </c>
      <c r="E520" s="141"/>
      <c r="F520" s="141"/>
      <c r="G520" s="141"/>
      <c r="H520" s="141"/>
      <c r="I520" s="142"/>
      <c r="J520" s="143">
        <f>VLOOKUP($A520,$A$10:$CK$500,J$501,0)</f>
        <v>148504</v>
      </c>
      <c r="K520" s="143">
        <f>VLOOKUP($A520,$A$10:$CK$500,K$501,0)</f>
        <v>0</v>
      </c>
      <c r="L520" s="143">
        <f>VLOOKUP($A520,$A$10:$CK$500,L$501,0)</f>
        <v>0</v>
      </c>
      <c r="M520" s="143">
        <f>VLOOKUP($A520,$A$10:$CK$500,M$501,0)</f>
        <v>74252</v>
      </c>
      <c r="N520" s="143">
        <f>VLOOKUP($A520,$A$10:$CK$500,N$501,0)</f>
        <v>0</v>
      </c>
      <c r="O520" s="143">
        <f>VLOOKUP($A520,$A$10:$CK$500,O$501,0)</f>
        <v>0</v>
      </c>
      <c r="P520" s="143">
        <f>VLOOKUP($A520,$A$10:$CK$500,P$501,0)</f>
        <v>0</v>
      </c>
      <c r="Q520" s="143">
        <f>VLOOKUP($A520,$A$10:$CK$500,Q$501,0)</f>
        <v>74252</v>
      </c>
      <c r="R520" s="143">
        <f>VLOOKUP($A520,$A$10:$CK$500,R$501,0)</f>
        <v>0</v>
      </c>
      <c r="S520" s="143">
        <f>VLOOKUP($A520,$A$10:$CK$500,S$501,0)</f>
        <v>0</v>
      </c>
      <c r="T520" s="143">
        <f>VLOOKUP($A520,$A$10:$CK$500,T$501,0)</f>
        <v>0</v>
      </c>
      <c r="U520" s="143">
        <f>VLOOKUP($A520,$A$10:$CK$500,U$501,0)</f>
        <v>0</v>
      </c>
      <c r="V520" s="143">
        <f>VLOOKUP($A520,$A$10:$CK$500,V$501,0)</f>
        <v>0</v>
      </c>
      <c r="W520" s="143">
        <f>VLOOKUP($A520,$A$10:$CK$500,W$501,0)</f>
        <v>0</v>
      </c>
      <c r="X520" s="143">
        <f>VLOOKUP($A520,$A$10:$CK$500,X$501,0)</f>
        <v>0</v>
      </c>
      <c r="Y520" s="143">
        <f>VLOOKUP($A520,$A$10:$CK$500,Y$501,0)</f>
        <v>0</v>
      </c>
      <c r="Z520" s="143">
        <f>VLOOKUP($A520,$A$10:$CK$500,Z$501,0)</f>
        <v>0</v>
      </c>
      <c r="AA520" s="143">
        <f>VLOOKUP($A520,$A$10:$CK$500,AA$501,0)</f>
        <v>0</v>
      </c>
      <c r="AB520" s="143">
        <f>VLOOKUP($A520,$A$10:$CK$500,AB$501,0)</f>
        <v>0</v>
      </c>
      <c r="AC520" s="143">
        <f>VLOOKUP($A520,$A$10:$CK$500,AC$501,0)</f>
        <v>0</v>
      </c>
      <c r="AD520" s="143">
        <f>VLOOKUP($A520,$A$10:$CK$500,AD$501,0)</f>
        <v>0</v>
      </c>
      <c r="AE520" s="143">
        <f>VLOOKUP($A520,$A$10:$CK$500,AE$501,0)</f>
        <v>0</v>
      </c>
      <c r="AF520" s="143">
        <f>VLOOKUP($A520,$A$10:$CK$500,AF$501,0)</f>
        <v>0</v>
      </c>
      <c r="AG520" s="143">
        <f>VLOOKUP($A520,$A$10:$CK$500,AG$501,0)</f>
        <v>0</v>
      </c>
      <c r="AH520" s="143">
        <f>VLOOKUP($A520,$A$10:$CK$500,AH$501,0)</f>
        <v>0</v>
      </c>
      <c r="AI520" s="143">
        <f>VLOOKUP($A520,$A$10:$CK$500,AI$501,0)</f>
        <v>0</v>
      </c>
      <c r="AJ520" s="143">
        <f>VLOOKUP($A520,$A$10:$CK$500,AJ$501,0)</f>
        <v>0</v>
      </c>
      <c r="AK520" s="143">
        <f>VLOOKUP($A520,$A$10:$CK$500,AK$501,0)</f>
        <v>0</v>
      </c>
      <c r="AL520" s="143">
        <f>VLOOKUP($A520,$A$10:$CK$500,AL$501,0)</f>
        <v>0</v>
      </c>
      <c r="AM520" s="143">
        <f>VLOOKUP($A520,$A$10:$CK$500,AM$501,0)</f>
        <v>0</v>
      </c>
      <c r="AN520" s="143">
        <f>VLOOKUP($A520,$A$10:$CK$500,AN$501,0)</f>
        <v>0</v>
      </c>
      <c r="AO520" s="143">
        <f>VLOOKUP($A520,$A$10:$CK$500,AO$501,0)</f>
        <v>0</v>
      </c>
      <c r="AP520" s="143">
        <f>VLOOKUP($A520,$A$10:$CK$500,AP$501,0)</f>
        <v>0</v>
      </c>
      <c r="AQ520" s="143">
        <f>VLOOKUP($A520,$A$10:$CK$500,AQ$501,0)</f>
        <v>0</v>
      </c>
      <c r="AR520" s="143">
        <f>VLOOKUP($A520,$A$10:$CK$500,AR$501,0)</f>
        <v>0</v>
      </c>
      <c r="AS520" s="143">
        <f>VLOOKUP($A520,$A$10:$CK$500,AS$501,0)</f>
        <v>0</v>
      </c>
      <c r="AT520" s="143">
        <f>VLOOKUP($A520,$A$10:$CK$500,AT$501,0)</f>
        <v>0</v>
      </c>
      <c r="AU520" s="143">
        <f>VLOOKUP($A520,$A$10:$CK$500,AU$501,0)</f>
        <v>0</v>
      </c>
      <c r="AV520" s="143">
        <f>VLOOKUP($A520,$A$10:$CK$500,AV$501,0)</f>
        <v>0</v>
      </c>
      <c r="AW520" s="143">
        <f>VLOOKUP($A520,$A$10:$CK$500,AW$501,0)</f>
        <v>0</v>
      </c>
      <c r="AX520" s="143">
        <f>VLOOKUP($A520,$A$10:$CK$500,AX$501,0)</f>
        <v>0</v>
      </c>
      <c r="AY520" s="143">
        <f>VLOOKUP($A520,$A$10:$CK$500,AY$501,0)</f>
        <v>0</v>
      </c>
      <c r="AZ520" s="143">
        <f>VLOOKUP($A520,$A$10:$CK$500,AZ$501,0)</f>
        <v>0</v>
      </c>
      <c r="BA520" s="143">
        <f>VLOOKUP($A520,$A$10:$CK$500,BA$501,0)</f>
        <v>0</v>
      </c>
      <c r="BB520" s="143">
        <f>VLOOKUP($A520,$A$10:$CK$500,BB$501,0)</f>
        <v>0</v>
      </c>
      <c r="BC520" s="143">
        <f>VLOOKUP($A520,$A$10:$CK$500,BC$501,0)</f>
        <v>0</v>
      </c>
      <c r="BD520" s="143">
        <f>VLOOKUP($A520,$A$10:$CK$500,BD$501,0)</f>
        <v>0</v>
      </c>
      <c r="BE520" s="143">
        <f>VLOOKUP($A520,$A$10:$CK$500,BE$501,0)</f>
        <v>0</v>
      </c>
      <c r="BF520" s="143">
        <f>VLOOKUP($A520,$A$10:$CK$500,BF$501,0)</f>
        <v>0</v>
      </c>
      <c r="BG520" s="143">
        <f>VLOOKUP($A520,$A$10:$CK$500,BG$501,0)</f>
        <v>0</v>
      </c>
      <c r="BH520" s="143">
        <f>VLOOKUP($A520,$A$10:$CK$500,BH$501,0)</f>
        <v>0</v>
      </c>
      <c r="BI520" s="143">
        <f>VLOOKUP($A520,$A$10:$CK$500,BI$501,0)</f>
        <v>0</v>
      </c>
      <c r="BJ520" s="143">
        <f>VLOOKUP($A520,$A$10:$CK$500,BJ$501,0)</f>
        <v>0</v>
      </c>
      <c r="BK520" s="143">
        <f>VLOOKUP($A520,$A$10:$CK$500,BK$501,0)</f>
        <v>0</v>
      </c>
      <c r="BL520" s="143">
        <f>VLOOKUP($A520,$A$10:$CK$500,BL$501,0)</f>
        <v>0</v>
      </c>
      <c r="BM520" s="143">
        <f>VLOOKUP($A520,$A$10:$CK$500,BM$501,0)</f>
        <v>0</v>
      </c>
      <c r="BN520" s="143">
        <f>VLOOKUP($A520,$A$10:$CK$500,BN$501,0)</f>
        <v>0</v>
      </c>
      <c r="BO520" s="143">
        <f>VLOOKUP($A520,$A$10:$CK$500,BO$501,0)</f>
        <v>0</v>
      </c>
      <c r="BP520" s="143">
        <f>VLOOKUP($A520,$A$10:$CK$500,BP$501,0)</f>
        <v>0</v>
      </c>
      <c r="BQ520" s="143">
        <f>VLOOKUP($A520,$A$10:$CK$500,BQ$501,0)</f>
        <v>0</v>
      </c>
      <c r="BR520" s="143">
        <f>VLOOKUP($A520,$A$10:$CK$500,BR$501,0)</f>
        <v>0</v>
      </c>
      <c r="BS520" s="143">
        <f>VLOOKUP($A520,$A$10:$CK$500,BS$501,0)</f>
        <v>0</v>
      </c>
      <c r="BT520" s="143">
        <f>VLOOKUP($A520,$A$10:$CK$500,BT$501,0)</f>
        <v>0</v>
      </c>
      <c r="BU520" s="143">
        <f>VLOOKUP($A520,$A$10:$CK$500,BU$501,0)</f>
        <v>0</v>
      </c>
      <c r="BV520" s="143">
        <f>VLOOKUP($A520,$A$10:$CK$500,BV$501,0)</f>
        <v>0</v>
      </c>
      <c r="BW520" s="143">
        <f>VLOOKUP($A520,$A$10:$CK$500,BW$501,0)</f>
        <v>0</v>
      </c>
      <c r="BX520" s="143">
        <f>VLOOKUP($A520,$A$10:$CK$500,BX$501,0)</f>
        <v>0</v>
      </c>
      <c r="BY520" s="143">
        <f>VLOOKUP($A520,$A$10:$CK$500,BY$501,0)</f>
        <v>0</v>
      </c>
      <c r="BZ520" s="143">
        <f>VLOOKUP($A520,$A$10:$CK$500,BZ$501,0)</f>
        <v>0</v>
      </c>
      <c r="CA520" s="143">
        <f>VLOOKUP($A520,$A$10:$CK$500,CA$501,0)</f>
        <v>0</v>
      </c>
      <c r="CB520" s="143">
        <f>VLOOKUP($A520,$A$10:$CK$500,CB$501,0)</f>
        <v>0</v>
      </c>
      <c r="CC520" s="143">
        <f>VLOOKUP($A520,$A$10:$CK$500,CC$501,0)</f>
        <v>0</v>
      </c>
      <c r="CD520" s="143">
        <f>VLOOKUP($A520,$A$10:$CK$500,CD$501,0)</f>
        <v>0</v>
      </c>
      <c r="CE520" s="143">
        <f>VLOOKUP($A520,$A$10:$CK$500,CE$501,0)</f>
        <v>0</v>
      </c>
      <c r="CF520" s="143">
        <f>VLOOKUP($A520,$A$10:$CK$500,CF$501,0)</f>
        <v>0</v>
      </c>
      <c r="CG520" s="143">
        <f>VLOOKUP($A520,$A$10:$CK$500,CG$501,0)</f>
        <v>0</v>
      </c>
    </row>
    <row r="521" spans="1:85" ht="14.1" hidden="1" customHeight="1" x14ac:dyDescent="0.2">
      <c r="A521" s="144">
        <v>494</v>
      </c>
      <c r="B521" s="145"/>
      <c r="C521" s="146" t="str">
        <f t="shared" si="278"/>
        <v>ז.</v>
      </c>
      <c r="D521" s="147" t="str">
        <f t="shared" si="278"/>
        <v>השקעות אחרות</v>
      </c>
      <c r="E521" s="147"/>
      <c r="F521" s="147"/>
      <c r="G521" s="147"/>
      <c r="H521" s="147"/>
      <c r="I521" s="148"/>
      <c r="J521" s="149">
        <f>VLOOKUP($A521,$A$10:$CK$500,J$501,0)</f>
        <v>0</v>
      </c>
      <c r="K521" s="150">
        <f>VLOOKUP($A521,$A$10:$CK$500,K$501,0)</f>
        <v>0</v>
      </c>
      <c r="L521" s="150">
        <f>VLOOKUP($A521,$A$10:$CK$500,L$501,0)</f>
        <v>0</v>
      </c>
      <c r="M521" s="150">
        <f>VLOOKUP($A521,$A$10:$CK$500,M$501,0)</f>
        <v>0</v>
      </c>
      <c r="N521" s="150">
        <f>VLOOKUP($A521,$A$10:$CK$500,N$501,0)</f>
        <v>0</v>
      </c>
      <c r="O521" s="150">
        <f>VLOOKUP($A521,$A$10:$CK$500,O$501,0)</f>
        <v>0</v>
      </c>
      <c r="P521" s="150">
        <f>VLOOKUP($A521,$A$10:$CK$500,P$501,0)</f>
        <v>0</v>
      </c>
      <c r="Q521" s="150">
        <f>VLOOKUP($A521,$A$10:$CK$500,Q$501,0)</f>
        <v>0</v>
      </c>
      <c r="R521" s="150">
        <f>VLOOKUP($A521,$A$10:$CK$500,R$501,0)</f>
        <v>0</v>
      </c>
      <c r="S521" s="150">
        <f>VLOOKUP($A521,$A$10:$CK$500,S$501,0)</f>
        <v>0</v>
      </c>
      <c r="T521" s="150">
        <f>VLOOKUP($A521,$A$10:$CK$500,T$501,0)</f>
        <v>0</v>
      </c>
      <c r="U521" s="150">
        <f>VLOOKUP($A521,$A$10:$CK$500,U$501,0)</f>
        <v>0</v>
      </c>
      <c r="V521" s="150">
        <f>VLOOKUP($A521,$A$10:$CK$500,V$501,0)</f>
        <v>0</v>
      </c>
      <c r="W521" s="150">
        <f>VLOOKUP($A521,$A$10:$CK$500,W$501,0)</f>
        <v>0</v>
      </c>
      <c r="X521" s="150">
        <f>VLOOKUP($A521,$A$10:$CK$500,X$501,0)</f>
        <v>0</v>
      </c>
      <c r="Y521" s="150">
        <f>VLOOKUP($A521,$A$10:$CK$500,Y$501,0)</f>
        <v>0</v>
      </c>
      <c r="Z521" s="150">
        <f>VLOOKUP($A521,$A$10:$CK$500,Z$501,0)</f>
        <v>0</v>
      </c>
      <c r="AA521" s="150">
        <f>VLOOKUP($A521,$A$10:$CK$500,AA$501,0)</f>
        <v>0</v>
      </c>
      <c r="AB521" s="150">
        <f>VLOOKUP($A521,$A$10:$CK$500,AB$501,0)</f>
        <v>0</v>
      </c>
      <c r="AC521" s="150">
        <f>VLOOKUP($A521,$A$10:$CK$500,AC$501,0)</f>
        <v>0</v>
      </c>
      <c r="AD521" s="150">
        <f>VLOOKUP($A521,$A$10:$CK$500,AD$501,0)</f>
        <v>0</v>
      </c>
      <c r="AE521" s="150">
        <f>VLOOKUP($A521,$A$10:$CK$500,AE$501,0)</f>
        <v>0</v>
      </c>
      <c r="AF521" s="150">
        <f>VLOOKUP($A521,$A$10:$CK$500,AF$501,0)</f>
        <v>0</v>
      </c>
      <c r="AG521" s="150">
        <f>VLOOKUP($A521,$A$10:$CK$500,AG$501,0)</f>
        <v>0</v>
      </c>
      <c r="AH521" s="150">
        <f>VLOOKUP($A521,$A$10:$CK$500,AH$501,0)</f>
        <v>0</v>
      </c>
      <c r="AI521" s="150">
        <f>VLOOKUP($A521,$A$10:$CK$500,AI$501,0)</f>
        <v>0</v>
      </c>
      <c r="AJ521" s="150">
        <f>VLOOKUP($A521,$A$10:$CK$500,AJ$501,0)</f>
        <v>0</v>
      </c>
      <c r="AK521" s="150">
        <f>VLOOKUP($A521,$A$10:$CK$500,AK$501,0)</f>
        <v>0</v>
      </c>
      <c r="AL521" s="150">
        <f>VLOOKUP($A521,$A$10:$CK$500,AL$501,0)</f>
        <v>0</v>
      </c>
      <c r="AM521" s="150">
        <f>VLOOKUP($A521,$A$10:$CK$500,AM$501,0)</f>
        <v>0</v>
      </c>
      <c r="AN521" s="150">
        <f>VLOOKUP($A521,$A$10:$CK$500,AN$501,0)</f>
        <v>0</v>
      </c>
      <c r="AO521" s="150">
        <f>VLOOKUP($A521,$A$10:$CK$500,AO$501,0)</f>
        <v>0</v>
      </c>
      <c r="AP521" s="150">
        <f>VLOOKUP($A521,$A$10:$CK$500,AP$501,0)</f>
        <v>0</v>
      </c>
      <c r="AQ521" s="150">
        <f>VLOOKUP($A521,$A$10:$CK$500,AQ$501,0)</f>
        <v>0</v>
      </c>
      <c r="AR521" s="150">
        <f>VLOOKUP($A521,$A$10:$CK$500,AR$501,0)</f>
        <v>0</v>
      </c>
      <c r="AS521" s="150">
        <f>VLOOKUP($A521,$A$10:$CK$500,AS$501,0)</f>
        <v>0</v>
      </c>
      <c r="AT521" s="150">
        <f>VLOOKUP($A521,$A$10:$CK$500,AT$501,0)</f>
        <v>0</v>
      </c>
      <c r="AU521" s="150">
        <f>VLOOKUP($A521,$A$10:$CK$500,AU$501,0)</f>
        <v>0</v>
      </c>
      <c r="AV521" s="150">
        <f>VLOOKUP($A521,$A$10:$CK$500,AV$501,0)</f>
        <v>0</v>
      </c>
      <c r="AW521" s="150">
        <f>VLOOKUP($A521,$A$10:$CK$500,AW$501,0)</f>
        <v>0</v>
      </c>
      <c r="AX521" s="150">
        <f>VLOOKUP($A521,$A$10:$CK$500,AX$501,0)</f>
        <v>0</v>
      </c>
      <c r="AY521" s="150">
        <f>VLOOKUP($A521,$A$10:$CK$500,AY$501,0)</f>
        <v>0</v>
      </c>
      <c r="AZ521" s="150">
        <f>VLOOKUP($A521,$A$10:$CK$500,AZ$501,0)</f>
        <v>0</v>
      </c>
      <c r="BA521" s="150">
        <f>VLOOKUP($A521,$A$10:$CK$500,BA$501,0)</f>
        <v>0</v>
      </c>
      <c r="BB521" s="150">
        <f>VLOOKUP($A521,$A$10:$CK$500,BB$501,0)</f>
        <v>0</v>
      </c>
      <c r="BC521" s="150">
        <f>VLOOKUP($A521,$A$10:$CK$500,BC$501,0)</f>
        <v>0</v>
      </c>
      <c r="BD521" s="150">
        <f>VLOOKUP($A521,$A$10:$CK$500,BD$501,0)</f>
        <v>0</v>
      </c>
      <c r="BE521" s="150">
        <f>VLOOKUP($A521,$A$10:$CK$500,BE$501,0)</f>
        <v>0</v>
      </c>
      <c r="BF521" s="150">
        <f>VLOOKUP($A521,$A$10:$CK$500,BF$501,0)</f>
        <v>0</v>
      </c>
      <c r="BG521" s="150">
        <f>VLOOKUP($A521,$A$10:$CK$500,BG$501,0)</f>
        <v>0</v>
      </c>
      <c r="BH521" s="150">
        <f>VLOOKUP($A521,$A$10:$CK$500,BH$501,0)</f>
        <v>0</v>
      </c>
      <c r="BI521" s="150">
        <f>VLOOKUP($A521,$A$10:$CK$500,BI$501,0)</f>
        <v>0</v>
      </c>
      <c r="BJ521" s="150">
        <f>VLOOKUP($A521,$A$10:$CK$500,BJ$501,0)</f>
        <v>0</v>
      </c>
      <c r="BK521" s="150">
        <f>VLOOKUP($A521,$A$10:$CK$500,BK$501,0)</f>
        <v>0</v>
      </c>
      <c r="BL521" s="150">
        <f>VLOOKUP($A521,$A$10:$CK$500,BL$501,0)</f>
        <v>0</v>
      </c>
      <c r="BM521" s="150">
        <f>VLOOKUP($A521,$A$10:$CK$500,BM$501,0)</f>
        <v>0</v>
      </c>
      <c r="BN521" s="150">
        <f>VLOOKUP($A521,$A$10:$CK$500,BN$501,0)</f>
        <v>0</v>
      </c>
      <c r="BO521" s="150">
        <f>VLOOKUP($A521,$A$10:$CK$500,BO$501,0)</f>
        <v>0</v>
      </c>
      <c r="BP521" s="150">
        <f>VLOOKUP($A521,$A$10:$CK$500,BP$501,0)</f>
        <v>0</v>
      </c>
      <c r="BQ521" s="150">
        <f>VLOOKUP($A521,$A$10:$CK$500,BQ$501,0)</f>
        <v>0</v>
      </c>
      <c r="BR521" s="150">
        <f>VLOOKUP($A521,$A$10:$CK$500,BR$501,0)</f>
        <v>0</v>
      </c>
      <c r="BS521" s="150">
        <f>VLOOKUP($A521,$A$10:$CK$500,BS$501,0)</f>
        <v>0</v>
      </c>
      <c r="BT521" s="150">
        <f>VLOOKUP($A521,$A$10:$CK$500,BT$501,0)</f>
        <v>0</v>
      </c>
      <c r="BU521" s="150">
        <f>VLOOKUP($A521,$A$10:$CK$500,BU$501,0)</f>
        <v>0</v>
      </c>
      <c r="BV521" s="150">
        <f>VLOOKUP($A521,$A$10:$CK$500,BV$501,0)</f>
        <v>0</v>
      </c>
      <c r="BW521" s="150">
        <f>VLOOKUP($A521,$A$10:$CK$500,BW$501,0)</f>
        <v>0</v>
      </c>
      <c r="BX521" s="150">
        <f>VLOOKUP($A521,$A$10:$CK$500,BX$501,0)</f>
        <v>0</v>
      </c>
      <c r="BY521" s="150">
        <f>VLOOKUP($A521,$A$10:$CK$500,BY$501,0)</f>
        <v>0</v>
      </c>
      <c r="BZ521" s="150">
        <f>VLOOKUP($A521,$A$10:$CK$500,BZ$501,0)</f>
        <v>0</v>
      </c>
      <c r="CA521" s="150">
        <f>VLOOKUP($A521,$A$10:$CK$500,CA$501,0)</f>
        <v>0</v>
      </c>
      <c r="CB521" s="150">
        <f>VLOOKUP($A521,$A$10:$CK$500,CB$501,0)</f>
        <v>0</v>
      </c>
      <c r="CC521" s="150">
        <f>VLOOKUP($A521,$A$10:$CK$500,CC$501,0)</f>
        <v>0</v>
      </c>
      <c r="CD521" s="150">
        <f>VLOOKUP($A521,$A$10:$CK$500,CD$501,0)</f>
        <v>0</v>
      </c>
      <c r="CE521" s="150">
        <f>VLOOKUP($A521,$A$10:$CK$500,CE$501,0)</f>
        <v>0</v>
      </c>
      <c r="CF521" s="150">
        <f>VLOOKUP($A521,$A$10:$CK$500,CF$501,0)</f>
        <v>0</v>
      </c>
      <c r="CG521" s="150">
        <f>VLOOKUP($A521,$A$10:$CK$500,CG$501,0)</f>
        <v>0</v>
      </c>
    </row>
    <row r="522" spans="1:85" ht="14.1" hidden="1" customHeight="1" x14ac:dyDescent="0.2">
      <c r="A522" s="124"/>
      <c r="B522" s="125"/>
      <c r="C522" s="125"/>
      <c r="D522" s="125"/>
      <c r="E522" s="125"/>
      <c r="F522" s="125"/>
      <c r="G522" s="125"/>
      <c r="H522" s="125"/>
      <c r="I522" s="125"/>
      <c r="J522" s="126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  <c r="BV522" s="127"/>
      <c r="BW522" s="127"/>
      <c r="BX522" s="127"/>
      <c r="BY522" s="127"/>
      <c r="BZ522" s="127"/>
      <c r="CA522" s="127"/>
      <c r="CB522" s="127"/>
      <c r="CC522" s="127"/>
      <c r="CD522" s="127"/>
      <c r="CE522" s="127"/>
      <c r="CF522" s="127"/>
      <c r="CG522" s="127"/>
    </row>
    <row r="523" spans="1:85" ht="14.1" hidden="1" customHeight="1" x14ac:dyDescent="0.25">
      <c r="A523" s="130"/>
      <c r="B523" s="131"/>
      <c r="C523" s="132" t="str">
        <f>CONCATENATE($B$1," לתקופה :",[1]הערות!$C$3,"    אחוזים")</f>
        <v>הכשרה  חב' לבטוח בע"מ לתקופה :יולי-2019    אחוזים</v>
      </c>
      <c r="D523" s="133"/>
      <c r="E523" s="133"/>
      <c r="F523" s="133"/>
      <c r="G523" s="133"/>
      <c r="H523" s="133"/>
      <c r="I523" s="134"/>
      <c r="J523" s="151" t="s">
        <v>222</v>
      </c>
      <c r="K523" s="151" t="s">
        <v>223</v>
      </c>
      <c r="L523" s="151" t="s">
        <v>223</v>
      </c>
      <c r="M523" s="151" t="s">
        <v>223</v>
      </c>
      <c r="N523" s="151" t="s">
        <v>223</v>
      </c>
      <c r="O523" s="151" t="s">
        <v>223</v>
      </c>
      <c r="P523" s="151" t="s">
        <v>223</v>
      </c>
      <c r="Q523" s="151" t="s">
        <v>223</v>
      </c>
      <c r="R523" s="151" t="s">
        <v>223</v>
      </c>
      <c r="S523" s="151" t="s">
        <v>223</v>
      </c>
      <c r="T523" s="151" t="s">
        <v>223</v>
      </c>
      <c r="U523" s="151" t="s">
        <v>223</v>
      </c>
      <c r="V523" s="151" t="s">
        <v>223</v>
      </c>
      <c r="W523" s="151" t="s">
        <v>223</v>
      </c>
      <c r="X523" s="151" t="s">
        <v>223</v>
      </c>
      <c r="Y523" s="151" t="s">
        <v>223</v>
      </c>
      <c r="Z523" s="151" t="s">
        <v>223</v>
      </c>
      <c r="AA523" s="151" t="s">
        <v>223</v>
      </c>
      <c r="AB523" s="151" t="s">
        <v>223</v>
      </c>
      <c r="AC523" s="151" t="s">
        <v>223</v>
      </c>
      <c r="AD523" s="151" t="s">
        <v>223</v>
      </c>
      <c r="AE523" s="151" t="s">
        <v>223</v>
      </c>
      <c r="AF523" s="151" t="s">
        <v>223</v>
      </c>
      <c r="AG523" s="151" t="s">
        <v>223</v>
      </c>
      <c r="AH523" s="151" t="s">
        <v>223</v>
      </c>
      <c r="AI523" s="151" t="s">
        <v>223</v>
      </c>
      <c r="AJ523" s="151" t="s">
        <v>223</v>
      </c>
      <c r="AK523" s="151" t="s">
        <v>223</v>
      </c>
      <c r="AL523" s="151" t="s">
        <v>223</v>
      </c>
      <c r="AM523" s="151" t="s">
        <v>223</v>
      </c>
      <c r="AN523" s="151" t="s">
        <v>223</v>
      </c>
      <c r="AO523" s="151" t="s">
        <v>223</v>
      </c>
      <c r="AP523" s="151" t="s">
        <v>223</v>
      </c>
      <c r="AQ523" s="151" t="s">
        <v>223</v>
      </c>
      <c r="AR523" s="151" t="s">
        <v>223</v>
      </c>
      <c r="AS523" s="151" t="s">
        <v>223</v>
      </c>
      <c r="AT523" s="151" t="s">
        <v>223</v>
      </c>
      <c r="AU523" s="151" t="s">
        <v>223</v>
      </c>
      <c r="AV523" s="151" t="s">
        <v>223</v>
      </c>
      <c r="AW523" s="151" t="s">
        <v>223</v>
      </c>
      <c r="AX523" s="151" t="s">
        <v>223</v>
      </c>
      <c r="AY523" s="151" t="s">
        <v>223</v>
      </c>
      <c r="AZ523" s="151" t="s">
        <v>223</v>
      </c>
      <c r="BA523" s="151" t="s">
        <v>223</v>
      </c>
      <c r="BB523" s="151" t="s">
        <v>223</v>
      </c>
      <c r="BC523" s="151" t="s">
        <v>223</v>
      </c>
      <c r="BD523" s="151" t="s">
        <v>223</v>
      </c>
      <c r="BE523" s="151" t="s">
        <v>223</v>
      </c>
      <c r="BF523" s="151" t="s">
        <v>223</v>
      </c>
      <c r="BG523" s="151" t="s">
        <v>223</v>
      </c>
      <c r="BH523" s="151" t="s">
        <v>223</v>
      </c>
      <c r="BI523" s="151" t="s">
        <v>223</v>
      </c>
      <c r="BJ523" s="151" t="s">
        <v>223</v>
      </c>
      <c r="BK523" s="151" t="s">
        <v>223</v>
      </c>
      <c r="BL523" s="151" t="s">
        <v>223</v>
      </c>
      <c r="BM523" s="151" t="s">
        <v>223</v>
      </c>
      <c r="BN523" s="151" t="s">
        <v>223</v>
      </c>
      <c r="BO523" s="151" t="s">
        <v>223</v>
      </c>
      <c r="BP523" s="151" t="s">
        <v>223</v>
      </c>
      <c r="BQ523" s="151" t="s">
        <v>223</v>
      </c>
      <c r="BR523" s="151" t="s">
        <v>223</v>
      </c>
      <c r="BS523" s="151" t="s">
        <v>223</v>
      </c>
      <c r="BT523" s="151" t="s">
        <v>223</v>
      </c>
      <c r="BU523" s="151" t="s">
        <v>223</v>
      </c>
      <c r="BV523" s="151" t="s">
        <v>223</v>
      </c>
      <c r="BW523" s="151" t="s">
        <v>223</v>
      </c>
      <c r="BX523" s="151" t="s">
        <v>223</v>
      </c>
      <c r="BY523" s="151" t="s">
        <v>223</v>
      </c>
      <c r="BZ523" s="151" t="s">
        <v>223</v>
      </c>
      <c r="CA523" s="151" t="s">
        <v>223</v>
      </c>
      <c r="CB523" s="151" t="s">
        <v>223</v>
      </c>
      <c r="CC523" s="151" t="s">
        <v>223</v>
      </c>
      <c r="CD523" s="151" t="s">
        <v>223</v>
      </c>
      <c r="CE523" s="151" t="s">
        <v>223</v>
      </c>
      <c r="CF523" s="151" t="s">
        <v>223</v>
      </c>
      <c r="CG523" s="151" t="s">
        <v>223</v>
      </c>
    </row>
    <row r="524" spans="1:85" ht="14.1" hidden="1" customHeight="1" x14ac:dyDescent="0.2">
      <c r="A524" s="138">
        <f>A503</f>
        <v>10</v>
      </c>
      <c r="B524" s="139" t="str">
        <f>VLOOKUP($A524,$A$11:$M$501,B$501,0)</f>
        <v>1.</v>
      </c>
      <c r="C524" s="140" t="str">
        <f>VLOOKUP($A524,$A$11:$M$501,C$501,0)</f>
        <v>השקעות</v>
      </c>
      <c r="D524" s="141"/>
      <c r="E524" s="141"/>
      <c r="F524" s="141"/>
      <c r="G524" s="141"/>
      <c r="H524" s="141"/>
      <c r="I524" s="142"/>
      <c r="J524" s="152">
        <f>IF(J503=0,0,J503/J$503)</f>
        <v>1</v>
      </c>
      <c r="K524" s="153">
        <f>IF(K503=0,0,K503/K$503)</f>
        <v>0</v>
      </c>
      <c r="L524" s="153">
        <f t="shared" ref="L524:CG527" si="279">IF(L503=0,0,L503/L$503)</f>
        <v>1</v>
      </c>
      <c r="M524" s="153">
        <f t="shared" si="279"/>
        <v>1</v>
      </c>
      <c r="N524" s="153">
        <f t="shared" si="279"/>
        <v>0</v>
      </c>
      <c r="O524" s="153">
        <f t="shared" si="279"/>
        <v>1</v>
      </c>
      <c r="P524" s="153">
        <f t="shared" si="279"/>
        <v>1</v>
      </c>
      <c r="Q524" s="153">
        <f t="shared" si="279"/>
        <v>1</v>
      </c>
      <c r="R524" s="153">
        <f t="shared" si="279"/>
        <v>1</v>
      </c>
      <c r="S524" s="153">
        <f t="shared" si="279"/>
        <v>1</v>
      </c>
      <c r="T524" s="153">
        <f t="shared" si="279"/>
        <v>1</v>
      </c>
      <c r="U524" s="153">
        <f t="shared" si="279"/>
        <v>1</v>
      </c>
      <c r="V524" s="153">
        <f t="shared" si="279"/>
        <v>1</v>
      </c>
      <c r="W524" s="153">
        <f t="shared" si="279"/>
        <v>1</v>
      </c>
      <c r="X524" s="153">
        <f t="shared" si="279"/>
        <v>1</v>
      </c>
      <c r="Y524" s="153">
        <f t="shared" si="279"/>
        <v>1</v>
      </c>
      <c r="Z524" s="153">
        <f t="shared" si="279"/>
        <v>1</v>
      </c>
      <c r="AA524" s="153">
        <f t="shared" si="279"/>
        <v>1</v>
      </c>
      <c r="AB524" s="153">
        <f t="shared" si="279"/>
        <v>1</v>
      </c>
      <c r="AC524" s="153">
        <f t="shared" si="279"/>
        <v>1</v>
      </c>
      <c r="AD524" s="153">
        <f t="shared" si="279"/>
        <v>1</v>
      </c>
      <c r="AE524" s="153">
        <f t="shared" si="279"/>
        <v>1</v>
      </c>
      <c r="AF524" s="153">
        <f t="shared" si="279"/>
        <v>1</v>
      </c>
      <c r="AG524" s="153">
        <f t="shared" si="279"/>
        <v>1</v>
      </c>
      <c r="AH524" s="153">
        <f t="shared" si="279"/>
        <v>0</v>
      </c>
      <c r="AI524" s="153">
        <f t="shared" si="279"/>
        <v>1</v>
      </c>
      <c r="AJ524" s="153">
        <f t="shared" si="279"/>
        <v>1</v>
      </c>
      <c r="AK524" s="153">
        <f t="shared" si="279"/>
        <v>0</v>
      </c>
      <c r="AL524" s="153">
        <f t="shared" si="279"/>
        <v>0</v>
      </c>
      <c r="AM524" s="153">
        <f t="shared" si="279"/>
        <v>0</v>
      </c>
      <c r="AN524" s="153">
        <f t="shared" si="279"/>
        <v>0</v>
      </c>
      <c r="AO524" s="153">
        <f t="shared" si="279"/>
        <v>0</v>
      </c>
      <c r="AP524" s="153">
        <f t="shared" si="279"/>
        <v>0</v>
      </c>
      <c r="AQ524" s="153">
        <f t="shared" si="279"/>
        <v>0</v>
      </c>
      <c r="AR524" s="153">
        <f t="shared" si="279"/>
        <v>0</v>
      </c>
      <c r="AS524" s="153">
        <f t="shared" si="279"/>
        <v>0</v>
      </c>
      <c r="AT524" s="153">
        <f t="shared" si="279"/>
        <v>0</v>
      </c>
      <c r="AU524" s="153">
        <f t="shared" si="279"/>
        <v>0</v>
      </c>
      <c r="AV524" s="153">
        <f t="shared" si="279"/>
        <v>0</v>
      </c>
      <c r="AW524" s="153">
        <f t="shared" si="279"/>
        <v>0</v>
      </c>
      <c r="AX524" s="153">
        <f t="shared" si="279"/>
        <v>0</v>
      </c>
      <c r="AY524" s="153">
        <f t="shared" si="279"/>
        <v>0</v>
      </c>
      <c r="AZ524" s="153">
        <f t="shared" si="279"/>
        <v>0</v>
      </c>
      <c r="BA524" s="153">
        <f t="shared" si="279"/>
        <v>0</v>
      </c>
      <c r="BB524" s="153">
        <f t="shared" si="279"/>
        <v>0</v>
      </c>
      <c r="BC524" s="153">
        <f t="shared" si="279"/>
        <v>0</v>
      </c>
      <c r="BD524" s="153">
        <f t="shared" si="279"/>
        <v>0</v>
      </c>
      <c r="BE524" s="153">
        <f t="shared" si="279"/>
        <v>0</v>
      </c>
      <c r="BF524" s="153">
        <f t="shared" si="279"/>
        <v>0</v>
      </c>
      <c r="BG524" s="153">
        <f t="shared" si="279"/>
        <v>0</v>
      </c>
      <c r="BH524" s="153">
        <f t="shared" si="279"/>
        <v>0</v>
      </c>
      <c r="BI524" s="153">
        <f t="shared" si="279"/>
        <v>0</v>
      </c>
      <c r="BJ524" s="153">
        <f t="shared" si="279"/>
        <v>0</v>
      </c>
      <c r="BK524" s="153">
        <f t="shared" si="279"/>
        <v>0</v>
      </c>
      <c r="BL524" s="153">
        <f t="shared" si="279"/>
        <v>0</v>
      </c>
      <c r="BM524" s="153">
        <f t="shared" si="279"/>
        <v>0</v>
      </c>
      <c r="BN524" s="153">
        <f t="shared" si="279"/>
        <v>0</v>
      </c>
      <c r="BO524" s="153">
        <f t="shared" si="279"/>
        <v>0</v>
      </c>
      <c r="BP524" s="153">
        <f t="shared" si="279"/>
        <v>0</v>
      </c>
      <c r="BQ524" s="153">
        <f t="shared" si="279"/>
        <v>0</v>
      </c>
      <c r="BR524" s="153">
        <f t="shared" si="279"/>
        <v>0</v>
      </c>
      <c r="BS524" s="153">
        <f t="shared" si="279"/>
        <v>0</v>
      </c>
      <c r="BT524" s="153">
        <f t="shared" si="279"/>
        <v>0</v>
      </c>
      <c r="BU524" s="153">
        <f t="shared" si="279"/>
        <v>0</v>
      </c>
      <c r="BV524" s="153">
        <f t="shared" si="279"/>
        <v>0</v>
      </c>
      <c r="BW524" s="153">
        <f t="shared" si="279"/>
        <v>0</v>
      </c>
      <c r="BX524" s="153">
        <f t="shared" si="279"/>
        <v>0</v>
      </c>
      <c r="BY524" s="153">
        <f t="shared" si="279"/>
        <v>0</v>
      </c>
      <c r="BZ524" s="153">
        <f t="shared" si="279"/>
        <v>0</v>
      </c>
      <c r="CA524" s="153">
        <f t="shared" si="279"/>
        <v>0</v>
      </c>
      <c r="CB524" s="153">
        <f t="shared" si="279"/>
        <v>0</v>
      </c>
      <c r="CC524" s="153">
        <f t="shared" si="279"/>
        <v>0</v>
      </c>
      <c r="CD524" s="153">
        <f t="shared" si="279"/>
        <v>0</v>
      </c>
      <c r="CE524" s="153">
        <f t="shared" si="279"/>
        <v>0</v>
      </c>
      <c r="CF524" s="153">
        <f t="shared" si="279"/>
        <v>0</v>
      </c>
      <c r="CG524" s="153">
        <f t="shared" si="279"/>
        <v>0</v>
      </c>
    </row>
    <row r="525" spans="1:85" ht="14.1" hidden="1" customHeight="1" x14ac:dyDescent="0.2">
      <c r="A525" s="138">
        <f t="shared" ref="A525:A542" si="280">A504</f>
        <v>11</v>
      </c>
      <c r="B525" s="139"/>
      <c r="C525" s="140" t="str">
        <f>VLOOKUP($A525,$A$11:$M$501,C$501,0)</f>
        <v>א.</v>
      </c>
      <c r="D525" s="141" t="str">
        <f>VLOOKUP($A525,$A$11:$M$501,D$501,0)</f>
        <v>מזומנים ושווי מזומנים</v>
      </c>
      <c r="E525" s="141"/>
      <c r="F525" s="141"/>
      <c r="G525" s="141"/>
      <c r="H525" s="141"/>
      <c r="I525" s="142"/>
      <c r="J525" s="152">
        <f t="shared" ref="J525:Y540" si="281">IF(J504=0,0,J504/J$503)</f>
        <v>6.5984396198195169E-2</v>
      </c>
      <c r="K525" s="152">
        <f t="shared" si="281"/>
        <v>0</v>
      </c>
      <c r="L525" s="152">
        <f t="shared" si="279"/>
        <v>4.0707521431262023E-2</v>
      </c>
      <c r="M525" s="152">
        <f t="shared" si="279"/>
        <v>6.7016688370205149E-2</v>
      </c>
      <c r="N525" s="152">
        <f t="shared" si="279"/>
        <v>0</v>
      </c>
      <c r="O525" s="152">
        <f t="shared" si="279"/>
        <v>4.248166186277668E-2</v>
      </c>
      <c r="P525" s="152">
        <f t="shared" si="279"/>
        <v>7.3887055536094703E-2</v>
      </c>
      <c r="Q525" s="152">
        <f t="shared" si="279"/>
        <v>7.1968436632973115E-2</v>
      </c>
      <c r="R525" s="152">
        <f t="shared" si="279"/>
        <v>-6.3048517209115303E-4</v>
      </c>
      <c r="S525" s="152">
        <f t="shared" si="279"/>
        <v>5.2193327326974182E-2</v>
      </c>
      <c r="T525" s="152">
        <f t="shared" si="279"/>
        <v>9.7232859267486829E-2</v>
      </c>
      <c r="U525" s="152">
        <f t="shared" si="279"/>
        <v>7.4056920022284964E-2</v>
      </c>
      <c r="V525" s="152">
        <f t="shared" si="279"/>
        <v>1.2897677666272889E-2</v>
      </c>
      <c r="W525" s="152">
        <f t="shared" si="279"/>
        <v>2.0645265969070046E-2</v>
      </c>
      <c r="X525" s="152">
        <f t="shared" si="279"/>
        <v>1.7756392656381757E-2</v>
      </c>
      <c r="Y525" s="152">
        <f t="shared" si="279"/>
        <v>5.2676213812873622E-2</v>
      </c>
      <c r="Z525" s="152">
        <f t="shared" si="279"/>
        <v>3.3162820896455426E-2</v>
      </c>
      <c r="AA525" s="152">
        <f t="shared" si="279"/>
        <v>2.7211370038915876E-2</v>
      </c>
      <c r="AB525" s="152">
        <f t="shared" si="279"/>
        <v>3.3029156613172933E-2</v>
      </c>
      <c r="AC525" s="152">
        <f t="shared" si="279"/>
        <v>4.1562234127987978E-2</v>
      </c>
      <c r="AD525" s="152">
        <f t="shared" si="279"/>
        <v>6.9727195840153938E-2</v>
      </c>
      <c r="AE525" s="152">
        <f t="shared" si="279"/>
        <v>4.4562234325309633E-2</v>
      </c>
      <c r="AF525" s="152">
        <f t="shared" si="279"/>
        <v>8.2195913512803004E-2</v>
      </c>
      <c r="AG525" s="152">
        <f t="shared" si="279"/>
        <v>0.10493369308699334</v>
      </c>
      <c r="AH525" s="152">
        <f t="shared" si="279"/>
        <v>0</v>
      </c>
      <c r="AI525" s="152">
        <f t="shared" si="279"/>
        <v>8.5693322907940572E-2</v>
      </c>
      <c r="AJ525" s="152">
        <f t="shared" si="279"/>
        <v>4.7288943279921787E-2</v>
      </c>
      <c r="AK525" s="152">
        <f t="shared" si="279"/>
        <v>0</v>
      </c>
      <c r="AL525" s="152">
        <f t="shared" si="279"/>
        <v>0</v>
      </c>
      <c r="AM525" s="152">
        <f t="shared" si="279"/>
        <v>0</v>
      </c>
      <c r="AN525" s="152">
        <f t="shared" si="279"/>
        <v>0</v>
      </c>
      <c r="AO525" s="152">
        <f t="shared" si="279"/>
        <v>0</v>
      </c>
      <c r="AP525" s="152">
        <f t="shared" si="279"/>
        <v>0</v>
      </c>
      <c r="AQ525" s="152">
        <f t="shared" si="279"/>
        <v>0</v>
      </c>
      <c r="AR525" s="152">
        <f t="shared" si="279"/>
        <v>0</v>
      </c>
      <c r="AS525" s="152">
        <f t="shared" si="279"/>
        <v>0</v>
      </c>
      <c r="AT525" s="152">
        <f t="shared" si="279"/>
        <v>0</v>
      </c>
      <c r="AU525" s="152">
        <f t="shared" si="279"/>
        <v>0</v>
      </c>
      <c r="AV525" s="152">
        <f t="shared" si="279"/>
        <v>0</v>
      </c>
      <c r="AW525" s="152">
        <f t="shared" si="279"/>
        <v>0</v>
      </c>
      <c r="AX525" s="152">
        <f t="shared" si="279"/>
        <v>0</v>
      </c>
      <c r="AY525" s="152">
        <f t="shared" si="279"/>
        <v>0</v>
      </c>
      <c r="AZ525" s="152">
        <f t="shared" si="279"/>
        <v>0</v>
      </c>
      <c r="BA525" s="152">
        <f t="shared" si="279"/>
        <v>0</v>
      </c>
      <c r="BB525" s="152">
        <f t="shared" si="279"/>
        <v>0</v>
      </c>
      <c r="BC525" s="152">
        <f t="shared" si="279"/>
        <v>0</v>
      </c>
      <c r="BD525" s="152">
        <f t="shared" si="279"/>
        <v>0</v>
      </c>
      <c r="BE525" s="152">
        <f t="shared" si="279"/>
        <v>0</v>
      </c>
      <c r="BF525" s="152">
        <f t="shared" si="279"/>
        <v>0</v>
      </c>
      <c r="BG525" s="152">
        <f t="shared" si="279"/>
        <v>0</v>
      </c>
      <c r="BH525" s="152">
        <f t="shared" si="279"/>
        <v>0</v>
      </c>
      <c r="BI525" s="152">
        <f t="shared" si="279"/>
        <v>0</v>
      </c>
      <c r="BJ525" s="152">
        <f t="shared" si="279"/>
        <v>0</v>
      </c>
      <c r="BK525" s="152">
        <f t="shared" si="279"/>
        <v>0</v>
      </c>
      <c r="BL525" s="152">
        <f t="shared" si="279"/>
        <v>0</v>
      </c>
      <c r="BM525" s="152">
        <f t="shared" si="279"/>
        <v>0</v>
      </c>
      <c r="BN525" s="152">
        <f t="shared" si="279"/>
        <v>0</v>
      </c>
      <c r="BO525" s="152">
        <f t="shared" si="279"/>
        <v>0</v>
      </c>
      <c r="BP525" s="152">
        <f t="shared" si="279"/>
        <v>0</v>
      </c>
      <c r="BQ525" s="152">
        <f t="shared" si="279"/>
        <v>0</v>
      </c>
      <c r="BR525" s="152">
        <f t="shared" si="279"/>
        <v>0</v>
      </c>
      <c r="BS525" s="152">
        <f t="shared" si="279"/>
        <v>0</v>
      </c>
      <c r="BT525" s="152">
        <f t="shared" si="279"/>
        <v>0</v>
      </c>
      <c r="BU525" s="152">
        <f t="shared" si="279"/>
        <v>0</v>
      </c>
      <c r="BV525" s="152">
        <f t="shared" si="279"/>
        <v>0</v>
      </c>
      <c r="BW525" s="152">
        <f t="shared" si="279"/>
        <v>0</v>
      </c>
      <c r="BX525" s="152">
        <f t="shared" si="279"/>
        <v>0</v>
      </c>
      <c r="BY525" s="152">
        <f t="shared" si="279"/>
        <v>0</v>
      </c>
      <c r="BZ525" s="152">
        <f t="shared" si="279"/>
        <v>0</v>
      </c>
      <c r="CA525" s="152">
        <f t="shared" si="279"/>
        <v>0</v>
      </c>
      <c r="CB525" s="152">
        <f t="shared" si="279"/>
        <v>0</v>
      </c>
      <c r="CC525" s="152">
        <f t="shared" si="279"/>
        <v>0</v>
      </c>
      <c r="CD525" s="152">
        <f t="shared" si="279"/>
        <v>0</v>
      </c>
      <c r="CE525" s="152">
        <f t="shared" si="279"/>
        <v>0</v>
      </c>
      <c r="CF525" s="152">
        <f t="shared" si="279"/>
        <v>0</v>
      </c>
      <c r="CG525" s="152">
        <f t="shared" si="279"/>
        <v>0</v>
      </c>
    </row>
    <row r="526" spans="1:85" ht="14.1" hidden="1" customHeight="1" x14ac:dyDescent="0.2">
      <c r="A526" s="138">
        <f t="shared" si="280"/>
        <v>24</v>
      </c>
      <c r="B526" s="139"/>
      <c r="C526" s="140" t="str">
        <f>VLOOKUP($A526,$A$11:$M$501,C$501,0)</f>
        <v>ב.</v>
      </c>
      <c r="D526" s="141" t="str">
        <f>VLOOKUP($A526,$A$11:$M$501,D$501,0)</f>
        <v>ניירות ערך (למעט בחברות מוחזקות)</v>
      </c>
      <c r="E526" s="141"/>
      <c r="F526" s="141"/>
      <c r="G526" s="141"/>
      <c r="H526" s="141"/>
      <c r="I526" s="142"/>
      <c r="J526" s="152">
        <f t="shared" si="281"/>
        <v>0.90653818412173248</v>
      </c>
      <c r="K526" s="152">
        <f t="shared" si="281"/>
        <v>0</v>
      </c>
      <c r="L526" s="152">
        <f t="shared" si="279"/>
        <v>0.93134468333535292</v>
      </c>
      <c r="M526" s="152">
        <f t="shared" si="279"/>
        <v>0.84915310979192749</v>
      </c>
      <c r="N526" s="152">
        <f t="shared" si="279"/>
        <v>0</v>
      </c>
      <c r="O526" s="152">
        <f t="shared" si="279"/>
        <v>0.929047667144551</v>
      </c>
      <c r="P526" s="152">
        <f t="shared" si="279"/>
        <v>0.90927955448189812</v>
      </c>
      <c r="Q526" s="152">
        <f t="shared" si="279"/>
        <v>0.86130912160132311</v>
      </c>
      <c r="R526" s="152">
        <f t="shared" si="279"/>
        <v>1.0006304851720911</v>
      </c>
      <c r="S526" s="152">
        <f t="shared" si="279"/>
        <v>0.94434169124124134</v>
      </c>
      <c r="T526" s="152">
        <f t="shared" si="279"/>
        <v>0.90276714073251307</v>
      </c>
      <c r="U526" s="152">
        <f t="shared" si="279"/>
        <v>0.91774590536029321</v>
      </c>
      <c r="V526" s="152">
        <f t="shared" si="279"/>
        <v>0.98605045903145927</v>
      </c>
      <c r="W526" s="152">
        <f t="shared" si="279"/>
        <v>0.97935473403092999</v>
      </c>
      <c r="X526" s="152">
        <f t="shared" si="279"/>
        <v>0.97981207244611768</v>
      </c>
      <c r="Y526" s="152">
        <f t="shared" si="279"/>
        <v>0.94283929431919145</v>
      </c>
      <c r="Z526" s="152">
        <f t="shared" si="279"/>
        <v>0.96683717910354461</v>
      </c>
      <c r="AA526" s="152">
        <f t="shared" si="279"/>
        <v>0.96487635634903646</v>
      </c>
      <c r="AB526" s="152">
        <f t="shared" si="279"/>
        <v>0.96166408567066919</v>
      </c>
      <c r="AC526" s="152">
        <f t="shared" si="279"/>
        <v>0.95843776587201202</v>
      </c>
      <c r="AD526" s="152">
        <f t="shared" si="279"/>
        <v>0.92077559041840751</v>
      </c>
      <c r="AE526" s="152">
        <f t="shared" si="279"/>
        <v>0.92826783409286506</v>
      </c>
      <c r="AF526" s="152">
        <f t="shared" si="279"/>
        <v>0.89324655292829125</v>
      </c>
      <c r="AG526" s="152">
        <f t="shared" si="279"/>
        <v>0.86581676424896137</v>
      </c>
      <c r="AH526" s="152">
        <f t="shared" si="279"/>
        <v>0</v>
      </c>
      <c r="AI526" s="152">
        <f t="shared" si="279"/>
        <v>0.89347462543906231</v>
      </c>
      <c r="AJ526" s="152">
        <f t="shared" si="279"/>
        <v>0.95271105672007816</v>
      </c>
      <c r="AK526" s="152">
        <f t="shared" si="279"/>
        <v>0</v>
      </c>
      <c r="AL526" s="152">
        <f t="shared" si="279"/>
        <v>0</v>
      </c>
      <c r="AM526" s="152">
        <f t="shared" si="279"/>
        <v>0</v>
      </c>
      <c r="AN526" s="152">
        <f t="shared" si="279"/>
        <v>0</v>
      </c>
      <c r="AO526" s="152">
        <f t="shared" si="279"/>
        <v>0</v>
      </c>
      <c r="AP526" s="152">
        <f t="shared" si="279"/>
        <v>0</v>
      </c>
      <c r="AQ526" s="152">
        <f t="shared" si="279"/>
        <v>0</v>
      </c>
      <c r="AR526" s="152">
        <f t="shared" si="279"/>
        <v>0</v>
      </c>
      <c r="AS526" s="152">
        <f t="shared" si="279"/>
        <v>0</v>
      </c>
      <c r="AT526" s="152">
        <f t="shared" si="279"/>
        <v>0</v>
      </c>
      <c r="AU526" s="152">
        <f t="shared" si="279"/>
        <v>0</v>
      </c>
      <c r="AV526" s="152">
        <f t="shared" si="279"/>
        <v>0</v>
      </c>
      <c r="AW526" s="152">
        <f t="shared" si="279"/>
        <v>0</v>
      </c>
      <c r="AX526" s="152">
        <f t="shared" si="279"/>
        <v>0</v>
      </c>
      <c r="AY526" s="152">
        <f t="shared" si="279"/>
        <v>0</v>
      </c>
      <c r="AZ526" s="152">
        <f t="shared" si="279"/>
        <v>0</v>
      </c>
      <c r="BA526" s="152">
        <f t="shared" si="279"/>
        <v>0</v>
      </c>
      <c r="BB526" s="152">
        <f t="shared" si="279"/>
        <v>0</v>
      </c>
      <c r="BC526" s="152">
        <f t="shared" si="279"/>
        <v>0</v>
      </c>
      <c r="BD526" s="152">
        <f t="shared" si="279"/>
        <v>0</v>
      </c>
      <c r="BE526" s="152">
        <f t="shared" si="279"/>
        <v>0</v>
      </c>
      <c r="BF526" s="152">
        <f t="shared" si="279"/>
        <v>0</v>
      </c>
      <c r="BG526" s="152">
        <f t="shared" si="279"/>
        <v>0</v>
      </c>
      <c r="BH526" s="152">
        <f t="shared" si="279"/>
        <v>0</v>
      </c>
      <c r="BI526" s="152">
        <f t="shared" si="279"/>
        <v>0</v>
      </c>
      <c r="BJ526" s="152">
        <f t="shared" si="279"/>
        <v>0</v>
      </c>
      <c r="BK526" s="152">
        <f t="shared" si="279"/>
        <v>0</v>
      </c>
      <c r="BL526" s="152">
        <f t="shared" si="279"/>
        <v>0</v>
      </c>
      <c r="BM526" s="152">
        <f t="shared" si="279"/>
        <v>0</v>
      </c>
      <c r="BN526" s="152">
        <f t="shared" si="279"/>
        <v>0</v>
      </c>
      <c r="BO526" s="152">
        <f t="shared" si="279"/>
        <v>0</v>
      </c>
      <c r="BP526" s="152">
        <f t="shared" si="279"/>
        <v>0</v>
      </c>
      <c r="BQ526" s="152">
        <f t="shared" si="279"/>
        <v>0</v>
      </c>
      <c r="BR526" s="152">
        <f t="shared" si="279"/>
        <v>0</v>
      </c>
      <c r="BS526" s="152">
        <f t="shared" si="279"/>
        <v>0</v>
      </c>
      <c r="BT526" s="152">
        <f t="shared" si="279"/>
        <v>0</v>
      </c>
      <c r="BU526" s="152">
        <f t="shared" si="279"/>
        <v>0</v>
      </c>
      <c r="BV526" s="152">
        <f t="shared" si="279"/>
        <v>0</v>
      </c>
      <c r="BW526" s="152">
        <f t="shared" si="279"/>
        <v>0</v>
      </c>
      <c r="BX526" s="152">
        <f t="shared" si="279"/>
        <v>0</v>
      </c>
      <c r="BY526" s="152">
        <f t="shared" si="279"/>
        <v>0</v>
      </c>
      <c r="BZ526" s="152">
        <f t="shared" si="279"/>
        <v>0</v>
      </c>
      <c r="CA526" s="152">
        <f t="shared" si="279"/>
        <v>0</v>
      </c>
      <c r="CB526" s="152">
        <f t="shared" si="279"/>
        <v>0</v>
      </c>
      <c r="CC526" s="152">
        <f t="shared" si="279"/>
        <v>0</v>
      </c>
      <c r="CD526" s="152">
        <f t="shared" si="279"/>
        <v>0</v>
      </c>
      <c r="CE526" s="152">
        <f t="shared" si="279"/>
        <v>0</v>
      </c>
      <c r="CF526" s="152">
        <f t="shared" si="279"/>
        <v>0</v>
      </c>
      <c r="CG526" s="152">
        <f t="shared" si="279"/>
        <v>0</v>
      </c>
    </row>
    <row r="527" spans="1:85" ht="14.1" hidden="1" customHeight="1" x14ac:dyDescent="0.2">
      <c r="A527" s="138">
        <f t="shared" si="280"/>
        <v>25</v>
      </c>
      <c r="B527" s="139"/>
      <c r="C527" s="140"/>
      <c r="D527" s="141" t="str">
        <f t="shared" ref="D527:E537" si="282">VLOOKUP($A527,$A$11:$M$501,D$501,0)</f>
        <v>(1</v>
      </c>
      <c r="E527" s="141" t="str">
        <f t="shared" si="282"/>
        <v>אגרות חוב ממשלתיות:</v>
      </c>
      <c r="F527" s="141"/>
      <c r="G527" s="141"/>
      <c r="H527" s="141"/>
      <c r="I527" s="142"/>
      <c r="J527" s="152">
        <f t="shared" si="281"/>
        <v>0.36691398771099615</v>
      </c>
      <c r="K527" s="152">
        <f t="shared" si="281"/>
        <v>0</v>
      </c>
      <c r="L527" s="152">
        <f t="shared" si="279"/>
        <v>0.38742819155039593</v>
      </c>
      <c r="M527" s="152">
        <f t="shared" si="279"/>
        <v>0.21026055508157021</v>
      </c>
      <c r="N527" s="152">
        <f t="shared" si="279"/>
        <v>0</v>
      </c>
      <c r="O527" s="152">
        <f t="shared" si="279"/>
        <v>0.75253785253251837</v>
      </c>
      <c r="P527" s="152">
        <f t="shared" si="279"/>
        <v>5.4981831076107938E-3</v>
      </c>
      <c r="Q527" s="152">
        <f t="shared" si="279"/>
        <v>0.26000477051326926</v>
      </c>
      <c r="R527" s="152">
        <f t="shared" si="279"/>
        <v>1.0006304851720911</v>
      </c>
      <c r="S527" s="152">
        <f t="shared" si="279"/>
        <v>0.75677070623889486</v>
      </c>
      <c r="T527" s="152">
        <f t="shared" si="279"/>
        <v>0.27248198222675613</v>
      </c>
      <c r="U527" s="152">
        <f t="shared" si="279"/>
        <v>0.42546674547614488</v>
      </c>
      <c r="V527" s="152">
        <f t="shared" si="279"/>
        <v>0.74927049356833142</v>
      </c>
      <c r="W527" s="152">
        <f t="shared" si="279"/>
        <v>0</v>
      </c>
      <c r="X527" s="152">
        <f t="shared" si="279"/>
        <v>0.26773093432574263</v>
      </c>
      <c r="Y527" s="152">
        <f t="shared" si="279"/>
        <v>0.74997797151942258</v>
      </c>
      <c r="Z527" s="152">
        <f t="shared" si="279"/>
        <v>0</v>
      </c>
      <c r="AA527" s="152">
        <f t="shared" si="279"/>
        <v>0.21704127387004257</v>
      </c>
      <c r="AB527" s="152">
        <f t="shared" si="279"/>
        <v>0.7753226577786918</v>
      </c>
      <c r="AC527" s="152">
        <f t="shared" si="279"/>
        <v>0.18125542325567223</v>
      </c>
      <c r="AD527" s="152">
        <f t="shared" si="279"/>
        <v>0.32382613761243728</v>
      </c>
      <c r="AE527" s="152">
        <f t="shared" si="279"/>
        <v>0.22708092349135336</v>
      </c>
      <c r="AF527" s="152">
        <f t="shared" si="279"/>
        <v>0.24681043722728066</v>
      </c>
      <c r="AG527" s="152">
        <f t="shared" si="279"/>
        <v>0.29520151818203783</v>
      </c>
      <c r="AH527" s="152">
        <f t="shared" si="279"/>
        <v>0</v>
      </c>
      <c r="AI527" s="152">
        <f t="shared" si="279"/>
        <v>0.41358273051286382</v>
      </c>
      <c r="AJ527" s="152">
        <f t="shared" si="279"/>
        <v>0.23941237001239765</v>
      </c>
      <c r="AK527" s="152">
        <f t="shared" si="279"/>
        <v>0</v>
      </c>
      <c r="AL527" s="152">
        <f t="shared" si="279"/>
        <v>0</v>
      </c>
      <c r="AM527" s="152">
        <f t="shared" si="279"/>
        <v>0</v>
      </c>
      <c r="AN527" s="152">
        <f t="shared" si="279"/>
        <v>0</v>
      </c>
      <c r="AO527" s="152">
        <f t="shared" si="279"/>
        <v>0</v>
      </c>
      <c r="AP527" s="152">
        <f t="shared" si="279"/>
        <v>0</v>
      </c>
      <c r="AQ527" s="152">
        <f t="shared" si="279"/>
        <v>0</v>
      </c>
      <c r="AR527" s="152">
        <f t="shared" si="279"/>
        <v>0</v>
      </c>
      <c r="AS527" s="152">
        <f t="shared" ref="AS527:CG535" si="283">IF(AS506=0,0,AS506/AS$503)</f>
        <v>0</v>
      </c>
      <c r="AT527" s="152">
        <f t="shared" si="283"/>
        <v>0</v>
      </c>
      <c r="AU527" s="152">
        <f t="shared" si="283"/>
        <v>0</v>
      </c>
      <c r="AV527" s="152">
        <f t="shared" si="283"/>
        <v>0</v>
      </c>
      <c r="AW527" s="152">
        <f t="shared" si="283"/>
        <v>0</v>
      </c>
      <c r="AX527" s="152">
        <f t="shared" si="283"/>
        <v>0</v>
      </c>
      <c r="AY527" s="152">
        <f t="shared" si="283"/>
        <v>0</v>
      </c>
      <c r="AZ527" s="152">
        <f t="shared" si="283"/>
        <v>0</v>
      </c>
      <c r="BA527" s="152">
        <f t="shared" si="283"/>
        <v>0</v>
      </c>
      <c r="BB527" s="152">
        <f t="shared" si="283"/>
        <v>0</v>
      </c>
      <c r="BC527" s="152">
        <f t="shared" si="283"/>
        <v>0</v>
      </c>
      <c r="BD527" s="152">
        <f t="shared" si="283"/>
        <v>0</v>
      </c>
      <c r="BE527" s="152">
        <f t="shared" si="283"/>
        <v>0</v>
      </c>
      <c r="BF527" s="152">
        <f t="shared" si="283"/>
        <v>0</v>
      </c>
      <c r="BG527" s="152">
        <f t="shared" si="283"/>
        <v>0</v>
      </c>
      <c r="BH527" s="152">
        <f t="shared" si="283"/>
        <v>0</v>
      </c>
      <c r="BI527" s="152">
        <f t="shared" si="283"/>
        <v>0</v>
      </c>
      <c r="BJ527" s="152">
        <f t="shared" si="283"/>
        <v>0</v>
      </c>
      <c r="BK527" s="152">
        <f t="shared" si="283"/>
        <v>0</v>
      </c>
      <c r="BL527" s="152">
        <f t="shared" si="283"/>
        <v>0</v>
      </c>
      <c r="BM527" s="152">
        <f t="shared" si="283"/>
        <v>0</v>
      </c>
      <c r="BN527" s="152">
        <f t="shared" si="283"/>
        <v>0</v>
      </c>
      <c r="BO527" s="152">
        <f t="shared" si="283"/>
        <v>0</v>
      </c>
      <c r="BP527" s="152">
        <f t="shared" si="283"/>
        <v>0</v>
      </c>
      <c r="BQ527" s="152">
        <f t="shared" si="283"/>
        <v>0</v>
      </c>
      <c r="BR527" s="152">
        <f t="shared" si="283"/>
        <v>0</v>
      </c>
      <c r="BS527" s="152">
        <f t="shared" si="283"/>
        <v>0</v>
      </c>
      <c r="BT527" s="152">
        <f t="shared" si="283"/>
        <v>0</v>
      </c>
      <c r="BU527" s="152">
        <f t="shared" si="283"/>
        <v>0</v>
      </c>
      <c r="BV527" s="152">
        <f t="shared" si="283"/>
        <v>0</v>
      </c>
      <c r="BW527" s="152">
        <f t="shared" si="283"/>
        <v>0</v>
      </c>
      <c r="BX527" s="152">
        <f t="shared" si="283"/>
        <v>0</v>
      </c>
      <c r="BY527" s="152">
        <f t="shared" si="283"/>
        <v>0</v>
      </c>
      <c r="BZ527" s="152">
        <f t="shared" si="283"/>
        <v>0</v>
      </c>
      <c r="CA527" s="152">
        <f t="shared" si="283"/>
        <v>0</v>
      </c>
      <c r="CB527" s="152">
        <f t="shared" si="283"/>
        <v>0</v>
      </c>
      <c r="CC527" s="152">
        <f t="shared" si="283"/>
        <v>0</v>
      </c>
      <c r="CD527" s="152">
        <f t="shared" si="283"/>
        <v>0</v>
      </c>
      <c r="CE527" s="152">
        <f t="shared" si="283"/>
        <v>0</v>
      </c>
      <c r="CF527" s="152">
        <f t="shared" si="283"/>
        <v>0</v>
      </c>
      <c r="CG527" s="152">
        <f t="shared" si="283"/>
        <v>0</v>
      </c>
    </row>
    <row r="528" spans="1:85" ht="14.1" hidden="1" customHeight="1" x14ac:dyDescent="0.2">
      <c r="A528" s="138">
        <f t="shared" si="280"/>
        <v>44</v>
      </c>
      <c r="B528" s="139"/>
      <c r="C528" s="140"/>
      <c r="D528" s="141" t="str">
        <f t="shared" si="282"/>
        <v>(2</v>
      </c>
      <c r="E528" s="141" t="str">
        <f t="shared" si="282"/>
        <v xml:space="preserve">תעודות חוב מסחריות: </v>
      </c>
      <c r="F528" s="141"/>
      <c r="G528" s="141"/>
      <c r="H528" s="141"/>
      <c r="I528" s="142"/>
      <c r="J528" s="152">
        <f t="shared" si="281"/>
        <v>0</v>
      </c>
      <c r="K528" s="152">
        <f t="shared" si="281"/>
        <v>0</v>
      </c>
      <c r="L528" s="152">
        <f t="shared" si="281"/>
        <v>0</v>
      </c>
      <c r="M528" s="152">
        <f t="shared" si="281"/>
        <v>0</v>
      </c>
      <c r="N528" s="152">
        <f t="shared" si="281"/>
        <v>0</v>
      </c>
      <c r="O528" s="152">
        <f t="shared" si="281"/>
        <v>0</v>
      </c>
      <c r="P528" s="152">
        <f t="shared" si="281"/>
        <v>0</v>
      </c>
      <c r="Q528" s="152">
        <f t="shared" si="281"/>
        <v>0</v>
      </c>
      <c r="R528" s="152">
        <f t="shared" si="281"/>
        <v>0</v>
      </c>
      <c r="S528" s="152">
        <f t="shared" si="281"/>
        <v>0</v>
      </c>
      <c r="T528" s="152">
        <f t="shared" si="281"/>
        <v>0</v>
      </c>
      <c r="U528" s="152">
        <f t="shared" si="281"/>
        <v>0</v>
      </c>
      <c r="V528" s="152">
        <f t="shared" si="281"/>
        <v>0</v>
      </c>
      <c r="W528" s="152">
        <f t="shared" si="281"/>
        <v>0</v>
      </c>
      <c r="X528" s="152">
        <f t="shared" si="281"/>
        <v>0</v>
      </c>
      <c r="Y528" s="152">
        <f t="shared" si="281"/>
        <v>0</v>
      </c>
      <c r="Z528" s="152">
        <f t="shared" ref="Z528:CG536" si="284">IF(Z507=0,0,Z507/Z$503)</f>
        <v>0</v>
      </c>
      <c r="AA528" s="152">
        <f t="shared" si="284"/>
        <v>0</v>
      </c>
      <c r="AB528" s="152">
        <f t="shared" si="284"/>
        <v>0</v>
      </c>
      <c r="AC528" s="152">
        <f t="shared" si="284"/>
        <v>0</v>
      </c>
      <c r="AD528" s="152">
        <f t="shared" si="284"/>
        <v>0</v>
      </c>
      <c r="AE528" s="152">
        <f t="shared" si="284"/>
        <v>0</v>
      </c>
      <c r="AF528" s="152">
        <f t="shared" si="284"/>
        <v>0</v>
      </c>
      <c r="AG528" s="152">
        <f t="shared" si="284"/>
        <v>0</v>
      </c>
      <c r="AH528" s="152">
        <f t="shared" si="284"/>
        <v>0</v>
      </c>
      <c r="AI528" s="152">
        <f t="shared" si="284"/>
        <v>0</v>
      </c>
      <c r="AJ528" s="152">
        <f t="shared" si="284"/>
        <v>0</v>
      </c>
      <c r="AK528" s="152">
        <f t="shared" si="284"/>
        <v>0</v>
      </c>
      <c r="AL528" s="152">
        <f t="shared" si="284"/>
        <v>0</v>
      </c>
      <c r="AM528" s="152">
        <f t="shared" si="284"/>
        <v>0</v>
      </c>
      <c r="AN528" s="152">
        <f t="shared" si="284"/>
        <v>0</v>
      </c>
      <c r="AO528" s="152">
        <f t="shared" si="284"/>
        <v>0</v>
      </c>
      <c r="AP528" s="152">
        <f t="shared" si="284"/>
        <v>0</v>
      </c>
      <c r="AQ528" s="152">
        <f t="shared" si="284"/>
        <v>0</v>
      </c>
      <c r="AR528" s="152">
        <f t="shared" si="284"/>
        <v>0</v>
      </c>
      <c r="AS528" s="152">
        <f t="shared" si="284"/>
        <v>0</v>
      </c>
      <c r="AT528" s="152">
        <f t="shared" si="284"/>
        <v>0</v>
      </c>
      <c r="AU528" s="152">
        <f t="shared" si="284"/>
        <v>0</v>
      </c>
      <c r="AV528" s="152">
        <f t="shared" si="284"/>
        <v>0</v>
      </c>
      <c r="AW528" s="152">
        <f t="shared" si="284"/>
        <v>0</v>
      </c>
      <c r="AX528" s="152">
        <f t="shared" si="284"/>
        <v>0</v>
      </c>
      <c r="AY528" s="152">
        <f t="shared" si="284"/>
        <v>0</v>
      </c>
      <c r="AZ528" s="152">
        <f t="shared" si="284"/>
        <v>0</v>
      </c>
      <c r="BA528" s="152">
        <f t="shared" si="284"/>
        <v>0</v>
      </c>
      <c r="BB528" s="152">
        <f t="shared" si="284"/>
        <v>0</v>
      </c>
      <c r="BC528" s="152">
        <f t="shared" si="283"/>
        <v>0</v>
      </c>
      <c r="BD528" s="152">
        <f t="shared" si="283"/>
        <v>0</v>
      </c>
      <c r="BE528" s="152">
        <f t="shared" si="283"/>
        <v>0</v>
      </c>
      <c r="BF528" s="152">
        <f t="shared" si="283"/>
        <v>0</v>
      </c>
      <c r="BG528" s="152">
        <f t="shared" si="283"/>
        <v>0</v>
      </c>
      <c r="BH528" s="152">
        <f t="shared" si="283"/>
        <v>0</v>
      </c>
      <c r="BI528" s="152">
        <f t="shared" si="283"/>
        <v>0</v>
      </c>
      <c r="BJ528" s="152">
        <f t="shared" si="283"/>
        <v>0</v>
      </c>
      <c r="BK528" s="152">
        <f t="shared" si="283"/>
        <v>0</v>
      </c>
      <c r="BL528" s="152">
        <f t="shared" si="283"/>
        <v>0</v>
      </c>
      <c r="BM528" s="152">
        <f t="shared" si="283"/>
        <v>0</v>
      </c>
      <c r="BN528" s="152">
        <f t="shared" si="283"/>
        <v>0</v>
      </c>
      <c r="BO528" s="152">
        <f t="shared" si="283"/>
        <v>0</v>
      </c>
      <c r="BP528" s="152">
        <f t="shared" si="283"/>
        <v>0</v>
      </c>
      <c r="BQ528" s="152">
        <f t="shared" si="283"/>
        <v>0</v>
      </c>
      <c r="BR528" s="152">
        <f t="shared" si="283"/>
        <v>0</v>
      </c>
      <c r="BS528" s="152">
        <f t="shared" si="283"/>
        <v>0</v>
      </c>
      <c r="BT528" s="152">
        <f t="shared" si="283"/>
        <v>0</v>
      </c>
      <c r="BU528" s="152">
        <f t="shared" si="283"/>
        <v>0</v>
      </c>
      <c r="BV528" s="152">
        <f t="shared" si="283"/>
        <v>0</v>
      </c>
      <c r="BW528" s="152">
        <f t="shared" si="283"/>
        <v>0</v>
      </c>
      <c r="BX528" s="152">
        <f t="shared" si="283"/>
        <v>0</v>
      </c>
      <c r="BY528" s="152">
        <f t="shared" si="283"/>
        <v>0</v>
      </c>
      <c r="BZ528" s="152">
        <f t="shared" si="283"/>
        <v>0</v>
      </c>
      <c r="CA528" s="152">
        <f t="shared" si="283"/>
        <v>0</v>
      </c>
      <c r="CB528" s="152">
        <f t="shared" si="283"/>
        <v>0</v>
      </c>
      <c r="CC528" s="152">
        <f t="shared" si="283"/>
        <v>0</v>
      </c>
      <c r="CD528" s="152">
        <f t="shared" si="283"/>
        <v>0</v>
      </c>
      <c r="CE528" s="152">
        <f t="shared" si="283"/>
        <v>0</v>
      </c>
      <c r="CF528" s="152">
        <f t="shared" si="283"/>
        <v>0</v>
      </c>
      <c r="CG528" s="152">
        <f t="shared" si="284"/>
        <v>0</v>
      </c>
    </row>
    <row r="529" spans="1:85" ht="14.1" hidden="1" customHeight="1" x14ac:dyDescent="0.2">
      <c r="A529" s="138">
        <f t="shared" si="280"/>
        <v>96</v>
      </c>
      <c r="B529" s="139"/>
      <c r="C529" s="140"/>
      <c r="D529" s="141" t="str">
        <f t="shared" si="282"/>
        <v>(3</v>
      </c>
      <c r="E529" s="141" t="str">
        <f t="shared" si="282"/>
        <v>אג"ח קונצרני:</v>
      </c>
      <c r="F529" s="141"/>
      <c r="G529" s="141"/>
      <c r="H529" s="141"/>
      <c r="I529" s="142"/>
      <c r="J529" s="152">
        <f t="shared" si="281"/>
        <v>0.18557350411829879</v>
      </c>
      <c r="K529" s="152">
        <f t="shared" si="281"/>
        <v>0</v>
      </c>
      <c r="L529" s="152">
        <f t="shared" si="281"/>
        <v>0.11325230866513351</v>
      </c>
      <c r="M529" s="152">
        <f t="shared" si="281"/>
        <v>0.12510192444633941</v>
      </c>
      <c r="N529" s="152">
        <f t="shared" si="281"/>
        <v>0</v>
      </c>
      <c r="O529" s="152">
        <f t="shared" si="281"/>
        <v>0.17099438826252186</v>
      </c>
      <c r="P529" s="152">
        <f t="shared" si="281"/>
        <v>1.1393125201549781E-2</v>
      </c>
      <c r="Q529" s="152">
        <f t="shared" si="281"/>
        <v>0.12563967487171257</v>
      </c>
      <c r="R529" s="152">
        <f t="shared" si="281"/>
        <v>0</v>
      </c>
      <c r="S529" s="152">
        <f t="shared" si="281"/>
        <v>0.14908405755676254</v>
      </c>
      <c r="T529" s="152">
        <f t="shared" si="281"/>
        <v>0</v>
      </c>
      <c r="U529" s="152">
        <f t="shared" si="281"/>
        <v>0.20854518030212571</v>
      </c>
      <c r="V529" s="152">
        <f t="shared" si="281"/>
        <v>0.23677996546312785</v>
      </c>
      <c r="W529" s="152">
        <f t="shared" si="281"/>
        <v>0</v>
      </c>
      <c r="X529" s="152">
        <f t="shared" si="281"/>
        <v>0.32128268585332592</v>
      </c>
      <c r="Y529" s="152">
        <f t="shared" si="281"/>
        <v>0.19172129103189361</v>
      </c>
      <c r="Z529" s="152">
        <f t="shared" si="284"/>
        <v>1.1880908702268513E-2</v>
      </c>
      <c r="AA529" s="152">
        <f t="shared" si="284"/>
        <v>0.36509021777216771</v>
      </c>
      <c r="AB529" s="152">
        <f t="shared" si="284"/>
        <v>0.18634142789197738</v>
      </c>
      <c r="AC529" s="152">
        <f t="shared" si="284"/>
        <v>5.711490034137421E-2</v>
      </c>
      <c r="AD529" s="152">
        <f t="shared" si="284"/>
        <v>0.28992266872658978</v>
      </c>
      <c r="AE529" s="152">
        <f t="shared" si="284"/>
        <v>0.16239156613959926</v>
      </c>
      <c r="AF529" s="152">
        <f t="shared" si="284"/>
        <v>0.16452842725657535</v>
      </c>
      <c r="AG529" s="152">
        <f t="shared" si="284"/>
        <v>0.17677573439127162</v>
      </c>
      <c r="AH529" s="152">
        <f t="shared" si="284"/>
        <v>0</v>
      </c>
      <c r="AI529" s="152">
        <f t="shared" si="284"/>
        <v>0.15188041615529085</v>
      </c>
      <c r="AJ529" s="152">
        <f t="shared" si="284"/>
        <v>0.13943327270760073</v>
      </c>
      <c r="AK529" s="152">
        <f t="shared" si="284"/>
        <v>0</v>
      </c>
      <c r="AL529" s="152">
        <f t="shared" si="284"/>
        <v>0</v>
      </c>
      <c r="AM529" s="152">
        <f t="shared" si="284"/>
        <v>0</v>
      </c>
      <c r="AN529" s="152">
        <f t="shared" si="284"/>
        <v>0</v>
      </c>
      <c r="AO529" s="152">
        <f t="shared" si="284"/>
        <v>0</v>
      </c>
      <c r="AP529" s="152">
        <f t="shared" si="284"/>
        <v>0</v>
      </c>
      <c r="AQ529" s="152">
        <f t="shared" si="284"/>
        <v>0</v>
      </c>
      <c r="AR529" s="152">
        <f t="shared" si="284"/>
        <v>0</v>
      </c>
      <c r="AS529" s="152">
        <f t="shared" si="284"/>
        <v>0</v>
      </c>
      <c r="AT529" s="152">
        <f t="shared" si="284"/>
        <v>0</v>
      </c>
      <c r="AU529" s="152">
        <f t="shared" si="284"/>
        <v>0</v>
      </c>
      <c r="AV529" s="152">
        <f t="shared" si="284"/>
        <v>0</v>
      </c>
      <c r="AW529" s="152">
        <f t="shared" si="284"/>
        <v>0</v>
      </c>
      <c r="AX529" s="152">
        <f t="shared" si="284"/>
        <v>0</v>
      </c>
      <c r="AY529" s="152">
        <f t="shared" si="284"/>
        <v>0</v>
      </c>
      <c r="AZ529" s="152">
        <f t="shared" si="284"/>
        <v>0</v>
      </c>
      <c r="BA529" s="152">
        <f t="shared" si="284"/>
        <v>0</v>
      </c>
      <c r="BB529" s="152">
        <f t="shared" si="284"/>
        <v>0</v>
      </c>
      <c r="BC529" s="152">
        <f t="shared" si="283"/>
        <v>0</v>
      </c>
      <c r="BD529" s="152">
        <f t="shared" si="283"/>
        <v>0</v>
      </c>
      <c r="BE529" s="152">
        <f t="shared" si="283"/>
        <v>0</v>
      </c>
      <c r="BF529" s="152">
        <f t="shared" si="283"/>
        <v>0</v>
      </c>
      <c r="BG529" s="152">
        <f t="shared" si="283"/>
        <v>0</v>
      </c>
      <c r="BH529" s="152">
        <f t="shared" si="283"/>
        <v>0</v>
      </c>
      <c r="BI529" s="152">
        <f t="shared" si="283"/>
        <v>0</v>
      </c>
      <c r="BJ529" s="152">
        <f t="shared" si="283"/>
        <v>0</v>
      </c>
      <c r="BK529" s="152">
        <f t="shared" si="283"/>
        <v>0</v>
      </c>
      <c r="BL529" s="152">
        <f t="shared" si="283"/>
        <v>0</v>
      </c>
      <c r="BM529" s="152">
        <f t="shared" si="283"/>
        <v>0</v>
      </c>
      <c r="BN529" s="152">
        <f t="shared" si="283"/>
        <v>0</v>
      </c>
      <c r="BO529" s="152">
        <f t="shared" si="283"/>
        <v>0</v>
      </c>
      <c r="BP529" s="152">
        <f t="shared" si="283"/>
        <v>0</v>
      </c>
      <c r="BQ529" s="152">
        <f t="shared" si="283"/>
        <v>0</v>
      </c>
      <c r="BR529" s="152">
        <f t="shared" si="283"/>
        <v>0</v>
      </c>
      <c r="BS529" s="152">
        <f t="shared" si="283"/>
        <v>0</v>
      </c>
      <c r="BT529" s="152">
        <f t="shared" si="283"/>
        <v>0</v>
      </c>
      <c r="BU529" s="152">
        <f t="shared" si="283"/>
        <v>0</v>
      </c>
      <c r="BV529" s="152">
        <f t="shared" si="283"/>
        <v>0</v>
      </c>
      <c r="BW529" s="152">
        <f t="shared" si="283"/>
        <v>0</v>
      </c>
      <c r="BX529" s="152">
        <f t="shared" si="283"/>
        <v>0</v>
      </c>
      <c r="BY529" s="152">
        <f t="shared" si="283"/>
        <v>0</v>
      </c>
      <c r="BZ529" s="152">
        <f t="shared" si="283"/>
        <v>0</v>
      </c>
      <c r="CA529" s="152">
        <f t="shared" si="283"/>
        <v>0</v>
      </c>
      <c r="CB529" s="152">
        <f t="shared" si="283"/>
        <v>0</v>
      </c>
      <c r="CC529" s="152">
        <f t="shared" si="283"/>
        <v>0</v>
      </c>
      <c r="CD529" s="152">
        <f t="shared" si="283"/>
        <v>0</v>
      </c>
      <c r="CE529" s="152">
        <f t="shared" si="283"/>
        <v>0</v>
      </c>
      <c r="CF529" s="152">
        <f t="shared" si="283"/>
        <v>0</v>
      </c>
      <c r="CG529" s="152">
        <f t="shared" si="284"/>
        <v>0</v>
      </c>
    </row>
    <row r="530" spans="1:85" ht="14.1" hidden="1" customHeight="1" x14ac:dyDescent="0.2">
      <c r="A530" s="138">
        <f t="shared" si="280"/>
        <v>155</v>
      </c>
      <c r="B530" s="139"/>
      <c r="C530" s="140"/>
      <c r="D530" s="141" t="str">
        <f t="shared" si="282"/>
        <v>4)</v>
      </c>
      <c r="E530" s="141" t="str">
        <f t="shared" si="282"/>
        <v>מניות (למעט חברות מוחזקות)</v>
      </c>
      <c r="F530" s="141"/>
      <c r="G530" s="141"/>
      <c r="H530" s="141"/>
      <c r="I530" s="142"/>
      <c r="J530" s="152">
        <f t="shared" si="281"/>
        <v>0.1907545919631167</v>
      </c>
      <c r="K530" s="152">
        <f t="shared" si="281"/>
        <v>0</v>
      </c>
      <c r="L530" s="152">
        <f t="shared" si="281"/>
        <v>0.18663451094245223</v>
      </c>
      <c r="M530" s="152">
        <f t="shared" si="281"/>
        <v>0.20371727450255858</v>
      </c>
      <c r="N530" s="152">
        <f t="shared" si="281"/>
        <v>0</v>
      </c>
      <c r="O530" s="152">
        <f t="shared" si="281"/>
        <v>4.8359161436628533E-5</v>
      </c>
      <c r="P530" s="152">
        <f t="shared" si="281"/>
        <v>0.34892195271160414</v>
      </c>
      <c r="Q530" s="152">
        <f t="shared" si="281"/>
        <v>0.18924705307902151</v>
      </c>
      <c r="R530" s="152">
        <f t="shared" si="281"/>
        <v>0</v>
      </c>
      <c r="S530" s="152">
        <f t="shared" si="281"/>
        <v>0</v>
      </c>
      <c r="T530" s="152">
        <f t="shared" si="281"/>
        <v>0.46815396495054246</v>
      </c>
      <c r="U530" s="152">
        <f t="shared" si="281"/>
        <v>0.19453029735136909</v>
      </c>
      <c r="V530" s="152">
        <f t="shared" si="281"/>
        <v>0</v>
      </c>
      <c r="W530" s="152">
        <f t="shared" si="281"/>
        <v>0.62581232972718404</v>
      </c>
      <c r="X530" s="152">
        <f t="shared" si="281"/>
        <v>0.25499564787750978</v>
      </c>
      <c r="Y530" s="152">
        <f t="shared" si="281"/>
        <v>0</v>
      </c>
      <c r="Z530" s="152">
        <f t="shared" si="284"/>
        <v>0.70903526453853549</v>
      </c>
      <c r="AA530" s="152">
        <f t="shared" si="284"/>
        <v>0.25033523310417422</v>
      </c>
      <c r="AB530" s="152">
        <f t="shared" si="284"/>
        <v>0</v>
      </c>
      <c r="AC530" s="152">
        <f t="shared" si="284"/>
        <v>0.45876516317950383</v>
      </c>
      <c r="AD530" s="152">
        <f t="shared" si="284"/>
        <v>0.19546913141968067</v>
      </c>
      <c r="AE530" s="152">
        <f t="shared" si="284"/>
        <v>0.18717367067265525</v>
      </c>
      <c r="AF530" s="152">
        <f t="shared" si="284"/>
        <v>0.15724363342944894</v>
      </c>
      <c r="AG530" s="152">
        <f t="shared" si="284"/>
        <v>9.7690995880908293E-2</v>
      </c>
      <c r="AH530" s="152">
        <f t="shared" si="284"/>
        <v>0</v>
      </c>
      <c r="AI530" s="152">
        <f t="shared" si="284"/>
        <v>5.3883932166167069E-2</v>
      </c>
      <c r="AJ530" s="152">
        <f t="shared" si="284"/>
        <v>0.12905527844461342</v>
      </c>
      <c r="AK530" s="152">
        <f t="shared" si="284"/>
        <v>0</v>
      </c>
      <c r="AL530" s="152">
        <f t="shared" si="284"/>
        <v>0</v>
      </c>
      <c r="AM530" s="152">
        <f t="shared" si="284"/>
        <v>0</v>
      </c>
      <c r="AN530" s="152">
        <f t="shared" si="284"/>
        <v>0</v>
      </c>
      <c r="AO530" s="152">
        <f t="shared" si="284"/>
        <v>0</v>
      </c>
      <c r="AP530" s="152">
        <f t="shared" si="284"/>
        <v>0</v>
      </c>
      <c r="AQ530" s="152">
        <f t="shared" si="284"/>
        <v>0</v>
      </c>
      <c r="AR530" s="152">
        <f t="shared" si="284"/>
        <v>0</v>
      </c>
      <c r="AS530" s="152">
        <f t="shared" si="284"/>
        <v>0</v>
      </c>
      <c r="AT530" s="152">
        <f t="shared" si="284"/>
        <v>0</v>
      </c>
      <c r="AU530" s="152">
        <f t="shared" si="284"/>
        <v>0</v>
      </c>
      <c r="AV530" s="152">
        <f t="shared" si="284"/>
        <v>0</v>
      </c>
      <c r="AW530" s="152">
        <f t="shared" si="284"/>
        <v>0</v>
      </c>
      <c r="AX530" s="152">
        <f t="shared" si="284"/>
        <v>0</v>
      </c>
      <c r="AY530" s="152">
        <f t="shared" si="284"/>
        <v>0</v>
      </c>
      <c r="AZ530" s="152">
        <f t="shared" si="284"/>
        <v>0</v>
      </c>
      <c r="BA530" s="152">
        <f t="shared" si="284"/>
        <v>0</v>
      </c>
      <c r="BB530" s="152">
        <f t="shared" si="284"/>
        <v>0</v>
      </c>
      <c r="BC530" s="152">
        <f t="shared" si="283"/>
        <v>0</v>
      </c>
      <c r="BD530" s="152">
        <f t="shared" si="283"/>
        <v>0</v>
      </c>
      <c r="BE530" s="152">
        <f t="shared" si="283"/>
        <v>0</v>
      </c>
      <c r="BF530" s="152">
        <f t="shared" si="283"/>
        <v>0</v>
      </c>
      <c r="BG530" s="152">
        <f t="shared" si="283"/>
        <v>0</v>
      </c>
      <c r="BH530" s="152">
        <f t="shared" si="283"/>
        <v>0</v>
      </c>
      <c r="BI530" s="152">
        <f t="shared" si="283"/>
        <v>0</v>
      </c>
      <c r="BJ530" s="152">
        <f t="shared" si="283"/>
        <v>0</v>
      </c>
      <c r="BK530" s="152">
        <f t="shared" si="283"/>
        <v>0</v>
      </c>
      <c r="BL530" s="152">
        <f t="shared" si="283"/>
        <v>0</v>
      </c>
      <c r="BM530" s="152">
        <f t="shared" si="283"/>
        <v>0</v>
      </c>
      <c r="BN530" s="152">
        <f t="shared" si="283"/>
        <v>0</v>
      </c>
      <c r="BO530" s="152">
        <f t="shared" si="283"/>
        <v>0</v>
      </c>
      <c r="BP530" s="152">
        <f t="shared" si="283"/>
        <v>0</v>
      </c>
      <c r="BQ530" s="152">
        <f t="shared" si="283"/>
        <v>0</v>
      </c>
      <c r="BR530" s="152">
        <f t="shared" si="283"/>
        <v>0</v>
      </c>
      <c r="BS530" s="152">
        <f t="shared" si="283"/>
        <v>0</v>
      </c>
      <c r="BT530" s="152">
        <f t="shared" si="283"/>
        <v>0</v>
      </c>
      <c r="BU530" s="152">
        <f t="shared" si="283"/>
        <v>0</v>
      </c>
      <c r="BV530" s="152">
        <f t="shared" si="283"/>
        <v>0</v>
      </c>
      <c r="BW530" s="152">
        <f t="shared" si="283"/>
        <v>0</v>
      </c>
      <c r="BX530" s="152">
        <f t="shared" si="283"/>
        <v>0</v>
      </c>
      <c r="BY530" s="152">
        <f t="shared" si="283"/>
        <v>0</v>
      </c>
      <c r="BZ530" s="152">
        <f t="shared" si="283"/>
        <v>0</v>
      </c>
      <c r="CA530" s="152">
        <f t="shared" si="283"/>
        <v>0</v>
      </c>
      <c r="CB530" s="152">
        <f t="shared" si="283"/>
        <v>0</v>
      </c>
      <c r="CC530" s="152">
        <f t="shared" si="283"/>
        <v>0</v>
      </c>
      <c r="CD530" s="152">
        <f t="shared" si="283"/>
        <v>0</v>
      </c>
      <c r="CE530" s="152">
        <f t="shared" si="283"/>
        <v>0</v>
      </c>
      <c r="CF530" s="152">
        <f t="shared" si="283"/>
        <v>0</v>
      </c>
      <c r="CG530" s="152">
        <f t="shared" si="284"/>
        <v>0</v>
      </c>
    </row>
    <row r="531" spans="1:85" ht="14.1" hidden="1" customHeight="1" x14ac:dyDescent="0.2">
      <c r="A531" s="138">
        <f t="shared" si="280"/>
        <v>175</v>
      </c>
      <c r="B531" s="139"/>
      <c r="C531" s="140"/>
      <c r="D531" s="141" t="str">
        <f t="shared" si="282"/>
        <v>5)</v>
      </c>
      <c r="E531" s="141" t="str">
        <f t="shared" si="282"/>
        <v>השקעות בתעודות סל</v>
      </c>
      <c r="F531" s="141"/>
      <c r="G531" s="141"/>
      <c r="H531" s="141"/>
      <c r="I531" s="142"/>
      <c r="J531" s="152">
        <f t="shared" si="281"/>
        <v>0.10937261696339799</v>
      </c>
      <c r="K531" s="152">
        <f t="shared" si="281"/>
        <v>0</v>
      </c>
      <c r="L531" s="152">
        <f t="shared" si="281"/>
        <v>0.15504778264804114</v>
      </c>
      <c r="M531" s="152">
        <f t="shared" si="281"/>
        <v>0.18508920677092794</v>
      </c>
      <c r="N531" s="152">
        <f t="shared" si="281"/>
        <v>0</v>
      </c>
      <c r="O531" s="152">
        <f t="shared" si="281"/>
        <v>3.3767647337072915E-3</v>
      </c>
      <c r="P531" s="152">
        <f t="shared" si="281"/>
        <v>0.48939160357273442</v>
      </c>
      <c r="Q531" s="152">
        <f t="shared" si="281"/>
        <v>0.17486394435999514</v>
      </c>
      <c r="R531" s="152">
        <f t="shared" si="281"/>
        <v>0</v>
      </c>
      <c r="S531" s="152">
        <f t="shared" si="281"/>
        <v>1.0016778474518793E-2</v>
      </c>
      <c r="T531" s="152">
        <f t="shared" si="281"/>
        <v>9.922723399644047E-2</v>
      </c>
      <c r="U531" s="152">
        <f t="shared" si="281"/>
        <v>4.571183413194424E-2</v>
      </c>
      <c r="V531" s="152">
        <f t="shared" si="281"/>
        <v>0</v>
      </c>
      <c r="W531" s="152">
        <f t="shared" si="281"/>
        <v>0.34326375652367519</v>
      </c>
      <c r="X531" s="152">
        <f t="shared" si="281"/>
        <v>0.13210642172061365</v>
      </c>
      <c r="Y531" s="152">
        <f t="shared" si="281"/>
        <v>9.3541347580651643E-4</v>
      </c>
      <c r="Z531" s="152">
        <f t="shared" si="284"/>
        <v>0.24531929263746222</v>
      </c>
      <c r="AA531" s="152">
        <f t="shared" si="284"/>
        <v>0.1316808259053622</v>
      </c>
      <c r="AB531" s="152">
        <f t="shared" si="284"/>
        <v>0</v>
      </c>
      <c r="AC531" s="152">
        <f t="shared" si="284"/>
        <v>0.24166589597430196</v>
      </c>
      <c r="AD531" s="152">
        <f t="shared" si="284"/>
        <v>0.10459468375511806</v>
      </c>
      <c r="AE531" s="152">
        <f t="shared" si="284"/>
        <v>0.27618097390129792</v>
      </c>
      <c r="AF531" s="152">
        <f t="shared" si="284"/>
        <v>0.25516904225370801</v>
      </c>
      <c r="AG531" s="152">
        <f t="shared" si="284"/>
        <v>0.22728559486948702</v>
      </c>
      <c r="AH531" s="152">
        <f t="shared" si="284"/>
        <v>0</v>
      </c>
      <c r="AI531" s="152">
        <f t="shared" si="284"/>
        <v>0.22870797355541791</v>
      </c>
      <c r="AJ531" s="152">
        <f t="shared" si="284"/>
        <v>0.44292459400054462</v>
      </c>
      <c r="AK531" s="152">
        <f t="shared" si="284"/>
        <v>0</v>
      </c>
      <c r="AL531" s="152">
        <f t="shared" si="284"/>
        <v>0</v>
      </c>
      <c r="AM531" s="152">
        <f t="shared" si="284"/>
        <v>0</v>
      </c>
      <c r="AN531" s="152">
        <f t="shared" si="284"/>
        <v>0</v>
      </c>
      <c r="AO531" s="152">
        <f t="shared" si="284"/>
        <v>0</v>
      </c>
      <c r="AP531" s="152">
        <f t="shared" si="284"/>
        <v>0</v>
      </c>
      <c r="AQ531" s="152">
        <f t="shared" si="284"/>
        <v>0</v>
      </c>
      <c r="AR531" s="152">
        <f t="shared" si="284"/>
        <v>0</v>
      </c>
      <c r="AS531" s="152">
        <f t="shared" si="284"/>
        <v>0</v>
      </c>
      <c r="AT531" s="152">
        <f t="shared" si="284"/>
        <v>0</v>
      </c>
      <c r="AU531" s="152">
        <f t="shared" si="284"/>
        <v>0</v>
      </c>
      <c r="AV531" s="152">
        <f t="shared" si="284"/>
        <v>0</v>
      </c>
      <c r="AW531" s="152">
        <f t="shared" si="284"/>
        <v>0</v>
      </c>
      <c r="AX531" s="152">
        <f t="shared" si="284"/>
        <v>0</v>
      </c>
      <c r="AY531" s="152">
        <f t="shared" si="284"/>
        <v>0</v>
      </c>
      <c r="AZ531" s="152">
        <f t="shared" si="284"/>
        <v>0</v>
      </c>
      <c r="BA531" s="152">
        <f t="shared" si="284"/>
        <v>0</v>
      </c>
      <c r="BB531" s="152">
        <f t="shared" si="284"/>
        <v>0</v>
      </c>
      <c r="BC531" s="152">
        <f t="shared" si="283"/>
        <v>0</v>
      </c>
      <c r="BD531" s="152">
        <f t="shared" si="283"/>
        <v>0</v>
      </c>
      <c r="BE531" s="152">
        <f t="shared" si="283"/>
        <v>0</v>
      </c>
      <c r="BF531" s="152">
        <f t="shared" si="283"/>
        <v>0</v>
      </c>
      <c r="BG531" s="152">
        <f t="shared" si="283"/>
        <v>0</v>
      </c>
      <c r="BH531" s="152">
        <f t="shared" si="283"/>
        <v>0</v>
      </c>
      <c r="BI531" s="152">
        <f t="shared" si="283"/>
        <v>0</v>
      </c>
      <c r="BJ531" s="152">
        <f t="shared" si="283"/>
        <v>0</v>
      </c>
      <c r="BK531" s="152">
        <f t="shared" si="283"/>
        <v>0</v>
      </c>
      <c r="BL531" s="152">
        <f t="shared" si="283"/>
        <v>0</v>
      </c>
      <c r="BM531" s="152">
        <f t="shared" si="283"/>
        <v>0</v>
      </c>
      <c r="BN531" s="152">
        <f t="shared" si="283"/>
        <v>0</v>
      </c>
      <c r="BO531" s="152">
        <f t="shared" si="283"/>
        <v>0</v>
      </c>
      <c r="BP531" s="152">
        <f t="shared" si="283"/>
        <v>0</v>
      </c>
      <c r="BQ531" s="152">
        <f t="shared" si="283"/>
        <v>0</v>
      </c>
      <c r="BR531" s="152">
        <f t="shared" si="283"/>
        <v>0</v>
      </c>
      <c r="BS531" s="152">
        <f t="shared" si="283"/>
        <v>0</v>
      </c>
      <c r="BT531" s="152">
        <f t="shared" si="283"/>
        <v>0</v>
      </c>
      <c r="BU531" s="152">
        <f t="shared" si="283"/>
        <v>0</v>
      </c>
      <c r="BV531" s="152">
        <f t="shared" si="283"/>
        <v>0</v>
      </c>
      <c r="BW531" s="152">
        <f t="shared" si="283"/>
        <v>0</v>
      </c>
      <c r="BX531" s="152">
        <f t="shared" si="283"/>
        <v>0</v>
      </c>
      <c r="BY531" s="152">
        <f t="shared" si="283"/>
        <v>0</v>
      </c>
      <c r="BZ531" s="152">
        <f t="shared" si="283"/>
        <v>0</v>
      </c>
      <c r="CA531" s="152">
        <f t="shared" si="283"/>
        <v>0</v>
      </c>
      <c r="CB531" s="152">
        <f t="shared" si="283"/>
        <v>0</v>
      </c>
      <c r="CC531" s="152">
        <f t="shared" si="283"/>
        <v>0</v>
      </c>
      <c r="CD531" s="152">
        <f t="shared" si="283"/>
        <v>0</v>
      </c>
      <c r="CE531" s="152">
        <f t="shared" si="283"/>
        <v>0</v>
      </c>
      <c r="CF531" s="152">
        <f t="shared" si="283"/>
        <v>0</v>
      </c>
      <c r="CG531" s="152">
        <f t="shared" si="284"/>
        <v>0</v>
      </c>
    </row>
    <row r="532" spans="1:85" ht="14.1" hidden="1" customHeight="1" x14ac:dyDescent="0.2">
      <c r="A532" s="138">
        <f t="shared" si="280"/>
        <v>189</v>
      </c>
      <c r="B532" s="139"/>
      <c r="C532" s="140"/>
      <c r="D532" s="141" t="str">
        <f t="shared" si="282"/>
        <v>6)</v>
      </c>
      <c r="E532" s="141" t="str">
        <f t="shared" si="282"/>
        <v>תעודות השתתפות בקרנות נאמנות</v>
      </c>
      <c r="F532" s="141"/>
      <c r="G532" s="141"/>
      <c r="H532" s="141"/>
      <c r="I532" s="142"/>
      <c r="J532" s="152">
        <f t="shared" si="281"/>
        <v>1.5407588563875568E-2</v>
      </c>
      <c r="K532" s="152">
        <f t="shared" si="281"/>
        <v>0</v>
      </c>
      <c r="L532" s="152">
        <f t="shared" si="281"/>
        <v>1.5084433625173962E-2</v>
      </c>
      <c r="M532" s="152">
        <f t="shared" si="281"/>
        <v>1.4979085135582475E-2</v>
      </c>
      <c r="N532" s="152">
        <f t="shared" si="281"/>
        <v>0</v>
      </c>
      <c r="O532" s="152">
        <f t="shared" si="281"/>
        <v>0</v>
      </c>
      <c r="P532" s="152">
        <f t="shared" si="281"/>
        <v>1.9444510488962931E-2</v>
      </c>
      <c r="Q532" s="152">
        <f t="shared" si="281"/>
        <v>1.4047113617906361E-2</v>
      </c>
      <c r="R532" s="152">
        <f t="shared" si="281"/>
        <v>0</v>
      </c>
      <c r="S532" s="152">
        <f t="shared" si="281"/>
        <v>2.5475862073941181E-2</v>
      </c>
      <c r="T532" s="152">
        <f t="shared" si="281"/>
        <v>3.6257460515260145E-2</v>
      </c>
      <c r="U532" s="152">
        <f t="shared" si="281"/>
        <v>3.0152190756652483E-2</v>
      </c>
      <c r="V532" s="152">
        <f t="shared" si="281"/>
        <v>0</v>
      </c>
      <c r="W532" s="152">
        <f t="shared" si="281"/>
        <v>3.5721622572925109E-3</v>
      </c>
      <c r="X532" s="152">
        <f t="shared" si="281"/>
        <v>1.8913174683323406E-3</v>
      </c>
      <c r="Y532" s="152">
        <f t="shared" si="281"/>
        <v>0</v>
      </c>
      <c r="Z532" s="152">
        <f t="shared" si="284"/>
        <v>0</v>
      </c>
      <c r="AA532" s="152">
        <f t="shared" si="284"/>
        <v>0</v>
      </c>
      <c r="AB532" s="152">
        <f t="shared" si="284"/>
        <v>0</v>
      </c>
      <c r="AC532" s="152">
        <f t="shared" si="284"/>
        <v>0</v>
      </c>
      <c r="AD532" s="152">
        <f t="shared" si="284"/>
        <v>0</v>
      </c>
      <c r="AE532" s="152">
        <f t="shared" si="284"/>
        <v>9.2869125290768791E-3</v>
      </c>
      <c r="AF532" s="152">
        <f t="shared" si="284"/>
        <v>7.8139541747611948E-3</v>
      </c>
      <c r="AG532" s="152">
        <f t="shared" si="284"/>
        <v>4.841580647189681E-3</v>
      </c>
      <c r="AH532" s="152">
        <f t="shared" si="284"/>
        <v>0</v>
      </c>
      <c r="AI532" s="152">
        <f t="shared" si="284"/>
        <v>1.6532630920656453E-3</v>
      </c>
      <c r="AJ532" s="152">
        <f t="shared" si="284"/>
        <v>0</v>
      </c>
      <c r="AK532" s="152">
        <f t="shared" si="284"/>
        <v>0</v>
      </c>
      <c r="AL532" s="152">
        <f t="shared" si="284"/>
        <v>0</v>
      </c>
      <c r="AM532" s="152">
        <f t="shared" si="284"/>
        <v>0</v>
      </c>
      <c r="AN532" s="152">
        <f t="shared" si="284"/>
        <v>0</v>
      </c>
      <c r="AO532" s="152">
        <f t="shared" si="284"/>
        <v>0</v>
      </c>
      <c r="AP532" s="152">
        <f t="shared" si="284"/>
        <v>0</v>
      </c>
      <c r="AQ532" s="152">
        <f t="shared" si="284"/>
        <v>0</v>
      </c>
      <c r="AR532" s="152">
        <f t="shared" si="284"/>
        <v>0</v>
      </c>
      <c r="AS532" s="152">
        <f t="shared" si="284"/>
        <v>0</v>
      </c>
      <c r="AT532" s="152">
        <f t="shared" si="284"/>
        <v>0</v>
      </c>
      <c r="AU532" s="152">
        <f t="shared" si="284"/>
        <v>0</v>
      </c>
      <c r="AV532" s="152">
        <f t="shared" si="284"/>
        <v>0</v>
      </c>
      <c r="AW532" s="152">
        <f t="shared" si="284"/>
        <v>0</v>
      </c>
      <c r="AX532" s="152">
        <f t="shared" si="284"/>
        <v>0</v>
      </c>
      <c r="AY532" s="152">
        <f t="shared" si="284"/>
        <v>0</v>
      </c>
      <c r="AZ532" s="152">
        <f t="shared" si="284"/>
        <v>0</v>
      </c>
      <c r="BA532" s="152">
        <f t="shared" si="284"/>
        <v>0</v>
      </c>
      <c r="BB532" s="152">
        <f t="shared" si="284"/>
        <v>0</v>
      </c>
      <c r="BC532" s="152">
        <f t="shared" si="283"/>
        <v>0</v>
      </c>
      <c r="BD532" s="152">
        <f t="shared" si="283"/>
        <v>0</v>
      </c>
      <c r="BE532" s="152">
        <f t="shared" si="283"/>
        <v>0</v>
      </c>
      <c r="BF532" s="152">
        <f t="shared" si="283"/>
        <v>0</v>
      </c>
      <c r="BG532" s="152">
        <f t="shared" si="283"/>
        <v>0</v>
      </c>
      <c r="BH532" s="152">
        <f t="shared" si="283"/>
        <v>0</v>
      </c>
      <c r="BI532" s="152">
        <f t="shared" si="283"/>
        <v>0</v>
      </c>
      <c r="BJ532" s="152">
        <f t="shared" si="283"/>
        <v>0</v>
      </c>
      <c r="BK532" s="152">
        <f t="shared" si="283"/>
        <v>0</v>
      </c>
      <c r="BL532" s="152">
        <f t="shared" si="283"/>
        <v>0</v>
      </c>
      <c r="BM532" s="152">
        <f t="shared" si="283"/>
        <v>0</v>
      </c>
      <c r="BN532" s="152">
        <f t="shared" si="283"/>
        <v>0</v>
      </c>
      <c r="BO532" s="152">
        <f t="shared" si="283"/>
        <v>0</v>
      </c>
      <c r="BP532" s="152">
        <f t="shared" si="283"/>
        <v>0</v>
      </c>
      <c r="BQ532" s="152">
        <f t="shared" si="283"/>
        <v>0</v>
      </c>
      <c r="BR532" s="152">
        <f t="shared" si="283"/>
        <v>0</v>
      </c>
      <c r="BS532" s="152">
        <f t="shared" si="283"/>
        <v>0</v>
      </c>
      <c r="BT532" s="152">
        <f t="shared" si="283"/>
        <v>0</v>
      </c>
      <c r="BU532" s="152">
        <f t="shared" si="283"/>
        <v>0</v>
      </c>
      <c r="BV532" s="152">
        <f t="shared" si="283"/>
        <v>0</v>
      </c>
      <c r="BW532" s="152">
        <f t="shared" si="283"/>
        <v>0</v>
      </c>
      <c r="BX532" s="152">
        <f t="shared" si="283"/>
        <v>0</v>
      </c>
      <c r="BY532" s="152">
        <f t="shared" si="283"/>
        <v>0</v>
      </c>
      <c r="BZ532" s="152">
        <f t="shared" si="283"/>
        <v>0</v>
      </c>
      <c r="CA532" s="152">
        <f t="shared" si="283"/>
        <v>0</v>
      </c>
      <c r="CB532" s="152">
        <f t="shared" si="283"/>
        <v>0</v>
      </c>
      <c r="CC532" s="152">
        <f t="shared" si="283"/>
        <v>0</v>
      </c>
      <c r="CD532" s="152">
        <f t="shared" si="283"/>
        <v>0</v>
      </c>
      <c r="CE532" s="152">
        <f t="shared" si="283"/>
        <v>0</v>
      </c>
      <c r="CF532" s="152">
        <f t="shared" si="283"/>
        <v>0</v>
      </c>
      <c r="CG532" s="152">
        <f t="shared" si="284"/>
        <v>0</v>
      </c>
    </row>
    <row r="533" spans="1:85" ht="14.1" hidden="1" customHeight="1" x14ac:dyDescent="0.2">
      <c r="A533" s="138">
        <f t="shared" si="280"/>
        <v>197</v>
      </c>
      <c r="B533" s="139"/>
      <c r="C533" s="140"/>
      <c r="D533" s="141" t="str">
        <f t="shared" si="282"/>
        <v>7)</v>
      </c>
      <c r="E533" s="141" t="str">
        <f t="shared" si="282"/>
        <v>קרנות השקעה</v>
      </c>
      <c r="F533" s="141"/>
      <c r="G533" s="141"/>
      <c r="H533" s="141"/>
      <c r="I533" s="142"/>
      <c r="J533" s="152">
        <f t="shared" si="281"/>
        <v>2.9446872540646884E-2</v>
      </c>
      <c r="K533" s="152">
        <f t="shared" si="281"/>
        <v>0</v>
      </c>
      <c r="L533" s="152">
        <f t="shared" si="281"/>
        <v>6.53625171038624E-2</v>
      </c>
      <c r="M533" s="152">
        <f t="shared" si="281"/>
        <v>9.9262104654019981E-2</v>
      </c>
      <c r="N533" s="152">
        <f t="shared" si="281"/>
        <v>0</v>
      </c>
      <c r="O533" s="152">
        <f t="shared" si="281"/>
        <v>0</v>
      </c>
      <c r="P533" s="152">
        <f t="shared" si="281"/>
        <v>1.70340751410611E-2</v>
      </c>
      <c r="Q533" s="152">
        <f t="shared" si="281"/>
        <v>8.920423506802852E-2</v>
      </c>
      <c r="R533" s="152">
        <f t="shared" si="281"/>
        <v>0</v>
      </c>
      <c r="S533" s="152">
        <f t="shared" si="281"/>
        <v>0</v>
      </c>
      <c r="T533" s="152">
        <f t="shared" si="281"/>
        <v>0</v>
      </c>
      <c r="U533" s="152">
        <f t="shared" si="281"/>
        <v>1.7041989040317439E-3</v>
      </c>
      <c r="V533" s="152">
        <f t="shared" si="281"/>
        <v>0</v>
      </c>
      <c r="W533" s="152">
        <f t="shared" si="281"/>
        <v>0</v>
      </c>
      <c r="X533" s="152">
        <f t="shared" si="281"/>
        <v>0</v>
      </c>
      <c r="Y533" s="152">
        <f t="shared" si="281"/>
        <v>0</v>
      </c>
      <c r="Z533" s="152">
        <f t="shared" si="284"/>
        <v>0</v>
      </c>
      <c r="AA533" s="152">
        <f t="shared" si="284"/>
        <v>0</v>
      </c>
      <c r="AB533" s="152">
        <f t="shared" si="284"/>
        <v>0</v>
      </c>
      <c r="AC533" s="152">
        <f t="shared" si="284"/>
        <v>0</v>
      </c>
      <c r="AD533" s="152">
        <f t="shared" si="284"/>
        <v>0</v>
      </c>
      <c r="AE533" s="152">
        <f t="shared" si="284"/>
        <v>5.7656873492397072E-2</v>
      </c>
      <c r="AF533" s="152">
        <f t="shared" si="284"/>
        <v>5.4420860368844977E-2</v>
      </c>
      <c r="AG533" s="152">
        <f t="shared" si="284"/>
        <v>5.953274872098388E-2</v>
      </c>
      <c r="AH533" s="152">
        <f t="shared" si="284"/>
        <v>0</v>
      </c>
      <c r="AI533" s="152">
        <f t="shared" si="284"/>
        <v>4.031459636277436E-2</v>
      </c>
      <c r="AJ533" s="152">
        <f t="shared" si="284"/>
        <v>0</v>
      </c>
      <c r="AK533" s="152">
        <f t="shared" si="284"/>
        <v>0</v>
      </c>
      <c r="AL533" s="152">
        <f t="shared" si="284"/>
        <v>0</v>
      </c>
      <c r="AM533" s="152">
        <f t="shared" si="284"/>
        <v>0</v>
      </c>
      <c r="AN533" s="152">
        <f t="shared" si="284"/>
        <v>0</v>
      </c>
      <c r="AO533" s="152">
        <f t="shared" si="284"/>
        <v>0</v>
      </c>
      <c r="AP533" s="152">
        <f t="shared" si="284"/>
        <v>0</v>
      </c>
      <c r="AQ533" s="152">
        <f t="shared" si="284"/>
        <v>0</v>
      </c>
      <c r="AR533" s="152">
        <f t="shared" si="284"/>
        <v>0</v>
      </c>
      <c r="AS533" s="152">
        <f t="shared" si="284"/>
        <v>0</v>
      </c>
      <c r="AT533" s="152">
        <f t="shared" si="284"/>
        <v>0</v>
      </c>
      <c r="AU533" s="152">
        <f t="shared" si="284"/>
        <v>0</v>
      </c>
      <c r="AV533" s="152">
        <f t="shared" si="284"/>
        <v>0</v>
      </c>
      <c r="AW533" s="152">
        <f t="shared" si="284"/>
        <v>0</v>
      </c>
      <c r="AX533" s="152">
        <f t="shared" si="284"/>
        <v>0</v>
      </c>
      <c r="AY533" s="152">
        <f t="shared" si="284"/>
        <v>0</v>
      </c>
      <c r="AZ533" s="152">
        <f t="shared" si="284"/>
        <v>0</v>
      </c>
      <c r="BA533" s="152">
        <f t="shared" si="284"/>
        <v>0</v>
      </c>
      <c r="BB533" s="152">
        <f t="shared" si="284"/>
        <v>0</v>
      </c>
      <c r="BC533" s="152">
        <f t="shared" si="283"/>
        <v>0</v>
      </c>
      <c r="BD533" s="152">
        <f t="shared" si="283"/>
        <v>0</v>
      </c>
      <c r="BE533" s="152">
        <f t="shared" si="283"/>
        <v>0</v>
      </c>
      <c r="BF533" s="152">
        <f t="shared" si="283"/>
        <v>0</v>
      </c>
      <c r="BG533" s="152">
        <f t="shared" si="283"/>
        <v>0</v>
      </c>
      <c r="BH533" s="152">
        <f t="shared" si="283"/>
        <v>0</v>
      </c>
      <c r="BI533" s="152">
        <f t="shared" si="283"/>
        <v>0</v>
      </c>
      <c r="BJ533" s="152">
        <f t="shared" si="283"/>
        <v>0</v>
      </c>
      <c r="BK533" s="152">
        <f t="shared" si="283"/>
        <v>0</v>
      </c>
      <c r="BL533" s="152">
        <f t="shared" si="283"/>
        <v>0</v>
      </c>
      <c r="BM533" s="152">
        <f t="shared" si="283"/>
        <v>0</v>
      </c>
      <c r="BN533" s="152">
        <f t="shared" si="283"/>
        <v>0</v>
      </c>
      <c r="BO533" s="152">
        <f t="shared" si="283"/>
        <v>0</v>
      </c>
      <c r="BP533" s="152">
        <f t="shared" si="283"/>
        <v>0</v>
      </c>
      <c r="BQ533" s="152">
        <f t="shared" si="283"/>
        <v>0</v>
      </c>
      <c r="BR533" s="152">
        <f t="shared" si="283"/>
        <v>0</v>
      </c>
      <c r="BS533" s="152">
        <f t="shared" si="283"/>
        <v>0</v>
      </c>
      <c r="BT533" s="152">
        <f t="shared" si="283"/>
        <v>0</v>
      </c>
      <c r="BU533" s="152">
        <f t="shared" si="283"/>
        <v>0</v>
      </c>
      <c r="BV533" s="152">
        <f t="shared" si="283"/>
        <v>0</v>
      </c>
      <c r="BW533" s="152">
        <f t="shared" si="283"/>
        <v>0</v>
      </c>
      <c r="BX533" s="152">
        <f t="shared" si="283"/>
        <v>0</v>
      </c>
      <c r="BY533" s="152">
        <f t="shared" si="283"/>
        <v>0</v>
      </c>
      <c r="BZ533" s="152">
        <f t="shared" si="283"/>
        <v>0</v>
      </c>
      <c r="CA533" s="152">
        <f t="shared" si="283"/>
        <v>0</v>
      </c>
      <c r="CB533" s="152">
        <f t="shared" si="283"/>
        <v>0</v>
      </c>
      <c r="CC533" s="152">
        <f t="shared" si="283"/>
        <v>0</v>
      </c>
      <c r="CD533" s="152">
        <f t="shared" si="283"/>
        <v>0</v>
      </c>
      <c r="CE533" s="152">
        <f t="shared" si="283"/>
        <v>0</v>
      </c>
      <c r="CF533" s="152">
        <f t="shared" si="283"/>
        <v>0</v>
      </c>
      <c r="CG533" s="152">
        <f t="shared" si="284"/>
        <v>0</v>
      </c>
    </row>
    <row r="534" spans="1:85" ht="14.1" hidden="1" customHeight="1" x14ac:dyDescent="0.2">
      <c r="A534" s="138">
        <f t="shared" si="280"/>
        <v>209</v>
      </c>
      <c r="B534" s="139"/>
      <c r="C534" s="140"/>
      <c r="D534" s="141" t="str">
        <f t="shared" si="282"/>
        <v>8)</v>
      </c>
      <c r="E534" s="141" t="str">
        <f t="shared" si="282"/>
        <v>כתבי אופציה (WARRANTS)</v>
      </c>
      <c r="F534" s="141"/>
      <c r="G534" s="141"/>
      <c r="H534" s="141"/>
      <c r="I534" s="142"/>
      <c r="J534" s="152">
        <f t="shared" si="281"/>
        <v>3.3209213891706479E-4</v>
      </c>
      <c r="K534" s="152">
        <f t="shared" si="281"/>
        <v>0</v>
      </c>
      <c r="L534" s="152">
        <f t="shared" si="281"/>
        <v>0</v>
      </c>
      <c r="M534" s="152">
        <f t="shared" si="281"/>
        <v>1.0521850112140149E-3</v>
      </c>
      <c r="N534" s="152">
        <f t="shared" si="281"/>
        <v>0</v>
      </c>
      <c r="O534" s="152">
        <f t="shared" si="281"/>
        <v>1.7327083664703792E-4</v>
      </c>
      <c r="P534" s="152">
        <f t="shared" si="281"/>
        <v>3.4953894890373238E-4</v>
      </c>
      <c r="Q534" s="152">
        <f t="shared" si="281"/>
        <v>6.1000541181088471E-4</v>
      </c>
      <c r="R534" s="152">
        <f t="shared" si="281"/>
        <v>0</v>
      </c>
      <c r="S534" s="152">
        <f t="shared" si="281"/>
        <v>0</v>
      </c>
      <c r="T534" s="152">
        <f t="shared" si="281"/>
        <v>0</v>
      </c>
      <c r="U534" s="152">
        <f t="shared" si="281"/>
        <v>2.177874937294895E-4</v>
      </c>
      <c r="V534" s="152">
        <f t="shared" si="281"/>
        <v>0</v>
      </c>
      <c r="W534" s="152">
        <f t="shared" si="281"/>
        <v>0</v>
      </c>
      <c r="X534" s="152">
        <f t="shared" si="281"/>
        <v>0</v>
      </c>
      <c r="Y534" s="152">
        <f t="shared" si="281"/>
        <v>2.046182920688261E-4</v>
      </c>
      <c r="Z534" s="152">
        <f t="shared" si="284"/>
        <v>6.0171322527836891E-4</v>
      </c>
      <c r="AA534" s="152">
        <f t="shared" si="284"/>
        <v>5.8802344245414322E-4</v>
      </c>
      <c r="AB534" s="152">
        <f t="shared" si="284"/>
        <v>0</v>
      </c>
      <c r="AC534" s="152">
        <f t="shared" si="284"/>
        <v>8.6978830711483834E-5</v>
      </c>
      <c r="AD534" s="152">
        <f t="shared" si="284"/>
        <v>2.7664335058423638E-5</v>
      </c>
      <c r="AE534" s="152">
        <f t="shared" si="284"/>
        <v>2.2290794351055321E-4</v>
      </c>
      <c r="AF534" s="152">
        <f t="shared" si="284"/>
        <v>1.9191670261705209E-4</v>
      </c>
      <c r="AG534" s="152">
        <f t="shared" si="284"/>
        <v>1.7570379888377004E-4</v>
      </c>
      <c r="AH534" s="152">
        <f t="shared" si="284"/>
        <v>0</v>
      </c>
      <c r="AI534" s="152">
        <f t="shared" si="284"/>
        <v>8.2629701282924809E-5</v>
      </c>
      <c r="AJ534" s="152">
        <f t="shared" si="284"/>
        <v>0</v>
      </c>
      <c r="AK534" s="152">
        <f t="shared" si="284"/>
        <v>0</v>
      </c>
      <c r="AL534" s="152">
        <f t="shared" si="284"/>
        <v>0</v>
      </c>
      <c r="AM534" s="152">
        <f t="shared" si="284"/>
        <v>0</v>
      </c>
      <c r="AN534" s="152">
        <f t="shared" si="284"/>
        <v>0</v>
      </c>
      <c r="AO534" s="152">
        <f t="shared" si="284"/>
        <v>0</v>
      </c>
      <c r="AP534" s="152">
        <f t="shared" si="284"/>
        <v>0</v>
      </c>
      <c r="AQ534" s="152">
        <f t="shared" si="284"/>
        <v>0</v>
      </c>
      <c r="AR534" s="152">
        <f t="shared" si="284"/>
        <v>0</v>
      </c>
      <c r="AS534" s="152">
        <f t="shared" si="284"/>
        <v>0</v>
      </c>
      <c r="AT534" s="152">
        <f t="shared" si="284"/>
        <v>0</v>
      </c>
      <c r="AU534" s="152">
        <f t="shared" si="284"/>
        <v>0</v>
      </c>
      <c r="AV534" s="152">
        <f t="shared" si="284"/>
        <v>0</v>
      </c>
      <c r="AW534" s="152">
        <f t="shared" si="284"/>
        <v>0</v>
      </c>
      <c r="AX534" s="152">
        <f t="shared" si="284"/>
        <v>0</v>
      </c>
      <c r="AY534" s="152">
        <f t="shared" si="284"/>
        <v>0</v>
      </c>
      <c r="AZ534" s="152">
        <f t="shared" si="284"/>
        <v>0</v>
      </c>
      <c r="BA534" s="152">
        <f t="shared" si="284"/>
        <v>0</v>
      </c>
      <c r="BB534" s="152">
        <f t="shared" si="284"/>
        <v>0</v>
      </c>
      <c r="BC534" s="152">
        <f t="shared" si="283"/>
        <v>0</v>
      </c>
      <c r="BD534" s="152">
        <f t="shared" si="283"/>
        <v>0</v>
      </c>
      <c r="BE534" s="152">
        <f t="shared" si="283"/>
        <v>0</v>
      </c>
      <c r="BF534" s="152">
        <f t="shared" si="283"/>
        <v>0</v>
      </c>
      <c r="BG534" s="152">
        <f t="shared" si="283"/>
        <v>0</v>
      </c>
      <c r="BH534" s="152">
        <f t="shared" si="283"/>
        <v>0</v>
      </c>
      <c r="BI534" s="152">
        <f t="shared" si="283"/>
        <v>0</v>
      </c>
      <c r="BJ534" s="152">
        <f t="shared" si="283"/>
        <v>0</v>
      </c>
      <c r="BK534" s="152">
        <f t="shared" si="283"/>
        <v>0</v>
      </c>
      <c r="BL534" s="152">
        <f t="shared" si="283"/>
        <v>0</v>
      </c>
      <c r="BM534" s="152">
        <f t="shared" si="283"/>
        <v>0</v>
      </c>
      <c r="BN534" s="152">
        <f t="shared" si="283"/>
        <v>0</v>
      </c>
      <c r="BO534" s="152">
        <f t="shared" si="283"/>
        <v>0</v>
      </c>
      <c r="BP534" s="152">
        <f t="shared" si="283"/>
        <v>0</v>
      </c>
      <c r="BQ534" s="152">
        <f t="shared" si="283"/>
        <v>0</v>
      </c>
      <c r="BR534" s="152">
        <f t="shared" si="283"/>
        <v>0</v>
      </c>
      <c r="BS534" s="152">
        <f t="shared" si="283"/>
        <v>0</v>
      </c>
      <c r="BT534" s="152">
        <f t="shared" si="283"/>
        <v>0</v>
      </c>
      <c r="BU534" s="152">
        <f t="shared" si="283"/>
        <v>0</v>
      </c>
      <c r="BV534" s="152">
        <f t="shared" si="283"/>
        <v>0</v>
      </c>
      <c r="BW534" s="152">
        <f t="shared" si="283"/>
        <v>0</v>
      </c>
      <c r="BX534" s="152">
        <f t="shared" si="283"/>
        <v>0</v>
      </c>
      <c r="BY534" s="152">
        <f t="shared" si="283"/>
        <v>0</v>
      </c>
      <c r="BZ534" s="152">
        <f t="shared" si="283"/>
        <v>0</v>
      </c>
      <c r="CA534" s="152">
        <f t="shared" si="283"/>
        <v>0</v>
      </c>
      <c r="CB534" s="152">
        <f t="shared" si="283"/>
        <v>0</v>
      </c>
      <c r="CC534" s="152">
        <f t="shared" si="283"/>
        <v>0</v>
      </c>
      <c r="CD534" s="152">
        <f t="shared" si="283"/>
        <v>0</v>
      </c>
      <c r="CE534" s="152">
        <f t="shared" si="283"/>
        <v>0</v>
      </c>
      <c r="CF534" s="152">
        <f t="shared" si="283"/>
        <v>0</v>
      </c>
      <c r="CG534" s="152">
        <f t="shared" si="284"/>
        <v>0</v>
      </c>
    </row>
    <row r="535" spans="1:85" ht="14.1" hidden="1" customHeight="1" x14ac:dyDescent="0.2">
      <c r="A535" s="138">
        <f t="shared" si="280"/>
        <v>217</v>
      </c>
      <c r="B535" s="139"/>
      <c r="C535" s="140"/>
      <c r="D535" s="141" t="str">
        <f t="shared" si="282"/>
        <v>9)</v>
      </c>
      <c r="E535" s="141" t="str">
        <f t="shared" si="282"/>
        <v>חוזים עתידיים</v>
      </c>
      <c r="F535" s="141"/>
      <c r="G535" s="141"/>
      <c r="H535" s="141"/>
      <c r="I535" s="142"/>
      <c r="J535" s="152">
        <f t="shared" si="281"/>
        <v>8.6009290789381444E-3</v>
      </c>
      <c r="K535" s="152">
        <f t="shared" si="281"/>
        <v>0</v>
      </c>
      <c r="L535" s="152">
        <f t="shared" si="281"/>
        <v>8.1168890491575343E-3</v>
      </c>
      <c r="M535" s="152">
        <f t="shared" si="281"/>
        <v>9.3053036773449067E-3</v>
      </c>
      <c r="N535" s="152">
        <f t="shared" si="281"/>
        <v>0</v>
      </c>
      <c r="O535" s="152">
        <f t="shared" si="281"/>
        <v>1.5137154357304902E-3</v>
      </c>
      <c r="P535" s="152">
        <f t="shared" si="281"/>
        <v>1.6087460953317586E-2</v>
      </c>
      <c r="Q535" s="152">
        <f t="shared" si="281"/>
        <v>7.3438156219484884E-3</v>
      </c>
      <c r="R535" s="152">
        <f t="shared" si="281"/>
        <v>0</v>
      </c>
      <c r="S535" s="152">
        <f t="shared" si="281"/>
        <v>2.9942868971241064E-3</v>
      </c>
      <c r="T535" s="152">
        <f t="shared" si="281"/>
        <v>2.6646499043513863E-2</v>
      </c>
      <c r="U535" s="152">
        <f t="shared" si="281"/>
        <v>1.141767094429566E-2</v>
      </c>
      <c r="V535" s="152">
        <f t="shared" si="281"/>
        <v>0</v>
      </c>
      <c r="W535" s="152">
        <f t="shared" si="281"/>
        <v>6.7064855227782459E-3</v>
      </c>
      <c r="X535" s="152">
        <f t="shared" si="281"/>
        <v>1.8050652005932818E-3</v>
      </c>
      <c r="Y535" s="152">
        <f t="shared" si="281"/>
        <v>0</v>
      </c>
      <c r="Z535" s="152">
        <f t="shared" si="284"/>
        <v>0</v>
      </c>
      <c r="AA535" s="152">
        <f t="shared" si="284"/>
        <v>0</v>
      </c>
      <c r="AB535" s="152">
        <f t="shared" si="284"/>
        <v>0</v>
      </c>
      <c r="AC535" s="152">
        <f t="shared" si="284"/>
        <v>1.9549404290448408E-2</v>
      </c>
      <c r="AD535" s="152">
        <f t="shared" si="284"/>
        <v>6.9353045695233814E-3</v>
      </c>
      <c r="AE535" s="152">
        <f t="shared" si="284"/>
        <v>7.8688117908012837E-3</v>
      </c>
      <c r="AF535" s="152">
        <f t="shared" si="284"/>
        <v>6.6625722071812585E-3</v>
      </c>
      <c r="AG535" s="152">
        <f t="shared" si="284"/>
        <v>4.0416618220284672E-3</v>
      </c>
      <c r="AH535" s="152">
        <f t="shared" si="284"/>
        <v>0</v>
      </c>
      <c r="AI535" s="152">
        <f t="shared" si="284"/>
        <v>2.9870469747175533E-3</v>
      </c>
      <c r="AJ535" s="152">
        <f t="shared" si="284"/>
        <v>1.8855415549218241E-3</v>
      </c>
      <c r="AK535" s="152">
        <f t="shared" si="284"/>
        <v>0</v>
      </c>
      <c r="AL535" s="152">
        <f t="shared" si="284"/>
        <v>0</v>
      </c>
      <c r="AM535" s="152">
        <f t="shared" si="284"/>
        <v>0</v>
      </c>
      <c r="AN535" s="152">
        <f t="shared" si="284"/>
        <v>0</v>
      </c>
      <c r="AO535" s="152">
        <f t="shared" si="284"/>
        <v>0</v>
      </c>
      <c r="AP535" s="152">
        <f t="shared" si="284"/>
        <v>0</v>
      </c>
      <c r="AQ535" s="152">
        <f t="shared" si="284"/>
        <v>0</v>
      </c>
      <c r="AR535" s="152">
        <f t="shared" si="284"/>
        <v>0</v>
      </c>
      <c r="AS535" s="152">
        <f t="shared" si="284"/>
        <v>0</v>
      </c>
      <c r="AT535" s="152">
        <f t="shared" si="284"/>
        <v>0</v>
      </c>
      <c r="AU535" s="152">
        <f t="shared" si="284"/>
        <v>0</v>
      </c>
      <c r="AV535" s="152">
        <f t="shared" si="284"/>
        <v>0</v>
      </c>
      <c r="AW535" s="152">
        <f t="shared" si="284"/>
        <v>0</v>
      </c>
      <c r="AX535" s="152">
        <f t="shared" si="284"/>
        <v>0</v>
      </c>
      <c r="AY535" s="152">
        <f t="shared" si="284"/>
        <v>0</v>
      </c>
      <c r="AZ535" s="152">
        <f t="shared" si="284"/>
        <v>0</v>
      </c>
      <c r="BA535" s="152">
        <f t="shared" si="284"/>
        <v>0</v>
      </c>
      <c r="BB535" s="152">
        <f t="shared" si="284"/>
        <v>0</v>
      </c>
      <c r="BC535" s="152">
        <f t="shared" si="283"/>
        <v>0</v>
      </c>
      <c r="BD535" s="152">
        <f t="shared" si="283"/>
        <v>0</v>
      </c>
      <c r="BE535" s="152">
        <f t="shared" si="283"/>
        <v>0</v>
      </c>
      <c r="BF535" s="152">
        <f t="shared" si="283"/>
        <v>0</v>
      </c>
      <c r="BG535" s="152">
        <f t="shared" ref="BG535:CF542" si="285">IF(BG514=0,0,BG514/BG$503)</f>
        <v>0</v>
      </c>
      <c r="BH535" s="152">
        <f t="shared" si="285"/>
        <v>0</v>
      </c>
      <c r="BI535" s="152">
        <f t="shared" si="285"/>
        <v>0</v>
      </c>
      <c r="BJ535" s="152">
        <f t="shared" si="285"/>
        <v>0</v>
      </c>
      <c r="BK535" s="152">
        <f t="shared" si="285"/>
        <v>0</v>
      </c>
      <c r="BL535" s="152">
        <f t="shared" si="285"/>
        <v>0</v>
      </c>
      <c r="BM535" s="152">
        <f t="shared" si="285"/>
        <v>0</v>
      </c>
      <c r="BN535" s="152">
        <f t="shared" si="285"/>
        <v>0</v>
      </c>
      <c r="BO535" s="152">
        <f t="shared" si="285"/>
        <v>0</v>
      </c>
      <c r="BP535" s="152">
        <f t="shared" si="285"/>
        <v>0</v>
      </c>
      <c r="BQ535" s="152">
        <f t="shared" si="285"/>
        <v>0</v>
      </c>
      <c r="BR535" s="152">
        <f t="shared" si="285"/>
        <v>0</v>
      </c>
      <c r="BS535" s="152">
        <f t="shared" si="285"/>
        <v>0</v>
      </c>
      <c r="BT535" s="152">
        <f t="shared" si="285"/>
        <v>0</v>
      </c>
      <c r="BU535" s="152">
        <f t="shared" si="285"/>
        <v>0</v>
      </c>
      <c r="BV535" s="152">
        <f t="shared" si="285"/>
        <v>0</v>
      </c>
      <c r="BW535" s="152">
        <f t="shared" si="285"/>
        <v>0</v>
      </c>
      <c r="BX535" s="152">
        <f t="shared" si="285"/>
        <v>0</v>
      </c>
      <c r="BY535" s="152">
        <f t="shared" si="285"/>
        <v>0</v>
      </c>
      <c r="BZ535" s="152">
        <f t="shared" si="285"/>
        <v>0</v>
      </c>
      <c r="CA535" s="152">
        <f t="shared" si="285"/>
        <v>0</v>
      </c>
      <c r="CB535" s="152">
        <f t="shared" si="285"/>
        <v>0</v>
      </c>
      <c r="CC535" s="152">
        <f t="shared" si="285"/>
        <v>0</v>
      </c>
      <c r="CD535" s="152">
        <f t="shared" si="285"/>
        <v>0</v>
      </c>
      <c r="CE535" s="152">
        <f t="shared" si="285"/>
        <v>0</v>
      </c>
      <c r="CF535" s="152">
        <f t="shared" si="285"/>
        <v>0</v>
      </c>
      <c r="CG535" s="152">
        <f t="shared" si="284"/>
        <v>0</v>
      </c>
    </row>
    <row r="536" spans="1:85" ht="14.1" hidden="1" customHeight="1" x14ac:dyDescent="0.2">
      <c r="A536" s="138">
        <f t="shared" si="280"/>
        <v>234</v>
      </c>
      <c r="B536" s="139"/>
      <c r="C536" s="140"/>
      <c r="D536" s="141" t="str">
        <f t="shared" si="282"/>
        <v>10)</v>
      </c>
      <c r="E536" s="141" t="str">
        <f t="shared" si="282"/>
        <v>אופציות - (OPTIONS)</v>
      </c>
      <c r="F536" s="141"/>
      <c r="G536" s="141"/>
      <c r="H536" s="141"/>
      <c r="I536" s="142"/>
      <c r="J536" s="152">
        <f t="shared" si="281"/>
        <v>1.3600104354555062E-4</v>
      </c>
      <c r="K536" s="152">
        <f t="shared" si="281"/>
        <v>0</v>
      </c>
      <c r="L536" s="152">
        <f t="shared" si="281"/>
        <v>4.180497511361525E-4</v>
      </c>
      <c r="M536" s="152">
        <f t="shared" si="281"/>
        <v>3.8547051236989364E-4</v>
      </c>
      <c r="N536" s="152">
        <f t="shared" si="281"/>
        <v>0</v>
      </c>
      <c r="O536" s="152">
        <f t="shared" si="281"/>
        <v>4.0331618198952423E-4</v>
      </c>
      <c r="P536" s="152">
        <f t="shared" si="281"/>
        <v>1.1591043561535906E-3</v>
      </c>
      <c r="Q536" s="152">
        <f t="shared" si="281"/>
        <v>3.4850905763048442E-4</v>
      </c>
      <c r="R536" s="152">
        <f t="shared" si="281"/>
        <v>0</v>
      </c>
      <c r="S536" s="152">
        <f t="shared" si="281"/>
        <v>0</v>
      </c>
      <c r="T536" s="152">
        <f t="shared" si="281"/>
        <v>0</v>
      </c>
      <c r="U536" s="152">
        <f t="shared" si="281"/>
        <v>0</v>
      </c>
      <c r="V536" s="152">
        <f t="shared" si="281"/>
        <v>0</v>
      </c>
      <c r="W536" s="152">
        <f t="shared" si="281"/>
        <v>0</v>
      </c>
      <c r="X536" s="152">
        <f t="shared" si="281"/>
        <v>0</v>
      </c>
      <c r="Y536" s="152">
        <f t="shared" si="281"/>
        <v>0</v>
      </c>
      <c r="Z536" s="152">
        <f t="shared" si="284"/>
        <v>0</v>
      </c>
      <c r="AA536" s="152">
        <f t="shared" si="284"/>
        <v>1.4078225483573646E-4</v>
      </c>
      <c r="AB536" s="152">
        <f t="shared" si="284"/>
        <v>0</v>
      </c>
      <c r="AC536" s="152">
        <f t="shared" si="284"/>
        <v>0</v>
      </c>
      <c r="AD536" s="152">
        <f t="shared" si="284"/>
        <v>0</v>
      </c>
      <c r="AE536" s="152">
        <f t="shared" si="284"/>
        <v>4.0519413217334182E-4</v>
      </c>
      <c r="AF536" s="152">
        <f t="shared" si="284"/>
        <v>4.0570930787375581E-4</v>
      </c>
      <c r="AG536" s="152">
        <f t="shared" si="284"/>
        <v>2.7122593617071608E-4</v>
      </c>
      <c r="AH536" s="152">
        <f t="shared" si="284"/>
        <v>0</v>
      </c>
      <c r="AI536" s="152">
        <f t="shared" si="284"/>
        <v>3.8203691848218678E-4</v>
      </c>
      <c r="AJ536" s="152">
        <f t="shared" si="284"/>
        <v>0</v>
      </c>
      <c r="AK536" s="152">
        <f t="shared" si="284"/>
        <v>0</v>
      </c>
      <c r="AL536" s="152">
        <f t="shared" si="284"/>
        <v>0</v>
      </c>
      <c r="AM536" s="152">
        <f t="shared" si="284"/>
        <v>0</v>
      </c>
      <c r="AN536" s="152">
        <f t="shared" si="284"/>
        <v>0</v>
      </c>
      <c r="AO536" s="152">
        <f t="shared" ref="AO536:CG542" si="286">IF(AO515=0,0,AO515/AO$503)</f>
        <v>0</v>
      </c>
      <c r="AP536" s="152">
        <f t="shared" si="286"/>
        <v>0</v>
      </c>
      <c r="AQ536" s="152">
        <f t="shared" si="286"/>
        <v>0</v>
      </c>
      <c r="AR536" s="152">
        <f t="shared" si="286"/>
        <v>0</v>
      </c>
      <c r="AS536" s="152">
        <f t="shared" si="286"/>
        <v>0</v>
      </c>
      <c r="AT536" s="152">
        <f t="shared" si="286"/>
        <v>0</v>
      </c>
      <c r="AU536" s="152">
        <f t="shared" si="286"/>
        <v>0</v>
      </c>
      <c r="AV536" s="152">
        <f t="shared" si="286"/>
        <v>0</v>
      </c>
      <c r="AW536" s="152">
        <f t="shared" si="286"/>
        <v>0</v>
      </c>
      <c r="AX536" s="152">
        <f t="shared" si="286"/>
        <v>0</v>
      </c>
      <c r="AY536" s="152">
        <f t="shared" si="286"/>
        <v>0</v>
      </c>
      <c r="AZ536" s="152">
        <f t="shared" si="286"/>
        <v>0</v>
      </c>
      <c r="BA536" s="152">
        <f t="shared" si="286"/>
        <v>0</v>
      </c>
      <c r="BB536" s="152">
        <f t="shared" si="286"/>
        <v>0</v>
      </c>
      <c r="BC536" s="152">
        <f t="shared" si="286"/>
        <v>0</v>
      </c>
      <c r="BD536" s="152">
        <f t="shared" si="286"/>
        <v>0</v>
      </c>
      <c r="BE536" s="152">
        <f t="shared" si="286"/>
        <v>0</v>
      </c>
      <c r="BF536" s="152">
        <f t="shared" si="286"/>
        <v>0</v>
      </c>
      <c r="BG536" s="152">
        <f t="shared" si="286"/>
        <v>0</v>
      </c>
      <c r="BH536" s="152">
        <f t="shared" si="286"/>
        <v>0</v>
      </c>
      <c r="BI536" s="152">
        <f t="shared" si="286"/>
        <v>0</v>
      </c>
      <c r="BJ536" s="152">
        <f t="shared" si="286"/>
        <v>0</v>
      </c>
      <c r="BK536" s="152">
        <f t="shared" si="286"/>
        <v>0</v>
      </c>
      <c r="BL536" s="152">
        <f t="shared" si="286"/>
        <v>0</v>
      </c>
      <c r="BM536" s="152">
        <f t="shared" si="286"/>
        <v>0</v>
      </c>
      <c r="BN536" s="152">
        <f t="shared" si="286"/>
        <v>0</v>
      </c>
      <c r="BO536" s="152">
        <f t="shared" si="286"/>
        <v>0</v>
      </c>
      <c r="BP536" s="152">
        <f t="shared" si="286"/>
        <v>0</v>
      </c>
      <c r="BQ536" s="152">
        <f t="shared" si="286"/>
        <v>0</v>
      </c>
      <c r="BR536" s="152">
        <f t="shared" si="286"/>
        <v>0</v>
      </c>
      <c r="BS536" s="152">
        <f t="shared" si="286"/>
        <v>0</v>
      </c>
      <c r="BT536" s="152">
        <f t="shared" si="286"/>
        <v>0</v>
      </c>
      <c r="BU536" s="152">
        <f t="shared" si="286"/>
        <v>0</v>
      </c>
      <c r="BV536" s="152">
        <f t="shared" si="286"/>
        <v>0</v>
      </c>
      <c r="BW536" s="152">
        <f t="shared" si="286"/>
        <v>0</v>
      </c>
      <c r="BX536" s="152">
        <f t="shared" si="286"/>
        <v>0</v>
      </c>
      <c r="BY536" s="152">
        <f t="shared" si="286"/>
        <v>0</v>
      </c>
      <c r="BZ536" s="152">
        <f t="shared" si="286"/>
        <v>0</v>
      </c>
      <c r="CA536" s="152">
        <f t="shared" si="286"/>
        <v>0</v>
      </c>
      <c r="CB536" s="152">
        <f t="shared" si="285"/>
        <v>0</v>
      </c>
      <c r="CC536" s="152">
        <f t="shared" si="285"/>
        <v>0</v>
      </c>
      <c r="CD536" s="152">
        <f t="shared" si="285"/>
        <v>0</v>
      </c>
      <c r="CE536" s="152">
        <f t="shared" si="285"/>
        <v>0</v>
      </c>
      <c r="CF536" s="152">
        <f t="shared" si="285"/>
        <v>0</v>
      </c>
      <c r="CG536" s="152">
        <f t="shared" si="286"/>
        <v>0</v>
      </c>
    </row>
    <row r="537" spans="1:85" ht="14.1" hidden="1" customHeight="1" x14ac:dyDescent="0.2">
      <c r="A537" s="138">
        <f t="shared" si="280"/>
        <v>280</v>
      </c>
      <c r="B537" s="139"/>
      <c r="C537" s="140"/>
      <c r="D537" s="141" t="str">
        <f t="shared" si="282"/>
        <v>11)</v>
      </c>
      <c r="E537" s="141" t="str">
        <f t="shared" si="282"/>
        <v>מוצרים מובנים</v>
      </c>
      <c r="F537" s="141"/>
      <c r="G537" s="141"/>
      <c r="H537" s="141"/>
      <c r="I537" s="142"/>
      <c r="J537" s="152">
        <f t="shared" si="281"/>
        <v>0</v>
      </c>
      <c r="K537" s="152">
        <f t="shared" si="281"/>
        <v>0</v>
      </c>
      <c r="L537" s="152">
        <f t="shared" si="281"/>
        <v>0</v>
      </c>
      <c r="M537" s="152">
        <f t="shared" si="281"/>
        <v>0</v>
      </c>
      <c r="N537" s="152">
        <f t="shared" si="281"/>
        <v>0</v>
      </c>
      <c r="O537" s="152">
        <f t="shared" si="281"/>
        <v>0</v>
      </c>
      <c r="P537" s="152">
        <f t="shared" si="281"/>
        <v>0</v>
      </c>
      <c r="Q537" s="152">
        <f t="shared" si="281"/>
        <v>0</v>
      </c>
      <c r="R537" s="152">
        <f t="shared" si="281"/>
        <v>0</v>
      </c>
      <c r="S537" s="152">
        <f t="shared" si="281"/>
        <v>0</v>
      </c>
      <c r="T537" s="152">
        <f t="shared" si="281"/>
        <v>0</v>
      </c>
      <c r="U537" s="152">
        <f t="shared" si="281"/>
        <v>0</v>
      </c>
      <c r="V537" s="152">
        <f t="shared" si="281"/>
        <v>0</v>
      </c>
      <c r="W537" s="152">
        <f t="shared" si="281"/>
        <v>0</v>
      </c>
      <c r="X537" s="152">
        <f t="shared" si="281"/>
        <v>0</v>
      </c>
      <c r="Y537" s="152">
        <f t="shared" si="281"/>
        <v>0</v>
      </c>
      <c r="Z537" s="152">
        <f t="shared" ref="Z537:CG540" si="287">IF(Z516=0,0,Z516/Z$503)</f>
        <v>0</v>
      </c>
      <c r="AA537" s="152">
        <f t="shared" si="287"/>
        <v>0</v>
      </c>
      <c r="AB537" s="152">
        <f t="shared" si="287"/>
        <v>0</v>
      </c>
      <c r="AC537" s="152">
        <f t="shared" si="287"/>
        <v>0</v>
      </c>
      <c r="AD537" s="152">
        <f t="shared" si="287"/>
        <v>0</v>
      </c>
      <c r="AE537" s="152">
        <f t="shared" si="287"/>
        <v>0</v>
      </c>
      <c r="AF537" s="152">
        <f t="shared" si="287"/>
        <v>0</v>
      </c>
      <c r="AG537" s="152">
        <f t="shared" si="287"/>
        <v>0</v>
      </c>
      <c r="AH537" s="152">
        <f t="shared" si="287"/>
        <v>0</v>
      </c>
      <c r="AI537" s="152">
        <f t="shared" si="287"/>
        <v>0</v>
      </c>
      <c r="AJ537" s="152">
        <f t="shared" si="287"/>
        <v>0</v>
      </c>
      <c r="AK537" s="152">
        <f t="shared" si="287"/>
        <v>0</v>
      </c>
      <c r="AL537" s="152">
        <f t="shared" si="287"/>
        <v>0</v>
      </c>
      <c r="AM537" s="152">
        <f t="shared" si="287"/>
        <v>0</v>
      </c>
      <c r="AN537" s="152">
        <f t="shared" si="287"/>
        <v>0</v>
      </c>
      <c r="AO537" s="152">
        <f t="shared" si="287"/>
        <v>0</v>
      </c>
      <c r="AP537" s="152">
        <f t="shared" si="287"/>
        <v>0</v>
      </c>
      <c r="AQ537" s="152">
        <f t="shared" si="287"/>
        <v>0</v>
      </c>
      <c r="AR537" s="152">
        <f t="shared" si="287"/>
        <v>0</v>
      </c>
      <c r="AS537" s="152">
        <f t="shared" si="287"/>
        <v>0</v>
      </c>
      <c r="AT537" s="152">
        <f t="shared" si="287"/>
        <v>0</v>
      </c>
      <c r="AU537" s="152">
        <f t="shared" si="287"/>
        <v>0</v>
      </c>
      <c r="AV537" s="152">
        <f t="shared" si="287"/>
        <v>0</v>
      </c>
      <c r="AW537" s="152">
        <f t="shared" si="287"/>
        <v>0</v>
      </c>
      <c r="AX537" s="152">
        <f t="shared" si="287"/>
        <v>0</v>
      </c>
      <c r="AY537" s="152">
        <f t="shared" si="287"/>
        <v>0</v>
      </c>
      <c r="AZ537" s="152">
        <f t="shared" si="287"/>
        <v>0</v>
      </c>
      <c r="BA537" s="152">
        <f t="shared" si="287"/>
        <v>0</v>
      </c>
      <c r="BB537" s="152">
        <f t="shared" si="287"/>
        <v>0</v>
      </c>
      <c r="BC537" s="152">
        <f t="shared" si="286"/>
        <v>0</v>
      </c>
      <c r="BD537" s="152">
        <f t="shared" si="286"/>
        <v>0</v>
      </c>
      <c r="BE537" s="152">
        <f t="shared" si="286"/>
        <v>0</v>
      </c>
      <c r="BF537" s="152">
        <f t="shared" si="286"/>
        <v>0</v>
      </c>
      <c r="BG537" s="152">
        <f t="shared" si="286"/>
        <v>0</v>
      </c>
      <c r="BH537" s="152">
        <f t="shared" si="286"/>
        <v>0</v>
      </c>
      <c r="BI537" s="152">
        <f t="shared" si="286"/>
        <v>0</v>
      </c>
      <c r="BJ537" s="152">
        <f t="shared" si="286"/>
        <v>0</v>
      </c>
      <c r="BK537" s="152">
        <f t="shared" si="286"/>
        <v>0</v>
      </c>
      <c r="BL537" s="152">
        <f t="shared" si="286"/>
        <v>0</v>
      </c>
      <c r="BM537" s="152">
        <f t="shared" si="286"/>
        <v>0</v>
      </c>
      <c r="BN537" s="152">
        <f t="shared" si="286"/>
        <v>0</v>
      </c>
      <c r="BO537" s="152">
        <f t="shared" si="286"/>
        <v>0</v>
      </c>
      <c r="BP537" s="152">
        <f t="shared" si="286"/>
        <v>0</v>
      </c>
      <c r="BQ537" s="152">
        <f t="shared" si="286"/>
        <v>0</v>
      </c>
      <c r="BR537" s="152">
        <f t="shared" si="286"/>
        <v>0</v>
      </c>
      <c r="BS537" s="152">
        <f t="shared" si="286"/>
        <v>0</v>
      </c>
      <c r="BT537" s="152">
        <f t="shared" si="286"/>
        <v>0</v>
      </c>
      <c r="BU537" s="152">
        <f t="shared" si="286"/>
        <v>0</v>
      </c>
      <c r="BV537" s="152">
        <f t="shared" si="286"/>
        <v>0</v>
      </c>
      <c r="BW537" s="152">
        <f t="shared" si="286"/>
        <v>0</v>
      </c>
      <c r="BX537" s="152">
        <f t="shared" si="286"/>
        <v>0</v>
      </c>
      <c r="BY537" s="152">
        <f t="shared" si="286"/>
        <v>0</v>
      </c>
      <c r="BZ537" s="152">
        <f t="shared" si="286"/>
        <v>0</v>
      </c>
      <c r="CA537" s="152">
        <f t="shared" si="286"/>
        <v>0</v>
      </c>
      <c r="CB537" s="152">
        <f t="shared" si="285"/>
        <v>0</v>
      </c>
      <c r="CC537" s="152">
        <f t="shared" si="285"/>
        <v>0</v>
      </c>
      <c r="CD537" s="152">
        <f t="shared" si="285"/>
        <v>0</v>
      </c>
      <c r="CE537" s="152">
        <f t="shared" si="285"/>
        <v>0</v>
      </c>
      <c r="CF537" s="152">
        <f t="shared" si="285"/>
        <v>0</v>
      </c>
      <c r="CG537" s="152">
        <f t="shared" si="287"/>
        <v>0</v>
      </c>
    </row>
    <row r="538" spans="1:85" ht="14.1" hidden="1" customHeight="1" x14ac:dyDescent="0.2">
      <c r="A538" s="138">
        <f t="shared" si="280"/>
        <v>392</v>
      </c>
      <c r="B538" s="139"/>
      <c r="C538" s="140" t="str">
        <f t="shared" ref="C538:D542" si="288">VLOOKUP($A538,$A$11:$M$501,C$501,0)</f>
        <v xml:space="preserve">ג. </v>
      </c>
      <c r="D538" s="141" t="str">
        <f t="shared" si="288"/>
        <v>הלוואות (למעט לחברות מוחזקות):</v>
      </c>
      <c r="E538" s="141"/>
      <c r="F538" s="141"/>
      <c r="G538" s="141"/>
      <c r="H538" s="141"/>
      <c r="I538" s="142"/>
      <c r="J538" s="152">
        <f t="shared" si="281"/>
        <v>1.6294246478288938E-2</v>
      </c>
      <c r="K538" s="152">
        <f t="shared" si="281"/>
        <v>0</v>
      </c>
      <c r="L538" s="152">
        <f t="shared" si="281"/>
        <v>2.7947795233385041E-2</v>
      </c>
      <c r="M538" s="152">
        <f t="shared" si="281"/>
        <v>4.1056598782514588E-2</v>
      </c>
      <c r="N538" s="152">
        <f t="shared" si="281"/>
        <v>0</v>
      </c>
      <c r="O538" s="152">
        <f t="shared" si="281"/>
        <v>2.8470670992672233E-2</v>
      </c>
      <c r="P538" s="152">
        <f t="shared" si="281"/>
        <v>1.6833389982007136E-2</v>
      </c>
      <c r="Q538" s="152">
        <f t="shared" si="281"/>
        <v>3.0525079131518938E-2</v>
      </c>
      <c r="R538" s="152">
        <f t="shared" si="281"/>
        <v>0</v>
      </c>
      <c r="S538" s="152">
        <f t="shared" si="281"/>
        <v>3.4649814317843659E-3</v>
      </c>
      <c r="T538" s="152">
        <f t="shared" si="281"/>
        <v>0</v>
      </c>
      <c r="U538" s="152">
        <f t="shared" si="281"/>
        <v>8.197174617421801E-3</v>
      </c>
      <c r="V538" s="152">
        <f t="shared" si="281"/>
        <v>1.0518633022678111E-3</v>
      </c>
      <c r="W538" s="152">
        <f t="shared" si="281"/>
        <v>0</v>
      </c>
      <c r="X538" s="152">
        <f t="shared" si="281"/>
        <v>2.4315348975005873E-3</v>
      </c>
      <c r="Y538" s="152">
        <f t="shared" si="281"/>
        <v>4.4844918679350504E-3</v>
      </c>
      <c r="Z538" s="152">
        <f t="shared" si="287"/>
        <v>0</v>
      </c>
      <c r="AA538" s="152">
        <f t="shared" si="287"/>
        <v>7.9122736120476912E-3</v>
      </c>
      <c r="AB538" s="152">
        <f t="shared" si="287"/>
        <v>5.306757716157854E-3</v>
      </c>
      <c r="AC538" s="152">
        <f t="shared" si="287"/>
        <v>0</v>
      </c>
      <c r="AD538" s="152">
        <f t="shared" si="287"/>
        <v>9.4972137414386024E-3</v>
      </c>
      <c r="AE538" s="152">
        <f t="shared" si="287"/>
        <v>2.7169931581825343E-2</v>
      </c>
      <c r="AF538" s="152">
        <f t="shared" si="287"/>
        <v>2.455753355890582E-2</v>
      </c>
      <c r="AG538" s="152">
        <f t="shared" si="287"/>
        <v>2.9249542664045353E-2</v>
      </c>
      <c r="AH538" s="152">
        <f t="shared" si="287"/>
        <v>0</v>
      </c>
      <c r="AI538" s="152">
        <f t="shared" si="287"/>
        <v>2.083205165299714E-2</v>
      </c>
      <c r="AJ538" s="152">
        <f t="shared" si="287"/>
        <v>0</v>
      </c>
      <c r="AK538" s="152">
        <f t="shared" si="287"/>
        <v>0</v>
      </c>
      <c r="AL538" s="152">
        <f t="shared" si="287"/>
        <v>0</v>
      </c>
      <c r="AM538" s="152">
        <f t="shared" si="287"/>
        <v>0</v>
      </c>
      <c r="AN538" s="152">
        <f t="shared" si="287"/>
        <v>0</v>
      </c>
      <c r="AO538" s="152">
        <f t="shared" si="287"/>
        <v>0</v>
      </c>
      <c r="AP538" s="152">
        <f t="shared" si="287"/>
        <v>0</v>
      </c>
      <c r="AQ538" s="152">
        <f t="shared" si="287"/>
        <v>0</v>
      </c>
      <c r="AR538" s="152">
        <f t="shared" si="287"/>
        <v>0</v>
      </c>
      <c r="AS538" s="152">
        <f t="shared" si="287"/>
        <v>0</v>
      </c>
      <c r="AT538" s="152">
        <f t="shared" si="287"/>
        <v>0</v>
      </c>
      <c r="AU538" s="152">
        <f t="shared" si="287"/>
        <v>0</v>
      </c>
      <c r="AV538" s="152">
        <f t="shared" si="287"/>
        <v>0</v>
      </c>
      <c r="AW538" s="152">
        <f t="shared" si="287"/>
        <v>0</v>
      </c>
      <c r="AX538" s="152">
        <f t="shared" si="287"/>
        <v>0</v>
      </c>
      <c r="AY538" s="152">
        <f t="shared" si="287"/>
        <v>0</v>
      </c>
      <c r="AZ538" s="152">
        <f t="shared" si="287"/>
        <v>0</v>
      </c>
      <c r="BA538" s="152">
        <f t="shared" si="287"/>
        <v>0</v>
      </c>
      <c r="BB538" s="152">
        <f t="shared" si="287"/>
        <v>0</v>
      </c>
      <c r="BC538" s="152">
        <f t="shared" si="286"/>
        <v>0</v>
      </c>
      <c r="BD538" s="152">
        <f t="shared" si="286"/>
        <v>0</v>
      </c>
      <c r="BE538" s="152">
        <f t="shared" si="286"/>
        <v>0</v>
      </c>
      <c r="BF538" s="152">
        <f t="shared" si="286"/>
        <v>0</v>
      </c>
      <c r="BG538" s="152">
        <f t="shared" si="286"/>
        <v>0</v>
      </c>
      <c r="BH538" s="152">
        <f t="shared" si="286"/>
        <v>0</v>
      </c>
      <c r="BI538" s="152">
        <f t="shared" si="286"/>
        <v>0</v>
      </c>
      <c r="BJ538" s="152">
        <f t="shared" si="286"/>
        <v>0</v>
      </c>
      <c r="BK538" s="152">
        <f t="shared" si="286"/>
        <v>0</v>
      </c>
      <c r="BL538" s="152">
        <f t="shared" si="286"/>
        <v>0</v>
      </c>
      <c r="BM538" s="152">
        <f t="shared" si="286"/>
        <v>0</v>
      </c>
      <c r="BN538" s="152">
        <f t="shared" si="286"/>
        <v>0</v>
      </c>
      <c r="BO538" s="152">
        <f t="shared" si="286"/>
        <v>0</v>
      </c>
      <c r="BP538" s="152">
        <f t="shared" si="286"/>
        <v>0</v>
      </c>
      <c r="BQ538" s="152">
        <f t="shared" si="286"/>
        <v>0</v>
      </c>
      <c r="BR538" s="152">
        <f t="shared" si="286"/>
        <v>0</v>
      </c>
      <c r="BS538" s="152">
        <f t="shared" si="286"/>
        <v>0</v>
      </c>
      <c r="BT538" s="152">
        <f t="shared" si="286"/>
        <v>0</v>
      </c>
      <c r="BU538" s="152">
        <f t="shared" si="286"/>
        <v>0</v>
      </c>
      <c r="BV538" s="152">
        <f t="shared" si="286"/>
        <v>0</v>
      </c>
      <c r="BW538" s="152">
        <f t="shared" si="286"/>
        <v>0</v>
      </c>
      <c r="BX538" s="152">
        <f t="shared" si="286"/>
        <v>0</v>
      </c>
      <c r="BY538" s="152">
        <f t="shared" si="286"/>
        <v>0</v>
      </c>
      <c r="BZ538" s="152">
        <f t="shared" si="286"/>
        <v>0</v>
      </c>
      <c r="CA538" s="152">
        <f t="shared" si="286"/>
        <v>0</v>
      </c>
      <c r="CB538" s="152">
        <f t="shared" si="285"/>
        <v>0</v>
      </c>
      <c r="CC538" s="152">
        <f t="shared" si="285"/>
        <v>0</v>
      </c>
      <c r="CD538" s="152">
        <f t="shared" si="285"/>
        <v>0</v>
      </c>
      <c r="CE538" s="152">
        <f t="shared" si="285"/>
        <v>0</v>
      </c>
      <c r="CF538" s="152">
        <f t="shared" si="285"/>
        <v>0</v>
      </c>
      <c r="CG538" s="152">
        <f t="shared" si="287"/>
        <v>0</v>
      </c>
    </row>
    <row r="539" spans="1:85" ht="14.1" hidden="1" customHeight="1" x14ac:dyDescent="0.2">
      <c r="A539" s="138">
        <f t="shared" si="280"/>
        <v>417</v>
      </c>
      <c r="B539" s="139"/>
      <c r="C539" s="140" t="str">
        <f t="shared" si="288"/>
        <v xml:space="preserve">ד. </v>
      </c>
      <c r="D539" s="141" t="str">
        <f t="shared" si="288"/>
        <v>פיקדונות בבנקים ובמוסדות כספיים</v>
      </c>
      <c r="E539" s="141"/>
      <c r="F539" s="141"/>
      <c r="G539" s="141"/>
      <c r="H539" s="141"/>
      <c r="I539" s="142"/>
      <c r="J539" s="152">
        <f t="shared" si="281"/>
        <v>0</v>
      </c>
      <c r="K539" s="152">
        <f t="shared" si="281"/>
        <v>0</v>
      </c>
      <c r="L539" s="152">
        <f t="shared" si="281"/>
        <v>0</v>
      </c>
      <c r="M539" s="152">
        <f t="shared" si="281"/>
        <v>0</v>
      </c>
      <c r="N539" s="152">
        <f t="shared" si="281"/>
        <v>0</v>
      </c>
      <c r="O539" s="152">
        <f t="shared" si="281"/>
        <v>0</v>
      </c>
      <c r="P539" s="152">
        <f t="shared" si="281"/>
        <v>0</v>
      </c>
      <c r="Q539" s="152">
        <f t="shared" si="281"/>
        <v>0</v>
      </c>
      <c r="R539" s="152">
        <f t="shared" si="281"/>
        <v>0</v>
      </c>
      <c r="S539" s="152">
        <f t="shared" si="281"/>
        <v>0</v>
      </c>
      <c r="T539" s="152">
        <f t="shared" si="281"/>
        <v>0</v>
      </c>
      <c r="U539" s="152">
        <f t="shared" si="281"/>
        <v>0</v>
      </c>
      <c r="V539" s="152">
        <f t="shared" si="281"/>
        <v>0</v>
      </c>
      <c r="W539" s="152">
        <f t="shared" si="281"/>
        <v>0</v>
      </c>
      <c r="X539" s="152">
        <f t="shared" si="281"/>
        <v>0</v>
      </c>
      <c r="Y539" s="152">
        <f t="shared" si="281"/>
        <v>0</v>
      </c>
      <c r="Z539" s="152">
        <f t="shared" si="287"/>
        <v>0</v>
      </c>
      <c r="AA539" s="152">
        <f t="shared" si="287"/>
        <v>0</v>
      </c>
      <c r="AB539" s="152">
        <f t="shared" si="287"/>
        <v>0</v>
      </c>
      <c r="AC539" s="152">
        <f t="shared" si="287"/>
        <v>0</v>
      </c>
      <c r="AD539" s="152">
        <f t="shared" si="287"/>
        <v>0</v>
      </c>
      <c r="AE539" s="152">
        <f t="shared" si="287"/>
        <v>0</v>
      </c>
      <c r="AF539" s="152">
        <f t="shared" si="287"/>
        <v>0</v>
      </c>
      <c r="AG539" s="152">
        <f t="shared" si="287"/>
        <v>0</v>
      </c>
      <c r="AH539" s="152">
        <f t="shared" si="287"/>
        <v>0</v>
      </c>
      <c r="AI539" s="152">
        <f t="shared" si="287"/>
        <v>0</v>
      </c>
      <c r="AJ539" s="152">
        <f t="shared" si="287"/>
        <v>0</v>
      </c>
      <c r="AK539" s="152">
        <f t="shared" si="287"/>
        <v>0</v>
      </c>
      <c r="AL539" s="152">
        <f t="shared" si="287"/>
        <v>0</v>
      </c>
      <c r="AM539" s="152">
        <f t="shared" si="287"/>
        <v>0</v>
      </c>
      <c r="AN539" s="152">
        <f t="shared" si="287"/>
        <v>0</v>
      </c>
      <c r="AO539" s="152">
        <f t="shared" si="287"/>
        <v>0</v>
      </c>
      <c r="AP539" s="152">
        <f t="shared" si="287"/>
        <v>0</v>
      </c>
      <c r="AQ539" s="152">
        <f t="shared" si="287"/>
        <v>0</v>
      </c>
      <c r="AR539" s="152">
        <f t="shared" si="287"/>
        <v>0</v>
      </c>
      <c r="AS539" s="152">
        <f t="shared" si="287"/>
        <v>0</v>
      </c>
      <c r="AT539" s="152">
        <f t="shared" si="287"/>
        <v>0</v>
      </c>
      <c r="AU539" s="152">
        <f t="shared" si="287"/>
        <v>0</v>
      </c>
      <c r="AV539" s="152">
        <f t="shared" si="287"/>
        <v>0</v>
      </c>
      <c r="AW539" s="152">
        <f t="shared" si="287"/>
        <v>0</v>
      </c>
      <c r="AX539" s="152">
        <f t="shared" si="287"/>
        <v>0</v>
      </c>
      <c r="AY539" s="152">
        <f t="shared" si="287"/>
        <v>0</v>
      </c>
      <c r="AZ539" s="152">
        <f t="shared" si="287"/>
        <v>0</v>
      </c>
      <c r="BA539" s="152">
        <f t="shared" si="287"/>
        <v>0</v>
      </c>
      <c r="BB539" s="152">
        <f t="shared" si="287"/>
        <v>0</v>
      </c>
      <c r="BC539" s="152">
        <f t="shared" si="286"/>
        <v>0</v>
      </c>
      <c r="BD539" s="152">
        <f t="shared" si="286"/>
        <v>0</v>
      </c>
      <c r="BE539" s="152">
        <f t="shared" si="286"/>
        <v>0</v>
      </c>
      <c r="BF539" s="152">
        <f t="shared" si="286"/>
        <v>0</v>
      </c>
      <c r="BG539" s="152">
        <f t="shared" si="286"/>
        <v>0</v>
      </c>
      <c r="BH539" s="152">
        <f t="shared" si="286"/>
        <v>0</v>
      </c>
      <c r="BI539" s="152">
        <f t="shared" si="286"/>
        <v>0</v>
      </c>
      <c r="BJ539" s="152">
        <f t="shared" si="286"/>
        <v>0</v>
      </c>
      <c r="BK539" s="152">
        <f t="shared" si="286"/>
        <v>0</v>
      </c>
      <c r="BL539" s="152">
        <f t="shared" si="286"/>
        <v>0</v>
      </c>
      <c r="BM539" s="152">
        <f t="shared" si="286"/>
        <v>0</v>
      </c>
      <c r="BN539" s="152">
        <f t="shared" si="286"/>
        <v>0</v>
      </c>
      <c r="BO539" s="152">
        <f t="shared" si="286"/>
        <v>0</v>
      </c>
      <c r="BP539" s="152">
        <f t="shared" si="286"/>
        <v>0</v>
      </c>
      <c r="BQ539" s="152">
        <f t="shared" si="286"/>
        <v>0</v>
      </c>
      <c r="BR539" s="152">
        <f t="shared" si="286"/>
        <v>0</v>
      </c>
      <c r="BS539" s="152">
        <f t="shared" si="286"/>
        <v>0</v>
      </c>
      <c r="BT539" s="152">
        <f t="shared" si="286"/>
        <v>0</v>
      </c>
      <c r="BU539" s="152">
        <f t="shared" si="286"/>
        <v>0</v>
      </c>
      <c r="BV539" s="152">
        <f t="shared" si="286"/>
        <v>0</v>
      </c>
      <c r="BW539" s="152">
        <f t="shared" si="286"/>
        <v>0</v>
      </c>
      <c r="BX539" s="152">
        <f t="shared" si="286"/>
        <v>0</v>
      </c>
      <c r="BY539" s="152">
        <f t="shared" si="286"/>
        <v>0</v>
      </c>
      <c r="BZ539" s="152">
        <f t="shared" si="286"/>
        <v>0</v>
      </c>
      <c r="CA539" s="152">
        <f t="shared" si="286"/>
        <v>0</v>
      </c>
      <c r="CB539" s="152">
        <f t="shared" si="285"/>
        <v>0</v>
      </c>
      <c r="CC539" s="152">
        <f t="shared" si="285"/>
        <v>0</v>
      </c>
      <c r="CD539" s="152">
        <f t="shared" si="285"/>
        <v>0</v>
      </c>
      <c r="CE539" s="152">
        <f t="shared" si="285"/>
        <v>0</v>
      </c>
      <c r="CF539" s="152">
        <f t="shared" si="285"/>
        <v>0</v>
      </c>
      <c r="CG539" s="152">
        <f t="shared" si="287"/>
        <v>0</v>
      </c>
    </row>
    <row r="540" spans="1:85" ht="14.1" hidden="1" customHeight="1" x14ac:dyDescent="0.2">
      <c r="A540" s="138">
        <f t="shared" si="280"/>
        <v>454</v>
      </c>
      <c r="B540" s="139"/>
      <c r="C540" s="140" t="str">
        <f t="shared" si="288"/>
        <v>ה.</v>
      </c>
      <c r="D540" s="141" t="str">
        <f t="shared" si="288"/>
        <v>השקעות בחברות מוחזקות:</v>
      </c>
      <c r="E540" s="141"/>
      <c r="F540" s="141"/>
      <c r="G540" s="141"/>
      <c r="H540" s="141"/>
      <c r="I540" s="142"/>
      <c r="J540" s="152">
        <f t="shared" si="281"/>
        <v>0</v>
      </c>
      <c r="K540" s="152">
        <f t="shared" si="281"/>
        <v>0</v>
      </c>
      <c r="L540" s="152">
        <f t="shared" si="281"/>
        <v>0</v>
      </c>
      <c r="M540" s="152">
        <f t="shared" si="281"/>
        <v>0</v>
      </c>
      <c r="N540" s="152">
        <f t="shared" si="281"/>
        <v>0</v>
      </c>
      <c r="O540" s="152">
        <f t="shared" si="281"/>
        <v>0</v>
      </c>
      <c r="P540" s="152">
        <f t="shared" si="281"/>
        <v>0</v>
      </c>
      <c r="Q540" s="152">
        <f t="shared" si="281"/>
        <v>0</v>
      </c>
      <c r="R540" s="152">
        <f t="shared" si="281"/>
        <v>0</v>
      </c>
      <c r="S540" s="152">
        <f t="shared" si="281"/>
        <v>0</v>
      </c>
      <c r="T540" s="152">
        <f t="shared" si="281"/>
        <v>0</v>
      </c>
      <c r="U540" s="152">
        <f t="shared" si="281"/>
        <v>0</v>
      </c>
      <c r="V540" s="152">
        <f t="shared" si="281"/>
        <v>0</v>
      </c>
      <c r="W540" s="152">
        <f t="shared" si="281"/>
        <v>0</v>
      </c>
      <c r="X540" s="152">
        <f t="shared" si="281"/>
        <v>0</v>
      </c>
      <c r="Y540" s="152">
        <f t="shared" si="281"/>
        <v>0</v>
      </c>
      <c r="Z540" s="152">
        <f t="shared" si="287"/>
        <v>0</v>
      </c>
      <c r="AA540" s="152">
        <f t="shared" si="287"/>
        <v>0</v>
      </c>
      <c r="AB540" s="152">
        <f t="shared" si="287"/>
        <v>0</v>
      </c>
      <c r="AC540" s="152">
        <f t="shared" si="287"/>
        <v>0</v>
      </c>
      <c r="AD540" s="152">
        <f t="shared" si="287"/>
        <v>0</v>
      </c>
      <c r="AE540" s="152">
        <f t="shared" si="287"/>
        <v>0</v>
      </c>
      <c r="AF540" s="152">
        <f t="shared" si="287"/>
        <v>0</v>
      </c>
      <c r="AG540" s="152">
        <f t="shared" si="287"/>
        <v>0</v>
      </c>
      <c r="AH540" s="152">
        <f t="shared" si="287"/>
        <v>0</v>
      </c>
      <c r="AI540" s="152">
        <f t="shared" si="287"/>
        <v>0</v>
      </c>
      <c r="AJ540" s="152">
        <f t="shared" si="287"/>
        <v>0</v>
      </c>
      <c r="AK540" s="152">
        <f t="shared" si="287"/>
        <v>0</v>
      </c>
      <c r="AL540" s="152">
        <f t="shared" si="287"/>
        <v>0</v>
      </c>
      <c r="AM540" s="152">
        <f t="shared" si="287"/>
        <v>0</v>
      </c>
      <c r="AN540" s="152">
        <f t="shared" si="287"/>
        <v>0</v>
      </c>
      <c r="AO540" s="152">
        <f t="shared" si="287"/>
        <v>0</v>
      </c>
      <c r="AP540" s="152">
        <f t="shared" si="287"/>
        <v>0</v>
      </c>
      <c r="AQ540" s="152">
        <f t="shared" si="287"/>
        <v>0</v>
      </c>
      <c r="AR540" s="152">
        <f t="shared" si="287"/>
        <v>0</v>
      </c>
      <c r="AS540" s="152">
        <f t="shared" si="287"/>
        <v>0</v>
      </c>
      <c r="AT540" s="152">
        <f t="shared" si="287"/>
        <v>0</v>
      </c>
      <c r="AU540" s="152">
        <f t="shared" si="287"/>
        <v>0</v>
      </c>
      <c r="AV540" s="152">
        <f t="shared" si="287"/>
        <v>0</v>
      </c>
      <c r="AW540" s="152">
        <f t="shared" si="287"/>
        <v>0</v>
      </c>
      <c r="AX540" s="152">
        <f t="shared" si="287"/>
        <v>0</v>
      </c>
      <c r="AY540" s="152">
        <f t="shared" si="287"/>
        <v>0</v>
      </c>
      <c r="AZ540" s="152">
        <f t="shared" si="287"/>
        <v>0</v>
      </c>
      <c r="BA540" s="152">
        <f t="shared" si="287"/>
        <v>0</v>
      </c>
      <c r="BB540" s="152">
        <f t="shared" si="287"/>
        <v>0</v>
      </c>
      <c r="BC540" s="152">
        <f t="shared" si="286"/>
        <v>0</v>
      </c>
      <c r="BD540" s="152">
        <f t="shared" si="286"/>
        <v>0</v>
      </c>
      <c r="BE540" s="152">
        <f t="shared" si="286"/>
        <v>0</v>
      </c>
      <c r="BF540" s="152">
        <f t="shared" si="286"/>
        <v>0</v>
      </c>
      <c r="BG540" s="152">
        <f t="shared" si="286"/>
        <v>0</v>
      </c>
      <c r="BH540" s="152">
        <f t="shared" si="286"/>
        <v>0</v>
      </c>
      <c r="BI540" s="152">
        <f t="shared" si="286"/>
        <v>0</v>
      </c>
      <c r="BJ540" s="152">
        <f t="shared" si="286"/>
        <v>0</v>
      </c>
      <c r="BK540" s="152">
        <f t="shared" si="286"/>
        <v>0</v>
      </c>
      <c r="BL540" s="152">
        <f t="shared" si="286"/>
        <v>0</v>
      </c>
      <c r="BM540" s="152">
        <f t="shared" si="286"/>
        <v>0</v>
      </c>
      <c r="BN540" s="152">
        <f t="shared" si="286"/>
        <v>0</v>
      </c>
      <c r="BO540" s="152">
        <f t="shared" si="286"/>
        <v>0</v>
      </c>
      <c r="BP540" s="152">
        <f t="shared" si="286"/>
        <v>0</v>
      </c>
      <c r="BQ540" s="152">
        <f t="shared" si="286"/>
        <v>0</v>
      </c>
      <c r="BR540" s="152">
        <f t="shared" si="286"/>
        <v>0</v>
      </c>
      <c r="BS540" s="152">
        <f t="shared" si="286"/>
        <v>0</v>
      </c>
      <c r="BT540" s="152">
        <f t="shared" si="286"/>
        <v>0</v>
      </c>
      <c r="BU540" s="152">
        <f t="shared" si="286"/>
        <v>0</v>
      </c>
      <c r="BV540" s="152">
        <f t="shared" si="286"/>
        <v>0</v>
      </c>
      <c r="BW540" s="152">
        <f t="shared" si="286"/>
        <v>0</v>
      </c>
      <c r="BX540" s="152">
        <f t="shared" si="286"/>
        <v>0</v>
      </c>
      <c r="BY540" s="152">
        <f t="shared" si="286"/>
        <v>0</v>
      </c>
      <c r="BZ540" s="152">
        <f t="shared" si="286"/>
        <v>0</v>
      </c>
      <c r="CA540" s="152">
        <f t="shared" si="286"/>
        <v>0</v>
      </c>
      <c r="CB540" s="152">
        <f t="shared" si="285"/>
        <v>0</v>
      </c>
      <c r="CC540" s="152">
        <f t="shared" si="285"/>
        <v>0</v>
      </c>
      <c r="CD540" s="152">
        <f t="shared" si="285"/>
        <v>0</v>
      </c>
      <c r="CE540" s="152">
        <f t="shared" si="285"/>
        <v>0</v>
      </c>
      <c r="CF540" s="152">
        <f t="shared" si="285"/>
        <v>0</v>
      </c>
      <c r="CG540" s="152">
        <f t="shared" si="287"/>
        <v>0</v>
      </c>
    </row>
    <row r="541" spans="1:85" ht="14.1" hidden="1" customHeight="1" x14ac:dyDescent="0.2">
      <c r="A541" s="138">
        <f t="shared" si="280"/>
        <v>486</v>
      </c>
      <c r="B541" s="139"/>
      <c r="C541" s="140" t="str">
        <f t="shared" si="288"/>
        <v>ו.</v>
      </c>
      <c r="D541" s="141" t="str">
        <f t="shared" si="288"/>
        <v>זכויות במקרקעין</v>
      </c>
      <c r="E541" s="141"/>
      <c r="F541" s="141"/>
      <c r="G541" s="141"/>
      <c r="H541" s="141"/>
      <c r="I541" s="142"/>
      <c r="J541" s="152">
        <f>IF(J520=0,0,J520/J$503)</f>
        <v>1.1183173201783202E-2</v>
      </c>
      <c r="K541" s="152">
        <f>IF(K520=0,0,K520/K$503)</f>
        <v>0</v>
      </c>
      <c r="L541" s="152">
        <f t="shared" ref="L541:CG542" si="289">IF(L520=0,0,L520/L$503)</f>
        <v>0</v>
      </c>
      <c r="M541" s="152">
        <f t="shared" si="289"/>
        <v>4.2773603055352827E-2</v>
      </c>
      <c r="N541" s="152">
        <f t="shared" si="289"/>
        <v>0</v>
      </c>
      <c r="O541" s="152">
        <f t="shared" si="289"/>
        <v>0</v>
      </c>
      <c r="P541" s="152">
        <f t="shared" si="289"/>
        <v>0</v>
      </c>
      <c r="Q541" s="152">
        <f t="shared" si="289"/>
        <v>3.6197362634184826E-2</v>
      </c>
      <c r="R541" s="152">
        <f t="shared" si="289"/>
        <v>0</v>
      </c>
      <c r="S541" s="152">
        <f t="shared" si="289"/>
        <v>0</v>
      </c>
      <c r="T541" s="152">
        <f t="shared" si="289"/>
        <v>0</v>
      </c>
      <c r="U541" s="152">
        <f t="shared" si="289"/>
        <v>0</v>
      </c>
      <c r="V541" s="152">
        <f t="shared" si="289"/>
        <v>0</v>
      </c>
      <c r="W541" s="152">
        <f t="shared" si="289"/>
        <v>0</v>
      </c>
      <c r="X541" s="152">
        <f t="shared" si="289"/>
        <v>0</v>
      </c>
      <c r="Y541" s="152">
        <f t="shared" si="289"/>
        <v>0</v>
      </c>
      <c r="Z541" s="152">
        <f t="shared" si="289"/>
        <v>0</v>
      </c>
      <c r="AA541" s="152">
        <f t="shared" si="289"/>
        <v>0</v>
      </c>
      <c r="AB541" s="152">
        <f t="shared" si="289"/>
        <v>0</v>
      </c>
      <c r="AC541" s="152">
        <f t="shared" si="289"/>
        <v>0</v>
      </c>
      <c r="AD541" s="152">
        <f t="shared" si="289"/>
        <v>0</v>
      </c>
      <c r="AE541" s="152">
        <f t="shared" si="289"/>
        <v>0</v>
      </c>
      <c r="AF541" s="152">
        <f t="shared" si="289"/>
        <v>0</v>
      </c>
      <c r="AG541" s="152">
        <f t="shared" si="289"/>
        <v>0</v>
      </c>
      <c r="AH541" s="152">
        <f t="shared" si="289"/>
        <v>0</v>
      </c>
      <c r="AI541" s="152">
        <f t="shared" si="289"/>
        <v>0</v>
      </c>
      <c r="AJ541" s="152">
        <f t="shared" si="289"/>
        <v>0</v>
      </c>
      <c r="AK541" s="152">
        <f t="shared" si="289"/>
        <v>0</v>
      </c>
      <c r="AL541" s="152">
        <f t="shared" si="289"/>
        <v>0</v>
      </c>
      <c r="AM541" s="152">
        <f t="shared" si="289"/>
        <v>0</v>
      </c>
      <c r="AN541" s="152">
        <f t="shared" si="289"/>
        <v>0</v>
      </c>
      <c r="AO541" s="152">
        <f t="shared" si="289"/>
        <v>0</v>
      </c>
      <c r="AP541" s="152">
        <f t="shared" si="289"/>
        <v>0</v>
      </c>
      <c r="AQ541" s="152">
        <f t="shared" si="289"/>
        <v>0</v>
      </c>
      <c r="AR541" s="152">
        <f t="shared" si="289"/>
        <v>0</v>
      </c>
      <c r="AS541" s="152">
        <f t="shared" si="289"/>
        <v>0</v>
      </c>
      <c r="AT541" s="152">
        <f t="shared" si="289"/>
        <v>0</v>
      </c>
      <c r="AU541" s="152">
        <f t="shared" si="289"/>
        <v>0</v>
      </c>
      <c r="AV541" s="152">
        <f t="shared" si="289"/>
        <v>0</v>
      </c>
      <c r="AW541" s="152">
        <f t="shared" si="289"/>
        <v>0</v>
      </c>
      <c r="AX541" s="152">
        <f t="shared" si="289"/>
        <v>0</v>
      </c>
      <c r="AY541" s="152">
        <f t="shared" si="289"/>
        <v>0</v>
      </c>
      <c r="AZ541" s="152">
        <f t="shared" si="289"/>
        <v>0</v>
      </c>
      <c r="BA541" s="152">
        <f t="shared" si="289"/>
        <v>0</v>
      </c>
      <c r="BB541" s="152">
        <f t="shared" si="289"/>
        <v>0</v>
      </c>
      <c r="BC541" s="152">
        <f t="shared" si="286"/>
        <v>0</v>
      </c>
      <c r="BD541" s="152">
        <f t="shared" si="286"/>
        <v>0</v>
      </c>
      <c r="BE541" s="152">
        <f t="shared" si="286"/>
        <v>0</v>
      </c>
      <c r="BF541" s="152">
        <f t="shared" si="286"/>
        <v>0</v>
      </c>
      <c r="BG541" s="152">
        <f t="shared" si="286"/>
        <v>0</v>
      </c>
      <c r="BH541" s="152">
        <f t="shared" si="286"/>
        <v>0</v>
      </c>
      <c r="BI541" s="152">
        <f t="shared" si="286"/>
        <v>0</v>
      </c>
      <c r="BJ541" s="152">
        <f t="shared" si="286"/>
        <v>0</v>
      </c>
      <c r="BK541" s="152">
        <f t="shared" si="286"/>
        <v>0</v>
      </c>
      <c r="BL541" s="152">
        <f t="shared" si="286"/>
        <v>0</v>
      </c>
      <c r="BM541" s="152">
        <f t="shared" si="286"/>
        <v>0</v>
      </c>
      <c r="BN541" s="152">
        <f t="shared" si="286"/>
        <v>0</v>
      </c>
      <c r="BO541" s="152">
        <f t="shared" si="286"/>
        <v>0</v>
      </c>
      <c r="BP541" s="152">
        <f t="shared" si="286"/>
        <v>0</v>
      </c>
      <c r="BQ541" s="152">
        <f t="shared" si="286"/>
        <v>0</v>
      </c>
      <c r="BR541" s="152">
        <f t="shared" si="286"/>
        <v>0</v>
      </c>
      <c r="BS541" s="152">
        <f t="shared" si="286"/>
        <v>0</v>
      </c>
      <c r="BT541" s="152">
        <f t="shared" si="286"/>
        <v>0</v>
      </c>
      <c r="BU541" s="152">
        <f t="shared" si="286"/>
        <v>0</v>
      </c>
      <c r="BV541" s="152">
        <f t="shared" si="286"/>
        <v>0</v>
      </c>
      <c r="BW541" s="152">
        <f t="shared" si="286"/>
        <v>0</v>
      </c>
      <c r="BX541" s="152">
        <f t="shared" si="286"/>
        <v>0</v>
      </c>
      <c r="BY541" s="152">
        <f t="shared" si="286"/>
        <v>0</v>
      </c>
      <c r="BZ541" s="152">
        <f t="shared" si="286"/>
        <v>0</v>
      </c>
      <c r="CA541" s="152">
        <f t="shared" si="286"/>
        <v>0</v>
      </c>
      <c r="CB541" s="152">
        <f t="shared" si="285"/>
        <v>0</v>
      </c>
      <c r="CC541" s="152">
        <f t="shared" si="285"/>
        <v>0</v>
      </c>
      <c r="CD541" s="152">
        <f t="shared" si="285"/>
        <v>0</v>
      </c>
      <c r="CE541" s="152">
        <f t="shared" si="285"/>
        <v>0</v>
      </c>
      <c r="CF541" s="152">
        <f t="shared" si="285"/>
        <v>0</v>
      </c>
      <c r="CG541" s="152">
        <f t="shared" si="289"/>
        <v>0</v>
      </c>
    </row>
    <row r="542" spans="1:85" ht="14.1" hidden="1" customHeight="1" x14ac:dyDescent="0.2">
      <c r="A542" s="144">
        <f t="shared" si="280"/>
        <v>494</v>
      </c>
      <c r="B542" s="145"/>
      <c r="C542" s="146" t="str">
        <f t="shared" si="288"/>
        <v>ז.</v>
      </c>
      <c r="D542" s="147" t="str">
        <f t="shared" si="288"/>
        <v>השקעות אחרות</v>
      </c>
      <c r="E542" s="147"/>
      <c r="F542" s="147"/>
      <c r="G542" s="147"/>
      <c r="H542" s="147"/>
      <c r="I542" s="148"/>
      <c r="J542" s="154">
        <f>IF(J521=0,0,J521/J$503)</f>
        <v>0</v>
      </c>
      <c r="K542" s="155">
        <f>IF(K521=0,0,K521/K$503)</f>
        <v>0</v>
      </c>
      <c r="L542" s="155">
        <f t="shared" si="289"/>
        <v>0</v>
      </c>
      <c r="M542" s="155">
        <f t="shared" si="289"/>
        <v>0</v>
      </c>
      <c r="N542" s="155">
        <f t="shared" si="289"/>
        <v>0</v>
      </c>
      <c r="O542" s="155">
        <f t="shared" si="289"/>
        <v>0</v>
      </c>
      <c r="P542" s="155">
        <f t="shared" si="289"/>
        <v>0</v>
      </c>
      <c r="Q542" s="155">
        <f t="shared" si="289"/>
        <v>0</v>
      </c>
      <c r="R542" s="155">
        <f t="shared" si="289"/>
        <v>0</v>
      </c>
      <c r="S542" s="155">
        <f t="shared" si="289"/>
        <v>0</v>
      </c>
      <c r="T542" s="155">
        <f t="shared" si="289"/>
        <v>0</v>
      </c>
      <c r="U542" s="155">
        <f t="shared" si="289"/>
        <v>0</v>
      </c>
      <c r="V542" s="155">
        <f t="shared" si="289"/>
        <v>0</v>
      </c>
      <c r="W542" s="155">
        <f t="shared" si="289"/>
        <v>0</v>
      </c>
      <c r="X542" s="155">
        <f t="shared" si="289"/>
        <v>0</v>
      </c>
      <c r="Y542" s="155">
        <f t="shared" si="289"/>
        <v>0</v>
      </c>
      <c r="Z542" s="155">
        <f t="shared" si="289"/>
        <v>0</v>
      </c>
      <c r="AA542" s="155">
        <f t="shared" si="289"/>
        <v>0</v>
      </c>
      <c r="AB542" s="155">
        <f t="shared" si="289"/>
        <v>0</v>
      </c>
      <c r="AC542" s="155">
        <f t="shared" si="289"/>
        <v>0</v>
      </c>
      <c r="AD542" s="155">
        <f t="shared" si="289"/>
        <v>0</v>
      </c>
      <c r="AE542" s="155">
        <f t="shared" si="289"/>
        <v>0</v>
      </c>
      <c r="AF542" s="155">
        <f t="shared" si="289"/>
        <v>0</v>
      </c>
      <c r="AG542" s="155">
        <f t="shared" si="289"/>
        <v>0</v>
      </c>
      <c r="AH542" s="155">
        <f t="shared" si="289"/>
        <v>0</v>
      </c>
      <c r="AI542" s="155">
        <f t="shared" si="289"/>
        <v>0</v>
      </c>
      <c r="AJ542" s="155">
        <f t="shared" si="289"/>
        <v>0</v>
      </c>
      <c r="AK542" s="155">
        <f t="shared" si="289"/>
        <v>0</v>
      </c>
      <c r="AL542" s="155">
        <f t="shared" si="289"/>
        <v>0</v>
      </c>
      <c r="AM542" s="155">
        <f t="shared" si="289"/>
        <v>0</v>
      </c>
      <c r="AN542" s="155">
        <f t="shared" si="289"/>
        <v>0</v>
      </c>
      <c r="AO542" s="155">
        <f t="shared" si="289"/>
        <v>0</v>
      </c>
      <c r="AP542" s="155">
        <f t="shared" si="289"/>
        <v>0</v>
      </c>
      <c r="AQ542" s="155">
        <f t="shared" si="289"/>
        <v>0</v>
      </c>
      <c r="AR542" s="155">
        <f t="shared" si="289"/>
        <v>0</v>
      </c>
      <c r="AS542" s="155">
        <f t="shared" si="289"/>
        <v>0</v>
      </c>
      <c r="AT542" s="155">
        <f t="shared" si="289"/>
        <v>0</v>
      </c>
      <c r="AU542" s="155">
        <f t="shared" si="289"/>
        <v>0</v>
      </c>
      <c r="AV542" s="155">
        <f t="shared" si="289"/>
        <v>0</v>
      </c>
      <c r="AW542" s="155">
        <f t="shared" si="289"/>
        <v>0</v>
      </c>
      <c r="AX542" s="155">
        <f t="shared" si="289"/>
        <v>0</v>
      </c>
      <c r="AY542" s="155">
        <f t="shared" si="289"/>
        <v>0</v>
      </c>
      <c r="AZ542" s="155">
        <f t="shared" si="289"/>
        <v>0</v>
      </c>
      <c r="BA542" s="155">
        <f t="shared" si="289"/>
        <v>0</v>
      </c>
      <c r="BB542" s="155">
        <f t="shared" si="289"/>
        <v>0</v>
      </c>
      <c r="BC542" s="155">
        <f t="shared" si="286"/>
        <v>0</v>
      </c>
      <c r="BD542" s="155">
        <f t="shared" si="286"/>
        <v>0</v>
      </c>
      <c r="BE542" s="155">
        <f t="shared" si="286"/>
        <v>0</v>
      </c>
      <c r="BF542" s="155">
        <f t="shared" si="286"/>
        <v>0</v>
      </c>
      <c r="BG542" s="155">
        <f t="shared" si="286"/>
        <v>0</v>
      </c>
      <c r="BH542" s="155">
        <f t="shared" si="286"/>
        <v>0</v>
      </c>
      <c r="BI542" s="155">
        <f t="shared" si="286"/>
        <v>0</v>
      </c>
      <c r="BJ542" s="155">
        <f t="shared" si="286"/>
        <v>0</v>
      </c>
      <c r="BK542" s="155">
        <f t="shared" si="286"/>
        <v>0</v>
      </c>
      <c r="BL542" s="155">
        <f t="shared" si="286"/>
        <v>0</v>
      </c>
      <c r="BM542" s="155">
        <f t="shared" si="286"/>
        <v>0</v>
      </c>
      <c r="BN542" s="155">
        <f t="shared" si="286"/>
        <v>0</v>
      </c>
      <c r="BO542" s="155">
        <f t="shared" si="286"/>
        <v>0</v>
      </c>
      <c r="BP542" s="155">
        <f t="shared" si="286"/>
        <v>0</v>
      </c>
      <c r="BQ542" s="155">
        <f t="shared" si="286"/>
        <v>0</v>
      </c>
      <c r="BR542" s="155">
        <f t="shared" si="286"/>
        <v>0</v>
      </c>
      <c r="BS542" s="155">
        <f t="shared" si="286"/>
        <v>0</v>
      </c>
      <c r="BT542" s="155">
        <f t="shared" si="286"/>
        <v>0</v>
      </c>
      <c r="BU542" s="155">
        <f t="shared" si="286"/>
        <v>0</v>
      </c>
      <c r="BV542" s="155">
        <f t="shared" si="286"/>
        <v>0</v>
      </c>
      <c r="BW542" s="155">
        <f t="shared" si="286"/>
        <v>0</v>
      </c>
      <c r="BX542" s="155">
        <f t="shared" si="286"/>
        <v>0</v>
      </c>
      <c r="BY542" s="155">
        <f t="shared" si="286"/>
        <v>0</v>
      </c>
      <c r="BZ542" s="155">
        <f t="shared" si="286"/>
        <v>0</v>
      </c>
      <c r="CA542" s="155">
        <f t="shared" si="286"/>
        <v>0</v>
      </c>
      <c r="CB542" s="155">
        <f t="shared" si="285"/>
        <v>0</v>
      </c>
      <c r="CC542" s="155">
        <f t="shared" si="285"/>
        <v>0</v>
      </c>
      <c r="CD542" s="155">
        <f t="shared" si="285"/>
        <v>0</v>
      </c>
      <c r="CE542" s="155">
        <f t="shared" si="285"/>
        <v>0</v>
      </c>
      <c r="CF542" s="155">
        <f t="shared" si="285"/>
        <v>0</v>
      </c>
      <c r="CG542" s="155">
        <f t="shared" si="289"/>
        <v>0</v>
      </c>
    </row>
    <row r="543" spans="1:85" ht="14.1" hidden="1" customHeight="1" x14ac:dyDescent="0.2">
      <c r="J543" s="40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58"/>
      <c r="CD543" s="158"/>
      <c r="CE543" s="158"/>
      <c r="CF543" s="158"/>
      <c r="CG543" s="158"/>
    </row>
    <row r="544" spans="1:85" ht="14.1" hidden="1" customHeight="1" x14ac:dyDescent="0.2">
      <c r="J544" s="40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58"/>
      <c r="CD544" s="158"/>
      <c r="CE544" s="158"/>
      <c r="CF544" s="158"/>
      <c r="CG544" s="158"/>
    </row>
    <row r="545" spans="10:85" ht="14.1" hidden="1" customHeight="1" x14ac:dyDescent="0.2">
      <c r="J545" s="40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58"/>
      <c r="CD545" s="158"/>
      <c r="CE545" s="158"/>
      <c r="CF545" s="158"/>
      <c r="CG545" s="158"/>
    </row>
    <row r="546" spans="10:85" ht="14.1" hidden="1" customHeight="1" x14ac:dyDescent="0.2">
      <c r="J546" s="40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</row>
    <row r="547" spans="10:85" ht="14.1" hidden="1" customHeight="1" x14ac:dyDescent="0.2">
      <c r="J547" s="40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58"/>
      <c r="CD547" s="158"/>
      <c r="CE547" s="158"/>
      <c r="CF547" s="158"/>
      <c r="CG547" s="158"/>
    </row>
    <row r="548" spans="10:85" ht="14.1" hidden="1" customHeight="1" x14ac:dyDescent="0.2">
      <c r="J548" s="40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58"/>
      <c r="CD548" s="158"/>
      <c r="CE548" s="158"/>
      <c r="CF548" s="158"/>
      <c r="CG548" s="158"/>
    </row>
    <row r="549" spans="10:85" ht="14.1" hidden="1" customHeight="1" x14ac:dyDescent="0.2">
      <c r="J549" s="40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58"/>
      <c r="CD549" s="158"/>
      <c r="CE549" s="158"/>
      <c r="CF549" s="158"/>
      <c r="CG549" s="158"/>
    </row>
    <row r="550" spans="10:85" ht="14.1" hidden="1" customHeight="1" x14ac:dyDescent="0.2">
      <c r="J550" s="40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58"/>
      <c r="CD550" s="158"/>
      <c r="CE550" s="158"/>
      <c r="CF550" s="158"/>
      <c r="CG550" s="158"/>
    </row>
    <row r="551" spans="10:85" ht="14.1" hidden="1" customHeight="1" x14ac:dyDescent="0.2">
      <c r="J551" s="40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58"/>
      <c r="CD551" s="158"/>
      <c r="CE551" s="158"/>
      <c r="CF551" s="158"/>
      <c r="CG551" s="158"/>
    </row>
    <row r="552" spans="10:85" ht="14.1" hidden="1" customHeight="1" x14ac:dyDescent="0.2">
      <c r="J552" s="40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58"/>
      <c r="CD552" s="158"/>
      <c r="CE552" s="158"/>
      <c r="CF552" s="158"/>
      <c r="CG552" s="158"/>
    </row>
    <row r="553" spans="10:85" ht="14.1" hidden="1" customHeight="1" x14ac:dyDescent="0.2">
      <c r="J553" s="40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58"/>
      <c r="CD553" s="158"/>
      <c r="CE553" s="158"/>
      <c r="CF553" s="158"/>
      <c r="CG553" s="158"/>
    </row>
    <row r="554" spans="10:85" ht="14.1" hidden="1" customHeight="1" x14ac:dyDescent="0.2">
      <c r="J554" s="40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58"/>
      <c r="CD554" s="158"/>
      <c r="CE554" s="158"/>
      <c r="CF554" s="158"/>
      <c r="CG554" s="158"/>
    </row>
    <row r="555" spans="10:85" ht="14.1" hidden="1" customHeight="1" x14ac:dyDescent="0.2">
      <c r="J555" s="40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58"/>
      <c r="CD555" s="158"/>
      <c r="CE555" s="158"/>
      <c r="CF555" s="158"/>
      <c r="CG555" s="158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BE10AA4C-E3FB-4876-9CFA-8F3AE129D4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91C1AF-39F7-4FC2-9813-B81624746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4A8B60-FF55-4DDD-B9ED-605894515A0C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ca4df27-5183-4bee-9dbd-0c46c9c4aa4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 יולי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 יולי 19</dc:title>
  <dc:creator>עדן יעקב, רו"ח</dc:creator>
  <cp:lastModifiedBy>User</cp:lastModifiedBy>
  <dcterms:created xsi:type="dcterms:W3CDTF">2019-08-19T13:56:29Z</dcterms:created>
  <dcterms:modified xsi:type="dcterms:W3CDTF">2022-03-13T16:58:37Z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