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3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קונצרני'!$A$10:$BM$526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P13" i="22" l="1"/>
  <c r="P12" i="22"/>
  <c r="B20" i="27" l="1"/>
  <c r="B29" i="27"/>
  <c r="B15" i="27"/>
  <c r="B21" i="27"/>
  <c r="B19" i="27"/>
  <c r="B32" i="27"/>
  <c r="B31" i="27"/>
  <c r="B18" i="27"/>
  <c r="B30" i="27"/>
  <c r="B28" i="27"/>
  <c r="B27" i="27"/>
  <c r="B26" i="27"/>
  <c r="B25" i="27"/>
  <c r="B24" i="27"/>
  <c r="B17" i="27"/>
  <c r="B16" i="27"/>
  <c r="B14" i="27"/>
  <c r="B13" i="27"/>
  <c r="B12" i="27"/>
  <c r="B11" i="27"/>
  <c r="B23" i="27"/>
  <c r="B10" i="27" l="1"/>
  <c r="H25" i="11"/>
  <c r="F11" i="24" l="1"/>
  <c r="F10" i="24" s="1"/>
  <c r="F9" i="24" s="1"/>
  <c r="C34" i="1" s="1"/>
  <c r="C26" i="1"/>
  <c r="H13" i="11" l="1"/>
  <c r="H10" i="11" s="1"/>
  <c r="C20" i="1" s="1"/>
  <c r="C41" i="1" s="1"/>
  <c r="B22" i="27" l="1"/>
  <c r="B9" i="27" l="1"/>
  <c r="C42" i="1" s="1"/>
</calcChain>
</file>

<file path=xl/sharedStrings.xml><?xml version="1.0" encoding="utf-8"?>
<sst xmlns="http://schemas.openxmlformats.org/spreadsheetml/2006/main" count="12131" uniqueCount="3716">
  <si>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</si>
  <si>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</si>
  <si>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</si>
  <si>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</si>
  <si>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</si>
  <si>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</si>
  <si>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</si>
  <si>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</si>
  <si>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</si>
  <si>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</si>
  <si>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</si>
  <si>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</si>
  <si>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</si>
  <si>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</si>
  <si>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</si>
  <si>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</si>
  <si>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</si>
  <si>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</si>
  <si>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</si>
  <si>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</si>
  <si>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</si>
  <si>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</si>
  <si>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</si>
  <si>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</si>
  <si>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</si>
  <si>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</si>
  <si>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</si>
  <si>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</si>
  <si>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</si>
  <si>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</si>
  <si>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</si>
  <si>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</si>
  <si>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</si>
  <si>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</si>
  <si>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</si>
  <si>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</si>
  <si>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</si>
  <si>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</si>
  <si>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</si>
  <si>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</si>
  <si>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</si>
  <si>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</si>
  <si>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</si>
  <si>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</si>
  <si>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</si>
  <si>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</si>
  <si>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</si>
  <si>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</si>
  <si>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</si>
  <si>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</si>
  <si>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</si>
  <si>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</si>
  <si>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</si>
  <si>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</si>
  <si>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</si>
  <si>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</si>
  <si>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</si>
  <si>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</si>
  <si>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</si>
  <si>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</si>
  <si>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</si>
  <si>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</si>
  <si>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</si>
  <si>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</si>
  <si>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</si>
  <si>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</si>
  <si>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</si>
  <si>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</si>
  <si>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</si>
  <si>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</si>
  <si>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</si>
  <si>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</si>
  <si>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</si>
  <si>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</si>
  <si>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</si>
  <si>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</si>
  <si>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</si>
  <si>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</si>
  <si>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</si>
  <si>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</si>
  <si>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</si>
  <si>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</si>
  <si>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</si>
  <si>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</si>
  <si>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</si>
  <si>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</si>
  <si>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</si>
  <si>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</si>
  <si>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</si>
  <si>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</si>
  <si>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</si>
  <si>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</si>
  <si>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</si>
  <si>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</si>
  <si>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</si>
  <si>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</si>
  <si>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</si>
  <si>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</si>
  <si>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</si>
  <si>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</si>
  <si>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</si>
  <si>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</si>
  <si>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</si>
  <si>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</si>
  <si>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</si>
  <si>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</si>
  <si>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</si>
  <si>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</si>
  <si>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</si>
  <si>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</si>
  <si>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</si>
  <si>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</si>
  <si>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</si>
  <si>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</si>
  <si>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</si>
  <si>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</si>
  <si>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</si>
  <si>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</si>
  <si>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</si>
  <si>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</si>
  <si>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</si>
  <si>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</si>
  <si>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</si>
  <si>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</si>
  <si>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</si>
  <si>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</si>
  <si>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</si>
  <si>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</si>
  <si>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</si>
  <si>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</si>
  <si>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</si>
  <si>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</si>
  <si>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</si>
  <si>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</si>
  <si>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</si>
  <si>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</si>
  <si>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</si>
  <si>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</si>
  <si>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</si>
  <si>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</si>
  <si>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</si>
  <si>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</si>
  <si>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</si>
  <si>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</si>
  <si>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</si>
  <si>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</si>
  <si>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</si>
  <si>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</si>
  <si>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</si>
  <si>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</si>
  <si>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</si>
  <si>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</si>
  <si>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</si>
  <si>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</si>
  <si>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</si>
  <si>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</si>
  <si>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</si>
  <si>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</si>
  <si>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</si>
  <si>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</si>
  <si>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</si>
  <si>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</si>
  <si>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</si>
  <si>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</si>
  <si>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</si>
  <si>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</si>
  <si>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</si>
  <si>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</si>
  <si>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</si>
  <si>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</si>
  <si>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</si>
  <si>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</si>
  <si>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</si>
  <si>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</si>
  <si>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</si>
  <si>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</si>
  <si>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</si>
  <si>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</si>
  <si>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</si>
  <si>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</si>
  <si>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</si>
  <si>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</si>
  <si>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</si>
  <si>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</si>
  <si>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</si>
  <si>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</si>
  <si>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</si>
  <si>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</si>
  <si>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</si>
  <si>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</si>
  <si>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</si>
  <si>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</si>
  <si>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</si>
  <si>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</si>
  <si>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</si>
  <si>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</si>
  <si>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</si>
  <si>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</si>
  <si>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</si>
  <si>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</si>
  <si>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</si>
  <si>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</si>
  <si>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</si>
  <si>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</si>
  <si>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</si>
  <si>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</si>
  <si>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</si>
  <si>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</si>
  <si>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</si>
  <si>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</si>
  <si>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</si>
  <si>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</si>
  <si>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</si>
  <si>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</si>
  <si>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</si>
  <si>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</si>
  <si>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</si>
  <si>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</si>
  <si>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</si>
  <si>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</si>
  <si>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</si>
  <si>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אירו-100(לשלם)-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</si>
  <si>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</si>
  <si>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</si>
  <si>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</si>
  <si>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</si>
  <si>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</si>
  <si>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</si>
  <si>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</si>
  <si>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</si>
  <si>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</si>
  <si>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</si>
  <si>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</si>
  <si>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</si>
  <si>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</si>
  <si>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</si>
  <si>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</si>
  <si>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</si>
  <si>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</si>
  <si>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</si>
  <si>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</si>
  <si>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</si>
  <si>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</si>
  <si>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</si>
  <si>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</si>
  <si>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</si>
  <si>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</si>
  <si>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</si>
  <si>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</si>
  <si>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</si>
  <si>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</si>
  <si>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</si>
  <si>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</si>
  <si>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</si>
  <si>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</si>
  <si>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</si>
  <si>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</si>
  <si>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</si>
  <si>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</si>
  <si>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</si>
  <si>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</si>
  <si>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</si>
  <si>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</si>
  <si>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</si>
  <si>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</si>
  <si>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30/09/21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</si>
  <si>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</si>
  <si>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</si>
  <si>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</si>
  <si>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</si>
  <si>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</si>
  <si>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</si>
  <si>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</si>
  <si>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</si>
  <si>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</si>
  <si>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</si>
  <si>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</si>
  <si>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</si>
  <si>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</si>
  <si>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</si>
  <si>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</si>
  <si>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</si>
  <si>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</si>
  <si>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</si>
  <si>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</si>
  <si>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</si>
  <si>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</si>
  <si>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</si>
  <si>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</si>
  <si>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</si>
  <si>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מ.ק.מ.     1111</t>
  </si>
  <si>
    <t>8211112</t>
  </si>
  <si>
    <t>26/11/20</t>
  </si>
  <si>
    <t>מ.ק.מ.     1221</t>
  </si>
  <si>
    <t>8211229</t>
  </si>
  <si>
    <t>28/12/20</t>
  </si>
  <si>
    <t>מ.ק.מ.   312- בנק ישראל- מק"מ</t>
  </si>
  <si>
    <t>8220311</t>
  </si>
  <si>
    <t>מ.ק.מ.   712- בנק ישראל- מק"מ</t>
  </si>
  <si>
    <t>8220717</t>
  </si>
  <si>
    <t>מ.ק.מ.  412- בנק ישראל- מק"מ</t>
  </si>
  <si>
    <t>8220410</t>
  </si>
  <si>
    <t>14/09/21</t>
  </si>
  <si>
    <t>מ.ק.מ.  512- בנק ישראל- מק"מ</t>
  </si>
  <si>
    <t>8220519</t>
  </si>
  <si>
    <t>מ.ק.מ.  622- בנק ישראל- מק"מ</t>
  </si>
  <si>
    <t>8220626</t>
  </si>
  <si>
    <t>01/06/21</t>
  </si>
  <si>
    <t>מ.ק.מ. 1011- בנק ישראל- מק"מ</t>
  </si>
  <si>
    <t>8211013</t>
  </si>
  <si>
    <t>22/10/20</t>
  </si>
  <si>
    <t>מ.ק.מ. 112- בנק ישראל- מק"מ</t>
  </si>
  <si>
    <t>8220113</t>
  </si>
  <si>
    <t>05/01/21</t>
  </si>
  <si>
    <t>מ.ק.מ. 212- בנק ישראל- מק"מ</t>
  </si>
  <si>
    <t>8220212</t>
  </si>
  <si>
    <t>מ.ק.מ. 812- בנק ישראל- מק"מ</t>
  </si>
  <si>
    <t>8220816</t>
  </si>
  <si>
    <t>מ.ק.מ. 912- בנק ישראל- מק"מ</t>
  </si>
  <si>
    <t>8220915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</si>
  <si>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</si>
  <si>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</si>
  <si>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</si>
  <si>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</si>
  <si>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</si>
  <si>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</si>
  <si>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</si>
  <si>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</si>
  <si>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</si>
  <si>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</si>
  <si>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</si>
  <si>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</si>
  <si>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</si>
  <si>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</si>
  <si>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</si>
  <si>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</si>
  <si>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</si>
  <si>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</si>
  <si>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</si>
  <si>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</si>
  <si>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</si>
  <si>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</si>
  <si>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</si>
  <si>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</si>
  <si>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</si>
  <si>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</si>
  <si>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</si>
  <si>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</si>
  <si>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</si>
  <si>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</si>
  <si>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</si>
  <si>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</si>
  <si>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</si>
  <si>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</si>
  <si>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</si>
  <si>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</si>
  <si>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</si>
  <si>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</si>
  <si>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</si>
  <si>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</si>
  <si>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</si>
  <si>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</si>
  <si>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</si>
  <si>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</si>
  <si>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</si>
  <si>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</si>
  <si>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</si>
  <si>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</si>
  <si>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</si>
  <si>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A1</t>
  </si>
  <si>
    <t>Moodys</t>
  </si>
  <si>
    <t>03/01/18</t>
  </si>
  <si>
    <t>ISRAEL 2.5 15/1/30</t>
  </si>
  <si>
    <t>US46513JXM88</t>
  </si>
  <si>
    <t>09/01/20</t>
  </si>
  <si>
    <t>ISRAEL 2.75 03/07/30</t>
  </si>
  <si>
    <t>US46513JB346</t>
  </si>
  <si>
    <t>01/04/20</t>
  </si>
  <si>
    <t>ISRAEL 2.875 28/01/24</t>
  </si>
  <si>
    <t>XS1023541847</t>
  </si>
  <si>
    <t>10/12/20</t>
  </si>
  <si>
    <t>ISRAEL 3.25 17.01.2028</t>
  </si>
  <si>
    <t>US46513YJH27</t>
  </si>
  <si>
    <t>10/01/18</t>
  </si>
  <si>
    <t>סה"כ אג"ח שהנפיקו ממשלות זרות בחו"ל</t>
  </si>
  <si>
    <t>US TREASURY 0.125 30/06/22</t>
  </si>
  <si>
    <t>US912828ZX16</t>
  </si>
  <si>
    <t>Aaa</t>
  </si>
  <si>
    <t>02/02/21</t>
  </si>
  <si>
    <t>US TREASURY 0.125 30/09/22</t>
  </si>
  <si>
    <t>US91282CAN11</t>
  </si>
  <si>
    <t>21/06/21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</si>
  <si>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</si>
  <si>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</si>
  <si>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</si>
  <si>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</si>
  <si>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</si>
  <si>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</si>
  <si>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</si>
  <si>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</si>
  <si>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</si>
  <si>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</si>
  <si>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</si>
  <si>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</si>
  <si>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23/09/21</t>
  </si>
  <si>
    <t>אלה פקדון אגח ה- אלה פקדונות</t>
  </si>
  <si>
    <t>1162577</t>
  </si>
  <si>
    <t>בינל הנפק אגח י- בינלאומי הנפקות</t>
  </si>
  <si>
    <t>1160290</t>
  </si>
  <si>
    <t>513141879</t>
  </si>
  <si>
    <t>בנקים</t>
  </si>
  <si>
    <t>בינל הנפק אגח יא- בינלאומי הנפקות</t>
  </si>
  <si>
    <t>1167048</t>
  </si>
  <si>
    <t>23/06/20</t>
  </si>
  <si>
    <t>לאומי   אגח 179- לאומי</t>
  </si>
  <si>
    <t>6040372</t>
  </si>
  <si>
    <t>520018078</t>
  </si>
  <si>
    <t>26/09/21</t>
  </si>
  <si>
    <t>לאומי אג"ח 181- לאומי</t>
  </si>
  <si>
    <t>6040505</t>
  </si>
  <si>
    <t>Aaa.il</t>
  </si>
  <si>
    <t>מז טפ הנפ אגח 57- מזרחי טפחות הנפק</t>
  </si>
  <si>
    <t>2310423</t>
  </si>
  <si>
    <t>בלומברג</t>
  </si>
  <si>
    <t>520032046</t>
  </si>
  <si>
    <t>12/09/21</t>
  </si>
  <si>
    <t>מז טפ הנפ אגח 58- מזרחי טפחות הנפק</t>
  </si>
  <si>
    <t>2310431</t>
  </si>
  <si>
    <t>מז טפ הנפ אגח 59- מזרחי טפחות הנפק</t>
  </si>
  <si>
    <t>2310449</t>
  </si>
  <si>
    <t>29/09/21</t>
  </si>
  <si>
    <t>מז טפ הנפ אגח 61- מזרחי טפחות הנפק</t>
  </si>
  <si>
    <t>2310464</t>
  </si>
  <si>
    <t>26/07/21</t>
  </si>
  <si>
    <t>מז טפ הנפק   45- מזרחי טפחות הנפק</t>
  </si>
  <si>
    <t>2310217</t>
  </si>
  <si>
    <t>מז טפ הנפק   46- מזרחי טפחות הנפק</t>
  </si>
  <si>
    <t>2310225</t>
  </si>
  <si>
    <t>מז טפ הנפק 51- מזרחי טפחות הנפק</t>
  </si>
  <si>
    <t>2310324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</si>
  <si>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</si>
  <si>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</si>
  <si>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</si>
  <si>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</si>
  <si>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</si>
  <si>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</si>
  <si>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</si>
  <si>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</si>
  <si>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</si>
  <si>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</si>
  <si>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</si>
  <si>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</si>
  <si>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</si>
  <si>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13/09/21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</si>
  <si>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</si>
  <si>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</si>
  <si>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</si>
  <si>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</si>
  <si>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</si>
  <si>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</si>
  <si>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</si>
  <si>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</si>
  <si>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</si>
  <si>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</si>
  <si>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</si>
  <si>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</si>
  <si>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</si>
  <si>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</si>
  <si>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</si>
  <si>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</si>
  <si>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</si>
  <si>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</si>
  <si>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ilAA+</t>
  </si>
  <si>
    <t>31/08/21</t>
  </si>
  <si>
    <t>וילאר אג"ח 6- וילאר</t>
  </si>
  <si>
    <t>4160115</t>
  </si>
  <si>
    <t>520038910</t>
  </si>
  <si>
    <t>נדלן מניב בישראל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</si>
  <si>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</si>
  <si>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</si>
  <si>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</si>
  <si>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</si>
  <si>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</si>
  <si>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</si>
  <si>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</si>
  <si>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</si>
  <si>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</si>
  <si>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</si>
  <si>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</si>
  <si>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</si>
  <si>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</si>
  <si>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</si>
  <si>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</si>
  <si>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</si>
  <si>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</si>
  <si>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</si>
  <si>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</si>
  <si>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</si>
  <si>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</si>
  <si>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</si>
  <si>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</si>
  <si>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</si>
  <si>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</si>
  <si>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</si>
  <si>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</si>
  <si>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</si>
  <si>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</si>
  <si>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</si>
  <si>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</si>
  <si>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עזריאלי אגח ח- קבוצת עזריאלי</t>
  </si>
  <si>
    <t>1178680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</si>
  <si>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</si>
  <si>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</si>
  <si>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</si>
  <si>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</si>
  <si>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ישר  אגח ג- רכבת ישראל</t>
  </si>
  <si>
    <t>1177625</t>
  </si>
  <si>
    <t>520043613</t>
  </si>
  <si>
    <t>12/08/21</t>
  </si>
  <si>
    <t>אמות אג ו'- אמות</t>
  </si>
  <si>
    <t>1158609</t>
  </si>
  <si>
    <t>520026683</t>
  </si>
  <si>
    <t>ilAA</t>
  </si>
  <si>
    <t>אמות אג2- אמות</t>
  </si>
  <si>
    <t>1126630</t>
  </si>
  <si>
    <t>19/05/21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</si>
  <si>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</si>
  <si>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</si>
  <si>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</si>
  <si>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</si>
  <si>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</si>
  <si>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</si>
  <si>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</si>
  <si>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ביג  אגח יג- ביג</t>
  </si>
  <si>
    <t>1159516</t>
  </si>
  <si>
    <t>513623314</t>
  </si>
  <si>
    <t>22/11/20</t>
  </si>
  <si>
    <t>ביג אג"ח יא- ביג</t>
  </si>
  <si>
    <t>1151117</t>
  </si>
  <si>
    <t>31/08/20</t>
  </si>
  <si>
    <t>ביג אגח טז</t>
  </si>
  <si>
    <t>1168442</t>
  </si>
  <si>
    <t>07/09/20</t>
  </si>
  <si>
    <t>ביג אגח יד- ביג</t>
  </si>
  <si>
    <t>1161512</t>
  </si>
  <si>
    <t>01/03/20</t>
  </si>
  <si>
    <t>ביג אגח יז</t>
  </si>
  <si>
    <t>1168459</t>
  </si>
  <si>
    <t>06/10/20</t>
  </si>
  <si>
    <t>גב ים  אגח 9</t>
  </si>
  <si>
    <t>7590219</t>
  </si>
  <si>
    <t>520001736</t>
  </si>
  <si>
    <t>גב ים אג"ח 6- גב-ים</t>
  </si>
  <si>
    <t>7590128</t>
  </si>
  <si>
    <t>גזית גלוב אגח טו</t>
  </si>
  <si>
    <t>1260769</t>
  </si>
  <si>
    <t>520033234</t>
  </si>
  <si>
    <t>נדלן מניב בחו"ל</t>
  </si>
  <si>
    <t>28/10/20</t>
  </si>
  <si>
    <t>הראל הנפקות אגח 1- הראל ביטוח מימון והנפקות בע"מ</t>
  </si>
  <si>
    <t>1099738</t>
  </si>
  <si>
    <t>513834200</t>
  </si>
  <si>
    <t>ביטוח</t>
  </si>
  <si>
    <t>22/08/21</t>
  </si>
  <si>
    <t>מבני תעש  אגח כ- מבנה נדל"ן (כ.ד)</t>
  </si>
  <si>
    <t>2260495</t>
  </si>
  <si>
    <t>520024126</t>
  </si>
  <si>
    <t>26/12/18</t>
  </si>
  <si>
    <t>מבני תעש אגח יח</t>
  </si>
  <si>
    <t>2260479</t>
  </si>
  <si>
    <t>מבני תעשיה אגח יט</t>
  </si>
  <si>
    <t>2260487</t>
  </si>
  <si>
    <t>03/05/21</t>
  </si>
  <si>
    <t>מבני תעשיה אגח כג- מבנה נדל"ן (כ.ד)</t>
  </si>
  <si>
    <t>2260545</t>
  </si>
  <si>
    <t>17/09/20</t>
  </si>
  <si>
    <t>מליסרון  אגח יד</t>
  </si>
  <si>
    <t>3230232</t>
  </si>
  <si>
    <t>520037789</t>
  </si>
  <si>
    <t>מליסרון  אגח יט</t>
  </si>
  <si>
    <t>3230398</t>
  </si>
  <si>
    <t>מליסרון  אגח16- מליסרון</t>
  </si>
  <si>
    <t>3230265</t>
  </si>
  <si>
    <t>30/08/20</t>
  </si>
  <si>
    <t>מליסרון אג10- מליסרון</t>
  </si>
  <si>
    <t>3230190</t>
  </si>
  <si>
    <t>מליסרון אג8- מליסרון</t>
  </si>
  <si>
    <t>3230166</t>
  </si>
  <si>
    <t>31/05/21</t>
  </si>
  <si>
    <t>מליסרון אגח יח- מליסרון</t>
  </si>
  <si>
    <t>3230372</t>
  </si>
  <si>
    <t>03/03/20</t>
  </si>
  <si>
    <t>מליסרון אגח כ- מליסרון</t>
  </si>
  <si>
    <t>3230422</t>
  </si>
  <si>
    <t>17/08/21</t>
  </si>
  <si>
    <t>ריט 1     אגח ו</t>
  </si>
  <si>
    <t>1138544</t>
  </si>
  <si>
    <t>513821488</t>
  </si>
  <si>
    <t>ריט 1  אגח ז- ריט1</t>
  </si>
  <si>
    <t>1171271</t>
  </si>
  <si>
    <t>21/04/21</t>
  </si>
  <si>
    <t>ריט 1 אגח ה- ריט1</t>
  </si>
  <si>
    <t>1136753</t>
  </si>
  <si>
    <t>ריט אג"ח 4- ריט1</t>
  </si>
  <si>
    <t>1129899</t>
  </si>
  <si>
    <t>05/09/21</t>
  </si>
  <si>
    <t>שופרסל    אגח ו- שופרסל</t>
  </si>
  <si>
    <t>7770217</t>
  </si>
  <si>
    <t>520022732</t>
  </si>
  <si>
    <t>רשתות שיווק</t>
  </si>
  <si>
    <t>שופרסל אג4- שופרסל</t>
  </si>
  <si>
    <t>7770191</t>
  </si>
  <si>
    <t>16/05/19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</si>
  <si>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</si>
  <si>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</si>
  <si>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</si>
  <si>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</si>
  <si>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</si>
  <si>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</si>
  <si>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</si>
  <si>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</si>
  <si>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</si>
  <si>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</si>
  <si>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</si>
  <si>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10/06/21</t>
  </si>
  <si>
    <t>בזק אגח 10- בזק</t>
  </si>
  <si>
    <t>2300184</t>
  </si>
  <si>
    <t>520031931</t>
  </si>
  <si>
    <t>בזק אגח 12- בזק</t>
  </si>
  <si>
    <t>2300242</t>
  </si>
  <si>
    <t>בזק.ק6- בזק</t>
  </si>
  <si>
    <t>2300143</t>
  </si>
  <si>
    <t>ביג  אגח יח- ביג</t>
  </si>
  <si>
    <t>1174226</t>
  </si>
  <si>
    <t>Aa3.il</t>
  </si>
  <si>
    <t>09/09/21</t>
  </si>
  <si>
    <t>ביג אג"ח 15- ביג</t>
  </si>
  <si>
    <t>1162221</t>
  </si>
  <si>
    <t>ביג אג5- ביג</t>
  </si>
  <si>
    <t>1129279</t>
  </si>
  <si>
    <t>20/05/20</t>
  </si>
  <si>
    <t>ביג אגח ז- ביג</t>
  </si>
  <si>
    <t>1136084</t>
  </si>
  <si>
    <t>01/07/21</t>
  </si>
  <si>
    <t>ביג ט'- ביג</t>
  </si>
  <si>
    <t>1141050</t>
  </si>
  <si>
    <t>גזית גלוב אג11- גזית גלוב</t>
  </si>
  <si>
    <t>1260546</t>
  </si>
  <si>
    <t>גזית גלוב אגח יג- גזית גלוב</t>
  </si>
  <si>
    <t>1260652</t>
  </si>
  <si>
    <t>25/08/21</t>
  </si>
  <si>
    <t>גזית גלוב אגח יד- גזית גלוב</t>
  </si>
  <si>
    <t>1260736</t>
  </si>
  <si>
    <t>גזית גלוב אגחטז- גזית גלוב</t>
  </si>
  <si>
    <t>1260785</t>
  </si>
  <si>
    <t>24/08/21</t>
  </si>
  <si>
    <t>גלוב אג"ח 12- גזית גלוב</t>
  </si>
  <si>
    <t>1260603</t>
  </si>
  <si>
    <t>הראל הנפקות אגח 7- הראל ביטוח מימון והנפקות בע"מ</t>
  </si>
  <si>
    <t>1126077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</si>
  <si>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</si>
  <si>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</si>
  <si>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</si>
  <si>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</si>
  <si>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</si>
  <si>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</si>
  <si>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</si>
  <si>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26/09/19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</si>
  <si>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</si>
  <si>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</si>
  <si>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</si>
  <si>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</si>
  <si>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</si>
  <si>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</si>
  <si>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11/07/21</t>
  </si>
  <si>
    <t>ירושלים הנפקות אג"ח ט- ירושלים הנפקות</t>
  </si>
  <si>
    <t>1127422</t>
  </si>
  <si>
    <t>06/05/20</t>
  </si>
  <si>
    <t>ישרס אגח טז- ישרס</t>
  </si>
  <si>
    <t>6130223</t>
  </si>
  <si>
    <t>520017807</t>
  </si>
  <si>
    <t>כללביט אג7</t>
  </si>
  <si>
    <t>1132950</t>
  </si>
  <si>
    <t>513754069</t>
  </si>
  <si>
    <t>10/09/19</t>
  </si>
  <si>
    <t>מגה אור אג8- מגה אור</t>
  </si>
  <si>
    <t>1147602</t>
  </si>
  <si>
    <t>513257873</t>
  </si>
  <si>
    <t>מז טפ הנפ נד 56- מזרחי טפחות הנפק</t>
  </si>
  <si>
    <t>2310415</t>
  </si>
  <si>
    <t>15/06/21</t>
  </si>
  <si>
    <t>מזרחי טפחות שה 1</t>
  </si>
  <si>
    <t>6950083</t>
  </si>
  <si>
    <t>520000522</t>
  </si>
  <si>
    <t>23/08/21</t>
  </si>
  <si>
    <t>מליסרון   אגח ו- מליסרון</t>
  </si>
  <si>
    <t>3230125</t>
  </si>
  <si>
    <t>06/07/20</t>
  </si>
  <si>
    <t>מליסרון  אגח יז- מליסרון</t>
  </si>
  <si>
    <t>3230273</t>
  </si>
  <si>
    <t>מליסרון אג"ח יג- מליסרון</t>
  </si>
  <si>
    <t>3230224</t>
  </si>
  <si>
    <t>08/06/21</t>
  </si>
  <si>
    <t>מליסרון אג11- מליסרון</t>
  </si>
  <si>
    <t>3230208</t>
  </si>
  <si>
    <t>מנורה מבטחים גיוס הון אג"ח א'- מנורה מבטחים גיוס הון בע"מ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</si>
  <si>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</si>
  <si>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</si>
  <si>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</si>
  <si>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</si>
  <si>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</si>
  <si>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</si>
  <si>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אג3</t>
  </si>
  <si>
    <t>1138973</t>
  </si>
  <si>
    <t>סלע נדלן  אגח ד- סלע קפיטל נדל"ן</t>
  </si>
  <si>
    <t>1167147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</si>
  <si>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</si>
  <si>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</si>
  <si>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</si>
  <si>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</si>
  <si>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</si>
  <si>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</si>
  <si>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פניקס הון אגח ה- הפניקס גיוסי הון</t>
  </si>
  <si>
    <t>1135417</t>
  </si>
  <si>
    <t>514290345</t>
  </si>
  <si>
    <t>27/05/20</t>
  </si>
  <si>
    <t>רבוע נדלן אגח ז- רבוע נדלן</t>
  </si>
  <si>
    <t>1140615</t>
  </si>
  <si>
    <t>513765859</t>
  </si>
  <si>
    <t>05/08/20</t>
  </si>
  <si>
    <t>רבוע נדלן אגח ח- רבוע נדלן</t>
  </si>
  <si>
    <t>1157569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</si>
  <si>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</si>
  <si>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</si>
  <si>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</si>
  <si>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</si>
  <si>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</si>
  <si>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</si>
  <si>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גירון     אגח ו- גירון פיתוח</t>
  </si>
  <si>
    <t>1139849</t>
  </si>
  <si>
    <t>520044520</t>
  </si>
  <si>
    <t>A1.il</t>
  </si>
  <si>
    <t>גירון אג"ח 7</t>
  </si>
  <si>
    <t>1142629</t>
  </si>
  <si>
    <t>05/08/21</t>
  </si>
  <si>
    <t>ג'נרישן קפ אגח ב- ג'נריישן קפיטל</t>
  </si>
  <si>
    <t>1177526</t>
  </si>
  <si>
    <t>515846558</t>
  </si>
  <si>
    <t>מגה אור  אגח  י- מגה אור</t>
  </si>
  <si>
    <t>1178367</t>
  </si>
  <si>
    <t>12/07/21</t>
  </si>
  <si>
    <t>מגה אור  אגח יא- מגה אור</t>
  </si>
  <si>
    <t>1178375</t>
  </si>
  <si>
    <t>מגה אור אגח ט- מגה אור</t>
  </si>
  <si>
    <t>1165141</t>
  </si>
  <si>
    <t>07/01/21</t>
  </si>
  <si>
    <t>מגה אור החזקות אג"ח 6</t>
  </si>
  <si>
    <t>1138668</t>
  </si>
  <si>
    <t>17/06/21</t>
  </si>
  <si>
    <t>מיטב דש אגח ג- מיטב דש השקעות</t>
  </si>
  <si>
    <t>1121763</t>
  </si>
  <si>
    <t>520043795</t>
  </si>
  <si>
    <t>שרותים פיננסים</t>
  </si>
  <si>
    <t>רבוע נדלן אג"ח 5</t>
  </si>
  <si>
    <t>1130467</t>
  </si>
  <si>
    <t>22/01/20</t>
  </si>
  <si>
    <t>רבוע נדלן אגח ו- רבוע נדלן</t>
  </si>
  <si>
    <t>1140607</t>
  </si>
  <si>
    <t>אדגר      אגח י- אדגר השקעות</t>
  </si>
  <si>
    <t>1820208</t>
  </si>
  <si>
    <t>520035171</t>
  </si>
  <si>
    <t>A2.il</t>
  </si>
  <si>
    <t>06/08/20</t>
  </si>
  <si>
    <t>אדגר אג"ח 9- אדגר השקעות</t>
  </si>
  <si>
    <t>1820190</t>
  </si>
  <si>
    <t>אדגר אגח יא</t>
  </si>
  <si>
    <t>1820281</t>
  </si>
  <si>
    <t>19/07/21</t>
  </si>
  <si>
    <t>אפי נכסים אגח יג- אפי נכסים</t>
  </si>
  <si>
    <t>1178292</t>
  </si>
  <si>
    <t>510560188</t>
  </si>
  <si>
    <t>אפריקה ישראל נכסים בע"מ אג"ח 7</t>
  </si>
  <si>
    <t>1132232</t>
  </si>
  <si>
    <t>19/11/20</t>
  </si>
  <si>
    <t>אפריקה נכס אגחח- אפי נכסים</t>
  </si>
  <si>
    <t>1142231</t>
  </si>
  <si>
    <t>אשטרום נכ אגח10</t>
  </si>
  <si>
    <t>2510204</t>
  </si>
  <si>
    <t>ilA</t>
  </si>
  <si>
    <t>13/02/19</t>
  </si>
  <si>
    <t>אשטרום נכסים אגח 8- אשטרום נכסים</t>
  </si>
  <si>
    <t>2510162</t>
  </si>
  <si>
    <t>03/02/20</t>
  </si>
  <si>
    <t>דיסקונט שה א</t>
  </si>
  <si>
    <t>6910095</t>
  </si>
  <si>
    <t>520007030</t>
  </si>
  <si>
    <t>מימון ישיר אג ב- מימון ישיר קב</t>
  </si>
  <si>
    <t>1168145</t>
  </si>
  <si>
    <t>513893123</t>
  </si>
  <si>
    <t>אשראי חוץ בנקאי</t>
  </si>
  <si>
    <t>31/12/20</t>
  </si>
  <si>
    <t>מימון ישיר אגח ד- מימון ישיר קב</t>
  </si>
  <si>
    <t>מימון ישיר אגחג</t>
  </si>
  <si>
    <t>1171214</t>
  </si>
  <si>
    <t>26/04/21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</si>
  <si>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</si>
  <si>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</si>
  <si>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</si>
  <si>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</si>
  <si>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</si>
  <si>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</si>
  <si>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שיכון ובינוי אגח 5- שיכון ובינוי</t>
  </si>
  <si>
    <t>1125210</t>
  </si>
  <si>
    <t>A3.il</t>
  </si>
  <si>
    <t>27/04/21</t>
  </si>
  <si>
    <t>או פי סי אגח 2</t>
  </si>
  <si>
    <t>1166057</t>
  </si>
  <si>
    <t>514401702</t>
  </si>
  <si>
    <t>ilA-</t>
  </si>
  <si>
    <t>הכשרת הישוב אג20- הכשרת הישוב</t>
  </si>
  <si>
    <t>6120216</t>
  </si>
  <si>
    <t>520020116</t>
  </si>
  <si>
    <t>19/05/20</t>
  </si>
  <si>
    <t>הכשרת הישוב אג23- הכשרת הישוב</t>
  </si>
  <si>
    <t>6120323</t>
  </si>
  <si>
    <t>הכשרת ישוב אגח 22- הכשרת הישוב</t>
  </si>
  <si>
    <t>6120240</t>
  </si>
  <si>
    <t>נכסים ובנין אגח 4- נכסים ובנין</t>
  </si>
  <si>
    <t>6990154</t>
  </si>
  <si>
    <t>520025438</t>
  </si>
  <si>
    <t>רני צים   אגח ב- רני צים</t>
  </si>
  <si>
    <t>1171834</t>
  </si>
  <si>
    <t>514353671</t>
  </si>
  <si>
    <t>20/01/21</t>
  </si>
  <si>
    <t>מישורים אגח ח'- מישורים</t>
  </si>
  <si>
    <t>1143163</t>
  </si>
  <si>
    <t>511491839</t>
  </si>
  <si>
    <t>Baa1.il</t>
  </si>
  <si>
    <t>25/02/20</t>
  </si>
  <si>
    <t>מישורים אגח ט- מישורים</t>
  </si>
  <si>
    <t>1178797</t>
  </si>
  <si>
    <t>27/07/21</t>
  </si>
  <si>
    <t>רני צים אגח א- רני צים</t>
  </si>
  <si>
    <t>1159680</t>
  </si>
  <si>
    <t>26/10/20</t>
  </si>
  <si>
    <t>דיסקונט הש אג6- דיסקונט השקעות</t>
  </si>
  <si>
    <t>6390207</t>
  </si>
  <si>
    <t>520023896</t>
  </si>
  <si>
    <t>השקעה ואחזקות</t>
  </si>
  <si>
    <t>ilBBB</t>
  </si>
  <si>
    <t>23/05/21</t>
  </si>
  <si>
    <t>דוראל  אגח א- דוראל אנרגיה</t>
  </si>
  <si>
    <t>1179134</t>
  </si>
  <si>
    <t>515364891</t>
  </si>
  <si>
    <t>אנרגיה מתחדשת</t>
  </si>
  <si>
    <t>לא מדורג</t>
  </si>
  <si>
    <t>10/08/21</t>
  </si>
  <si>
    <t>חלל תקשורת אגח יח- חלל תקשורת</t>
  </si>
  <si>
    <t>1158518</t>
  </si>
  <si>
    <t>511396046</t>
  </si>
  <si>
    <t>23/06/19</t>
  </si>
  <si>
    <t>חנן מור אג 9- חנן מור</t>
  </si>
  <si>
    <t>513605519</t>
  </si>
  <si>
    <t>מגוריט אג1- מגוריט</t>
  </si>
  <si>
    <t>1141712</t>
  </si>
  <si>
    <t>515434074</t>
  </si>
  <si>
    <t>מגוריט אגח ב- מגוריט</t>
  </si>
  <si>
    <t>1168350</t>
  </si>
  <si>
    <t>מגוריט אגח ג- מגוריט</t>
  </si>
  <si>
    <t>1175975</t>
  </si>
  <si>
    <t>18/08/21</t>
  </si>
  <si>
    <t>מניבים ריט אג"ח 1- מניבים ריט</t>
  </si>
  <si>
    <t>1140581</t>
  </si>
  <si>
    <t>515327120</t>
  </si>
  <si>
    <t>29/07/21</t>
  </si>
  <si>
    <t>מניבים ריט אג"ח ב- מניבים ריט</t>
  </si>
  <si>
    <t>1155928</t>
  </si>
  <si>
    <t>15/01/20</t>
  </si>
  <si>
    <t>מניבים ריט אגחג- מניבים ריט</t>
  </si>
  <si>
    <t>1177658</t>
  </si>
  <si>
    <t>22/06/21</t>
  </si>
  <si>
    <t>משק אנרג  אגח א</t>
  </si>
  <si>
    <t>1169531</t>
  </si>
  <si>
    <t>516167343</t>
  </si>
  <si>
    <t>01/11/20</t>
  </si>
  <si>
    <t>נופר אנרג אגח א- נופר אנרג'י</t>
  </si>
  <si>
    <t>1179340</t>
  </si>
  <si>
    <t>514599943</t>
  </si>
  <si>
    <t>16/08/21</t>
  </si>
  <si>
    <t>צור       אגח י- צור שמיר</t>
  </si>
  <si>
    <t>7300171</t>
  </si>
  <si>
    <t>520025586</t>
  </si>
  <si>
    <t>08/12/19</t>
  </si>
  <si>
    <t>ריט אזורים אגח א- ריט אזורים ליוי</t>
  </si>
  <si>
    <t>1175769</t>
  </si>
  <si>
    <t>516117181</t>
  </si>
  <si>
    <t>27/05/21</t>
  </si>
  <si>
    <t>דיסקונט מנפיקים אג"ח יג</t>
  </si>
  <si>
    <t>7480155</t>
  </si>
  <si>
    <t>01/09/21</t>
  </si>
  <si>
    <t>דיסקונט מנפיקים אג"ח יד</t>
  </si>
  <si>
    <t>7480163</t>
  </si>
  <si>
    <t>29/12/20</t>
  </si>
  <si>
    <t>הראל פיקד אגח א- הראל פיקדון סחיר</t>
  </si>
  <si>
    <t>1159623</t>
  </si>
  <si>
    <t>515989440</t>
  </si>
  <si>
    <t>15/06/20</t>
  </si>
  <si>
    <t>הראל פיקדון אגח ב- הראל פיקדון סחיר</t>
  </si>
  <si>
    <t>1162502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</si>
  <si>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</si>
  <si>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</si>
  <si>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</si>
  <si>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</si>
  <si>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</si>
  <si>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</si>
  <si>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</si>
  <si>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</si>
  <si>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</si>
  <si>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</si>
  <si>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</si>
  <si>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</si>
  <si>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עמידר אגח א- עמידר</t>
  </si>
  <si>
    <t>1143585</t>
  </si>
  <si>
    <t>520017393</t>
  </si>
  <si>
    <t>דיסקונט הת11- דיסקונט</t>
  </si>
  <si>
    <t>6910137</t>
  </si>
  <si>
    <t>חשמל     אגח 26- חשמל</t>
  </si>
  <si>
    <t>6000202</t>
  </si>
  <si>
    <t>חשמל אג"ח 30- חשמל</t>
  </si>
  <si>
    <t>6000277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</si>
  <si>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</si>
  <si>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</si>
  <si>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</si>
  <si>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</si>
  <si>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</si>
  <si>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</si>
  <si>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</si>
  <si>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</si>
  <si>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</si>
  <si>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</si>
  <si>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</si>
  <si>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</si>
  <si>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</si>
  <si>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</si>
  <si>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</si>
  <si>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</si>
  <si>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</si>
  <si>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</si>
  <si>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</si>
  <si>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</si>
  <si>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08/07/21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</si>
  <si>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</si>
  <si>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</si>
  <si>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</si>
  <si>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</si>
  <si>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</si>
  <si>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</si>
  <si>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</si>
  <si>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22/09/21</t>
  </si>
  <si>
    <t>אקויטל אגח 3- אקויטל</t>
  </si>
  <si>
    <t>7550148</t>
  </si>
  <si>
    <t>גב ים אג8- גב-ים</t>
  </si>
  <si>
    <t>7590151</t>
  </si>
  <si>
    <t>דה זראסאי אג5- דה זראסאי גרופ</t>
  </si>
  <si>
    <t>1169556</t>
  </si>
  <si>
    <t>1744984</t>
  </si>
  <si>
    <t>וילאר אגח 7- וילאר</t>
  </si>
  <si>
    <t>4160149</t>
  </si>
  <si>
    <t>וילאר אגח ח- וילאר</t>
  </si>
  <si>
    <t>4160156</t>
  </si>
  <si>
    <t>זה זראסאי אג4- דה זראסאי גרופ</t>
  </si>
  <si>
    <t>1147560</t>
  </si>
  <si>
    <t>ישראכרט אגח א- ישראכרט</t>
  </si>
  <si>
    <t>1157536</t>
  </si>
  <si>
    <t>510706153</t>
  </si>
  <si>
    <t>Aa2.il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</si>
  <si>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</si>
  <si>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</si>
  <si>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</si>
  <si>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</si>
  <si>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</si>
  <si>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</si>
  <si>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</si>
  <si>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</si>
  <si>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</si>
  <si>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</si>
  <si>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</si>
  <si>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</si>
  <si>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</si>
  <si>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</si>
  <si>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11/08/21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</si>
  <si>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</si>
  <si>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</si>
  <si>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</si>
  <si>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</si>
  <si>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</si>
  <si>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</si>
  <si>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</si>
  <si>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</si>
  <si>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</si>
  <si>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</si>
  <si>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</si>
  <si>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</si>
  <si>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</si>
  <si>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</si>
  <si>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</si>
  <si>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</si>
  <si>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</si>
  <si>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15/11/20</t>
  </si>
  <si>
    <t>שלמה החז אגח יז- שלמה החזקות</t>
  </si>
  <si>
    <t>1410299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</si>
  <si>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</si>
  <si>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</si>
  <si>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</si>
  <si>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</si>
  <si>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</si>
  <si>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</si>
  <si>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</si>
  <si>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</si>
  <si>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אג7- בזק</t>
  </si>
  <si>
    <t>2300150</t>
  </si>
  <si>
    <t>20/04/20</t>
  </si>
  <si>
    <t>בזק אגח 11- בזק</t>
  </si>
  <si>
    <t>2300234</t>
  </si>
  <si>
    <t>דה זראסאי אגח ג- דה זראסאי גרופ</t>
  </si>
  <si>
    <t>1137975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</si>
  <si>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</si>
  <si>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</si>
  <si>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</si>
  <si>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</si>
  <si>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</si>
  <si>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ביטוח מימון והנפקות בע"מ</t>
  </si>
  <si>
    <t>1143122</t>
  </si>
  <si>
    <t>הראל הנ אג15-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</si>
  <si>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</si>
  <si>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</si>
  <si>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</si>
  <si>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יא- הראל ביטוח מימון והנפקות בע"מ</t>
  </si>
  <si>
    <t>1136316</t>
  </si>
  <si>
    <t>הראל הנפקות אג יב- הראל ביטוח מימון והנפקות בע"מ</t>
  </si>
  <si>
    <t>1138163</t>
  </si>
  <si>
    <t>הראל הנפקות אג יג- הראל ביטוח מימון והנפקות בע"מ</t>
  </si>
  <si>
    <t>1138171</t>
  </si>
  <si>
    <t>הראל הנפקות אגח יז- הראל ביטוח מימון והנפקות בע"מ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</si>
  <si>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</si>
  <si>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</si>
  <si>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</si>
  <si>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</si>
  <si>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</si>
  <si>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</si>
  <si>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</si>
  <si>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</si>
  <si>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</si>
  <si>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</si>
  <si>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</si>
  <si>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יוניברסל  אגח ד- יוניברסל מוטורס-UMI</t>
  </si>
  <si>
    <t>1172253</t>
  </si>
  <si>
    <t>יוניברסל אגח ב- יוניברסל מוטורס-UMI</t>
  </si>
  <si>
    <t>1141647</t>
  </si>
  <si>
    <t>ישרס אג"ח 14- ישרס</t>
  </si>
  <si>
    <t>6130199</t>
  </si>
  <si>
    <t>כלל ביטוח  אגח יא- כללביט מימון</t>
  </si>
  <si>
    <t>1160647</t>
  </si>
  <si>
    <t>כלל ביטוח אג"ח 8- כללביט מימון</t>
  </si>
  <si>
    <t>1132968</t>
  </si>
  <si>
    <t>כללביט  אגח יב- כללביט מימון</t>
  </si>
  <si>
    <t>1179928</t>
  </si>
  <si>
    <t>26/08/21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</si>
  <si>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</si>
  <si>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</si>
  <si>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</si>
  <si>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</si>
  <si>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</si>
  <si>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</si>
  <si>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</si>
  <si>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</si>
  <si>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</si>
  <si>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</si>
  <si>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</si>
  <si>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</si>
  <si>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מבטחים גיוס הון בע"מ</t>
  </si>
  <si>
    <t>1135920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</si>
  <si>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</si>
  <si>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</si>
  <si>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</si>
  <si>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</si>
  <si>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</si>
  <si>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</si>
  <si>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</si>
  <si>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</si>
  <si>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שרותי מידע</t>
  </si>
  <si>
    <t>30/08/21</t>
  </si>
  <si>
    <t>פורמולה אג"ח ג'- פורמולה מערכות</t>
  </si>
  <si>
    <t>2560209</t>
  </si>
  <si>
    <t>12/04/21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</si>
  <si>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</si>
  <si>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</si>
  <si>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</si>
  <si>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</si>
  <si>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</si>
  <si>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</si>
  <si>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פניקס הון אג"ח 4- הפניקס גיוסי הון</t>
  </si>
  <si>
    <t>1133529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</si>
  <si>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</si>
  <si>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</si>
  <si>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</si>
  <si>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</si>
  <si>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</si>
  <si>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</si>
  <si>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</si>
  <si>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</si>
  <si>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</si>
  <si>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</si>
  <si>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</si>
  <si>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</si>
  <si>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</si>
  <si>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קיי.בי.אס אגח א</t>
  </si>
  <si>
    <t>1137918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</si>
  <si>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</si>
  <si>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</si>
  <si>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</si>
  <si>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</si>
  <si>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</si>
  <si>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</si>
  <si>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</si>
  <si>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06/07/21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</si>
  <si>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</si>
  <si>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</si>
  <si>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</si>
  <si>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</si>
  <si>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</si>
  <si>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</si>
  <si>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</si>
  <si>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</si>
  <si>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</si>
  <si>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</si>
  <si>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דלתא.אגח 5- דלתא</t>
  </si>
  <si>
    <t>6270136</t>
  </si>
  <si>
    <t>520025602</t>
  </si>
  <si>
    <t>דלתא.ק1- דלתא</t>
  </si>
  <si>
    <t>6270144</t>
  </si>
  <si>
    <t>דמרי      אגח ז- דמרי</t>
  </si>
  <si>
    <t>1141191</t>
  </si>
  <si>
    <t>511399388</t>
  </si>
  <si>
    <t>דמרי אג"ח 6- דמרי</t>
  </si>
  <si>
    <t>1136936</t>
  </si>
  <si>
    <t>דמרי אג"ח 8- דמרי</t>
  </si>
  <si>
    <t>1153725</t>
  </si>
  <si>
    <t>דמרי אגח ט</t>
  </si>
  <si>
    <t>1168368</t>
  </si>
  <si>
    <t>וואן תוכנה אג3-דל סחירות מרווח הוגן- וואן טכנולוגיות תוכנה</t>
  </si>
  <si>
    <t>1610187</t>
  </si>
  <si>
    <t>520034695</t>
  </si>
  <si>
    <t>02/09/21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</si>
  <si>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</si>
  <si>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</si>
  <si>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</si>
  <si>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</si>
  <si>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</si>
  <si>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לוינשטיין הנדסה  אגח ג</t>
  </si>
  <si>
    <t>5730080</t>
  </si>
  <si>
    <t>520033424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</si>
  <si>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</si>
  <si>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</si>
  <si>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</si>
  <si>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</si>
  <si>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</si>
  <si>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</si>
  <si>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</si>
  <si>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ממן       אגח ג- ממן</t>
  </si>
  <si>
    <t>2380053</t>
  </si>
  <si>
    <t>520036435</t>
  </si>
  <si>
    <t>ממן אגח ב- ממן</t>
  </si>
  <si>
    <t>2380046</t>
  </si>
  <si>
    <t>31/05/20</t>
  </si>
  <si>
    <t>מנורה הון הת אגח ו'- מנורה מבטחים גיוס הון בע"מ</t>
  </si>
  <si>
    <t>1160241</t>
  </si>
  <si>
    <t>מנורה הון הת5- מנורה מבטחים גיוס הון בע"מ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</si>
  <si>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</si>
  <si>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</si>
  <si>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</si>
  <si>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</si>
  <si>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</si>
  <si>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</si>
  <si>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</si>
  <si>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08/04/21</t>
  </si>
  <si>
    <t>סטרוברי   אגח ב- סטרוברי</t>
  </si>
  <si>
    <t>1145432</t>
  </si>
  <si>
    <t>1863501</t>
  </si>
  <si>
    <t>סטרוברי אגח ג- סטרוברי</t>
  </si>
  <si>
    <t>1179019</t>
  </si>
  <si>
    <t>01/08/21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</si>
  <si>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</si>
  <si>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</si>
  <si>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</si>
  <si>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</si>
  <si>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</si>
  <si>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</si>
  <si>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</si>
  <si>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</si>
  <si>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</si>
  <si>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</si>
  <si>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קורנרסטון אגח א- קורנרסטון</t>
  </si>
  <si>
    <t>1139732</t>
  </si>
  <si>
    <t>1920997</t>
  </si>
  <si>
    <t>קרסו      אגח ג- קרסו מוטורס</t>
  </si>
  <si>
    <t>1141829</t>
  </si>
  <si>
    <t>514065283</t>
  </si>
  <si>
    <t>קרסו אגח א- קרסו מוטורס</t>
  </si>
  <si>
    <t>1136464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</si>
  <si>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</si>
  <si>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</si>
  <si>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</si>
  <si>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</si>
  <si>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</si>
  <si>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</si>
  <si>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שפיר הנדסה אגח ג- שפיר הנדסה</t>
  </si>
  <si>
    <t>1178417</t>
  </si>
  <si>
    <t>20/07/21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</si>
  <si>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</si>
  <si>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</si>
  <si>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</si>
  <si>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</si>
  <si>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</si>
  <si>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</si>
  <si>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</si>
  <si>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</si>
  <si>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</si>
  <si>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</si>
  <si>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אלבר אג15- אלבר שירותי מימונית</t>
  </si>
  <si>
    <t>1138536</t>
  </si>
  <si>
    <t>512025891</t>
  </si>
  <si>
    <t>אלבר אגח יח- אלבר שירותי מימונית</t>
  </si>
  <si>
    <t>1158740</t>
  </si>
  <si>
    <t>אלדן תחבורה אג3- אלדן תחבורה</t>
  </si>
  <si>
    <t>1140813</t>
  </si>
  <si>
    <t>510454333</t>
  </si>
  <si>
    <t>אלדן תחבורה אגח ב</t>
  </si>
  <si>
    <t>1138254</t>
  </si>
  <si>
    <t>אלדן תחבורה אגח ו- אלדן תחבורה</t>
  </si>
  <si>
    <t>1161678</t>
  </si>
  <si>
    <t>אלון רבוע אגח ו- אלון רבוע כחול</t>
  </si>
  <si>
    <t>1169127</t>
  </si>
  <si>
    <t>520042847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</si>
  <si>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</si>
  <si>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</si>
  <si>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</si>
  <si>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</si>
  <si>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</si>
  <si>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</si>
  <si>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אספן גרופ אג 7- אספן גרופ</t>
  </si>
  <si>
    <t>3130333</t>
  </si>
  <si>
    <t>520037540</t>
  </si>
  <si>
    <t>אפי נכסים אגח י- אפי נכסים</t>
  </si>
  <si>
    <t>1160878</t>
  </si>
  <si>
    <t>אפי נכסים אגח יב- אפי נכסים</t>
  </si>
  <si>
    <t>1173764</t>
  </si>
  <si>
    <t>אפריקה מג אגח ג- אפריקה מגורים</t>
  </si>
  <si>
    <t>1135698</t>
  </si>
  <si>
    <t>520034760</t>
  </si>
  <si>
    <t>אפריקה מג אגח ה- אפריקה מגורים</t>
  </si>
  <si>
    <t>1162825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</si>
  <si>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</si>
  <si>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</si>
  <si>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</si>
  <si>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</si>
  <si>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</si>
  <si>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</si>
  <si>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</si>
  <si>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</si>
  <si>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</si>
  <si>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</si>
  <si>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</si>
  <si>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</si>
  <si>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</si>
  <si>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</si>
  <si>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</si>
  <si>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</si>
  <si>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גולד בונד אג3</t>
  </si>
  <si>
    <t>1490051</t>
  </si>
  <si>
    <t>520034349</t>
  </si>
  <si>
    <t>ג'נריישן קפ אגח א- ג'נריישן קפיטל</t>
  </si>
  <si>
    <t>1166222</t>
  </si>
  <si>
    <t>16/08/20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</si>
  <si>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</si>
  <si>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</si>
  <si>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</si>
  <si>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</si>
  <si>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</si>
  <si>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</si>
  <si>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</si>
  <si>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</si>
  <si>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</si>
  <si>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</si>
  <si>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</si>
  <si>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</si>
  <si>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</si>
  <si>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</si>
  <si>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</si>
  <si>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</si>
  <si>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</si>
  <si>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</si>
  <si>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</si>
  <si>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25/05/21</t>
  </si>
  <si>
    <t>חברה לישראל אגח14- חברה לישראל</t>
  </si>
  <si>
    <t>5760301</t>
  </si>
  <si>
    <t>יצוא אגח א</t>
  </si>
  <si>
    <t>7040082</t>
  </si>
  <si>
    <t>520025156</t>
  </si>
  <si>
    <t>מגדלי תיכון אגח ד- מגדלי ים תיכון</t>
  </si>
  <si>
    <t>1159326</t>
  </si>
  <si>
    <t>512719485</t>
  </si>
  <si>
    <t>מגדלי תיכון אגחה</t>
  </si>
  <si>
    <t>1168517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</si>
  <si>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</si>
  <si>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</si>
  <si>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</si>
  <si>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</si>
  <si>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</si>
  <si>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</si>
  <si>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</si>
  <si>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</si>
  <si>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</si>
  <si>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</si>
  <si>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</si>
  <si>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</si>
  <si>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</si>
  <si>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</si>
  <si>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</si>
  <si>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</si>
  <si>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פנינסולה אגח ג- פנינסולה</t>
  </si>
  <si>
    <t>3330222</t>
  </si>
  <si>
    <t>520033713</t>
  </si>
  <si>
    <t>קופרליין  אגח ג</t>
  </si>
  <si>
    <t>1167881</t>
  </si>
  <si>
    <t>1648</t>
  </si>
  <si>
    <t>01/09/20</t>
  </si>
  <si>
    <t>קרסו  אגח ד- קרסו מוטורס</t>
  </si>
  <si>
    <t>1173566</t>
  </si>
  <si>
    <t>קרסו אגח ב- קרסו מוטורס</t>
  </si>
  <si>
    <t>1139591</t>
  </si>
  <si>
    <t>שיכון ובינוי אג7- שיכון ובינוי</t>
  </si>
  <si>
    <t>1129741</t>
  </si>
  <si>
    <t>שכון ובי אגח 10- שיכון ובינוי</t>
  </si>
  <si>
    <t>1175132</t>
  </si>
  <si>
    <t>29/04/21</t>
  </si>
  <si>
    <t>או.פי.סי  אגח ג- או.פי.סי אנרגיה</t>
  </si>
  <si>
    <t>1180355</t>
  </si>
  <si>
    <t>אוריין    אגח ב- אוריין</t>
  </si>
  <si>
    <t>1143379</t>
  </si>
  <si>
    <t>511068256</t>
  </si>
  <si>
    <t>אלון רבוע אגח ד- אלון רבוע כחול</t>
  </si>
  <si>
    <t>1139583</t>
  </si>
  <si>
    <t>אלון רבוע כחול אג"ח ה- אלון רבוע כחול</t>
  </si>
  <si>
    <t>1155621</t>
  </si>
  <si>
    <t>אלטיטיוד  אגח א- אלטיטיוד השקעות</t>
  </si>
  <si>
    <t>1143924</t>
  </si>
  <si>
    <t>1963039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</si>
  <si>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</si>
  <si>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</si>
  <si>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</si>
  <si>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</si>
  <si>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</si>
  <si>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אנלייט אנרגיה אג ו- אנלייט אנרגיה</t>
  </si>
  <si>
    <t>7200173</t>
  </si>
  <si>
    <t>22/07/21</t>
  </si>
  <si>
    <t>אנקור     אגח א- אנקור פרופרטיס</t>
  </si>
  <si>
    <t>1141118</t>
  </si>
  <si>
    <t>1939883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</si>
  <si>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</si>
  <si>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</si>
  <si>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</si>
  <si>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</si>
  <si>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</si>
  <si>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</si>
  <si>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בזן   אגח יב- בזן (בתי זיקוק)</t>
  </si>
  <si>
    <t>2590578</t>
  </si>
  <si>
    <t>520036658</t>
  </si>
  <si>
    <t>בזן  אגח י'- בזן (בתי זיקוק)</t>
  </si>
  <si>
    <t>2590511</t>
  </si>
  <si>
    <t>בזן אג"ח 5- בזן (בתי זיקוק)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</si>
  <si>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</si>
  <si>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</si>
  <si>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</si>
  <si>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</si>
  <si>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</si>
  <si>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</si>
  <si>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</si>
  <si>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</si>
  <si>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</si>
  <si>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</si>
  <si>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מלרן אגח א- מלרן פרוייקטים</t>
  </si>
  <si>
    <t>1162072</t>
  </si>
  <si>
    <t>514097591</t>
  </si>
  <si>
    <t>19/09/21</t>
  </si>
  <si>
    <t>מלרן אגח ג- מלרן פרוייקטים</t>
  </si>
  <si>
    <t>1180058</t>
  </si>
  <si>
    <t>29/08/21</t>
  </si>
  <si>
    <t>מלרן אגח2- מלרן פרוייקטים</t>
  </si>
  <si>
    <t>1170323</t>
  </si>
  <si>
    <t>29/06/21</t>
  </si>
  <si>
    <t>נאוויטס פטרו אגח ב- נאוויטס פטרו</t>
  </si>
  <si>
    <t>1169614</t>
  </si>
  <si>
    <t>550263107</t>
  </si>
  <si>
    <t>סאות'רן   אגח א- סאותרן פרופרטיס</t>
  </si>
  <si>
    <t>1140094</t>
  </si>
  <si>
    <t>סאות'רן אגח ב- סאותרן פרופרטיס</t>
  </si>
  <si>
    <t>1143387</t>
  </si>
  <si>
    <t>פרשקובסקי אגח יג</t>
  </si>
  <si>
    <t>1169309</t>
  </si>
  <si>
    <t>513817817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</si>
  <si>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</si>
  <si>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</si>
  <si>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</si>
  <si>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</si>
  <si>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</si>
  <si>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</si>
  <si>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</si>
  <si>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</si>
  <si>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</si>
  <si>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ב- קופרליין</t>
  </si>
  <si>
    <t>1140177</t>
  </si>
  <si>
    <t>קליין     אגח ב- קליין קבוצה</t>
  </si>
  <si>
    <t>1140409</t>
  </si>
  <si>
    <t>1886279</t>
  </si>
  <si>
    <t>קרדן נדלן אג5- קרדן נדלן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</si>
  <si>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</si>
  <si>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</si>
  <si>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</si>
  <si>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</si>
  <si>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</si>
  <si>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</si>
  <si>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</si>
  <si>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</si>
  <si>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</si>
  <si>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אאורה     אגח י</t>
  </si>
  <si>
    <t>3730413</t>
  </si>
  <si>
    <t>520038274</t>
  </si>
  <si>
    <t>אאורה אג"ח י"ב- אאורה</t>
  </si>
  <si>
    <t>3730454</t>
  </si>
  <si>
    <t>אאורה אגח טו- אאורה</t>
  </si>
  <si>
    <t>3730504</t>
  </si>
  <si>
    <t>אאורה אגח טז- אאורה</t>
  </si>
  <si>
    <t>3730579</t>
  </si>
  <si>
    <t>28/07/21</t>
  </si>
  <si>
    <t>אאורה אגח יד- אאורה</t>
  </si>
  <si>
    <t>3730488</t>
  </si>
  <si>
    <t>04/07/19</t>
  </si>
  <si>
    <t>אלומיי אג"ח ג</t>
  </si>
  <si>
    <t>1159375</t>
  </si>
  <si>
    <t>520039868</t>
  </si>
  <si>
    <t>אקסטל  אגח ג- אקסטל לימיטד</t>
  </si>
  <si>
    <t>1175041</t>
  </si>
  <si>
    <t>1622</t>
  </si>
  <si>
    <t>אקסטל אגח ב- אקסטל לימיטד</t>
  </si>
  <si>
    <t>1135367</t>
  </si>
  <si>
    <t>דוניץ     אג  א- דוניץ</t>
  </si>
  <si>
    <t>4000055</t>
  </si>
  <si>
    <t>520038605</t>
  </si>
  <si>
    <t>03/10/19</t>
  </si>
  <si>
    <t>דלשה קפיטל אגח ב</t>
  </si>
  <si>
    <t>1137314</t>
  </si>
  <si>
    <t>1888119</t>
  </si>
  <si>
    <t>20/05/21</t>
  </si>
  <si>
    <t>חג'ג'  אג י- חג'ג' נדלן</t>
  </si>
  <si>
    <t>8230294</t>
  </si>
  <si>
    <t>520033309</t>
  </si>
  <si>
    <t>ilBBB+</t>
  </si>
  <si>
    <t>01/02/21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</si>
  <si>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</si>
  <si>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</si>
  <si>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</si>
  <si>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</si>
  <si>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</si>
  <si>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פתאל החזק  אג 1</t>
  </si>
  <si>
    <t>1169721</t>
  </si>
  <si>
    <t>512607888</t>
  </si>
  <si>
    <t>מלונאות ותיירות</t>
  </si>
  <si>
    <t>12/11/20</t>
  </si>
  <si>
    <t>פתאל החזקות אג2- פתאל החזקות</t>
  </si>
  <si>
    <t>1150812</t>
  </si>
  <si>
    <t>פתאל החזקות אגח ג- פתאל החזקות</t>
  </si>
  <si>
    <t>1161785</t>
  </si>
  <si>
    <t>22/04/21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</si>
  <si>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</si>
  <si>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</si>
  <si>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</si>
  <si>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</si>
  <si>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</si>
  <si>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</si>
  <si>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</si>
  <si>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27/01/21</t>
  </si>
  <si>
    <t>רבד אג"ח 2- רבד</t>
  </si>
  <si>
    <t>5260088</t>
  </si>
  <si>
    <t>520040148</t>
  </si>
  <si>
    <t>28/04/21</t>
  </si>
  <si>
    <t>אורון  אגח ב- אורון קבוצה</t>
  </si>
  <si>
    <t>1160571</t>
  </si>
  <si>
    <t>513432765</t>
  </si>
  <si>
    <t>אמ.די.ג'י אג3- אמ.די.ג'י</t>
  </si>
  <si>
    <t>1142504</t>
  </si>
  <si>
    <t>1632</t>
  </si>
  <si>
    <t>Baa2.il</t>
  </si>
  <si>
    <t>ברם אג"ח 1</t>
  </si>
  <si>
    <t>1135730</t>
  </si>
  <si>
    <t>513579482</t>
  </si>
  <si>
    <t>11/11/19</t>
  </si>
  <si>
    <t>גיבוי אחזקות אגח א- גיבוי אחזקות בע"מ</t>
  </si>
  <si>
    <t>4480133</t>
  </si>
  <si>
    <t>520039314</t>
  </si>
  <si>
    <t>דיסק השק  אגח י- דיסקונט השקעות</t>
  </si>
  <si>
    <t>6390348</t>
  </si>
  <si>
    <t>09/11/20</t>
  </si>
  <si>
    <t>הכשרה חב לבטוח אגח 4- הכשרה חב לביטוח</t>
  </si>
  <si>
    <t>1156025</t>
  </si>
  <si>
    <t>520042177</t>
  </si>
  <si>
    <t>ווטרסטון אג1- ווטרסטון</t>
  </si>
  <si>
    <t>1140987</t>
  </si>
  <si>
    <t>1938699</t>
  </si>
  <si>
    <t>לוזון קבוצה אג10</t>
  </si>
  <si>
    <t>4730206</t>
  </si>
  <si>
    <t>520039660</t>
  </si>
  <si>
    <t>נובל      אגח א- נובל אסטס</t>
  </si>
  <si>
    <t>1141860</t>
  </si>
  <si>
    <t>1947641</t>
  </si>
  <si>
    <t>דלק קבוצה אג31- דלק קבוצה</t>
  </si>
  <si>
    <t>1134790</t>
  </si>
  <si>
    <t>520044322</t>
  </si>
  <si>
    <t>ilB</t>
  </si>
  <si>
    <t>07/05/20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</si>
  <si>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</si>
  <si>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</si>
  <si>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</si>
  <si>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</si>
  <si>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</si>
  <si>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</si>
  <si>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</si>
  <si>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</si>
  <si>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</si>
  <si>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</si>
  <si>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</si>
  <si>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אול-יר    אגח ב- אול יר</t>
  </si>
  <si>
    <t>1139781</t>
  </si>
  <si>
    <t>C.il</t>
  </si>
  <si>
    <t>14/01/21</t>
  </si>
  <si>
    <t>אמ אר אר  אגח א</t>
  </si>
  <si>
    <t>1154772</t>
  </si>
  <si>
    <t>1983001</t>
  </si>
  <si>
    <t>אם.אר.פי אג"ח ג</t>
  </si>
  <si>
    <t>1139278</t>
  </si>
  <si>
    <t>520044421</t>
  </si>
  <si>
    <t>04/05/20</t>
  </si>
  <si>
    <t>11/05/21</t>
  </si>
  <si>
    <t>בי קומיונק אגח ו- בי קומיוניקיישנס</t>
  </si>
  <si>
    <t>1178151</t>
  </si>
  <si>
    <t>07/07/21</t>
  </si>
  <si>
    <t>ברוקלנד   אגח ב</t>
  </si>
  <si>
    <t>1136993</t>
  </si>
  <si>
    <t>1814237</t>
  </si>
  <si>
    <t>12/07/18</t>
  </si>
  <si>
    <t>חנן מור אגח י- חנן מור</t>
  </si>
  <si>
    <t>1165299</t>
  </si>
  <si>
    <t>ישראל קנדה אגח ז- ישראל קנדה</t>
  </si>
  <si>
    <t>4340212</t>
  </si>
  <si>
    <t>520039298</t>
  </si>
  <si>
    <t>לפידות קפיטל אג 1- לפידות קפיטל</t>
  </si>
  <si>
    <t>6420129</t>
  </si>
  <si>
    <t>520022971</t>
  </si>
  <si>
    <t>19/01/20</t>
  </si>
  <si>
    <t>נתנאל גרופ אג יב- נתנאל גרופ</t>
  </si>
  <si>
    <t>4210233</t>
  </si>
  <si>
    <t>520039074</t>
  </si>
  <si>
    <t>04/05/21</t>
  </si>
  <si>
    <t>ספיר קור אג18- ספיר קורפ</t>
  </si>
  <si>
    <t>3650140</t>
  </si>
  <si>
    <t>520038340</t>
  </si>
  <si>
    <t>רבל        אג ב- רבל</t>
  </si>
  <si>
    <t>1142769</t>
  </si>
  <si>
    <t>513506329</t>
  </si>
  <si>
    <t>20/07/20</t>
  </si>
  <si>
    <t>רוטשטיין  אגח ט- רוטשטיין</t>
  </si>
  <si>
    <t>5390224</t>
  </si>
  <si>
    <t>520039959</t>
  </si>
  <si>
    <t>17/01/21</t>
  </si>
  <si>
    <t>רותם שני  אגח א- רותם שני</t>
  </si>
  <si>
    <t>1173996</t>
  </si>
  <si>
    <t>512287517</t>
  </si>
  <si>
    <t>10/03/21</t>
  </si>
  <si>
    <t>אלה פקדון אג1- אלה פקדונות</t>
  </si>
  <si>
    <t>1141662</t>
  </si>
  <si>
    <t>אלה פקדון אגח ד- אלה פקדונות</t>
  </si>
  <si>
    <t>1162304</t>
  </si>
  <si>
    <t>אלביט מע' אגח ד- אלביט מערכות</t>
  </si>
  <si>
    <t>1178268</t>
  </si>
  <si>
    <t>ישראמקו   אגח ב</t>
  </si>
  <si>
    <t>2320224</t>
  </si>
  <si>
    <t>03/11/20</t>
  </si>
  <si>
    <t>ישראמקו אג1- ישראמקו יהש</t>
  </si>
  <si>
    <t>2320174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</si>
  <si>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</si>
  <si>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</si>
  <si>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</si>
  <si>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</si>
  <si>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</si>
  <si>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</si>
  <si>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</si>
  <si>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</si>
  <si>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</si>
  <si>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</si>
  <si>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</si>
  <si>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</si>
  <si>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</si>
  <si>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</si>
  <si>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</si>
  <si>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</si>
  <si>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</si>
  <si>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</si>
  <si>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</si>
  <si>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</si>
  <si>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</si>
  <si>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</si>
  <si>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</si>
  <si>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</si>
  <si>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</si>
  <si>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חברה לישראל אג"ח 13</t>
  </si>
  <si>
    <t>5760269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</si>
  <si>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</si>
  <si>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</si>
  <si>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</si>
  <si>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</si>
  <si>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</si>
  <si>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</si>
  <si>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</si>
  <si>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</si>
  <si>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</si>
  <si>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</si>
  <si>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</si>
  <si>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</si>
  <si>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</si>
  <si>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רציו מימון אגח ד- רציו מימון</t>
  </si>
  <si>
    <t>1178144</t>
  </si>
  <si>
    <t>515060044</t>
  </si>
  <si>
    <t>סה"כ אחר</t>
  </si>
  <si>
    <t>ISRELE 5 12/11/24</t>
  </si>
  <si>
    <t>IL0060001943</t>
  </si>
  <si>
    <t>5241</t>
  </si>
  <si>
    <t>Utilities</t>
  </si>
  <si>
    <t>BBB</t>
  </si>
  <si>
    <t>S&amp;P</t>
  </si>
  <si>
    <t>09/09/20</t>
  </si>
  <si>
    <t>TEVA 4.1 10/46</t>
  </si>
  <si>
    <t>US88167AAF84</t>
  </si>
  <si>
    <t>520013954</t>
  </si>
  <si>
    <t>Pharmaceuticals</t>
  </si>
  <si>
    <t>BB-</t>
  </si>
  <si>
    <t>TEVA PHARMA FNC 1.625 15.</t>
  </si>
  <si>
    <t>XS1439749364</t>
  </si>
  <si>
    <t>Pharma &amp; Biotechnology</t>
  </si>
  <si>
    <t>20/07/16</t>
  </si>
  <si>
    <t>FVRR 0 01/11/25</t>
  </si>
  <si>
    <t>US33835LAB18</t>
  </si>
  <si>
    <t>5153</t>
  </si>
  <si>
    <t>Consumer Durables &amp; Apparel</t>
  </si>
  <si>
    <t>10/11/20</t>
  </si>
  <si>
    <t>NVMI 0 15/10/25</t>
  </si>
  <si>
    <t>US66980MAA45</t>
  </si>
  <si>
    <t>511812463</t>
  </si>
  <si>
    <t>Technology Hardware &amp; Equip</t>
  </si>
  <si>
    <t>17/11/20</t>
  </si>
  <si>
    <t>WIX 0 15/08/25- WIX.COM</t>
  </si>
  <si>
    <t>US92940WAD11</t>
  </si>
  <si>
    <t>2275</t>
  </si>
  <si>
    <t>Commercial &amp; Pro Services</t>
  </si>
  <si>
    <t>MSFT 2.875 06/02/24</t>
  </si>
  <si>
    <t>US594918BX11</t>
  </si>
  <si>
    <t>5083</t>
  </si>
  <si>
    <t>AAA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</si>
  <si>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</si>
  <si>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</si>
  <si>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</si>
  <si>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</si>
  <si>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</si>
  <si>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</si>
  <si>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</si>
  <si>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</si>
  <si>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</si>
  <si>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</si>
  <si>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</si>
  <si>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WMT 2.85 08/07/24- WALMART</t>
  </si>
  <si>
    <t>US931142EL30</t>
  </si>
  <si>
    <t>5184</t>
  </si>
  <si>
    <t>Retailing</t>
  </si>
  <si>
    <t>21/01/20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</si>
  <si>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</si>
  <si>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</si>
  <si>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</si>
  <si>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</si>
  <si>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</si>
  <si>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</si>
  <si>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</si>
  <si>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</si>
  <si>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</si>
  <si>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</si>
  <si>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</si>
  <si>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</si>
  <si>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</si>
  <si>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</si>
  <si>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</si>
  <si>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Energy</t>
  </si>
  <si>
    <t>NBNAUS 2.625 05/05/31</t>
  </si>
  <si>
    <t>US62878V2B55</t>
  </si>
  <si>
    <t>5279</t>
  </si>
  <si>
    <t>Telecommunication Services</t>
  </si>
  <si>
    <t>British Airways 2.9 15/03/35- British Airways</t>
  </si>
  <si>
    <t>US11042CAA80</t>
  </si>
  <si>
    <t>5288</t>
  </si>
  <si>
    <t>A</t>
  </si>
  <si>
    <t>MARS 1.625 16/07/32</t>
  </si>
  <si>
    <t>US571676AL99</t>
  </si>
  <si>
    <t>5230</t>
  </si>
  <si>
    <t>13/07/20</t>
  </si>
  <si>
    <t>PFIZER 2.95 15/03/24</t>
  </si>
  <si>
    <t>US717081ES88</t>
  </si>
  <si>
    <t>1190</t>
  </si>
  <si>
    <t>A2</t>
  </si>
  <si>
    <t>TME 2 03/09/30</t>
  </si>
  <si>
    <t>US88034PAB58</t>
  </si>
  <si>
    <t>5239</t>
  </si>
  <si>
    <t>26/08/20</t>
  </si>
  <si>
    <t>PLD 1.25 15/10/30</t>
  </si>
  <si>
    <t>US74340XBR17</t>
  </si>
  <si>
    <t>5236</t>
  </si>
  <si>
    <t>Real Estate</t>
  </si>
  <si>
    <t>A-</t>
  </si>
  <si>
    <t>GILD 1.65 01/10/2030</t>
  </si>
  <si>
    <t>US375558BY84</t>
  </si>
  <si>
    <t>5072</t>
  </si>
  <si>
    <t>BBB+</t>
  </si>
  <si>
    <t>23/09/20</t>
  </si>
  <si>
    <t>WFC 2.393 02/06/28</t>
  </si>
  <si>
    <t>US95000U2S19</t>
  </si>
  <si>
    <t>5085</t>
  </si>
  <si>
    <t>Banks</t>
  </si>
  <si>
    <t>26/05/20</t>
  </si>
  <si>
    <t>BACR 3.695 16/05/24</t>
  </si>
  <si>
    <t>US06738EBC84</t>
  </si>
  <si>
    <t>520029281</t>
  </si>
  <si>
    <t>29/08/18</t>
  </si>
  <si>
    <t>DOX 2.538 15/06/30</t>
  </si>
  <si>
    <t>US02342TAE91</t>
  </si>
  <si>
    <t>5113</t>
  </si>
  <si>
    <t>17/06/20</t>
  </si>
  <si>
    <t>NDAQ 1.75 3/29</t>
  </si>
  <si>
    <t>XS1843442622</t>
  </si>
  <si>
    <t>FWB</t>
  </si>
  <si>
    <t>3205</t>
  </si>
  <si>
    <t>08/07/19</t>
  </si>
  <si>
    <t>15/01/26 FSK 3.4- FS KKR</t>
  </si>
  <si>
    <t>US302635AG21</t>
  </si>
  <si>
    <t>5143</t>
  </si>
  <si>
    <t>Baa3</t>
  </si>
  <si>
    <t>03/12/20</t>
  </si>
  <si>
    <t>15/07/24 FS KKR 4.625</t>
  </si>
  <si>
    <t>US302635AD99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</si>
  <si>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</si>
  <si>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</si>
  <si>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</si>
  <si>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</si>
  <si>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</si>
  <si>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</si>
  <si>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</si>
  <si>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</si>
  <si>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BBB-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</si>
  <si>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</si>
  <si>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</si>
  <si>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</si>
  <si>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</si>
  <si>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</si>
  <si>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</si>
  <si>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</si>
  <si>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</si>
  <si>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</si>
  <si>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</si>
  <si>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</si>
  <si>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</si>
  <si>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</si>
  <si>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</si>
  <si>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HFC 4.5 01/10/2030- HollyFrontier</t>
  </si>
  <si>
    <t>US436106AC21</t>
  </si>
  <si>
    <t>5292</t>
  </si>
  <si>
    <t>OWLRCK 3.75 22/7/25</t>
  </si>
  <si>
    <t>US69121KAC80</t>
  </si>
  <si>
    <t>5181</t>
  </si>
  <si>
    <t>PSEC 3.364 15.11.26</t>
  </si>
  <si>
    <t>US74348TAV44</t>
  </si>
  <si>
    <t>5268</t>
  </si>
  <si>
    <t>PSEC 3.706 22/01/26</t>
  </si>
  <si>
    <t>US74348TAU60</t>
  </si>
  <si>
    <t>12/02/21</t>
  </si>
  <si>
    <t>VW 2.5 PERP</t>
  </si>
  <si>
    <t>XS1206540806</t>
  </si>
  <si>
    <t>4255</t>
  </si>
  <si>
    <t>Automobiles &amp; Components</t>
  </si>
  <si>
    <t>05/08/19</t>
  </si>
  <si>
    <t>AESGEN 5.5 14/05/27</t>
  </si>
  <si>
    <t>USP3713CAB48</t>
  </si>
  <si>
    <t>5170</t>
  </si>
  <si>
    <t>Ba1</t>
  </si>
  <si>
    <t>12/11/19</t>
  </si>
  <si>
    <t>ALCOA 4.125 31/03/29- ALCOA NEDERLAND</t>
  </si>
  <si>
    <t>US013822AG68</t>
  </si>
  <si>
    <t>5282</t>
  </si>
  <si>
    <t>Materials</t>
  </si>
  <si>
    <t>BB+</t>
  </si>
  <si>
    <t>23/06/21</t>
  </si>
  <si>
    <t>BAYER 3.75 07/74</t>
  </si>
  <si>
    <t>DE000A11QR73</t>
  </si>
  <si>
    <t>4770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</si>
  <si>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</si>
  <si>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</si>
  <si>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</si>
  <si>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</si>
  <si>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</si>
  <si>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</si>
  <si>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</si>
  <si>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</si>
  <si>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Ba2</t>
  </si>
  <si>
    <t>PRGO 3.15 15/06/30</t>
  </si>
  <si>
    <t>US71429MAC91</t>
  </si>
  <si>
    <t>5221</t>
  </si>
  <si>
    <t>BB</t>
  </si>
  <si>
    <t>16/06/20</t>
  </si>
  <si>
    <t>VISTRA 5 31/07/27- VISTRA CORP</t>
  </si>
  <si>
    <t>US92840VAF94</t>
  </si>
  <si>
    <t>5285</t>
  </si>
  <si>
    <t>09/07/21</t>
  </si>
  <si>
    <t>ENOIGA 4.5 30/03/28</t>
  </si>
  <si>
    <t>IL0011736571</t>
  </si>
  <si>
    <t>560033185</t>
  </si>
  <si>
    <t>09/03/21</t>
  </si>
  <si>
    <t>PEMEX 5.95 28/01/31</t>
  </si>
  <si>
    <t>US71654QDE98</t>
  </si>
  <si>
    <t>4768</t>
  </si>
  <si>
    <t>Ba3</t>
  </si>
  <si>
    <t>PEMEX 6.84 23/1/2030</t>
  </si>
  <si>
    <t>US71654QDC33</t>
  </si>
  <si>
    <t>PETROLEOS MEXICANOS-PEMEX</t>
  </si>
  <si>
    <t>US71654QBW15</t>
  </si>
  <si>
    <t>TURK 4.875 19/06/24</t>
  </si>
  <si>
    <t>XS1028951264</t>
  </si>
  <si>
    <t>5004</t>
  </si>
  <si>
    <t>14/08/18</t>
  </si>
  <si>
    <t>סה"כ תל אביב 35</t>
  </si>
  <si>
    <t>או.פי.סי אנרגיה- או.פי.סי אנרגיה</t>
  </si>
  <si>
    <t>1141571</t>
  </si>
  <si>
    <t>או.פי.סי אנרגיה זכויות 1- או.פי.סי אנרגיה</t>
  </si>
  <si>
    <t>1180272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</si>
  <si>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</si>
  <si>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</si>
  <si>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</si>
  <si>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</si>
  <si>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</si>
  <si>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</si>
  <si>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</si>
  <si>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</si>
  <si>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</si>
  <si>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</si>
  <si>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</si>
  <si>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</si>
  <si>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</si>
  <si>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</si>
  <si>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</si>
  <si>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</si>
  <si>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</si>
  <si>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</si>
  <si>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</si>
  <si>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</si>
  <si>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</si>
  <si>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</si>
  <si>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</si>
  <si>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</si>
  <si>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</si>
  <si>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</si>
  <si>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</si>
  <si>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</si>
  <si>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</si>
  <si>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</si>
  <si>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חברה לישראל- חברה לישראל</t>
  </si>
  <si>
    <t>576017</t>
  </si>
  <si>
    <t>אפקו- אופקו</t>
  </si>
  <si>
    <t>1129543</t>
  </si>
  <si>
    <t>2279206</t>
  </si>
  <si>
    <t>השקעות במדעי החיים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</si>
  <si>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</si>
  <si>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</si>
  <si>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</si>
  <si>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</si>
  <si>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</si>
  <si>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</si>
  <si>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</si>
  <si>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</si>
  <si>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</si>
  <si>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</si>
  <si>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</si>
  <si>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</si>
  <si>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</si>
  <si>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</si>
  <si>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</si>
  <si>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</si>
  <si>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</t>
  </si>
  <si>
    <t>1097260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</si>
  <si>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</si>
  <si>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</si>
  <si>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</si>
  <si>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</si>
  <si>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</si>
  <si>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</si>
  <si>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</si>
  <si>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</si>
  <si>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</si>
  <si>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</si>
  <si>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</si>
  <si>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</si>
  <si>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מיטרוניקס</t>
  </si>
  <si>
    <t>1091065</t>
  </si>
  <si>
    <t>511527202</t>
  </si>
  <si>
    <t>רובוטיקה ותלת מימד</t>
  </si>
  <si>
    <t>שופרסל- שופרסל</t>
  </si>
  <si>
    <t>777037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</si>
  <si>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</si>
  <si>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</si>
  <si>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</si>
  <si>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</si>
  <si>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</si>
  <si>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</si>
  <si>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</si>
  <si>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</si>
  <si>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</si>
  <si>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</si>
  <si>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</si>
  <si>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אקוואריוס מנועים- אקוואריוס</t>
  </si>
  <si>
    <t>1170240</t>
  </si>
  <si>
    <t>515114429</t>
  </si>
  <si>
    <t>אלקטרוניקה ואופטיקה</t>
  </si>
  <si>
    <t>בזן- בזן (בתי זיקוק)</t>
  </si>
  <si>
    <t>2590248</t>
  </si>
  <si>
    <t>ג'נריישן קפיטל- ג'נריישן קפיטל</t>
  </si>
  <si>
    <t>1156926</t>
  </si>
  <si>
    <t>פז נפט- פז חברת הנפט</t>
  </si>
  <si>
    <t>1100007</t>
  </si>
  <si>
    <t>אלומיי- אלומיי קפיטל</t>
  </si>
  <si>
    <t>1082635</t>
  </si>
  <si>
    <t>אנלייט אנרגיה- אנלייט אנרגיה</t>
  </si>
  <si>
    <t>720011</t>
  </si>
  <si>
    <t>דוראל אנרגיה- דוראל אנרגיה</t>
  </si>
  <si>
    <t>1166768</t>
  </si>
  <si>
    <t>טראלייט- טראלייט</t>
  </si>
  <si>
    <t>1180173</t>
  </si>
  <si>
    <t>516414679</t>
  </si>
  <si>
    <t>נופר אנרג'י</t>
  </si>
  <si>
    <t>1170877</t>
  </si>
  <si>
    <t>מימון ישיר</t>
  </si>
  <si>
    <t>1168186</t>
  </si>
  <si>
    <t>בונוס ביוגרופ- בונוס ביוגרופ</t>
  </si>
  <si>
    <t>485011</t>
  </si>
  <si>
    <t>520039777</t>
  </si>
  <si>
    <t>ביוטכנולוגיה</t>
  </si>
  <si>
    <t>קומפיוג'ן- קומפיוגן</t>
  </si>
  <si>
    <t>1085208</t>
  </si>
  <si>
    <t>511779639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</si>
  <si>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</si>
  <si>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</si>
  <si>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</si>
  <si>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</si>
  <si>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</si>
  <si>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</si>
  <si>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</si>
  <si>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</si>
  <si>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</si>
  <si>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</si>
  <si>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</si>
  <si>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ראדא- ראדא</t>
  </si>
  <si>
    <t>1082650</t>
  </si>
  <si>
    <t>520035320</t>
  </si>
  <si>
    <t>אזורים</t>
  </si>
  <si>
    <t>715011</t>
  </si>
  <si>
    <t>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</si>
  <si>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</si>
  <si>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</si>
  <si>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</si>
  <si>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</si>
  <si>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</si>
  <si>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</si>
  <si>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ישראל קנדה- ישראל קנדה</t>
  </si>
  <si>
    <t>434019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</si>
  <si>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</si>
  <si>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</si>
  <si>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</si>
  <si>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</si>
  <si>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</si>
  <si>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</si>
  <si>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</si>
  <si>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</t>
  </si>
  <si>
    <t>1168533</t>
  </si>
  <si>
    <t>516084753</t>
  </si>
  <si>
    <t>ערד- ערד השקעות</t>
  </si>
  <si>
    <t>731018</t>
  </si>
  <si>
    <t>520025198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</si>
  <si>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</si>
  <si>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</si>
  <si>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</si>
  <si>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</si>
  <si>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</si>
  <si>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</si>
  <si>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 טק</t>
  </si>
  <si>
    <t>אנרג'יאן- אנרג'יאן</t>
  </si>
  <si>
    <t>1155290</t>
  </si>
  <si>
    <t>דלק קבוצה- דלק קבוצה</t>
  </si>
  <si>
    <t>1084128</t>
  </si>
  <si>
    <t>דלק קד יהש- דלק קידוחים יהש</t>
  </si>
  <si>
    <t>475020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</si>
  <si>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</si>
  <si>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</si>
  <si>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</si>
  <si>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</si>
  <si>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</si>
  <si>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</si>
  <si>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</si>
  <si>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</si>
  <si>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</si>
  <si>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</si>
  <si>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</si>
  <si>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</si>
  <si>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</si>
  <si>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קרור     1- קרור</t>
  </si>
  <si>
    <t>621011</t>
  </si>
  <si>
    <t>520001546</t>
  </si>
  <si>
    <t>פתאל החזקות- פתאל החזקות</t>
  </si>
  <si>
    <t>1143429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</si>
  <si>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</si>
  <si>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</si>
  <si>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</si>
  <si>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</si>
  <si>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</si>
  <si>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</si>
  <si>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</si>
  <si>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</si>
  <si>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</si>
  <si>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</si>
  <si>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</si>
  <si>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</si>
  <si>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</si>
  <si>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</si>
  <si>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</si>
  <si>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</si>
  <si>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</si>
  <si>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אלקטרה נדלן- אלקטרה נדל"ן</t>
  </si>
  <si>
    <t>1094044</t>
  </si>
  <si>
    <t>510607328</t>
  </si>
  <si>
    <t>ארגו פרופרטיז- ארגו פרופרטיז</t>
  </si>
  <si>
    <t>1175371</t>
  </si>
  <si>
    <t>70252750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</si>
  <si>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</si>
  <si>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</si>
  <si>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</si>
  <si>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</si>
  <si>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</si>
  <si>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</si>
  <si>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</si>
  <si>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אייאיאס תעש- אייאיאס</t>
  </si>
  <si>
    <t>431015</t>
  </si>
  <si>
    <t>520039132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</si>
  <si>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</si>
  <si>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</si>
  <si>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</si>
  <si>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</si>
  <si>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</si>
  <si>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</si>
  <si>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</si>
  <si>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</si>
  <si>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</si>
  <si>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מגה אור- מגה אור</t>
  </si>
  <si>
    <t>1104488</t>
  </si>
  <si>
    <t>מניבים ריט</t>
  </si>
  <si>
    <t>1140573</t>
  </si>
  <si>
    <t>נכסים בנין</t>
  </si>
  <si>
    <t>699017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</si>
  <si>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</si>
  <si>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</si>
  <si>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</si>
  <si>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</si>
  <si>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</si>
  <si>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</si>
  <si>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</si>
  <si>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</si>
  <si>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</si>
  <si>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</si>
  <si>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</si>
  <si>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</si>
  <si>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</si>
  <si>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</si>
  <si>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</si>
  <si>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</si>
  <si>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1105907</t>
  </si>
  <si>
    <t>513961334</t>
  </si>
  <si>
    <t>אלקטריאון</t>
  </si>
  <si>
    <t>368019</t>
  </si>
  <si>
    <t>520038126</t>
  </si>
  <si>
    <t>אפולו פאוור- אפולו פאוור</t>
  </si>
  <si>
    <t>1082114</t>
  </si>
  <si>
    <t>520043928</t>
  </si>
  <si>
    <t>ג'נסל</t>
  </si>
  <si>
    <t>1169689</t>
  </si>
  <si>
    <t>514579887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</si>
  <si>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</si>
  <si>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</si>
  <si>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</si>
  <si>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</si>
  <si>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</si>
  <si>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</si>
  <si>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דלתא מותגים- דלתא מותגים</t>
  </si>
  <si>
    <t>1173699</t>
  </si>
  <si>
    <t>516250107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</si>
  <si>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</si>
  <si>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</si>
  <si>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</si>
  <si>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</si>
  <si>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</si>
  <si>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</si>
  <si>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</si>
  <si>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</si>
  <si>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</si>
  <si>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</si>
  <si>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</si>
  <si>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</si>
  <si>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</si>
  <si>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</si>
  <si>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</si>
  <si>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רמי לוי</t>
  </si>
  <si>
    <t>1104249</t>
  </si>
  <si>
    <t>513770669</t>
  </si>
  <si>
    <t>וואן תוכנה- וואן טכנולוגיות תוכנה</t>
  </si>
  <si>
    <t>161018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</si>
  <si>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</si>
  <si>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</si>
  <si>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</si>
  <si>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</si>
  <si>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</si>
  <si>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</si>
  <si>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</si>
  <si>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</si>
  <si>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</si>
  <si>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</si>
  <si>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</si>
  <si>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</si>
  <si>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</si>
  <si>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</si>
  <si>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</si>
  <si>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</si>
  <si>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</si>
  <si>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</si>
  <si>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</si>
  <si>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</si>
  <si>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</si>
  <si>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</si>
  <si>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</si>
  <si>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</si>
  <si>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</si>
  <si>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אלוט תקשורת- אלוט</t>
  </si>
  <si>
    <t>1099654</t>
  </si>
  <si>
    <t>512394776</t>
  </si>
  <si>
    <t>מגיק- מג'יק</t>
  </si>
  <si>
    <t>1082312</t>
  </si>
  <si>
    <t>520036740</t>
  </si>
  <si>
    <t>נאייקס- נאייקס</t>
  </si>
  <si>
    <t>1175116</t>
  </si>
  <si>
    <t>513639013</t>
  </si>
  <si>
    <t>סאפינס</t>
  </si>
  <si>
    <t>1087659</t>
  </si>
  <si>
    <t>פריון נטוורק- פריון נטוורק</t>
  </si>
  <si>
    <t>1095819</t>
  </si>
  <si>
    <t>512849498</t>
  </si>
  <si>
    <t>סלקום</t>
  </si>
  <si>
    <t>1101534</t>
  </si>
  <si>
    <t>פרטנר- פרטנר</t>
  </si>
  <si>
    <t>1083484</t>
  </si>
  <si>
    <t>סה"כ מניות היתר</t>
  </si>
  <si>
    <t>ארד- ארד</t>
  </si>
  <si>
    <t>1091651</t>
  </si>
  <si>
    <t>510007800</t>
  </si>
  <si>
    <t>בליץ- בליץ</t>
  </si>
  <si>
    <t>424010</t>
  </si>
  <si>
    <t>520038779</t>
  </si>
  <si>
    <t>נור- נור אינק אינוביישנס בע"מ</t>
  </si>
  <si>
    <t>1175728</t>
  </si>
  <si>
    <t>515926475</t>
  </si>
  <si>
    <t>נקסט ויז'ן- נקסט ויז'ן</t>
  </si>
  <si>
    <t>1176593</t>
  </si>
  <si>
    <t>514259019</t>
  </si>
  <si>
    <t>סונוביה</t>
  </si>
  <si>
    <t>1170539</t>
  </si>
  <si>
    <t>514997741</t>
  </si>
  <si>
    <t>סקודיקס- סקודיקס</t>
  </si>
  <si>
    <t>1178490</t>
  </si>
  <si>
    <t>513973297</t>
  </si>
  <si>
    <t>פיסיבי- פי.סי.בי טכנולוגיות</t>
  </si>
  <si>
    <t>1091685</t>
  </si>
  <si>
    <t>511888356</t>
  </si>
  <si>
    <t>ארקו קורפ</t>
  </si>
  <si>
    <t>1170901</t>
  </si>
  <si>
    <t>3535148</t>
  </si>
  <si>
    <t>סופרגז- סופרגז אנרגיה</t>
  </si>
  <si>
    <t>1166917</t>
  </si>
  <si>
    <t>אקונרג'י- אקונרג'י אנרגיה מתחדשת</t>
  </si>
  <si>
    <t>1178334</t>
  </si>
  <si>
    <t>516339777</t>
  </si>
  <si>
    <t>משק אנרגיה- משק אנרגיה</t>
  </si>
  <si>
    <t>1166974</t>
  </si>
  <si>
    <t>סולאיר- סולאיר</t>
  </si>
  <si>
    <t>1172287</t>
  </si>
  <si>
    <t>516046307</t>
  </si>
  <si>
    <t>אופל בלאנס- אופל בלאנס השקעות בע"מ</t>
  </si>
  <si>
    <t>1094986</t>
  </si>
  <si>
    <t>513734566</t>
  </si>
  <si>
    <t>ברקת- ברקת קפיטל</t>
  </si>
  <si>
    <t>1178276</t>
  </si>
  <si>
    <t>515187326</t>
  </si>
  <si>
    <t>גמלא הראל- גמלא הראל</t>
  </si>
  <si>
    <t>1175868</t>
  </si>
  <si>
    <t>513899674</t>
  </si>
  <si>
    <t>מכלול מימון- מכלול מימון</t>
  </si>
  <si>
    <t>1179753</t>
  </si>
  <si>
    <t>515763845</t>
  </si>
  <si>
    <t>מלרן- מלרן פרוייקטים</t>
  </si>
  <si>
    <t>1170950</t>
  </si>
  <si>
    <t>מניף</t>
  </si>
  <si>
    <t>1170893</t>
  </si>
  <si>
    <t>512764408</t>
  </si>
  <si>
    <t>נאוי- נאוי</t>
  </si>
  <si>
    <t>208017</t>
  </si>
  <si>
    <t>520036070</t>
  </si>
  <si>
    <t>פננטפארק- פננטפארק</t>
  </si>
  <si>
    <t>1142405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</si>
  <si>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</si>
  <si>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</si>
  <si>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</si>
  <si>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</si>
  <si>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</si>
  <si>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</si>
  <si>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אאורה</t>
  </si>
  <si>
    <t>373019</t>
  </si>
  <si>
    <t>חג'ג' אירופה- חג'ג' אירופה</t>
  </si>
  <si>
    <t>1143635</t>
  </si>
  <si>
    <t>515682292</t>
  </si>
  <si>
    <t>חג'ג' נדל"ן- חג'ג' נדלן</t>
  </si>
  <si>
    <t>823013</t>
  </si>
  <si>
    <t>חנן מור- חנן מור</t>
  </si>
  <si>
    <t>1102532</t>
  </si>
  <si>
    <t>יעקובי קבוצה- יעקובי קבוצה</t>
  </si>
  <si>
    <t>1142421</t>
  </si>
  <si>
    <t>514010081</t>
  </si>
  <si>
    <t>צמח המרמן- צמח המרמן</t>
  </si>
  <si>
    <t>1104058</t>
  </si>
  <si>
    <t>צרפתי- צרפתי</t>
  </si>
  <si>
    <t>425017</t>
  </si>
  <si>
    <t>רותם שני- רותם שני</t>
  </si>
  <si>
    <t>1171529</t>
  </si>
  <si>
    <t>רימון- רימון</t>
  </si>
  <si>
    <t>1178722</t>
  </si>
  <si>
    <t>512467994</t>
  </si>
  <si>
    <t>איי ספאק 1- איי ספאק</t>
  </si>
  <si>
    <t>1179589</t>
  </si>
  <si>
    <t>516247772</t>
  </si>
  <si>
    <t>להב- להב</t>
  </si>
  <si>
    <t>136010</t>
  </si>
  <si>
    <t>520034257</t>
  </si>
  <si>
    <t>מבטח שמיר- מבטח שמיר</t>
  </si>
  <si>
    <t>127019</t>
  </si>
  <si>
    <t>520034125</t>
  </si>
  <si>
    <t>קיסטון ריט- קיסטון ריט</t>
  </si>
  <si>
    <t>1175934</t>
  </si>
  <si>
    <t>515983476</t>
  </si>
  <si>
    <t>רפק</t>
  </si>
  <si>
    <t>769026</t>
  </si>
  <si>
    <t>520029505</t>
  </si>
  <si>
    <t>ביג-טק 50- ביג טק 50 מו"פ</t>
  </si>
  <si>
    <t>1172295</t>
  </si>
  <si>
    <t>540295417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</si>
  <si>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</si>
  <si>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</si>
  <si>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</si>
  <si>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</si>
  <si>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</si>
  <si>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</si>
  <si>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איי.איי.אם. יהש</t>
  </si>
  <si>
    <t>1171230</t>
  </si>
  <si>
    <t>540299518</t>
  </si>
  <si>
    <t>אלמדה יהש</t>
  </si>
  <si>
    <t>1168962</t>
  </si>
  <si>
    <t>540296795</t>
  </si>
  <si>
    <t>קפיטל פוינט- קפיטל פוינט</t>
  </si>
  <si>
    <t>1097146</t>
  </si>
  <si>
    <t>512950320</t>
  </si>
  <si>
    <t>נאוויטס פטר יהש- נאוויטס פטרו</t>
  </si>
  <si>
    <t>1141969</t>
  </si>
  <si>
    <t>רציו פטרוליום יהש- רציו פטרוליום</t>
  </si>
  <si>
    <t>1139864</t>
  </si>
  <si>
    <t>550268411</t>
  </si>
  <si>
    <t>גניגר- גניגר</t>
  </si>
  <si>
    <t>1095892</t>
  </si>
  <si>
    <t>512416991</t>
  </si>
  <si>
    <t>כפרית</t>
  </si>
  <si>
    <t>522011</t>
  </si>
  <si>
    <t>520038787</t>
  </si>
  <si>
    <t>סנו- סנו</t>
  </si>
  <si>
    <t>813014</t>
  </si>
  <si>
    <t>520032988</t>
  </si>
  <si>
    <t>פולירם</t>
  </si>
  <si>
    <t>1170216</t>
  </si>
  <si>
    <t>515251593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</si>
  <si>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</si>
  <si>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</si>
  <si>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</si>
  <si>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</si>
  <si>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</si>
  <si>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</si>
  <si>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</si>
  <si>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520037797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</si>
  <si>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</si>
  <si>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</si>
  <si>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</si>
  <si>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</si>
  <si>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</si>
  <si>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</si>
  <si>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</si>
  <si>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</si>
  <si>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</si>
  <si>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תורפז- תורפז</t>
  </si>
  <si>
    <t>1175611</t>
  </si>
  <si>
    <t>514574524</t>
  </si>
  <si>
    <t>איתמר</t>
  </si>
  <si>
    <t>1102458</t>
  </si>
  <si>
    <t>512434218</t>
  </si>
  <si>
    <t>מכשור רפואי</t>
  </si>
  <si>
    <t>אריקה כרמל- אריקה כרמל</t>
  </si>
  <si>
    <t>1178912</t>
  </si>
  <si>
    <t>514034123</t>
  </si>
  <si>
    <t>יומן אקסטנשנס</t>
  </si>
  <si>
    <t>1170000</t>
  </si>
  <si>
    <t>514707736</t>
  </si>
  <si>
    <t>סופווייב מדיקל- סופווייב מדיקל</t>
  </si>
  <si>
    <t>1175439</t>
  </si>
  <si>
    <t>515198158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</si>
  <si>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</si>
  <si>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</si>
  <si>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</si>
  <si>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</si>
  <si>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</si>
  <si>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</si>
  <si>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</si>
  <si>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</si>
  <si>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</si>
  <si>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</si>
  <si>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</si>
  <si>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</si>
  <si>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</si>
  <si>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</si>
  <si>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</si>
  <si>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</si>
  <si>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</si>
  <si>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</si>
  <si>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</si>
  <si>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</si>
  <si>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</si>
  <si>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רב בריח- רב-בריח(08)</t>
  </si>
  <si>
    <t>1179993</t>
  </si>
  <si>
    <t>514160530</t>
  </si>
  <si>
    <t>אדגר- אדגר השקעות</t>
  </si>
  <si>
    <t>1820083</t>
  </si>
  <si>
    <t>אפריקה נכסים- אפי נכסים</t>
  </si>
  <si>
    <t>1091354</t>
  </si>
  <si>
    <t>נורסטאר החזקות- נורסטאר החזקות</t>
  </si>
  <si>
    <t>723007</t>
  </si>
  <si>
    <t>44528798375</t>
  </si>
  <si>
    <t>סים בכורה  סד L- סים קומרשייל</t>
  </si>
  <si>
    <t>1142355</t>
  </si>
  <si>
    <t>908311</t>
  </si>
  <si>
    <t>וילאר- וילאר</t>
  </si>
  <si>
    <t>416016</t>
  </si>
  <si>
    <t>מגוריט- מגוריט</t>
  </si>
  <si>
    <t>1139195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</si>
  <si>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</si>
  <si>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</si>
  <si>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</si>
  <si>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</si>
  <si>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</si>
  <si>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</si>
  <si>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</si>
  <si>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ספנטק</t>
  </si>
  <si>
    <t>1090117</t>
  </si>
  <si>
    <t>512288713</t>
  </si>
  <si>
    <t>שניב- שניב</t>
  </si>
  <si>
    <t>1080837</t>
  </si>
  <si>
    <t>520041732</t>
  </si>
  <si>
    <t>טופ גאם- טופ גאם</t>
  </si>
  <si>
    <t>1179142</t>
  </si>
  <si>
    <t>פודטק</t>
  </si>
  <si>
    <t>סבוריט- סבוריט בע"מ</t>
  </si>
  <si>
    <t>1169978</t>
  </si>
  <si>
    <t>515933950</t>
  </si>
  <si>
    <t>פליינג ספארק- פליינג ספארק</t>
  </si>
  <si>
    <t>1173582</t>
  </si>
  <si>
    <t>515259307</t>
  </si>
  <si>
    <t>סייברוואן- סייברוואן</t>
  </si>
  <si>
    <t>1166693</t>
  </si>
  <si>
    <t>515154607</t>
  </si>
  <si>
    <t>פינרג'י- פינרג'י</t>
  </si>
  <si>
    <t>1172360</t>
  </si>
  <si>
    <t>514354786</t>
  </si>
  <si>
    <t>פנאקסיה ישראל- פנאקסיה ישראל</t>
  </si>
  <si>
    <t>1104363</t>
  </si>
  <si>
    <t>513673970</t>
  </si>
  <si>
    <t>קנאביס</t>
  </si>
  <si>
    <t>שיח מדיקל- שיח מדיקל</t>
  </si>
  <si>
    <t>249011</t>
  </si>
  <si>
    <t>520036567</t>
  </si>
  <si>
    <t>איירטאצ- איירטאצ' סולאר</t>
  </si>
  <si>
    <t>1173376</t>
  </si>
  <si>
    <t>515509347</t>
  </si>
  <si>
    <t>הייקון מערכות- הייקון מערכות בע"מ</t>
  </si>
  <si>
    <t>1169945</t>
  </si>
  <si>
    <t>514347160</t>
  </si>
  <si>
    <t>מאסיבית- מאסיבית</t>
  </si>
  <si>
    <t>1172972</t>
  </si>
  <si>
    <t>514919810</t>
  </si>
  <si>
    <t>שלוש 3 דיאם- שלוש 3 דיאם</t>
  </si>
  <si>
    <t>1177518</t>
  </si>
  <si>
    <t>515512580</t>
  </si>
  <si>
    <t>משביר לצרכן- 365 המשביר</t>
  </si>
  <si>
    <t>1104959</t>
  </si>
  <si>
    <t>513389270</t>
  </si>
  <si>
    <t>אייס קמעונאות- אייס קפיטל קמעונאות</t>
  </si>
  <si>
    <t>1171669</t>
  </si>
  <si>
    <t>515546224</t>
  </si>
  <si>
    <t>ויקטורי</t>
  </si>
  <si>
    <t>1123777</t>
  </si>
  <si>
    <t>טיב טעם- טיב טעם</t>
  </si>
  <si>
    <t>103010</t>
  </si>
  <si>
    <t>520041187</t>
  </si>
  <si>
    <t>טרמינל איקס- טרמינל איקס</t>
  </si>
  <si>
    <t>1178714</t>
  </si>
  <si>
    <t>515722536</t>
  </si>
  <si>
    <t>איאלדי (ALD) - האב- האב אבטחת מידע</t>
  </si>
  <si>
    <t>1084003</t>
  </si>
  <si>
    <t>511029373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</si>
  <si>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</si>
  <si>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</si>
  <si>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</si>
  <si>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</si>
  <si>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</si>
  <si>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</si>
  <si>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</si>
  <si>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</si>
  <si>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אי.טי.ג'י.איי- אי.טי.ג'י.איי</t>
  </si>
  <si>
    <t>1176114</t>
  </si>
  <si>
    <t>513764399</t>
  </si>
  <si>
    <t>אמנת- אמנת</t>
  </si>
  <si>
    <t>654012</t>
  </si>
  <si>
    <t>520040833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</si>
  <si>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</si>
  <si>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</si>
  <si>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</si>
  <si>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</si>
  <si>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</si>
  <si>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</si>
  <si>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</si>
  <si>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</si>
  <si>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</si>
  <si>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מור השקעות- מור השקעות</t>
  </si>
  <si>
    <t>1141464</t>
  </si>
  <si>
    <t>513834606</t>
  </si>
  <si>
    <t>אידומו- אידומו</t>
  </si>
  <si>
    <t>1176346</t>
  </si>
  <si>
    <t>513973727</t>
  </si>
  <si>
    <t>איידנטי- איידנטי הלת'קייר</t>
  </si>
  <si>
    <t>1177450</t>
  </si>
  <si>
    <t>515679405</t>
  </si>
  <si>
    <t>אימפקס- אימפקס אי או בע"מ</t>
  </si>
  <si>
    <t>1180306</t>
  </si>
  <si>
    <t>515272789</t>
  </si>
  <si>
    <t>אנרג'ין- אנרג'ין</t>
  </si>
  <si>
    <t>1172071</t>
  </si>
  <si>
    <t>514240779</t>
  </si>
  <si>
    <t>אפסלון ברנדס- אפסלון ברנדס</t>
  </si>
  <si>
    <t>456012</t>
  </si>
  <si>
    <t>520038878</t>
  </si>
  <si>
    <t>גלאסבוקס- גלאסבוקס</t>
  </si>
  <si>
    <t>1176288</t>
  </si>
  <si>
    <t>514525260</t>
  </si>
  <si>
    <t>גרופ 107- גרופ 107</t>
  </si>
  <si>
    <t>1180181</t>
  </si>
  <si>
    <t>516199445</t>
  </si>
  <si>
    <t>וויטסמוק- וויטסמוק</t>
  </si>
  <si>
    <t>216010</t>
  </si>
  <si>
    <t>520036096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</si>
  <si>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</si>
  <si>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</si>
  <si>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</si>
  <si>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</si>
  <si>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</si>
  <si>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</si>
  <si>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פוםוום- פוםוום</t>
  </si>
  <si>
    <t>1173434</t>
  </si>
  <si>
    <t>515236735</t>
  </si>
  <si>
    <t>פורסייט- פורסייט אוטונומס</t>
  </si>
  <si>
    <t>199018</t>
  </si>
  <si>
    <t>520036062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</si>
  <si>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</si>
  <si>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</si>
  <si>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</si>
  <si>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</si>
  <si>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</si>
  <si>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</si>
  <si>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בי קומיוניקיישנס- בי קומיוניקיישנס</t>
  </si>
  <si>
    <t>1107663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</si>
  <si>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</si>
  <si>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</si>
  <si>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</si>
  <si>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</si>
  <si>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</si>
  <si>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</si>
  <si>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</si>
  <si>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</si>
  <si>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</si>
  <si>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</si>
  <si>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</si>
  <si>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</si>
  <si>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</si>
  <si>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INMODE- INMODEMD</t>
  </si>
  <si>
    <t>IL0011595993</t>
  </si>
  <si>
    <t>5297</t>
  </si>
  <si>
    <t>S H L Telemedicine Ltd</t>
  </si>
  <si>
    <t>IL0010855885</t>
  </si>
  <si>
    <t>5261</t>
  </si>
  <si>
    <t>Itamar Medical ADR</t>
  </si>
  <si>
    <t>US4654371016</t>
  </si>
  <si>
    <t>KORNIT DIGITAL-KRNT</t>
  </si>
  <si>
    <t>IL0011216723</t>
  </si>
  <si>
    <t>1564</t>
  </si>
  <si>
    <t>INDUSTRIAL</t>
  </si>
  <si>
    <t>HIPPO HOLDINGS INC- HIPPO HOLDINGS INC</t>
  </si>
  <si>
    <t>US4335391037</t>
  </si>
  <si>
    <t>5299</t>
  </si>
  <si>
    <t>Insurance</t>
  </si>
  <si>
    <t>MDWD-MEDIWOUND LTD</t>
  </si>
  <si>
    <t>IL0011316309</t>
  </si>
  <si>
    <t>2279</t>
  </si>
  <si>
    <t>ROGEN PHARMAL - URGN</t>
  </si>
  <si>
    <t>IL0011407140</t>
  </si>
  <si>
    <t>2313</t>
  </si>
  <si>
    <t>Protalix Biotherapeutics Inc</t>
  </si>
  <si>
    <t>US74365A3095</t>
  </si>
  <si>
    <t>1554</t>
  </si>
  <si>
    <t>TARO PHARMACEUTICAL INDUS</t>
  </si>
  <si>
    <t>IL0010827181</t>
  </si>
  <si>
    <t>5188</t>
  </si>
  <si>
    <t>CHKP - CHECK POINT</t>
  </si>
  <si>
    <t>IL0010824113</t>
  </si>
  <si>
    <t>2080</t>
  </si>
  <si>
    <t>Software &amp; Services</t>
  </si>
  <si>
    <t>Cognyte Software</t>
  </si>
  <si>
    <t>IL0011691438</t>
  </si>
  <si>
    <t>514610096</t>
  </si>
  <si>
    <t>CYBER ARK</t>
  </si>
  <si>
    <t>IL0011334468</t>
  </si>
  <si>
    <t>5265</t>
  </si>
  <si>
    <t>FIVERR INTERNATIONAL</t>
  </si>
  <si>
    <t>IL0011582033</t>
  </si>
  <si>
    <t>PERION NETWORK</t>
  </si>
  <si>
    <t>IL0010958192</t>
  </si>
  <si>
    <t>5277</t>
  </si>
  <si>
    <t>REE  Automotive - בנאמנות- REE</t>
  </si>
  <si>
    <t>IL0011786154</t>
  </si>
  <si>
    <t>514557339</t>
  </si>
  <si>
    <t>REE AUTOMOTIVE- REE</t>
  </si>
  <si>
    <t>SimilarWeb- SimilarWeb</t>
  </si>
  <si>
    <t>IL0011751653</t>
  </si>
  <si>
    <t>5283</t>
  </si>
  <si>
    <t>TABOOLA- TABOOLA</t>
  </si>
  <si>
    <t>KYG493921061</t>
  </si>
  <si>
    <t>רויטרס</t>
  </si>
  <si>
    <t>513870683</t>
  </si>
  <si>
    <t>WIX -  WIX.COM- WIX.COM</t>
  </si>
  <si>
    <t>IL0011301780</t>
  </si>
  <si>
    <t>RADWARE LTD</t>
  </si>
  <si>
    <t>IL0010834765</t>
  </si>
  <si>
    <t>2159</t>
  </si>
  <si>
    <t>SCOUTCAM- SCOUTCAM</t>
  </si>
  <si>
    <t>US81063V2043</t>
  </si>
  <si>
    <t>5287</t>
  </si>
  <si>
    <t>SOLAREDGE</t>
  </si>
  <si>
    <t>US83417M1045</t>
  </si>
  <si>
    <t>4744</t>
  </si>
  <si>
    <t>GILAT SATELLITE</t>
  </si>
  <si>
    <t>IL0010825102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</si>
  <si>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</si>
  <si>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</si>
  <si>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</si>
  <si>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</si>
  <si>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</si>
  <si>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</si>
  <si>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</si>
  <si>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</si>
  <si>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</si>
  <si>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CESAR STONE SDO</t>
  </si>
  <si>
    <t>IL0011259137</t>
  </si>
  <si>
    <t>2264</t>
  </si>
  <si>
    <t>BANK OF AMERICA - BAC- Bank of  America</t>
  </si>
  <si>
    <t>US0605051046</t>
  </si>
  <si>
    <t>2180</t>
  </si>
  <si>
    <t>JPM - JP  MORGAN</t>
  </si>
  <si>
    <t>US46625H1005</t>
  </si>
  <si>
    <t>4809</t>
  </si>
  <si>
    <t>WELLS FARGO- WELLS FARGO</t>
  </si>
  <si>
    <t>US9497461015</t>
  </si>
  <si>
    <t>IWG PLC</t>
  </si>
  <si>
    <t>JE00BYVQYS01</t>
  </si>
  <si>
    <t>LSE</t>
  </si>
  <si>
    <t>5280</t>
  </si>
  <si>
    <t>WALMART INC</t>
  </si>
  <si>
    <t>US9311421039</t>
  </si>
  <si>
    <t>Danone</t>
  </si>
  <si>
    <t>FR0000120644</t>
  </si>
  <si>
    <t>5213</t>
  </si>
  <si>
    <t>Herbalife Nutrition</t>
  </si>
  <si>
    <t>KYG4412G1010</t>
  </si>
  <si>
    <t>5271</t>
  </si>
  <si>
    <t>POOL CORP- Pool Corp</t>
  </si>
  <si>
    <t>US73278L1052</t>
  </si>
  <si>
    <t>5272</t>
  </si>
  <si>
    <t>V - VISA INC-CLASS- VISA</t>
  </si>
  <si>
    <t>US92826C8394</t>
  </si>
  <si>
    <t>BlackRock</t>
  </si>
  <si>
    <t>US09247X1019</t>
  </si>
  <si>
    <t>2235</t>
  </si>
  <si>
    <t>MASTERCARD-MA</t>
  </si>
  <si>
    <t>US57636Q1040</t>
  </si>
  <si>
    <t>5070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</si>
  <si>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</si>
  <si>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</si>
  <si>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</si>
  <si>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</si>
  <si>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</si>
  <si>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</si>
  <si>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</si>
  <si>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</si>
  <si>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</si>
  <si>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</si>
  <si>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MOWI ASA-MOWI NO</t>
  </si>
  <si>
    <t>NO0003054108</t>
  </si>
  <si>
    <t>5119</t>
  </si>
  <si>
    <t>HEINEKEN NV- HEINEKEN</t>
  </si>
  <si>
    <t>NL0000009165</t>
  </si>
  <si>
    <t>5300</t>
  </si>
  <si>
    <t>INTL FLAVORS &amp; FRAGRANCES</t>
  </si>
  <si>
    <t>US4595061015</t>
  </si>
  <si>
    <t>5262</t>
  </si>
  <si>
    <t>NESTLE SA</t>
  </si>
  <si>
    <t>CH0038863350</t>
  </si>
  <si>
    <t>ANTHEM INC- ANTHEM</t>
  </si>
  <si>
    <t>US0367521038</t>
  </si>
  <si>
    <t>5286</t>
  </si>
  <si>
    <t>BRAINSWAY LTD A</t>
  </si>
  <si>
    <t>US10501L1061</t>
  </si>
  <si>
    <t>5133</t>
  </si>
  <si>
    <t>Centene Coporation</t>
  </si>
  <si>
    <t>US15135B1017</t>
  </si>
  <si>
    <t>4885</t>
  </si>
  <si>
    <t>DARIOHEALTH</t>
  </si>
  <si>
    <t>US23725P2092</t>
  </si>
  <si>
    <t>5233</t>
  </si>
  <si>
    <t>Johnson &amp; Johnson- JOHNSON &amp; JOHNSON</t>
  </si>
  <si>
    <t>US4781601046</t>
  </si>
  <si>
    <t>VIATRIS INC</t>
  </si>
  <si>
    <t>US92556V1061</t>
  </si>
  <si>
    <t>5247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</si>
  <si>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</si>
  <si>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</si>
  <si>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</si>
  <si>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</si>
  <si>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</si>
  <si>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</si>
  <si>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</si>
  <si>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ASTRAZENECA PLC</t>
  </si>
  <si>
    <t>US0463531089</t>
  </si>
  <si>
    <t>5238</t>
  </si>
  <si>
    <t>ELOXX PHARMACEUTICALS-ELO</t>
  </si>
  <si>
    <t>US29014R1032</t>
  </si>
  <si>
    <t>4962</t>
  </si>
  <si>
    <t>PFIZER INC-PFE- PFIZER</t>
  </si>
  <si>
    <t>US7170811035</t>
  </si>
  <si>
    <t>ROCHE HOLDING A-RDG</t>
  </si>
  <si>
    <t>CH0012032048</t>
  </si>
  <si>
    <t>SIX</t>
  </si>
  <si>
    <t>4901</t>
  </si>
  <si>
    <t>ABBVIE INC</t>
  </si>
  <si>
    <t>US00287Y1091</t>
  </si>
  <si>
    <t>5255</t>
  </si>
  <si>
    <t>ADO PROPERTIES</t>
  </si>
  <si>
    <t>LU1250154413</t>
  </si>
  <si>
    <t>5160</t>
  </si>
  <si>
    <t>AROUNDTOWN PROP-ALATP- AROUNDTOWN</t>
  </si>
  <si>
    <t>LU1673108939</t>
  </si>
  <si>
    <t>ATRIUM EUROPEAN-ARTS AV- ATRIUM EUROPEAN</t>
  </si>
  <si>
    <t>JE00B3DCF752</t>
  </si>
  <si>
    <t>4595</t>
  </si>
  <si>
    <t>BOSTON PROPERTIES</t>
  </si>
  <si>
    <t>US1011211018</t>
  </si>
  <si>
    <t>5214</t>
  </si>
  <si>
    <t>LGI HOMES INC</t>
  </si>
  <si>
    <t>US50187T1060</t>
  </si>
  <si>
    <t>4803</t>
  </si>
  <si>
    <t>PARK PLAZA  HOTEL</t>
  </si>
  <si>
    <t>GG00B1Z5FH87</t>
  </si>
  <si>
    <t>5123</t>
  </si>
  <si>
    <t>PRIME US REIT</t>
  </si>
  <si>
    <t>SGXC75818630</t>
  </si>
  <si>
    <t>5197</t>
  </si>
  <si>
    <t>SIMON PROPERTY</t>
  </si>
  <si>
    <t>US8288061091</t>
  </si>
  <si>
    <t>5192</t>
  </si>
  <si>
    <t>JUMBO S.A</t>
  </si>
  <si>
    <t>GRS282183003</t>
  </si>
  <si>
    <t>Infineon Technologies</t>
  </si>
  <si>
    <t>DE0006231004</t>
  </si>
  <si>
    <t>5266</t>
  </si>
  <si>
    <t>Semiconductors &amp; Semicon Equip</t>
  </si>
  <si>
    <t>NVIDIA CORP - NVDA</t>
  </si>
  <si>
    <t>US67066G1040</t>
  </si>
  <si>
    <t>4967</t>
  </si>
  <si>
    <t>SOITEC FP</t>
  </si>
  <si>
    <t>FR0013227113</t>
  </si>
  <si>
    <t>5250</t>
  </si>
  <si>
    <t>TSM - TAIWAN SEMICONDUCTOR- TAIWAN SEMI</t>
  </si>
  <si>
    <t>us8740391003</t>
  </si>
  <si>
    <t>5088</t>
  </si>
  <si>
    <t>ACTIVISION BLIZZARD</t>
  </si>
  <si>
    <t>US00507V1098</t>
  </si>
  <si>
    <t>5227</t>
  </si>
  <si>
    <t>ALIBABA GROUP H</t>
  </si>
  <si>
    <t>US01609W1027</t>
  </si>
  <si>
    <t>4806</t>
  </si>
  <si>
    <t>AMAZON-AMZN COM</t>
  </si>
  <si>
    <t>US0231351067</t>
  </si>
  <si>
    <t>4865</t>
  </si>
  <si>
    <t>DocuSign</t>
  </si>
  <si>
    <t>US2561631068</t>
  </si>
  <si>
    <t>5269</t>
  </si>
  <si>
    <t>ELECTRONIC ARTS</t>
  </si>
  <si>
    <t>US2855121099</t>
  </si>
  <si>
    <t>5234</t>
  </si>
  <si>
    <t>MSFT -  MICROSOFT- MICROSOFT</t>
  </si>
  <si>
    <t>us5949181045</t>
  </si>
  <si>
    <t>NINTENDO CO- NINTENDO</t>
  </si>
  <si>
    <t>US6544453037</t>
  </si>
  <si>
    <t>5228</t>
  </si>
  <si>
    <t>PALO ALTO NETWO</t>
  </si>
  <si>
    <t>US6974351057</t>
  </si>
  <si>
    <t>4723</t>
  </si>
  <si>
    <t>MOMENTIVE GLOBAL- SURVEY MONKY</t>
  </si>
  <si>
    <t>US60878Y1082</t>
  </si>
  <si>
    <t>5260</t>
  </si>
  <si>
    <t>TAKE TWO INTERACTIVE</t>
  </si>
  <si>
    <t>US8740541094</t>
  </si>
  <si>
    <t>5225</t>
  </si>
  <si>
    <t>Varonis Systems</t>
  </si>
  <si>
    <t>US9222801022</t>
  </si>
  <si>
    <t>5264</t>
  </si>
  <si>
    <t>Amadeus IT Group- Amadeus</t>
  </si>
  <si>
    <t>ES0109067019</t>
  </si>
  <si>
    <t>5273</t>
  </si>
  <si>
    <t>AAPL - Apple</t>
  </si>
  <si>
    <t>US0378331005</t>
  </si>
  <si>
    <t>FTNT-FORTINET INC</t>
  </si>
  <si>
    <t>US34959E1091</t>
  </si>
  <si>
    <t>4721</t>
  </si>
  <si>
    <t>GOOG GOOGLE C Class- GOOGLE</t>
  </si>
  <si>
    <t>US02079K1079</t>
  </si>
  <si>
    <t>960</t>
  </si>
  <si>
    <t>GOOGL - Google A Class</t>
  </si>
  <si>
    <t>US02079K3059</t>
  </si>
  <si>
    <t>SONY CORP</t>
  </si>
  <si>
    <t>US8356993076</t>
  </si>
  <si>
    <t>4942</t>
  </si>
  <si>
    <t>GDS Holdings Ltd</t>
  </si>
  <si>
    <t>US36165L1089</t>
  </si>
  <si>
    <t>5258</t>
  </si>
  <si>
    <t>ENEL SPA</t>
  </si>
  <si>
    <t>IT0003128367</t>
  </si>
  <si>
    <t>5039</t>
  </si>
  <si>
    <t>DPW GY-DEUTSCHE POST</t>
  </si>
  <si>
    <t>DE0005552004</t>
  </si>
  <si>
    <t>5216</t>
  </si>
  <si>
    <t>סה"כ שמחקות מדדי מניות בישראל</t>
  </si>
  <si>
    <t>הראל סל (4A) ת"א 90</t>
  </si>
  <si>
    <t>1148931</t>
  </si>
  <si>
    <t>511776783</t>
  </si>
  <si>
    <t>מניות</t>
  </si>
  <si>
    <t>הראל סל (4A) ת"א צמיחה- הראל קרנות מדד</t>
  </si>
  <si>
    <t>1149004</t>
  </si>
  <si>
    <t>הראל סל (A4) תא נדלן- הראל קרנות מדד</t>
  </si>
  <si>
    <t>1148964</t>
  </si>
  <si>
    <t>MTF סל (4A) ת"א 90- מגדל קרנות נאמנות</t>
  </si>
  <si>
    <t>1150259</t>
  </si>
  <si>
    <t>511303661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</si>
  <si>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</si>
  <si>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</si>
  <si>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</si>
  <si>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</si>
  <si>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</si>
  <si>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(A4) אינדקס בנקים ישראל- פסגות קרנות מדד</t>
  </si>
  <si>
    <t>1148774</t>
  </si>
  <si>
    <t>513765339</t>
  </si>
  <si>
    <t>פסגות ETF ת"א 90- פסגות קרנות מדד</t>
  </si>
  <si>
    <t>1148642</t>
  </si>
  <si>
    <t>פסגות ETF תא 35- פסגות קרנות מדד</t>
  </si>
  <si>
    <t>1148790</t>
  </si>
  <si>
    <t>קסם ETF ביטוח מניות והמירים- קסם קרנות נאמנות</t>
  </si>
  <si>
    <t>1146125</t>
  </si>
  <si>
    <t>510938608</t>
  </si>
  <si>
    <t>קסם ETF ת"א 35 (A4)- קסם קרנות נאמנות</t>
  </si>
  <si>
    <t>1146570</t>
  </si>
  <si>
    <t>קסם ETF ת"א 90- קסם קרנות נאמנות</t>
  </si>
  <si>
    <t>1146331</t>
  </si>
  <si>
    <t>סה"כ שמחקות מדדי מניות בחו"ל</t>
  </si>
  <si>
    <t>הראל NASDAQ100</t>
  </si>
  <si>
    <t>1149038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</si>
  <si>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</si>
  <si>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</si>
  <si>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</si>
  <si>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</si>
  <si>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</si>
  <si>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</si>
  <si>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50 EURO STOXX- הראל קרנות מדד</t>
  </si>
  <si>
    <t>1149244</t>
  </si>
  <si>
    <t>MTF סל (SP500 (4A מנוטרלת מט"ח- מגדל קרנות נאמנות</t>
  </si>
  <si>
    <t>1150572</t>
  </si>
  <si>
    <t>MTF סל Bluestar China Internet Sof (4D)</t>
  </si>
  <si>
    <t>1171586</t>
  </si>
  <si>
    <t>RUSSEL 2000 (4D) MTF מגדל- מגדל קרנות נאמנות</t>
  </si>
  <si>
    <t>1150242</t>
  </si>
  <si>
    <t>מגדל S&amp;P (4D) MTF- מגדל קרנות נאמנות</t>
  </si>
  <si>
    <t>1150333</t>
  </si>
  <si>
    <t>מור סל (4D) NASDAQ 100</t>
  </si>
  <si>
    <t>1165836</t>
  </si>
  <si>
    <t>514884485</t>
  </si>
  <si>
    <t>מור סל (4D) S&amp;P500</t>
  </si>
  <si>
    <t>1165810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</si>
  <si>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</si>
  <si>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</si>
  <si>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</si>
  <si>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</si>
  <si>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תכלית 100 NASDAQ NDX</t>
  </si>
  <si>
    <t>1144401</t>
  </si>
  <si>
    <t>תכלית RUSSL 2000- מיטב תכלית</t>
  </si>
  <si>
    <t>1144484</t>
  </si>
  <si>
    <t>תכלית S&amp;P500</t>
  </si>
  <si>
    <t>1144385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</si>
  <si>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</si>
  <si>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</si>
  <si>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</si>
  <si>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</si>
  <si>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</si>
  <si>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</si>
  <si>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Indxx China Internet (4D) ETF קסם- קסם קרנות נאמנות</t>
  </si>
  <si>
    <t>1170844</t>
  </si>
  <si>
    <t>קסם Bluestar ISR Global Tech (4D) ETF- קסם קרנות נאמנות</t>
  </si>
  <si>
    <t>1147271</t>
  </si>
  <si>
    <t>קסם CSI300 (4D) ETF- קסם קרנות נאמנות</t>
  </si>
  <si>
    <t>1162783</t>
  </si>
  <si>
    <t>קסם DAX 30 ETF- קסם קרנות נאמנות</t>
  </si>
  <si>
    <t>1146513</t>
  </si>
  <si>
    <t>קסם ETF (4D) אינדקס מפעילי בורסות עולמיות- קסם קרנות נאמנות</t>
  </si>
  <si>
    <t>1175207</t>
  </si>
  <si>
    <t>קסם ETF אינדקס Cloud Computing- קסם קרנות נאמנות</t>
  </si>
  <si>
    <t>1169465</t>
  </si>
  <si>
    <t>קסם MSCI EM (D4) ETF- קסם קרנות נאמנות</t>
  </si>
  <si>
    <t>1145812</t>
  </si>
  <si>
    <t>קסם NASDAQ100</t>
  </si>
  <si>
    <t>1146505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</si>
  <si>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</si>
  <si>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</si>
  <si>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</si>
  <si>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</si>
  <si>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</si>
  <si>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</si>
  <si>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</si>
  <si>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הראל סל (00) תל בונד שקלי- הראל קרנות מדד</t>
  </si>
  <si>
    <t>1150523</t>
  </si>
  <si>
    <t>אג"ח</t>
  </si>
  <si>
    <t>MTF סל תל בונד 60- מגדל קרנות נאמנות</t>
  </si>
  <si>
    <t>1149996</t>
  </si>
  <si>
    <t>תכלית תל בונד מאגר- מיטב תכלית</t>
  </si>
  <si>
    <t>1144013</t>
  </si>
  <si>
    <t>תכלית תל בונד שקלי סד.2- מיטב תכלית</t>
  </si>
  <si>
    <t>1145184</t>
  </si>
  <si>
    <t>פסגות EFT (00) תל בונד 20- פסגות קרנות מדד</t>
  </si>
  <si>
    <t>1147958</t>
  </si>
  <si>
    <t>פסגות סל בונד צמוד יתר- פסגות קרנות מדד</t>
  </si>
  <si>
    <t>1148030</t>
  </si>
  <si>
    <t>פסגות סל תל בונד 60 סדרה 3- פסגות קרנות מדד</t>
  </si>
  <si>
    <t>1148006</t>
  </si>
  <si>
    <t>פסגות תל בונד מאגר- פסגות קרנות מדד</t>
  </si>
  <si>
    <t>1148170</t>
  </si>
  <si>
    <t>קסם בונד צמוד בנקים- קסם קרנות נאמנות</t>
  </si>
  <si>
    <t>1146281</t>
  </si>
  <si>
    <t>קסם תל בונד 20- קסם קרנות נאמנות</t>
  </si>
  <si>
    <t>1145960</t>
  </si>
  <si>
    <t>קסם תל בונד 60- קסם קרנות נאמנות</t>
  </si>
  <si>
    <t>1146232</t>
  </si>
  <si>
    <t>סה"כ שמחקות מדדים אחרים בחו"ל</t>
  </si>
  <si>
    <t>קסם IBOX 3-7</t>
  </si>
  <si>
    <t>1147297</t>
  </si>
  <si>
    <t>קסם IBOX IG 30</t>
  </si>
  <si>
    <t>1146919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</si>
  <si>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</si>
  <si>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</si>
  <si>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</si>
  <si>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</si>
  <si>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</si>
  <si>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</si>
  <si>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</si>
  <si>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</si>
  <si>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XLU- UTILITIES SELEC</t>
  </si>
  <si>
    <t>US81369Y8865</t>
  </si>
  <si>
    <t>4640</t>
  </si>
  <si>
    <t>Global X China Clean Energy ETF</t>
  </si>
  <si>
    <t>HK0000562667</t>
  </si>
  <si>
    <t>5249</t>
  </si>
  <si>
    <t>BETASHARES AUSTRALIA 200- BETASHARES</t>
  </si>
  <si>
    <t>AU00000A2000</t>
  </si>
  <si>
    <t>5293</t>
  </si>
  <si>
    <t>EWY - SOUTH KOREA- BlackRock</t>
  </si>
  <si>
    <t>US4642867729</t>
  </si>
  <si>
    <t>SOXX - SEMICONDUCTOR- BlackRock</t>
  </si>
  <si>
    <t>US4642875235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</si>
  <si>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</si>
  <si>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</si>
  <si>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</si>
  <si>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</si>
  <si>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</si>
  <si>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</si>
  <si>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</si>
  <si>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</si>
  <si>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</si>
  <si>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</si>
  <si>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</si>
  <si>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US46137V3574</t>
  </si>
  <si>
    <t>4205</t>
  </si>
  <si>
    <t>CHINA-INVESCO</t>
  </si>
  <si>
    <t>LU1549405709</t>
  </si>
  <si>
    <t>1290</t>
  </si>
  <si>
    <t>Invesco China Technology</t>
  </si>
  <si>
    <t>US46138E8003</t>
  </si>
  <si>
    <t>QQQQ - Nasdaq 100- INVESCO POWERSHARES</t>
  </si>
  <si>
    <t>US46090E1038</t>
  </si>
  <si>
    <t>FXI - CHINA 50- ISHARES</t>
  </si>
  <si>
    <t>US4642871846</t>
  </si>
  <si>
    <t>ISHARES CORE MSCI EM</t>
  </si>
  <si>
    <t>IE00BKM4GZ66</t>
  </si>
  <si>
    <t>ISHARES EURO STOXX BANK 30-15- ISHARES</t>
  </si>
  <si>
    <t>DE0006289309</t>
  </si>
  <si>
    <t>iShares Healthcare Innovation</t>
  </si>
  <si>
    <t>IE00BYZK4776</t>
  </si>
  <si>
    <t>iShares MDAX UCITS ETF</t>
  </si>
  <si>
    <t>DE0005933923</t>
  </si>
  <si>
    <t>iShares MSCI Singapore</t>
  </si>
  <si>
    <t>US46434G7806</t>
  </si>
  <si>
    <t>ISHARES S&amp;P 500- ISHARES</t>
  </si>
  <si>
    <t>US4642872000</t>
  </si>
  <si>
    <t>JETS ETF- JETS</t>
  </si>
  <si>
    <t>US26922A8421</t>
  </si>
  <si>
    <t>4992</t>
  </si>
  <si>
    <t>CSI-KWEB CHINA</t>
  </si>
  <si>
    <t>US5007673065</t>
  </si>
  <si>
    <t>4868</t>
  </si>
  <si>
    <t>LYXOR MSCI EMERG MARKET</t>
  </si>
  <si>
    <t>LU0635178014</t>
  </si>
  <si>
    <t>4617</t>
  </si>
  <si>
    <t>MEUD FP</t>
  </si>
  <si>
    <t>LU0908500753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</si>
  <si>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</si>
  <si>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</si>
  <si>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</si>
  <si>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</si>
  <si>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</si>
  <si>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</si>
  <si>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</si>
  <si>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</si>
  <si>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</si>
  <si>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</si>
  <si>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</si>
  <si>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</si>
  <si>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</si>
  <si>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</si>
  <si>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</si>
  <si>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</si>
  <si>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</si>
  <si>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</si>
  <si>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</si>
  <si>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</si>
  <si>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</si>
  <si>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</si>
  <si>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</si>
  <si>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</si>
  <si>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ISHARES IBOXX H</t>
  </si>
  <si>
    <t>US4642885135</t>
  </si>
  <si>
    <t>WISDOMTREE COPPER</t>
  </si>
  <si>
    <t>GB00B15KXQ89</t>
  </si>
  <si>
    <t>סה"כ אג"ח ממשלתי</t>
  </si>
  <si>
    <t>סה"כ אגח קונצרני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</si>
  <si>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</si>
  <si>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</si>
  <si>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</si>
  <si>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</si>
  <si>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</si>
  <si>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מור (!) אג"ח הזדמנויות- מור קרנות נאמנות</t>
  </si>
  <si>
    <t>5124342</t>
  </si>
  <si>
    <t>איביאי טכנולוגיה עלית- איביאי טכ עילית</t>
  </si>
  <si>
    <t>1142538</t>
  </si>
  <si>
    <t>510791031</t>
  </si>
  <si>
    <t>מור השקעות קרן גמישה- מור קרנות נאמנות</t>
  </si>
  <si>
    <t>5127725</t>
  </si>
  <si>
    <t>מור מניות טכנולוגיה- מור קרנות נאמנות</t>
  </si>
  <si>
    <t>5128962</t>
  </si>
  <si>
    <t>ilBBB-</t>
  </si>
  <si>
    <t>מור (4D) מניות גלובלי- מור קרנות נאמנות</t>
  </si>
  <si>
    <t>5123740</t>
  </si>
  <si>
    <t>מור אנרגיה נקיה- מור קרנות נאמנות</t>
  </si>
  <si>
    <t>5131040</t>
  </si>
  <si>
    <t>Alger Small Cap Focus Fund- ALGER SICAV</t>
  </si>
  <si>
    <t>LU1687262870</t>
  </si>
  <si>
    <t>5219</t>
  </si>
  <si>
    <t>ASHOKA INDIA OPPORTUNITIES</t>
  </si>
  <si>
    <t>IE00BH3N4915</t>
  </si>
  <si>
    <t>5223</t>
  </si>
  <si>
    <t>ATONRA SICAV</t>
  </si>
  <si>
    <t>LU2170994714</t>
  </si>
  <si>
    <t>5229</t>
  </si>
  <si>
    <t>BANOR GREATER CHINA</t>
  </si>
  <si>
    <t>LU1417208482</t>
  </si>
  <si>
    <t>5191</t>
  </si>
  <si>
    <t>Comgest Growth Europe Opportunities</t>
  </si>
  <si>
    <t>IE00BHWQNN83</t>
  </si>
  <si>
    <t>4886</t>
  </si>
  <si>
    <t>COMGEST GROWTH JAPAN-YEN IA- Comgest</t>
  </si>
  <si>
    <t>IE00BQ1YBP44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</si>
  <si>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</si>
  <si>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</si>
  <si>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</si>
  <si>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</si>
  <si>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</si>
  <si>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</si>
  <si>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</si>
  <si>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</si>
  <si>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</si>
  <si>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INVESCO GRETER CHINA</t>
  </si>
  <si>
    <t>LU0100600369</t>
  </si>
  <si>
    <t>5224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</si>
  <si>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</si>
  <si>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</si>
  <si>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</si>
  <si>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</si>
  <si>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</si>
  <si>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</si>
  <si>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</si>
  <si>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</si>
  <si>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SCHRODER INT GREAT CHINA-SISGRCC LX</t>
  </si>
  <si>
    <t>LU0140637140</t>
  </si>
  <si>
    <t>5105</t>
  </si>
  <si>
    <t>Schroder International Selection Fund China</t>
  </si>
  <si>
    <t>LU2016214293</t>
  </si>
  <si>
    <t>SISF Greater China - SCGRCIZ LX</t>
  </si>
  <si>
    <t>LU1953148969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</si>
  <si>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</si>
  <si>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</si>
  <si>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</si>
  <si>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</si>
  <si>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</si>
  <si>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</si>
  <si>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</si>
  <si>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</si>
  <si>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</si>
  <si>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UBS LUX China</t>
  </si>
  <si>
    <t>LU1676119669</t>
  </si>
  <si>
    <t>UTI INDIAN DYN Equity fund</t>
  </si>
  <si>
    <t>IE00BYPC7R45</t>
  </si>
  <si>
    <t>5199</t>
  </si>
  <si>
    <t>סה"כ כתבי אופציות בישראל</t>
  </si>
  <si>
    <t>סקודיקס אופצייה 1 30/01/25- סקודיקס</t>
  </si>
  <si>
    <t>1178508</t>
  </si>
  <si>
    <t>אלומיי  אפ 1</t>
  </si>
  <si>
    <t>1169325</t>
  </si>
  <si>
    <t>אייספאק 1  אפ 1_10/12/2023- איי ספאק</t>
  </si>
  <si>
    <t>1179613</t>
  </si>
  <si>
    <t>ביג-טק 50  אופציה 1 09/02/23- ביג טק 50 מו"פ</t>
  </si>
  <si>
    <t>1172303</t>
  </si>
  <si>
    <t>יוניקורן טכ אפ1 9/12/21- יוניקורן טכנו</t>
  </si>
  <si>
    <t>1168665</t>
  </si>
  <si>
    <t>יוניקורן טכ אפ2 10/9/23- יוניקורן טכנו</t>
  </si>
  <si>
    <t>1168673</t>
  </si>
  <si>
    <t>אלמדה  אופציה 1 5/4/22</t>
  </si>
  <si>
    <t>1168970</t>
  </si>
  <si>
    <t>אלמדה  אופציה 2 10/10/23</t>
  </si>
  <si>
    <t>1168988</t>
  </si>
  <si>
    <t>פולירם אופציה 1 29/11/22- פולירם</t>
  </si>
  <si>
    <t>1170224</t>
  </si>
  <si>
    <t>אמות אופציה 1 22/12/22- אמות</t>
  </si>
  <si>
    <t>1180546</t>
  </si>
  <si>
    <t>ביג  אופציה 1 13/12/22- ביג</t>
  </si>
  <si>
    <t>1171024</t>
  </si>
  <si>
    <t>מניבים ריט אפ 3 15/12/2022</t>
  </si>
  <si>
    <t>1170927</t>
  </si>
  <si>
    <t>פליינג ספרק אופציה 1 04/03/2024- פליינג ספארק</t>
  </si>
  <si>
    <t>1173590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</si>
  <si>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</si>
  <si>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</si>
  <si>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</si>
  <si>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</si>
  <si>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איידנטי  אופציה 1 14/12/22- איידנטי הלת'קייר</t>
  </si>
  <si>
    <t>1177468</t>
  </si>
  <si>
    <t>איידנטי  אופציה 2 14/06/24- איידנטי הלת'קייר</t>
  </si>
  <si>
    <t>1177476</t>
  </si>
  <si>
    <t>גרופ 107 אופציה 1 01/09/24- גרופ 107</t>
  </si>
  <si>
    <t>1180199</t>
  </si>
  <si>
    <t>טראקנט אופציה 1 02/03/25- טראקנט אנטרפרייז</t>
  </si>
  <si>
    <t>1174101</t>
  </si>
  <si>
    <t>פוםוום אופציה 1 28/02/22- פוםוום</t>
  </si>
  <si>
    <t>1173442</t>
  </si>
  <si>
    <t>קבסיר  אופציה 1 31/08/23- קבסיר אדיוקיישן</t>
  </si>
  <si>
    <t>1173152</t>
  </si>
  <si>
    <t>קוויקליזארד אופציה 1 22/02/23- קוויקליזארד</t>
  </si>
  <si>
    <t>1172865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</si>
  <si>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</si>
  <si>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</si>
  <si>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</si>
  <si>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</si>
  <si>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</si>
  <si>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</si>
  <si>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ESZ1 PUT 3600 17/12/2021</t>
  </si>
  <si>
    <t>BBG00YMPG365</t>
  </si>
  <si>
    <t>ESZ1 PUT 4000 17/12/2021</t>
  </si>
  <si>
    <t>BBG00YMPG3Y4</t>
  </si>
  <si>
    <t>SCV1 PUT 3500 29/10/2021</t>
  </si>
  <si>
    <t>BBG010PVS3G8</t>
  </si>
  <si>
    <t>SCV1 PUT 3900 29/10/2021</t>
  </si>
  <si>
    <t>BBG010PVS7Z8</t>
  </si>
  <si>
    <t>SCX1 PUT 3500 30/11/2021</t>
  </si>
  <si>
    <t>BBG0118RJYP6</t>
  </si>
  <si>
    <t>SCX1 PUT 3900 30/11/2021</t>
  </si>
  <si>
    <t>BBG0118RKL09</t>
  </si>
  <si>
    <t>SPX PUT 4200 19/11/2021</t>
  </si>
  <si>
    <t>BBG00ZN24X23</t>
  </si>
  <si>
    <t>SPXW PUT 3650 31/12/21</t>
  </si>
  <si>
    <t>BBG00YMK8B94</t>
  </si>
  <si>
    <t>SPXW PUT 3900 30/11/21</t>
  </si>
  <si>
    <t>BBG0118QBY76</t>
  </si>
  <si>
    <t>סה"כ מטבע</t>
  </si>
  <si>
    <t>סה"כ סחורות</t>
  </si>
  <si>
    <t>ASX SPI 200-XPZ1 16/12/2021</t>
  </si>
  <si>
    <t>BBG00VKJ8RL6</t>
  </si>
  <si>
    <t>DAX - DFWZ1 - 17/12/2021</t>
  </si>
  <si>
    <t>DE000C58X4H8</t>
  </si>
  <si>
    <t>DAX-GXZ1-17/12/21</t>
  </si>
  <si>
    <t>DE000C58X4F2</t>
  </si>
  <si>
    <t>DJIA-DMZ1-17/12/21</t>
  </si>
  <si>
    <t>BBG00YGNQCN7</t>
  </si>
  <si>
    <t>EURO STOXX 50- VGZ1-17/12/21</t>
  </si>
  <si>
    <t>DE000C4SA6R6</t>
  </si>
  <si>
    <t>FTSE CHINA  A50 - XUV1 - 28/10/2021</t>
  </si>
  <si>
    <t>SGXDB0608909</t>
  </si>
  <si>
    <t>FTSE100-Z Z1-17/12/21</t>
  </si>
  <si>
    <t>GB00J92FML25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</si>
  <si>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</si>
  <si>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</si>
  <si>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</si>
  <si>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</si>
  <si>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</si>
  <si>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</si>
  <si>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</si>
  <si>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</si>
  <si>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</si>
  <si>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SENG INDEX - HIV1 -28/10/2021</t>
  </si>
  <si>
    <t>BBG012C62WK2</t>
  </si>
  <si>
    <t>MDAX - MFZ1- 17/12/21</t>
  </si>
  <si>
    <t>DE000C58X4C9</t>
  </si>
  <si>
    <t>MINI NASDAQ-NQZ1- 17/12/2021</t>
  </si>
  <si>
    <t>BBG00X7L5CF5</t>
  </si>
  <si>
    <t>RUSSELL2000 -RTYZ1- 17/12/21</t>
  </si>
  <si>
    <t>BBG00X7L5F13</t>
  </si>
  <si>
    <t>S&amp;P500 E-MINI -ESZ1-17/12/2021</t>
  </si>
  <si>
    <t>BBG00X7L5C47</t>
  </si>
  <si>
    <t>STOXX 600- SXOZ1-17/12/21</t>
  </si>
  <si>
    <t>DE000C58X6U6</t>
  </si>
  <si>
    <t>ULTRA 10 YEAR US - UXYZ1 - 21/12/2021</t>
  </si>
  <si>
    <t>BBG00ZMZ6FL7</t>
  </si>
  <si>
    <t>US TREASURY NOTE 2 YEAR -31/12/2021</t>
  </si>
  <si>
    <t>BBG00ZSDW383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</si>
  <si>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</si>
  <si>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</si>
  <si>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</si>
  <si>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</si>
  <si>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</si>
  <si>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</si>
  <si>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</si>
  <si>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</si>
  <si>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</si>
  <si>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</si>
  <si>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</si>
  <si>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</si>
  <si>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</si>
  <si>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</si>
  <si>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</si>
  <si>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</si>
  <si>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</si>
  <si>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</si>
  <si>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</si>
  <si>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</si>
  <si>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</si>
  <si>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</si>
  <si>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</si>
  <si>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</si>
  <si>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</si>
  <si>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</si>
  <si>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</si>
  <si>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</si>
  <si>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</si>
  <si>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</si>
  <si>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</si>
  <si>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</si>
  <si>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</si>
  <si>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</si>
  <si>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</si>
  <si>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</si>
  <si>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</si>
  <si>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</si>
  <si>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</si>
  <si>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</si>
  <si>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</si>
  <si>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</si>
  <si>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</si>
  <si>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</si>
  <si>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</si>
  <si>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</si>
  <si>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</si>
  <si>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</si>
  <si>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</si>
  <si>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</si>
  <si>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</si>
  <si>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</si>
  <si>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</si>
  <si>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</si>
  <si>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</si>
  <si>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</si>
  <si>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</si>
  <si>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7</t>
  </si>
  <si>
    <t>1153071</t>
  </si>
  <si>
    <t>515828820</t>
  </si>
  <si>
    <t>13/08/18</t>
  </si>
  <si>
    <t>מקורות אג"ח 8 22.04.13- מקורות</t>
  </si>
  <si>
    <t>1124346</t>
  </si>
  <si>
    <t>04/09/18</t>
  </si>
  <si>
    <t>רפאל אג3מ- רפאל</t>
  </si>
  <si>
    <t>1140276</t>
  </si>
  <si>
    <t>520042185</t>
  </si>
  <si>
    <t>תשת אנרג אגא-רמ</t>
  </si>
  <si>
    <t>1168087</t>
  </si>
  <si>
    <t>520027293</t>
  </si>
  <si>
    <t>17/08/20</t>
  </si>
  <si>
    <t>בנק לאומי בע"מ- לאומי</t>
  </si>
  <si>
    <t>200035059</t>
  </si>
  <si>
    <t>25/12/02</t>
  </si>
  <si>
    <t>מימון ישיר אג"ח 8-רמ- מימון ישיר 8</t>
  </si>
  <si>
    <t>1154798</t>
  </si>
  <si>
    <t>515832442</t>
  </si>
  <si>
    <t>16/09/18</t>
  </si>
  <si>
    <t>מימון ישיר אג"ח א-רמ- מימון ישיר קב</t>
  </si>
  <si>
    <t>1139740</t>
  </si>
  <si>
    <t>04/08/20</t>
  </si>
  <si>
    <t>דליה אנ אגחא-רמ- דליה אנרגיה</t>
  </si>
  <si>
    <t>1171362</t>
  </si>
  <si>
    <t>516269248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</si>
  <si>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</si>
  <si>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</si>
  <si>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</si>
  <si>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</si>
  <si>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</si>
  <si>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</si>
  <si>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</si>
  <si>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</si>
  <si>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</si>
  <si>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</si>
  <si>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</si>
  <si>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</si>
  <si>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</si>
  <si>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</si>
  <si>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</si>
  <si>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</si>
  <si>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</si>
  <si>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</si>
  <si>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</si>
  <si>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רפאל  אג4מ- רפאל</t>
  </si>
  <si>
    <t>1140284</t>
  </si>
  <si>
    <t>רפאל   אג5מ</t>
  </si>
  <si>
    <t>1140292</t>
  </si>
  <si>
    <t>מת"ם  אגח א -רמ</t>
  </si>
  <si>
    <t>1138999</t>
  </si>
  <si>
    <t>510687403</t>
  </si>
  <si>
    <t>05/12/18</t>
  </si>
  <si>
    <t>אורמת אגח 4 - רמ</t>
  </si>
  <si>
    <t>1167212</t>
  </si>
  <si>
    <t>01/07/20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</si>
  <si>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</si>
  <si>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</si>
  <si>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</si>
  <si>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</si>
  <si>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</si>
  <si>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</si>
  <si>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</si>
  <si>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</si>
  <si>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</si>
  <si>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</si>
  <si>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</si>
  <si>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</si>
  <si>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</si>
  <si>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</si>
  <si>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אלטשולר אג"ח א</t>
  </si>
  <si>
    <t>1139336</t>
  </si>
  <si>
    <t>511446551</t>
  </si>
  <si>
    <t>אליהו הנפקות אג"ח א'-רמ- אליהו הנפקות</t>
  </si>
  <si>
    <t>1142009</t>
  </si>
  <si>
    <t>515703528</t>
  </si>
  <si>
    <t>13/02/20</t>
  </si>
  <si>
    <t>ביטוח ישיר אג"ח 11</t>
  </si>
  <si>
    <t>1138825</t>
  </si>
  <si>
    <t>520044439</t>
  </si>
  <si>
    <t>27/04/20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</si>
  <si>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</si>
  <si>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</si>
  <si>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</si>
  <si>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</si>
  <si>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</si>
  <si>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</si>
  <si>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</si>
  <si>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</si>
  <si>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</si>
  <si>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</si>
  <si>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</si>
  <si>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</si>
  <si>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ארפורט נעמ ח-ל- איירפורט סיטי</t>
  </si>
  <si>
    <t>1156496</t>
  </si>
  <si>
    <t>19/04/21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</si>
  <si>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</si>
  <si>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</si>
  <si>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</si>
  <si>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</si>
  <si>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</si>
  <si>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</si>
  <si>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</si>
  <si>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אורמת אגח 3 -רמ</t>
  </si>
  <si>
    <t>1139179</t>
  </si>
  <si>
    <t>11/05/20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</si>
  <si>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</si>
  <si>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</si>
  <si>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</si>
  <si>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</si>
  <si>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</si>
  <si>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</si>
  <si>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</t>
  </si>
  <si>
    <t>בראון  הוטלס- מלונות בראון</t>
  </si>
  <si>
    <t>74194</t>
  </si>
  <si>
    <t>513956938</t>
  </si>
  <si>
    <t>גדות למסופים כימיקלים- גדות</t>
  </si>
  <si>
    <t>74222</t>
  </si>
  <si>
    <t>וויו גרופ TASE UP- וויו גרופ</t>
  </si>
  <si>
    <t>1171107</t>
  </si>
  <si>
    <t>1837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</si>
  <si>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</si>
  <si>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</si>
  <si>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</si>
  <si>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</si>
  <si>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</si>
  <si>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</si>
  <si>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</si>
  <si>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</si>
  <si>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</si>
  <si>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12/08/19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</si>
  <si>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</si>
  <si>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</si>
  <si>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</si>
  <si>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</si>
  <si>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</si>
  <si>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</si>
  <si>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קרן 2 JTLV- קרן 2 JTLV</t>
  </si>
  <si>
    <t>74186</t>
  </si>
  <si>
    <t>סה"כ קרנות השקעה אחרות</t>
  </si>
  <si>
    <t>קרן FinTLV 2- FINTLV 2</t>
  </si>
  <si>
    <t>74221</t>
  </si>
  <si>
    <t>קרן First Time</t>
  </si>
  <si>
    <t>74173</t>
  </si>
  <si>
    <t>קרן השקעה FIMI 6</t>
  </si>
  <si>
    <t>74168</t>
  </si>
  <si>
    <t>קרן להב 1- קרן להב</t>
  </si>
  <si>
    <t>74166</t>
  </si>
  <si>
    <t>קרן להב 2- קרן להב</t>
  </si>
  <si>
    <t>74167</t>
  </si>
  <si>
    <t>02/09/20</t>
  </si>
  <si>
    <t>קרן להב 3- קרן להב</t>
  </si>
  <si>
    <t>74217</t>
  </si>
  <si>
    <t>קרן קוגיטו- קרן קוגיטו</t>
  </si>
  <si>
    <t>74171</t>
  </si>
  <si>
    <t>04/07/21</t>
  </si>
  <si>
    <t>קרן קרדיטו- קרן קרדיטו</t>
  </si>
  <si>
    <t>74201</t>
  </si>
  <si>
    <t>קרן שקד- קרן שקד</t>
  </si>
  <si>
    <t>74170</t>
  </si>
  <si>
    <t>16/03/21</t>
  </si>
  <si>
    <t>קרן ION</t>
  </si>
  <si>
    <t>07/07/20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</si>
  <si>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</si>
  <si>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</si>
  <si>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</si>
  <si>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</si>
  <si>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</si>
  <si>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</si>
  <si>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</si>
  <si>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</si>
  <si>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24/03/20</t>
  </si>
  <si>
    <t>קרן הליוס 4- קרן הליוס</t>
  </si>
  <si>
    <t>74179</t>
  </si>
  <si>
    <t>24/06/21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</si>
  <si>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</si>
  <si>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</si>
  <si>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</si>
  <si>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</si>
  <si>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</si>
  <si>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</si>
  <si>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</si>
  <si>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14/12/20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</si>
  <si>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</si>
  <si>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</si>
  <si>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</si>
  <si>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</si>
  <si>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</si>
  <si>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</si>
  <si>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</si>
  <si>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</si>
  <si>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</si>
  <si>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אלקטרה נדל"ן (MF) קרן מספר 1- Electra Multifamily Investments Fund LP</t>
  </si>
  <si>
    <t>74172</t>
  </si>
  <si>
    <t>04/06/19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</si>
  <si>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</si>
  <si>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</si>
  <si>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</si>
  <si>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</si>
  <si>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</si>
  <si>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</si>
  <si>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</si>
  <si>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</si>
  <si>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24/05/21</t>
  </si>
  <si>
    <t>SG VC 4 קרן- SG VC</t>
  </si>
  <si>
    <t>74200</t>
  </si>
  <si>
    <t>SG VC 5 קרן- SG VC</t>
  </si>
  <si>
    <t>74215</t>
  </si>
  <si>
    <t>BK OPPORTUNITY 5</t>
  </si>
  <si>
    <t>KYG1312R1048</t>
  </si>
  <si>
    <t>06/09/18</t>
  </si>
  <si>
    <t>קרן חוב פונטיפקס 4- Pontifax Medison Debt Financing</t>
  </si>
  <si>
    <t>74187</t>
  </si>
  <si>
    <t>15/02/21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</si>
  <si>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</si>
  <si>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</si>
  <si>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</si>
  <si>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</si>
  <si>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</si>
  <si>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</si>
  <si>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</si>
  <si>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20/09/21</t>
  </si>
  <si>
    <t>FUSE 11 FUND- FUSE 11 FUND</t>
  </si>
  <si>
    <t>74203</t>
  </si>
  <si>
    <t>07/04/21</t>
  </si>
  <si>
    <t>קרן REVOLVER- REVOLVER</t>
  </si>
  <si>
    <t>74193</t>
  </si>
  <si>
    <t>18/03/20</t>
  </si>
  <si>
    <t>קרן הפניקס קו-אינווסט- הפניקס</t>
  </si>
  <si>
    <t>74190</t>
  </si>
  <si>
    <t>קרן ויולה קרדיט 6- קרן ויולה</t>
  </si>
  <si>
    <t>74197</t>
  </si>
  <si>
    <t>12/05/21</t>
  </si>
  <si>
    <t>קרן ION CROSS OVER 2- ION</t>
  </si>
  <si>
    <t>74216</t>
  </si>
  <si>
    <t>AGATE Medical  2- AGATE MEDICAL</t>
  </si>
  <si>
    <t>74165</t>
  </si>
  <si>
    <t>AGATE Medical- AGATE MEDICAL</t>
  </si>
  <si>
    <t>74163</t>
  </si>
  <si>
    <t>סה"כ כתבי אופציה בישראל</t>
  </si>
  <si>
    <t>MITC US-אופציה לא סחירה 18/05/2023- MEATECH</t>
  </si>
  <si>
    <t>320486391</t>
  </si>
  <si>
    <t>04/08/21</t>
  </si>
  <si>
    <t>בליץ אופציה לא סחירה 01/06/24- בליץ</t>
  </si>
  <si>
    <t>42401011</t>
  </si>
  <si>
    <t>סולאיר אופציה לא סחירה 30/06/22- סולאיר</t>
  </si>
  <si>
    <t>117228711</t>
  </si>
  <si>
    <t>SMART SHOOTER LTD אופציה לא סחירה 18/02/23- סמארט שוטר</t>
  </si>
  <si>
    <t>742131</t>
  </si>
  <si>
    <t>23/02/21</t>
  </si>
  <si>
    <t>ישרוטל - אופציה</t>
  </si>
  <si>
    <t>108098511</t>
  </si>
  <si>
    <t>04/01/21</t>
  </si>
  <si>
    <t>אופ ב . המשביר ידני- 365 המשביר</t>
  </si>
  <si>
    <t>11049511</t>
  </si>
  <si>
    <t>24/12/18</t>
  </si>
  <si>
    <t>שיח מדיקל אופציה ב' לא סחירה 10/07/22- שיח מדיקל</t>
  </si>
  <si>
    <t>24901111</t>
  </si>
  <si>
    <t>10/06/20</t>
  </si>
  <si>
    <t>אוגווינד-אופציה</t>
  </si>
  <si>
    <t>22/07/20</t>
  </si>
  <si>
    <t>אלקטריאון - אופציה</t>
  </si>
  <si>
    <t>פנאקסיה ישראל אופציה לא סחירה 09/03/2022- פנאקסיה ישראל</t>
  </si>
  <si>
    <t>11043631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</si>
  <si>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</si>
  <si>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</si>
  <si>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</si>
  <si>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</si>
  <si>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</si>
  <si>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</si>
  <si>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</si>
  <si>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</si>
  <si>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</si>
  <si>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</si>
  <si>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פוורוד אירו/שקל 05.10.2021 3.7990 153916</t>
  </si>
  <si>
    <t>153916</t>
  </si>
  <si>
    <t>פוורוד אירו/שקל 3.8020 12.01.2022 153918</t>
  </si>
  <si>
    <t>153918</t>
  </si>
  <si>
    <t>פוורוד דולר/שקל 05.10.2021 3.2080 153915</t>
  </si>
  <si>
    <t>153915</t>
  </si>
  <si>
    <t>פוורוד דולר/שקל 3.26 05/10/2021 153882</t>
  </si>
  <si>
    <t>153882</t>
  </si>
  <si>
    <t>פוורווד דולר/שקל 3.2036 05/10/2021 153896</t>
  </si>
  <si>
    <t>153896</t>
  </si>
  <si>
    <t>פוורווד דולר/שקל 3.2050 10/11/2021 153919</t>
  </si>
  <si>
    <t>153919</t>
  </si>
  <si>
    <t>פוורווד דולר/שקל 3.2193 27/10/2021 153899</t>
  </si>
  <si>
    <t>153899</t>
  </si>
  <si>
    <t>09/08/21</t>
  </si>
  <si>
    <t>פוורווד דולר/שקל 3.22 05/10/2021 153911</t>
  </si>
  <si>
    <t>153911</t>
  </si>
  <si>
    <t>פוורווד דולר/שקל 3.22 05/10/21 153898</t>
  </si>
  <si>
    <t>153898</t>
  </si>
  <si>
    <t>פוורווד דולר/שקל 3.2506 26/01/2022 153888</t>
  </si>
  <si>
    <t>153888</t>
  </si>
  <si>
    <t>פוורווד דולר/שקל 3.253 22/12/2021 153887</t>
  </si>
  <si>
    <t>153887</t>
  </si>
  <si>
    <t>פוורווד דולר/שקל 3.2611 27/10/2021 153886</t>
  </si>
  <si>
    <t>153886</t>
  </si>
  <si>
    <t>פורוורד אירו/שקל 05/10/21 3.955 153851</t>
  </si>
  <si>
    <t>153851</t>
  </si>
  <si>
    <t>07/06/21</t>
  </si>
  <si>
    <t>פורוורד אירו/שקל 12/01/22 3.8048 153924</t>
  </si>
  <si>
    <t>153924</t>
  </si>
  <si>
    <t>פורוורד אירו/שקל 3.782 05/10/21 153912</t>
  </si>
  <si>
    <t>153912</t>
  </si>
  <si>
    <t>פורוורד אירו/שקל 3.7823 05/10/21 153901</t>
  </si>
  <si>
    <t>153901</t>
  </si>
  <si>
    <t>פורוורד דולר/שקל 05/10/21 3.24 153848</t>
  </si>
  <si>
    <t>153848</t>
  </si>
  <si>
    <t>פורוורד דולר/שקל 05/10/21 3.241 153853</t>
  </si>
  <si>
    <t>153853</t>
  </si>
  <si>
    <t>פורוורד דולר/שקל 06/10/21 3.2533 153856</t>
  </si>
  <si>
    <t>153856</t>
  </si>
  <si>
    <t>פורוורד דולר/שקל 06/10/21 3.2548 153857</t>
  </si>
  <si>
    <t>153857</t>
  </si>
  <si>
    <t>פורוורד דולר/שקל 08/12/21 3.2101 153926</t>
  </si>
  <si>
    <t>153926</t>
  </si>
  <si>
    <t>פורוורד דולר/שקל 09/02/22 3.2073 153925</t>
  </si>
  <si>
    <t>153925</t>
  </si>
  <si>
    <t>פורוורד דולר/שקל 3.23 05/10/21 153909</t>
  </si>
  <si>
    <t>153909</t>
  </si>
  <si>
    <t>פורוורד דולר/שקל 3.2412 06/10/21 153855</t>
  </si>
  <si>
    <t>153855</t>
  </si>
  <si>
    <t>14/06/21</t>
  </si>
  <si>
    <t>פורוורד דולר/שקל 3.2579 24/11/21 153858</t>
  </si>
  <si>
    <t>153858</t>
  </si>
  <si>
    <t>פורוורד דולר/שקל 3.26 24/11/21 153859</t>
  </si>
  <si>
    <t>153859</t>
  </si>
  <si>
    <t>פורורוד דולר/שקל 3.2258 22/12/21 153910</t>
  </si>
  <si>
    <t>153910</t>
  </si>
  <si>
    <t>פורורוד דולר/שקל 3.2602 05/10/21 153868</t>
  </si>
  <si>
    <t>153868</t>
  </si>
  <si>
    <t>פורורוד דולר/שקל 3.27 05/10/21 153881</t>
  </si>
  <si>
    <t>153881</t>
  </si>
  <si>
    <t>שטרלינג/שקל 10.07.28 שער 4.05 153359</t>
  </si>
  <si>
    <t>153359</t>
  </si>
  <si>
    <t>10/07/20</t>
  </si>
  <si>
    <t>סה"כ כנגד חסכון עמיתים/מבוטחים</t>
  </si>
  <si>
    <t>הלוואות עמיתים אלטשולר אג"ח שיקלי</t>
  </si>
  <si>
    <t>לא</t>
  </si>
  <si>
    <t>1309</t>
  </si>
  <si>
    <t>דירוג פנימי</t>
  </si>
  <si>
    <t>הלוואות עמיתים</t>
  </si>
  <si>
    <t>סה"כ מבוטחות במשכנתא או תיקי משכנתאות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</si>
  <si>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</si>
  <si>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</si>
  <si>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</si>
  <si>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</si>
  <si>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</si>
  <si>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</si>
  <si>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</si>
  <si>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</si>
  <si>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</si>
  <si>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</si>
  <si>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</si>
  <si>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</si>
  <si>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</si>
  <si>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</si>
  <si>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</si>
  <si>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</si>
  <si>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סינמה סיטי הלוואה 1 08/01/27</t>
  </si>
  <si>
    <t>96039</t>
  </si>
  <si>
    <t>30/06/21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</si>
  <si>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</si>
  <si>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</si>
  <si>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</si>
  <si>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</si>
  <si>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</si>
  <si>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</si>
  <si>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</si>
  <si>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</si>
  <si>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</si>
  <si>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</si>
  <si>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</si>
  <si>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</si>
  <si>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</si>
  <si>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הוצאות לשלם אשדוד</t>
  </si>
  <si>
    <t>משרדים</t>
  </si>
  <si>
    <t>אשדוד</t>
  </si>
  <si>
    <t>נכס אשדוד פאוור 3</t>
  </si>
  <si>
    <t>נכס אשדוד-משרדים 2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</si>
  <si>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</si>
  <si>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</si>
  <si>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</si>
  <si>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</si>
  <si>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</si>
  <si>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</si>
  <si>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</si>
  <si>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</si>
  <si>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</si>
  <si>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</si>
  <si>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</si>
  <si>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</si>
  <si>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</si>
  <si>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</si>
  <si>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</si>
  <si>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</si>
  <si>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</si>
  <si>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</si>
  <si>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</si>
  <si>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</si>
  <si>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</si>
  <si>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</si>
  <si>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</si>
  <si>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</si>
  <si>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</si>
  <si>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</si>
  <si>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</si>
  <si>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</si>
  <si>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</si>
  <si>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</si>
  <si>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</si>
  <si>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</si>
  <si>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</si>
  <si>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שיפטינג בפרמיות של אג"חים 42102331 ו 11750411 בין סחיר ללא סחיר</t>
  </si>
  <si>
    <t>דאון טאון חיפה</t>
  </si>
  <si>
    <t>נדל"ן מניב בישראל</t>
  </si>
  <si>
    <t>FINTLV 2</t>
  </si>
  <si>
    <t>הלוואות עמיתים הכשרה כללי צמוד</t>
  </si>
  <si>
    <t>1302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</si>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</sst>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</cellStyleXfs>
  <cellXfs count="11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" fillId="0" borderId="0" xfId="0" applyFont="1"/>
    <xf numFmtId="14" fontId="0" fillId="0" borderId="0" xfId="0" applyNumberFormat="1" applyFill="1"/>
    <xf numFmtId="0" fontId="0" fillId="0" borderId="0" xfId="0" applyAlignment="1">
      <alignment horizontal="right"/>
    </xf>
    <xf numFmtId="3" fontId="2" fillId="0" borderId="0" xfId="0" applyNumberFormat="1" applyFont="1" applyFill="1"/>
    <xf numFmtId="3" fontId="19" fillId="0" borderId="0" xfId="0" applyNumberFormat="1" applyFont="1" applyFill="1"/>
    <xf numFmtId="0" fontId="0" fillId="0" borderId="0" xfId="0" applyAlignment="1">
      <alignment horizontal="left"/>
    </xf>
    <xf numFmtId="4" fontId="20" fillId="0" borderId="0" xfId="0" applyNumberFormat="1" applyFont="1"/>
    <xf numFmtId="4" fontId="0" fillId="0" borderId="0" xfId="0" applyNumberFormat="1" applyFont="1" applyFill="1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 readingOrder="2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0" xfId="1" applyNumberFormat="1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2" xfId="0" applyFont="1" applyFill="1" applyBorder="1" applyAlignment="1">
      <alignment vertical="center" wrapText="1" readingOrder="2"/>
    </xf>
    <xf numFmtId="0" fontId="5" fillId="2" borderId="33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4" xfId="11"/>
    <cellStyle name="Normal_2007-16618" xfId="1"/>
    <cellStyle name="Percent 2" xfId="9"/>
    <cellStyle name="Text" xfId="10"/>
    <cellStyle name="היפר-קישור" xfId="2" builtinId="8"/>
  </cellStyles>
  <dxfs count="39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391" tableBorderDxfId="390">
  <autoFilter ref="B6:D42">
    <filterColumn colId="0" hiddenButton="1"/>
    <filterColumn colId="1" hiddenButton="1"/>
    <filterColumn colId="2" hiddenButton="1"/>
  </autoFilter>
  <tableColumns count="3">
    <tableColumn id="1" name="עמודה1" dataDxfId="389" dataCellStyle="Normal_2007-16618"/>
    <tableColumn id="2" name="שווי הוגן" dataDxfId="388"/>
    <tableColumn id="3" name="שעור מנכסי השקעה*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7" totalsRowShown="0" headerRowDxfId="386" headerRowBorderDxfId="385" tableBorderDxfId="384" headerRowCellStyle="Normal_2007-16618">
  <autoFilter ref="C44:D5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48" totalsRowShown="0" headerRowDxfId="383" dataDxfId="381" headerRowBorderDxfId="382" tableBorderDxfId="380">
  <autoFilter ref="A6:K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79"/>
    <tableColumn id="2" name="מספר ני&quot;ע" dataDxfId="378"/>
    <tableColumn id="3" name="מספר מנפיק" dataDxfId="377"/>
    <tableColumn id="4" name="דירוג" dataDxfId="376"/>
    <tableColumn id="5" name="שם מדרג" dataDxfId="375"/>
    <tableColumn id="6" name="סוג מטבע" dataDxfId="374"/>
    <tableColumn id="7" name="שיעור ריבית" dataDxfId="373"/>
    <tableColumn id="8" name="תשואה לפידיון" dataDxfId="372"/>
    <tableColumn id="9" name="שווי שוק" dataDxfId="371"/>
    <tableColumn id="10" name="שעור מנכסי אפיק ההשקעה" dataDxfId="370"/>
    <tableColumn id="11" name="שעור מסך נכסי השקעה" dataDxfId="3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74" totalsRowShown="0" headerRowDxfId="368" dataDxfId="366" headerRowBorderDxfId="367" tableBorderDxfId="365">
  <autoFilter ref="A7:Q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64"/>
    <tableColumn id="8" name="סוג מטבע"/>
    <tableColumn id="9" name="שיעור ריבית" dataDxfId="363"/>
    <tableColumn id="10" name="תשואה לפידיון" dataDxfId="362"/>
    <tableColumn id="11" name="ערך נקוב****" dataDxfId="361"/>
    <tableColumn id="12" name="שער***" dataDxfId="360"/>
    <tableColumn id="13" name="פדיון/ריבית/דיבידנד לקבל*****  " dataDxfId="359"/>
    <tableColumn id="14" name="שווי שוק" dataDxfId="358"/>
    <tableColumn id="15" name="שעור מערך נקוב**** מונפק" dataDxfId="357"/>
    <tableColumn id="16" name="שעור מנכסי אפיק ההשקעה" dataDxfId="356"/>
    <tableColumn id="17" name="שעור מסך נכסי השקעה**" dataDxfId="3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4" dataDxfId="352" headerRowBorderDxfId="353" tableBorderDxfId="35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0"/>
    <tableColumn id="2" name="מספר ני&quot;ע" dataDxfId="349"/>
    <tableColumn id="3" name="זירת מסחר" dataDxfId="348"/>
    <tableColumn id="4" name="ספק מידע" dataDxfId="347"/>
    <tableColumn id="5" name="מספר מנפיק" dataDxfId="346"/>
    <tableColumn id="6" name="ענף מסחר" dataDxfId="345"/>
    <tableColumn id="7" name="דירוג" dataDxfId="344"/>
    <tableColumn id="8" name="שם מדרג" dataDxfId="343"/>
    <tableColumn id="9" name="תאריך רכישה" dataDxfId="342"/>
    <tableColumn id="10" name="מח&quot;מ" dataDxfId="341"/>
    <tableColumn id="11" name="סוג מטבע" dataDxfId="340"/>
    <tableColumn id="12" name="שיעור ריבית" dataDxfId="339"/>
    <tableColumn id="13" name="תשואה לפידיון" dataDxfId="338"/>
    <tableColumn id="14" name="ערך נקוב****" dataDxfId="337"/>
    <tableColumn id="15" name="שער***" dataDxfId="336"/>
    <tableColumn id="16" name="פדיון/ריבית/דיבידנד לקבל*****  " dataDxfId="335"/>
    <tableColumn id="17" name="שווי שוק" dataDxfId="334"/>
    <tableColumn id="18" name="שעור מערך נקוב מונפק" dataDxfId="333"/>
    <tableColumn id="19" name="שעור מנכסי אפיק ההשקעה" dataDxfId="332"/>
    <tableColumn id="20" name="שעור מסך נכסי השקעה**" dataDxfId="3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7" name="טבלה7" displayName="טבלה7" ref="A7:N367" totalsRowShown="0" headerRowDxfId="330" dataDxfId="328" headerRowBorderDxfId="329" tableBorderDxfId="327">
  <autoFilter ref="A7:N3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6"/>
    <tableColumn id="9" name="שער***" dataDxfId="325"/>
    <tableColumn id="10" name="פדיון/ריבית/דיבידנד לקבל*****  " dataDxfId="324"/>
    <tableColumn id="11" name="שווי שוק" dataDxfId="323"/>
    <tableColumn id="12" name="שעור מערך נקוב מונפק" dataDxfId="322"/>
    <tableColumn id="13" name="שעור מנכסי אפיק ההשקעה" dataDxfId="321"/>
    <tableColumn id="14" name="שעור מסך נכסי השקעה**" dataDxfId="3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7.xml><?xml version="1.0" encoding="utf-8"?>
<table xmlns="http://schemas.openxmlformats.org/spreadsheetml/2006/main" id="8" name="טבלה8" displayName="טבלה8" ref="A7:M118" totalsRowShown="0" headerRowDxfId="319" dataDxfId="317" headerRowBorderDxfId="318" tableBorderDxfId="316">
  <autoFilter ref="A7:M1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5"/>
    <tableColumn id="4" name="מספר מנפיק" dataDxfId="314"/>
    <tableColumn id="5" name="ענף מסחר"/>
    <tableColumn id="6" name="סוג מטבע"/>
    <tableColumn id="7" name="ערך נקוב****" dataDxfId="313"/>
    <tableColumn id="8" name="שער***" dataDxfId="312"/>
    <tableColumn id="9" name="פדיון/ריבית/דיבידנד לקבל*****  "/>
    <tableColumn id="10" name="שווי שוק" dataDxfId="311"/>
    <tableColumn id="11" name="שעור מערך נקוב מונפק" dataDxfId="310"/>
    <tableColumn id="12" name="שעור מנכסי אפיק ההשקעה" dataDxfId="309"/>
    <tableColumn id="13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8.xml><?xml version="1.0" encoding="utf-8"?>
<table xmlns="http://schemas.openxmlformats.org/spreadsheetml/2006/main" id="9" name="טבלה9" displayName="טבלה9" ref="A7:N54" totalsRowShown="0" headerRowDxfId="307" dataDxfId="305" headerRowBorderDxfId="306" tableBorderDxfId="304">
  <autoFilter ref="A7:N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9.xml><?xml version="1.0" encoding="utf-8"?>
<table xmlns="http://schemas.openxmlformats.org/spreadsheetml/2006/main" id="6" name="טבלה6" displayName="טבלה6" ref="A7:K38" totalsRowShown="0" headerRowDxfId="297" dataDxfId="295" headerRowBorderDxfId="296" tableBorderDxfId="294">
  <autoFilter ref="A7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0.xml><?xml version="1.0" encoding="utf-8"?>
<table xmlns="http://schemas.openxmlformats.org/spreadsheetml/2006/main" id="10" name="טבלה10" displayName="טבלה10" ref="A7:K38" totalsRowShown="0" headerRowDxfId="286" dataDxfId="284" headerRowBorderDxfId="285" tableBorderDxfId="283">
  <autoFilter ref="A7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1.xml><?xml version="1.0" encoding="utf-8"?>
<table xmlns="http://schemas.openxmlformats.org/spreadsheetml/2006/main" id="11" name="טבלה11" displayName="טבלה11" ref="A7:J34" totalsRowShown="0" headerRowDxfId="275" dataDxfId="273" headerRowBorderDxfId="274" tableBorderDxfId="272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2.xml><?xml version="1.0" encoding="utf-8"?>
<table xmlns="http://schemas.openxmlformats.org/spreadsheetml/2006/main" id="12" name="טבלה12" displayName="טבלה12" ref="A7:P38" totalsRowShown="0" headerRowDxfId="266" dataDxfId="264" headerRowBorderDxfId="265" tableBorderDxfId="26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3.xml><?xml version="1.0" encoding="utf-8"?>
<table xmlns="http://schemas.openxmlformats.org/spreadsheetml/2006/main" id="13" name="טבלה13" displayName="טבלה13" ref="A7:O44" totalsRowShown="0" headerRowDxfId="250" dataDxfId="248" headerRowBorderDxfId="249" tableBorderDxfId="247">
  <autoFilter ref="A7:O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4.xml><?xml version="1.0" encoding="utf-8"?>
<table xmlns="http://schemas.openxmlformats.org/spreadsheetml/2006/main" id="14" name="טבלה14" displayName="טבלה14" ref="A7:R24" totalsRowShown="0" headerRowDxfId="231" dataDxfId="229" headerRowBorderDxfId="230" tableBorderDxfId="22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5.xml><?xml version="1.0" encoding="utf-8"?>
<table xmlns="http://schemas.openxmlformats.org/spreadsheetml/2006/main" id="15" name="טבלה15" displayName="טבלה15" ref="A7:R53" totalsRowShown="0" headerRowDxfId="209" dataDxfId="207" headerRowBorderDxfId="208" tableBorderDxfId="206">
  <autoFilter ref="A7:R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6.xml><?xml version="1.0" encoding="utf-8"?>
<table xmlns="http://schemas.openxmlformats.org/spreadsheetml/2006/main" id="16" name="טבלה16" displayName="טבלה16" ref="A7:L24" totalsRowShown="0" headerRowDxfId="187" dataDxfId="185" headerRowBorderDxfId="186" tableBorderDxfId="184">
  <autoFilter ref="A7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3"/>
    <tableColumn id="4" name="מספר מנפיק" dataDxfId="182"/>
    <tableColumn id="5" name="ענף מסחר"/>
    <tableColumn id="6" name="סוג מטבע"/>
    <tableColumn id="7" name="ערך נקוב****" dataDxfId="181"/>
    <tableColumn id="8" name="שער***" dataDxfId="180"/>
    <tableColumn id="9" name="שווי הוגן" dataDxfId="179"/>
    <tableColumn id="10" name="שעור מערך נקוב מונפק" dataDxfId="178"/>
    <tableColumn id="11" name="שעור מנכסי אפיק ההשקעה" dataDxfId="177"/>
    <tableColumn id="12" name="שעור מסך נכסי השקעה**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7.xml><?xml version="1.0" encoding="utf-8"?>
<table xmlns="http://schemas.openxmlformats.org/spreadsheetml/2006/main" id="17" name="טבלה17" displayName="טבלה17" ref="A7:J63" totalsRowShown="0" headerRowDxfId="175" dataDxfId="173" headerRowBorderDxfId="174" tableBorderDxfId="172">
  <autoFilter ref="A7:J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1"/>
    <tableColumn id="6" name="שער***" dataDxfId="170"/>
    <tableColumn id="7" name="שווי הוגן" dataDxfId="169"/>
    <tableColumn id="8" name="שעור מערך נקוב מונפק" dataDxfId="168"/>
    <tableColumn id="9" name="שעור מנכסי אפיק ההשקעה" dataDxfId="167"/>
    <tableColumn id="10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8.xml><?xml version="1.0" encoding="utf-8"?>
<table xmlns="http://schemas.openxmlformats.org/spreadsheetml/2006/main" id="18" name="טבלה18" displayName="טבלה18" ref="A7:K27" totalsRowShown="0" headerRowDxfId="165" dataDxfId="163" headerRowBorderDxfId="164" tableBorderDxfId="162">
  <autoFilter ref="A7:K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61"/>
    <tableColumn id="7" name="שער***" dataDxfId="160"/>
    <tableColumn id="8" name="שווי הוגן" dataDxfId="159"/>
    <tableColumn id="9" name="שעור מערך נקוב מונפק" dataDxfId="158"/>
    <tableColumn id="10" name="שעור מנכסי אפיק ההשקעה" dataDxfId="157"/>
    <tableColumn id="11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19.xml><?xml version="1.0" encoding="utf-8"?>
<table xmlns="http://schemas.openxmlformats.org/spreadsheetml/2006/main" id="19" name="טבלה19" displayName="טבלה19" ref="A7:K32" totalsRowShown="0" headerRowDxfId="155" dataDxfId="153" headerRowBorderDxfId="154" tableBorderDxfId="15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0.xml><?xml version="1.0" encoding="utf-8"?>
<table xmlns="http://schemas.openxmlformats.org/spreadsheetml/2006/main" id="20" name="טבלה20" displayName="טבלה20" ref="A7:J59" totalsRowShown="0" headerRowDxfId="144" dataDxfId="142" headerRowBorderDxfId="143" tableBorderDxfId="141">
  <autoFilter ref="A7:J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1.xml><?xml version="1.0" encoding="utf-8"?>
<table xmlns="http://schemas.openxmlformats.org/spreadsheetml/2006/main" id="21" name="טבלה21" displayName="טבלה21" ref="A7:P38" totalsRowShown="0" headerRowDxfId="134" dataDxfId="132" headerRowBorderDxfId="133" tableBorderDxfId="13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2.xml><?xml version="1.0" encoding="utf-8"?>
<table xmlns="http://schemas.openxmlformats.org/spreadsheetml/2006/main" id="22" name="טבלה22" displayName="טבלה22" ref="A6:Q42" totalsRowShown="0" headerRowDxfId="118" dataDxfId="116" headerRowBorderDxfId="117" tableBorderDxfId="115">
  <autoFilter ref="A6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3.xml><?xml version="1.0" encoding="utf-8"?>
<table xmlns="http://schemas.openxmlformats.org/spreadsheetml/2006/main" id="23" name="טבלה23" displayName="טבלה23" ref="A6:N22" totalsRowShown="0" headerRowDxfId="102" dataDxfId="100" headerRowBorderDxfId="101" tableBorderDxfId="99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4.xml><?xml version="1.0" encoding="utf-8"?>
<table xmlns="http://schemas.openxmlformats.org/spreadsheetml/2006/main" id="24" name="טבלה24" displayName="טבלה24" ref="A6:I21" totalsRowShown="0" headerRowDxfId="88" dataDxfId="86" headerRowBorderDxfId="87" tableBorderDxfId="85">
  <autoFilter ref="A6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5.xml><?xml version="1.0" encoding="utf-8"?>
<table xmlns="http://schemas.openxmlformats.org/spreadsheetml/2006/main" id="25" name="טבלה25" displayName="טבלה25" ref="A6:J13" totalsRowShown="0" headerRowDxfId="75" headerRowBorderDxfId="74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6.xml><?xml version="1.0" encoding="utf-8"?>
<table xmlns="http://schemas.openxmlformats.org/spreadsheetml/2006/main" id="26" name="טבלה26" displayName="טבלה26" ref="A6:J19" totalsRowShown="0" headerRowDxfId="70" dataDxfId="68" headerRowBorderDxfId="69" tableBorderDxfId="67">
  <autoFilter ref="A6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7.xml><?xml version="1.0" encoding="utf-8"?>
<table xmlns="http://schemas.openxmlformats.org/spreadsheetml/2006/main" id="27" name="טבלה27" displayName="טבלה27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8.xml><?xml version="1.0" encoding="utf-8"?>
<table xmlns="http://schemas.openxmlformats.org/spreadsheetml/2006/main" id="28" name="טבלה28" displayName="טבלה28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F58"/>
  <sheetViews>
    <sheetView rightToLeft="1" tabSelected="1" workbookViewId="0">
      <selection activeCell="C57" sqref="C57:D57"/>
    </sheetView>
  </sheetViews>
  <sheetFormatPr defaultColWidth="0" defaultRowHeight="18" zeroHeight="1"/>
  <cols>
    <col min="1" max="1" width="32.85546875" style="1" customWidth="1"/>
    <col min="2" max="2" width="47.28515625" style="11" customWidth="1"/>
    <col min="3" max="3" width="18" style="1" customWidth="1"/>
    <col min="4" max="4" width="21.42578125" style="1" customWidth="1"/>
    <col min="5" max="5" width="15.5703125" style="1" bestFit="1" customWidth="1"/>
    <col min="6" max="6" width="8.140625" style="1" customWidth="1"/>
    <col min="7" max="7" width="6.28515625" style="1" customWidth="1"/>
    <col min="8" max="8" width="8" style="1" customWidth="1"/>
    <col min="9" max="9" width="8.7109375" style="1" customWidth="1"/>
    <col min="10" max="10" width="10" style="1" hidden="1" customWidth="1"/>
    <col min="11" max="11" width="9.5703125" style="1" hidden="1" customWidth="1"/>
    <col min="12" max="12" width="6.140625" style="1" hidden="1" customWidth="1"/>
    <col min="13" max="14" width="5.7109375" style="1" hidden="1" customWidth="1"/>
    <col min="15" max="15" width="6.85546875" style="1" hidden="1" customWidth="1"/>
    <col min="16" max="16" width="6.42578125" style="1" hidden="1" customWidth="1"/>
    <col min="17" max="17" width="6.7109375" style="1" hidden="1" customWidth="1"/>
    <col min="18" max="18" width="7.28515625" style="1" hidden="1" customWidth="1"/>
    <col min="19" max="30" width="5.7109375" style="1" hidden="1" customWidth="1"/>
    <col min="31" max="32" width="5.7109375" style="1" hidden="1"/>
    <col min="33" max="16384" width="9.140625" style="1" hidden="1"/>
  </cols>
  <sheetData>
    <row r="1" spans="1:5">
      <c r="B1" s="2" t="s">
        <v>0</v>
      </c>
      <c r="C1" t="s">
        <v>196</v>
      </c>
    </row>
    <row r="2" spans="1:5">
      <c r="B2" s="2" t="s">
        <v>1</v>
      </c>
    </row>
    <row r="3" spans="1:5">
      <c r="B3" s="2" t="s">
        <v>2</v>
      </c>
      <c r="C3" t="s">
        <v>197</v>
      </c>
    </row>
    <row r="4" spans="1:5">
      <c r="B4" s="2" t="s">
        <v>3</v>
      </c>
    </row>
    <row r="5" spans="1:5" ht="26.25" customHeight="1">
      <c r="B5" s="81" t="s">
        <v>4</v>
      </c>
      <c r="C5" s="82"/>
      <c r="D5" s="83"/>
    </row>
    <row r="6" spans="1:5" s="3" customFormat="1">
      <c r="B6" s="41" t="s">
        <v>3687</v>
      </c>
      <c r="C6" s="84" t="s">
        <v>5</v>
      </c>
      <c r="D6" s="85" t="s">
        <v>190</v>
      </c>
      <c r="E6" s="5" t="s">
        <v>5</v>
      </c>
    </row>
    <row r="7" spans="1:5" s="3" customFormat="1">
      <c r="B7" s="4"/>
      <c r="C7" s="52" t="s">
        <v>6</v>
      </c>
      <c r="D7" s="53" t="s">
        <v>7</v>
      </c>
      <c r="E7" s="5" t="s">
        <v>8</v>
      </c>
    </row>
    <row r="8" spans="1:5" s="6" customFormat="1" ht="18" customHeight="1">
      <c r="B8" s="56"/>
      <c r="C8" s="55" t="s">
        <v>9</v>
      </c>
      <c r="D8" s="54" t="s">
        <v>10</v>
      </c>
      <c r="E8" s="5" t="s">
        <v>11</v>
      </c>
    </row>
    <row r="9" spans="1:5" s="6" customFormat="1" ht="18" customHeight="1">
      <c r="B9" s="57" t="s">
        <v>12</v>
      </c>
      <c r="C9" s="49"/>
      <c r="D9" s="50"/>
      <c r="E9" s="8"/>
    </row>
    <row r="10" spans="1:5">
      <c r="A10" s="9" t="s">
        <v>3688</v>
      </c>
      <c r="B10" s="58" t="s">
        <v>13</v>
      </c>
      <c r="C10" s="64">
        <v>2336571.1279864078</v>
      </c>
      <c r="D10" s="65">
        <v>9.7385271501887027E-2</v>
      </c>
    </row>
    <row r="11" spans="1:5">
      <c r="B11" s="58" t="s">
        <v>14</v>
      </c>
      <c r="C11" s="51"/>
      <c r="D11" s="51"/>
    </row>
    <row r="12" spans="1:5">
      <c r="A12" s="9" t="s">
        <v>3689</v>
      </c>
      <c r="B12" s="59" t="s">
        <v>15</v>
      </c>
      <c r="C12" s="66">
        <v>7425795.9614272304</v>
      </c>
      <c r="D12" s="67">
        <v>0.31724176640534407</v>
      </c>
    </row>
    <row r="13" spans="1:5">
      <c r="A13" s="9" t="s">
        <v>3690</v>
      </c>
      <c r="B13" s="59" t="s">
        <v>16</v>
      </c>
      <c r="C13" s="66">
        <v>0</v>
      </c>
      <c r="D13" s="67">
        <v>0</v>
      </c>
    </row>
    <row r="14" spans="1:5">
      <c r="A14" s="9" t="s">
        <v>3691</v>
      </c>
      <c r="B14" s="59" t="s">
        <v>17</v>
      </c>
      <c r="C14" s="66">
        <v>2606041.5498418543</v>
      </c>
      <c r="D14" s="67">
        <v>0.11133422314483453</v>
      </c>
      <c r="E14" s="1" t="s">
        <v>3681</v>
      </c>
    </row>
    <row r="15" spans="1:5">
      <c r="A15" s="9" t="s">
        <v>2807</v>
      </c>
      <c r="B15" s="59" t="s">
        <v>18</v>
      </c>
      <c r="C15" s="66">
        <v>5257875.8597684447</v>
      </c>
      <c r="D15" s="67">
        <v>0.22462478553913393</v>
      </c>
    </row>
    <row r="16" spans="1:5">
      <c r="A16" s="9" t="s">
        <v>3692</v>
      </c>
      <c r="B16" s="59" t="s">
        <v>194</v>
      </c>
      <c r="C16" s="66">
        <v>3083201.9068682771</v>
      </c>
      <c r="D16" s="67">
        <v>0.13171926944936196</v>
      </c>
    </row>
    <row r="17" spans="1:4">
      <c r="A17" s="9" t="s">
        <v>3693</v>
      </c>
      <c r="B17" s="59" t="s">
        <v>19</v>
      </c>
      <c r="C17" s="66">
        <v>707439.0074225273</v>
      </c>
      <c r="D17" s="67">
        <v>3.0222915025479746E-2</v>
      </c>
    </row>
    <row r="18" spans="1:4">
      <c r="A18" s="9" t="s">
        <v>3694</v>
      </c>
      <c r="B18" s="59" t="s">
        <v>20</v>
      </c>
      <c r="C18" s="66">
        <v>9664.9523513999993</v>
      </c>
      <c r="D18" s="67">
        <v>4.129020743511397E-4</v>
      </c>
    </row>
    <row r="19" spans="1:4">
      <c r="A19" s="9" t="s">
        <v>3695</v>
      </c>
      <c r="B19" s="59" t="s">
        <v>21</v>
      </c>
      <c r="C19" s="66">
        <v>4783.7111682428003</v>
      </c>
      <c r="D19" s="67">
        <v>2.0436771881012446E-4</v>
      </c>
    </row>
    <row r="20" spans="1:4">
      <c r="A20" s="9" t="s">
        <v>3696</v>
      </c>
      <c r="B20" s="59" t="s">
        <v>22</v>
      </c>
      <c r="C20" s="66">
        <f>'חוזים עתידיים'!H10</f>
        <v>-52857.595513843989</v>
      </c>
      <c r="D20" s="67">
        <v>-1.8436336752982773E-3</v>
      </c>
    </row>
    <row r="21" spans="1:4">
      <c r="A21" s="9" t="s">
        <v>3697</v>
      </c>
      <c r="B21" s="59" t="s">
        <v>23</v>
      </c>
      <c r="C21" s="66">
        <v>0</v>
      </c>
      <c r="D21" s="67">
        <v>0</v>
      </c>
    </row>
    <row r="22" spans="1:4">
      <c r="B22" s="58" t="s">
        <v>24</v>
      </c>
      <c r="C22" s="51"/>
      <c r="D22" s="67">
        <v>0</v>
      </c>
    </row>
    <row r="23" spans="1:4">
      <c r="A23" s="9" t="s">
        <v>3698</v>
      </c>
      <c r="B23" s="59" t="s">
        <v>25</v>
      </c>
      <c r="C23" s="66">
        <v>30060.738921406893</v>
      </c>
      <c r="D23" s="67">
        <v>1.2842423848451782E-3</v>
      </c>
    </row>
    <row r="24" spans="1:4">
      <c r="A24" s="9" t="s">
        <v>3699</v>
      </c>
      <c r="B24" s="59" t="s">
        <v>26</v>
      </c>
      <c r="C24" s="66">
        <v>0</v>
      </c>
      <c r="D24" s="67">
        <v>0</v>
      </c>
    </row>
    <row r="25" spans="1:4">
      <c r="A25" s="9" t="s">
        <v>3700</v>
      </c>
      <c r="B25" s="59" t="s">
        <v>17</v>
      </c>
      <c r="C25" s="66">
        <v>248562.23576644668</v>
      </c>
      <c r="D25" s="67">
        <v>1.0618972450335601E-2</v>
      </c>
    </row>
    <row r="26" spans="1:4">
      <c r="A26" s="9" t="s">
        <v>3701</v>
      </c>
      <c r="B26" s="59" t="s">
        <v>27</v>
      </c>
      <c r="C26" s="66">
        <f>'לא סחיר - מניות'!I10</f>
        <v>206159.06656456739</v>
      </c>
      <c r="D26" s="67">
        <v>7.8817687658968311E-3</v>
      </c>
    </row>
    <row r="27" spans="1:4">
      <c r="A27" s="9" t="s">
        <v>3702</v>
      </c>
      <c r="B27" s="59" t="s">
        <v>28</v>
      </c>
      <c r="C27" s="66">
        <v>899186.67077974114</v>
      </c>
      <c r="D27" s="67">
        <v>3.8414678944596138E-2</v>
      </c>
    </row>
    <row r="28" spans="1:4">
      <c r="A28" s="9" t="s">
        <v>3703</v>
      </c>
      <c r="B28" s="59" t="s">
        <v>29</v>
      </c>
      <c r="C28" s="66">
        <v>2314.9397974262924</v>
      </c>
      <c r="D28" s="67">
        <v>9.8897895157948335E-5</v>
      </c>
    </row>
    <row r="29" spans="1:4">
      <c r="A29" s="9" t="s">
        <v>3704</v>
      </c>
      <c r="B29" s="59" t="s">
        <v>30</v>
      </c>
      <c r="C29" s="66">
        <v>0</v>
      </c>
      <c r="D29" s="67">
        <v>0</v>
      </c>
    </row>
    <row r="30" spans="1:4">
      <c r="A30" s="9" t="s">
        <v>3705</v>
      </c>
      <c r="B30" s="59" t="s">
        <v>31</v>
      </c>
      <c r="C30" s="66">
        <v>25047.512223966678</v>
      </c>
      <c r="D30" s="67">
        <v>1.0700693990605421E-3</v>
      </c>
    </row>
    <row r="31" spans="1:4">
      <c r="A31" s="9" t="s">
        <v>3706</v>
      </c>
      <c r="B31" s="59" t="s">
        <v>32</v>
      </c>
      <c r="C31" s="66">
        <v>0</v>
      </c>
      <c r="D31" s="67">
        <v>0</v>
      </c>
    </row>
    <row r="32" spans="1:4">
      <c r="A32" s="9" t="s">
        <v>3707</v>
      </c>
      <c r="B32" s="58" t="s">
        <v>33</v>
      </c>
      <c r="C32" s="66">
        <v>278146.93804565264</v>
      </c>
      <c r="D32" s="67">
        <v>1.1882877795753633E-2</v>
      </c>
    </row>
    <row r="33" spans="1:4">
      <c r="A33" s="9" t="s">
        <v>3708</v>
      </c>
      <c r="B33" s="58" t="s">
        <v>34</v>
      </c>
      <c r="C33" s="66">
        <v>0</v>
      </c>
      <c r="D33" s="67">
        <v>0</v>
      </c>
    </row>
    <row r="34" spans="1:4">
      <c r="A34" s="9" t="s">
        <v>3709</v>
      </c>
      <c r="B34" s="58" t="s">
        <v>35</v>
      </c>
      <c r="C34" s="66">
        <f>'זכויות מקרקעין'!F9</f>
        <v>161310.000898133</v>
      </c>
      <c r="D34" s="67">
        <v>7.8170918904880062E-3</v>
      </c>
    </row>
    <row r="35" spans="1:4">
      <c r="A35" s="9" t="s">
        <v>3710</v>
      </c>
      <c r="B35" s="58" t="s">
        <v>36</v>
      </c>
      <c r="C35" s="66">
        <v>0</v>
      </c>
      <c r="D35" s="67">
        <v>0</v>
      </c>
    </row>
    <row r="36" spans="1:4">
      <c r="A36" s="9" t="s">
        <v>3711</v>
      </c>
      <c r="B36" s="58" t="s">
        <v>37</v>
      </c>
      <c r="C36" s="66">
        <v>225402.06551384399</v>
      </c>
      <c r="D36" s="67">
        <v>9.6295332899614689E-3</v>
      </c>
    </row>
    <row r="37" spans="1:4">
      <c r="A37" s="9"/>
      <c r="B37" s="60" t="s">
        <v>38</v>
      </c>
      <c r="C37" s="51"/>
      <c r="D37" s="67">
        <v>0</v>
      </c>
    </row>
    <row r="38" spans="1:4">
      <c r="A38" s="9" t="s">
        <v>3712</v>
      </c>
      <c r="B38" s="61" t="s">
        <v>39</v>
      </c>
      <c r="C38" s="66">
        <v>0</v>
      </c>
      <c r="D38" s="67">
        <v>0</v>
      </c>
    </row>
    <row r="39" spans="1:4">
      <c r="A39" s="9" t="s">
        <v>3713</v>
      </c>
      <c r="B39" s="61" t="s">
        <v>40</v>
      </c>
      <c r="C39" s="66">
        <v>0</v>
      </c>
      <c r="D39" s="67">
        <v>0</v>
      </c>
    </row>
    <row r="40" spans="1:4">
      <c r="A40" s="9" t="s">
        <v>3714</v>
      </c>
      <c r="B40" s="61" t="s">
        <v>41</v>
      </c>
      <c r="C40" s="66">
        <v>0</v>
      </c>
      <c r="D40" s="67">
        <v>0</v>
      </c>
    </row>
    <row r="41" spans="1:4">
      <c r="B41" s="61" t="s">
        <v>42</v>
      </c>
      <c r="C41" s="66">
        <f>SUM(C10:C40)</f>
        <v>23454706.649831738</v>
      </c>
      <c r="D41" s="67">
        <v>0.99999999999999956</v>
      </c>
    </row>
    <row r="42" spans="1:4">
      <c r="A42" s="9" t="s">
        <v>3715</v>
      </c>
      <c r="B42" s="62" t="s">
        <v>43</v>
      </c>
      <c r="C42" s="66">
        <f>'יתרת התחייבות להשקעה'!B9</f>
        <v>277356.20282850001</v>
      </c>
      <c r="D42" s="67">
        <v>0</v>
      </c>
    </row>
    <row r="43" spans="1:4">
      <c r="B43" s="10" t="s">
        <v>198</v>
      </c>
    </row>
    <row r="44" spans="1:4">
      <c r="C44" s="86" t="s">
        <v>44</v>
      </c>
      <c r="D44" s="85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3.4472</v>
      </c>
    </row>
    <row r="47" spans="1:4">
      <c r="C47" t="s">
        <v>200</v>
      </c>
      <c r="D47">
        <v>0.50239999999999996</v>
      </c>
    </row>
    <row r="48" spans="1:4">
      <c r="C48" t="s">
        <v>109</v>
      </c>
      <c r="D48">
        <v>3.7360000000000002</v>
      </c>
    </row>
    <row r="49" spans="3:4">
      <c r="C49" t="s">
        <v>201</v>
      </c>
      <c r="D49">
        <v>0.36720000000000003</v>
      </c>
    </row>
    <row r="50" spans="3:4">
      <c r="C50" t="s">
        <v>119</v>
      </c>
      <c r="D50">
        <v>2.3222999999999998</v>
      </c>
    </row>
    <row r="51" spans="3:4">
      <c r="C51" t="s">
        <v>202</v>
      </c>
      <c r="D51">
        <v>2.8813999999999999E-2</v>
      </c>
    </row>
    <row r="52" spans="3:4">
      <c r="C52" t="s">
        <v>122</v>
      </c>
      <c r="D52">
        <v>2.3723000000000001</v>
      </c>
    </row>
    <row r="53" spans="3:4">
      <c r="C53" t="s">
        <v>122</v>
      </c>
      <c r="D53">
        <v>0.498</v>
      </c>
    </row>
    <row r="54" spans="3:4">
      <c r="C54" t="s">
        <v>203</v>
      </c>
      <c r="D54">
        <v>0.41460000000000002</v>
      </c>
    </row>
    <row r="55" spans="3:4">
      <c r="C55" t="s">
        <v>105</v>
      </c>
      <c r="D55">
        <v>3.2290000000000001</v>
      </c>
    </row>
    <row r="56" spans="3:4">
      <c r="C56" t="s">
        <v>112</v>
      </c>
      <c r="D56">
        <v>4.3395000000000001</v>
      </c>
    </row>
    <row r="57" spans="3:4">
      <c r="C57" t="s">
        <v>122</v>
      </c>
      <c r="D57">
        <v>1</v>
      </c>
    </row>
    <row r="58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7" t="s">
        <v>46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s="16" customFormat="1">
      <c r="A6" s="89" t="s">
        <v>47</v>
      </c>
      <c r="B6" s="44" t="s">
        <v>48</v>
      </c>
      <c r="C6" s="44" t="s">
        <v>49</v>
      </c>
      <c r="D6" s="44" t="s">
        <v>50</v>
      </c>
      <c r="E6" s="44" t="s">
        <v>51</v>
      </c>
      <c r="F6" s="44" t="s">
        <v>52</v>
      </c>
      <c r="G6" s="44" t="s">
        <v>53</v>
      </c>
      <c r="H6" s="44" t="s">
        <v>54</v>
      </c>
      <c r="I6" s="44" t="s">
        <v>55</v>
      </c>
      <c r="J6" s="44" t="s">
        <v>56</v>
      </c>
      <c r="K6" s="44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5">
        <v>0</v>
      </c>
      <c r="I9" s="64">
        <v>2336571.1279864078</v>
      </c>
      <c r="J9" s="65">
        <v>1</v>
      </c>
      <c r="K9" s="65">
        <v>9.8599999999999993E-2</v>
      </c>
    </row>
    <row r="10" spans="1:12">
      <c r="A10" s="68" t="s">
        <v>204</v>
      </c>
      <c r="B10" s="23"/>
      <c r="C10" s="24"/>
      <c r="D10" s="24"/>
      <c r="E10" s="24"/>
      <c r="F10" s="24"/>
      <c r="G10" s="24"/>
      <c r="H10" s="69">
        <v>0</v>
      </c>
      <c r="I10" s="70">
        <v>2336571.1279864078</v>
      </c>
      <c r="J10" s="69">
        <v>1</v>
      </c>
      <c r="K10" s="69">
        <v>9.8599999999999993E-2</v>
      </c>
    </row>
    <row r="11" spans="1:12">
      <c r="A11" s="68" t="s">
        <v>205</v>
      </c>
      <c r="B11" s="23"/>
      <c r="C11" s="24"/>
      <c r="D11" s="24"/>
      <c r="E11" s="24"/>
      <c r="F11" s="24"/>
      <c r="G11" s="24"/>
      <c r="H11" s="69">
        <v>0</v>
      </c>
      <c r="I11" s="70">
        <v>1999729.5880490062</v>
      </c>
      <c r="J11" s="69">
        <v>0.85429999999999995</v>
      </c>
      <c r="K11" s="69">
        <v>8.4199999999999997E-2</v>
      </c>
    </row>
    <row r="12" spans="1:12">
      <c r="A12" t="s">
        <v>206</v>
      </c>
      <c r="B12" t="s">
        <v>207</v>
      </c>
      <c r="C12" t="s">
        <v>208</v>
      </c>
      <c r="D12" t="s">
        <v>209</v>
      </c>
      <c r="E12" t="s">
        <v>210</v>
      </c>
      <c r="F12" t="s">
        <v>101</v>
      </c>
      <c r="G12" s="67">
        <v>0</v>
      </c>
      <c r="H12" s="67">
        <v>0</v>
      </c>
      <c r="I12" s="66">
        <v>6934.9519399999999</v>
      </c>
      <c r="J12" s="67">
        <v>3.0000000000000001E-3</v>
      </c>
      <c r="K12" s="67">
        <v>2.9999999999999997E-4</v>
      </c>
    </row>
    <row r="13" spans="1:12">
      <c r="A13" t="s">
        <v>211</v>
      </c>
      <c r="B13" t="s">
        <v>212</v>
      </c>
      <c r="C13" t="s">
        <v>213</v>
      </c>
      <c r="D13" t="s">
        <v>209</v>
      </c>
      <c r="E13" t="s">
        <v>210</v>
      </c>
      <c r="F13" t="s">
        <v>101</v>
      </c>
      <c r="G13" s="67">
        <v>0</v>
      </c>
      <c r="H13" s="67">
        <v>0</v>
      </c>
      <c r="I13" s="66">
        <v>2008967.7836190062</v>
      </c>
      <c r="J13" s="67">
        <v>0.85829999999999995</v>
      </c>
      <c r="K13" s="67">
        <v>8.4599999999999995E-2</v>
      </c>
    </row>
    <row r="14" spans="1:12">
      <c r="A14" t="s">
        <v>214</v>
      </c>
      <c r="B14" t="s">
        <v>212</v>
      </c>
      <c r="C14" t="s">
        <v>213</v>
      </c>
      <c r="D14" t="s">
        <v>209</v>
      </c>
      <c r="E14" t="s">
        <v>210</v>
      </c>
      <c r="F14" t="s">
        <v>101</v>
      </c>
      <c r="G14" s="67">
        <v>0</v>
      </c>
      <c r="H14" s="67">
        <v>0</v>
      </c>
      <c r="I14" s="66">
        <v>12844.904259999999</v>
      </c>
      <c r="J14" s="67">
        <v>5.5999999999999999E-3</v>
      </c>
      <c r="K14" s="67">
        <v>5.0000000000000001E-4</v>
      </c>
    </row>
    <row r="15" spans="1:12">
      <c r="A15" t="s">
        <v>215</v>
      </c>
      <c r="B15" t="s">
        <v>212</v>
      </c>
      <c r="C15" t="s">
        <v>213</v>
      </c>
      <c r="D15" t="s">
        <v>209</v>
      </c>
      <c r="E15" t="s">
        <v>210</v>
      </c>
      <c r="F15" t="s">
        <v>101</v>
      </c>
      <c r="G15" s="67">
        <v>0</v>
      </c>
      <c r="H15" s="67">
        <v>0</v>
      </c>
      <c r="I15" s="66">
        <v>-29018.051769999998</v>
      </c>
      <c r="J15" s="67">
        <v>-1.26E-2</v>
      </c>
      <c r="K15" s="67">
        <v>-1.1999999999999999E-3</v>
      </c>
    </row>
    <row r="16" spans="1:12">
      <c r="A16" s="68" t="s">
        <v>216</v>
      </c>
      <c r="C16" s="14"/>
      <c r="H16" s="69">
        <v>0</v>
      </c>
      <c r="I16" s="70">
        <v>330241.71901740192</v>
      </c>
      <c r="J16" s="69">
        <v>0.1429</v>
      </c>
      <c r="K16" s="69">
        <v>1.41E-2</v>
      </c>
    </row>
    <row r="17" spans="1:11">
      <c r="A17" t="s">
        <v>217</v>
      </c>
      <c r="B17" t="s">
        <v>218</v>
      </c>
      <c r="C17" t="s">
        <v>208</v>
      </c>
      <c r="D17" t="s">
        <v>209</v>
      </c>
      <c r="E17" t="s">
        <v>210</v>
      </c>
      <c r="F17" t="s">
        <v>109</v>
      </c>
      <c r="G17" s="67">
        <v>0</v>
      </c>
      <c r="H17" s="67">
        <v>0</v>
      </c>
      <c r="I17" s="66">
        <v>1.103054</v>
      </c>
      <c r="J17" s="67">
        <v>0</v>
      </c>
      <c r="K17" s="67">
        <v>0</v>
      </c>
    </row>
    <row r="18" spans="1:11">
      <c r="A18" t="s">
        <v>219</v>
      </c>
      <c r="B18" t="s">
        <v>220</v>
      </c>
      <c r="C18" t="s">
        <v>213</v>
      </c>
      <c r="D18" t="s">
        <v>209</v>
      </c>
      <c r="E18" t="s">
        <v>210</v>
      </c>
      <c r="F18" t="s">
        <v>109</v>
      </c>
      <c r="G18" s="67">
        <v>0</v>
      </c>
      <c r="H18" s="67">
        <v>0</v>
      </c>
      <c r="I18" s="66">
        <v>28604.330649119998</v>
      </c>
      <c r="J18" s="67">
        <v>1.24E-2</v>
      </c>
      <c r="K18" s="67">
        <v>1.1999999999999999E-3</v>
      </c>
    </row>
    <row r="19" spans="1:11">
      <c r="A19" t="s">
        <v>221</v>
      </c>
      <c r="B19" t="s">
        <v>220</v>
      </c>
      <c r="C19" t="s">
        <v>213</v>
      </c>
      <c r="D19" t="s">
        <v>209</v>
      </c>
      <c r="E19" t="s">
        <v>210</v>
      </c>
      <c r="F19" t="s">
        <v>109</v>
      </c>
      <c r="G19" s="67">
        <v>0</v>
      </c>
      <c r="H19" s="67">
        <v>0</v>
      </c>
      <c r="I19" s="66">
        <v>-1509.22512048</v>
      </c>
      <c r="J19" s="67">
        <v>-6.9999999999999999E-4</v>
      </c>
      <c r="K19" s="67">
        <v>-1E-4</v>
      </c>
    </row>
    <row r="20" spans="1:11">
      <c r="A20" t="s">
        <v>222</v>
      </c>
      <c r="B20" t="s">
        <v>223</v>
      </c>
      <c r="C20" t="s">
        <v>224</v>
      </c>
      <c r="D20" t="s">
        <v>209</v>
      </c>
      <c r="E20" t="s">
        <v>210</v>
      </c>
      <c r="F20" t="s">
        <v>105</v>
      </c>
      <c r="G20" s="67">
        <v>0</v>
      </c>
      <c r="H20" s="67">
        <v>0</v>
      </c>
      <c r="I20" s="66">
        <v>366.98111326999998</v>
      </c>
      <c r="J20" s="67">
        <v>2.0000000000000001E-4</v>
      </c>
      <c r="K20" s="67">
        <v>0</v>
      </c>
    </row>
    <row r="21" spans="1:11">
      <c r="A21" t="s">
        <v>225</v>
      </c>
      <c r="B21" t="s">
        <v>226</v>
      </c>
      <c r="C21" t="s">
        <v>208</v>
      </c>
      <c r="D21" t="s">
        <v>209</v>
      </c>
      <c r="E21" t="s">
        <v>210</v>
      </c>
      <c r="F21" t="s">
        <v>105</v>
      </c>
      <c r="G21" s="67">
        <v>0</v>
      </c>
      <c r="H21" s="67">
        <v>0</v>
      </c>
      <c r="I21" s="66">
        <v>6100.0775879100001</v>
      </c>
      <c r="J21" s="67">
        <v>2.5999999999999999E-3</v>
      </c>
      <c r="K21" s="67">
        <v>2.9999999999999997E-4</v>
      </c>
    </row>
    <row r="22" spans="1:11">
      <c r="A22" t="s">
        <v>227</v>
      </c>
      <c r="B22" t="s">
        <v>228</v>
      </c>
      <c r="C22" t="s">
        <v>213</v>
      </c>
      <c r="D22" t="s">
        <v>209</v>
      </c>
      <c r="E22" t="s">
        <v>210</v>
      </c>
      <c r="F22" t="s">
        <v>105</v>
      </c>
      <c r="G22" s="67">
        <v>0</v>
      </c>
      <c r="H22" s="67">
        <v>0</v>
      </c>
      <c r="I22" s="66">
        <v>305735.88394392002</v>
      </c>
      <c r="J22" s="67">
        <v>0.1323</v>
      </c>
      <c r="K22" s="67">
        <v>1.2999999999999999E-2</v>
      </c>
    </row>
    <row r="23" spans="1:11">
      <c r="A23" t="s">
        <v>229</v>
      </c>
      <c r="B23" t="s">
        <v>228</v>
      </c>
      <c r="C23" t="s">
        <v>213</v>
      </c>
      <c r="D23" t="s">
        <v>209</v>
      </c>
      <c r="E23" t="s">
        <v>210</v>
      </c>
      <c r="F23" t="s">
        <v>105</v>
      </c>
      <c r="G23" s="67">
        <v>0</v>
      </c>
      <c r="H23" s="67">
        <v>0</v>
      </c>
      <c r="I23" s="66">
        <v>32419.90586671</v>
      </c>
      <c r="J23" s="67">
        <v>1.4E-2</v>
      </c>
      <c r="K23" s="67">
        <v>1.4E-3</v>
      </c>
    </row>
    <row r="24" spans="1:11">
      <c r="A24" t="s">
        <v>230</v>
      </c>
      <c r="B24" t="s">
        <v>228</v>
      </c>
      <c r="C24" t="s">
        <v>213</v>
      </c>
      <c r="D24" t="s">
        <v>209</v>
      </c>
      <c r="E24" t="s">
        <v>210</v>
      </c>
      <c r="F24" t="s">
        <v>105</v>
      </c>
      <c r="G24" s="67">
        <v>0</v>
      </c>
      <c r="H24" s="67">
        <v>0</v>
      </c>
      <c r="I24" s="66">
        <v>-55518.730376530002</v>
      </c>
      <c r="J24" s="67">
        <v>-2.4E-2</v>
      </c>
      <c r="K24" s="67">
        <v>-2.3999999999999998E-3</v>
      </c>
    </row>
    <row r="25" spans="1:11">
      <c r="A25" t="s">
        <v>231</v>
      </c>
      <c r="B25" t="s">
        <v>232</v>
      </c>
      <c r="C25" t="s">
        <v>213</v>
      </c>
      <c r="D25" t="s">
        <v>209</v>
      </c>
      <c r="E25" t="s">
        <v>210</v>
      </c>
      <c r="F25" t="s">
        <v>119</v>
      </c>
      <c r="G25" s="67">
        <v>0</v>
      </c>
      <c r="H25" s="67">
        <v>0</v>
      </c>
      <c r="I25" s="66">
        <v>3950.5959025110001</v>
      </c>
      <c r="J25" s="67">
        <v>1.6999999999999999E-3</v>
      </c>
      <c r="K25" s="67">
        <v>2.0000000000000001E-4</v>
      </c>
    </row>
    <row r="26" spans="1:11">
      <c r="A26" t="s">
        <v>233</v>
      </c>
      <c r="B26" t="s">
        <v>234</v>
      </c>
      <c r="C26" t="s">
        <v>213</v>
      </c>
      <c r="D26" t="s">
        <v>209</v>
      </c>
      <c r="E26" t="s">
        <v>210</v>
      </c>
      <c r="F26" t="s">
        <v>203</v>
      </c>
      <c r="G26" s="67">
        <v>0</v>
      </c>
      <c r="H26" s="67">
        <v>0</v>
      </c>
      <c r="I26" s="66">
        <v>37.978947918000003</v>
      </c>
      <c r="J26" s="67">
        <v>0</v>
      </c>
      <c r="K26" s="67">
        <v>0</v>
      </c>
    </row>
    <row r="27" spans="1:11">
      <c r="A27" t="s">
        <v>235</v>
      </c>
      <c r="B27" t="s">
        <v>236</v>
      </c>
      <c r="C27" t="s">
        <v>213</v>
      </c>
      <c r="D27" t="s">
        <v>209</v>
      </c>
      <c r="E27" t="s">
        <v>210</v>
      </c>
      <c r="F27" t="s">
        <v>122</v>
      </c>
      <c r="G27" s="67">
        <v>0</v>
      </c>
      <c r="H27" s="67">
        <v>0</v>
      </c>
      <c r="I27" s="66">
        <v>59.838136063999997</v>
      </c>
      <c r="J27" s="67">
        <v>0</v>
      </c>
      <c r="K27" s="67">
        <v>0</v>
      </c>
    </row>
    <row r="28" spans="1:11">
      <c r="A28" t="s">
        <v>237</v>
      </c>
      <c r="B28" t="s">
        <v>238</v>
      </c>
      <c r="C28" t="s">
        <v>213</v>
      </c>
      <c r="D28" t="s">
        <v>209</v>
      </c>
      <c r="E28" t="s">
        <v>210</v>
      </c>
      <c r="F28" t="s">
        <v>202</v>
      </c>
      <c r="G28" s="67">
        <v>0</v>
      </c>
      <c r="H28" s="67">
        <v>0</v>
      </c>
      <c r="I28" s="66">
        <v>3.6881919999999998E-5</v>
      </c>
      <c r="J28" s="67">
        <v>0</v>
      </c>
      <c r="K28" s="67">
        <v>0</v>
      </c>
    </row>
    <row r="29" spans="1:11">
      <c r="A29" t="s">
        <v>239</v>
      </c>
      <c r="B29" t="s">
        <v>240</v>
      </c>
      <c r="C29" t="s">
        <v>213</v>
      </c>
      <c r="D29" t="s">
        <v>209</v>
      </c>
      <c r="E29" t="s">
        <v>210</v>
      </c>
      <c r="F29" t="s">
        <v>200</v>
      </c>
      <c r="G29" s="67">
        <v>0</v>
      </c>
      <c r="H29" s="67">
        <v>0</v>
      </c>
      <c r="I29" s="66">
        <v>91.157214400000001</v>
      </c>
      <c r="J29" s="67">
        <v>0</v>
      </c>
      <c r="K29" s="67">
        <v>0</v>
      </c>
    </row>
    <row r="30" spans="1:11">
      <c r="A30" t="s">
        <v>241</v>
      </c>
      <c r="B30" t="s">
        <v>242</v>
      </c>
      <c r="C30" t="s">
        <v>213</v>
      </c>
      <c r="D30" t="s">
        <v>209</v>
      </c>
      <c r="E30" t="s">
        <v>210</v>
      </c>
      <c r="F30" t="s">
        <v>201</v>
      </c>
      <c r="G30" s="67">
        <v>0</v>
      </c>
      <c r="H30" s="67">
        <v>0</v>
      </c>
      <c r="I30" s="66">
        <v>4566.8278550160003</v>
      </c>
      <c r="J30" s="67">
        <v>2E-3</v>
      </c>
      <c r="K30" s="67">
        <v>2.0000000000000001E-4</v>
      </c>
    </row>
    <row r="31" spans="1:11">
      <c r="A31" t="s">
        <v>243</v>
      </c>
      <c r="B31" t="s">
        <v>244</v>
      </c>
      <c r="C31" t="s">
        <v>213</v>
      </c>
      <c r="D31" t="s">
        <v>209</v>
      </c>
      <c r="E31" t="s">
        <v>210</v>
      </c>
      <c r="F31" t="s">
        <v>112</v>
      </c>
      <c r="G31" s="67">
        <v>0</v>
      </c>
      <c r="H31" s="67">
        <v>0</v>
      </c>
      <c r="I31" s="66">
        <v>1629.141035115</v>
      </c>
      <c r="J31" s="67">
        <v>6.9999999999999999E-4</v>
      </c>
      <c r="K31" s="67">
        <v>1E-4</v>
      </c>
    </row>
    <row r="32" spans="1:11">
      <c r="A32" t="s">
        <v>245</v>
      </c>
      <c r="B32" t="s">
        <v>246</v>
      </c>
      <c r="C32" t="s">
        <v>213</v>
      </c>
      <c r="D32" t="s">
        <v>209</v>
      </c>
      <c r="E32" t="s">
        <v>210</v>
      </c>
      <c r="F32" t="s">
        <v>199</v>
      </c>
      <c r="G32" s="67">
        <v>0</v>
      </c>
      <c r="H32" s="67">
        <v>0</v>
      </c>
      <c r="I32" s="66">
        <v>3705.853171576</v>
      </c>
      <c r="J32" s="67">
        <v>1.6000000000000001E-3</v>
      </c>
      <c r="K32" s="67">
        <v>2.0000000000000001E-4</v>
      </c>
    </row>
    <row r="33" spans="1:11">
      <c r="A33" s="68" t="s">
        <v>247</v>
      </c>
      <c r="C33" s="14"/>
      <c r="H33" s="69">
        <v>0</v>
      </c>
      <c r="I33" s="70">
        <v>6599.8209200000001</v>
      </c>
      <c r="J33" s="69">
        <v>2.8999999999999998E-3</v>
      </c>
      <c r="K33" s="69">
        <v>2.9999999999999997E-4</v>
      </c>
    </row>
    <row r="34" spans="1:11">
      <c r="A34" t="s">
        <v>248</v>
      </c>
      <c r="B34" t="s">
        <v>249</v>
      </c>
      <c r="C34" t="s">
        <v>224</v>
      </c>
      <c r="D34" t="s">
        <v>209</v>
      </c>
      <c r="E34" t="s">
        <v>210</v>
      </c>
      <c r="F34" t="s">
        <v>101</v>
      </c>
      <c r="G34" s="67">
        <v>0</v>
      </c>
      <c r="H34" s="67">
        <v>0</v>
      </c>
      <c r="I34" s="66">
        <v>6595.6997199999996</v>
      </c>
      <c r="J34" s="67">
        <v>2.8999999999999998E-3</v>
      </c>
      <c r="K34" s="67">
        <v>2.9999999999999997E-4</v>
      </c>
    </row>
    <row r="35" spans="1:11">
      <c r="A35" t="s">
        <v>250</v>
      </c>
      <c r="B35" t="s">
        <v>251</v>
      </c>
      <c r="C35" t="s">
        <v>208</v>
      </c>
      <c r="D35" t="s">
        <v>209</v>
      </c>
      <c r="E35" t="s">
        <v>210</v>
      </c>
      <c r="F35" t="s">
        <v>101</v>
      </c>
      <c r="G35" s="67">
        <v>0</v>
      </c>
      <c r="H35" s="67">
        <v>0</v>
      </c>
      <c r="I35" s="66">
        <v>4.1212</v>
      </c>
      <c r="J35" s="67">
        <v>0</v>
      </c>
      <c r="K35" s="67">
        <v>0</v>
      </c>
    </row>
    <row r="36" spans="1:11">
      <c r="A36" s="68" t="s">
        <v>252</v>
      </c>
      <c r="C36" s="14"/>
      <c r="H36" s="69">
        <v>0</v>
      </c>
      <c r="I36" s="70">
        <v>0</v>
      </c>
      <c r="J36" s="69">
        <v>0</v>
      </c>
      <c r="K36" s="69">
        <v>0</v>
      </c>
    </row>
    <row r="37" spans="1:11">
      <c r="A37" t="s">
        <v>253</v>
      </c>
      <c r="B37" t="s">
        <v>253</v>
      </c>
      <c r="C37" s="14"/>
      <c r="D37" t="s">
        <v>253</v>
      </c>
      <c r="F37" t="s">
        <v>253</v>
      </c>
      <c r="G37" s="67">
        <v>0</v>
      </c>
      <c r="H37" s="67">
        <v>0</v>
      </c>
      <c r="I37" s="66">
        <v>0</v>
      </c>
      <c r="J37" s="67">
        <v>0</v>
      </c>
      <c r="K37" s="67">
        <v>0</v>
      </c>
    </row>
    <row r="38" spans="1:11">
      <c r="A38" s="68" t="s">
        <v>254</v>
      </c>
      <c r="C38" s="14"/>
      <c r="H38" s="69">
        <v>0</v>
      </c>
      <c r="I38" s="70">
        <v>0</v>
      </c>
      <c r="J38" s="69">
        <v>0</v>
      </c>
      <c r="K38" s="69">
        <v>0</v>
      </c>
    </row>
    <row r="39" spans="1:11">
      <c r="A39" t="s">
        <v>253</v>
      </c>
      <c r="B39" t="s">
        <v>253</v>
      </c>
      <c r="C39" s="14"/>
      <c r="D39" t="s">
        <v>253</v>
      </c>
      <c r="F39" t="s">
        <v>253</v>
      </c>
      <c r="G39" s="67">
        <v>0</v>
      </c>
      <c r="H39" s="67">
        <v>0</v>
      </c>
      <c r="I39" s="66">
        <v>0</v>
      </c>
      <c r="J39" s="67">
        <v>0</v>
      </c>
      <c r="K39" s="67">
        <v>0</v>
      </c>
    </row>
    <row r="40" spans="1:11">
      <c r="A40" s="68" t="s">
        <v>255</v>
      </c>
      <c r="C40" s="14"/>
      <c r="H40" s="69">
        <v>0</v>
      </c>
      <c r="I40" s="70">
        <v>0</v>
      </c>
      <c r="J40" s="69">
        <v>0</v>
      </c>
      <c r="K40" s="69">
        <v>0</v>
      </c>
    </row>
    <row r="41" spans="1:11">
      <c r="A41" t="s">
        <v>253</v>
      </c>
      <c r="B41" t="s">
        <v>253</v>
      </c>
      <c r="C41" s="14"/>
      <c r="D41" t="s">
        <v>253</v>
      </c>
      <c r="F41" t="s">
        <v>253</v>
      </c>
      <c r="G41" s="67">
        <v>0</v>
      </c>
      <c r="H41" s="67">
        <v>0</v>
      </c>
      <c r="I41" s="66">
        <v>0</v>
      </c>
      <c r="J41" s="67">
        <v>0</v>
      </c>
      <c r="K41" s="67">
        <v>0</v>
      </c>
    </row>
    <row r="42" spans="1:11">
      <c r="A42" s="68" t="s">
        <v>256</v>
      </c>
      <c r="C42" s="14"/>
      <c r="H42" s="69">
        <v>0</v>
      </c>
      <c r="I42" s="70">
        <v>0</v>
      </c>
      <c r="J42" s="69">
        <v>0</v>
      </c>
      <c r="K42" s="69">
        <v>0</v>
      </c>
    </row>
    <row r="43" spans="1:11">
      <c r="A43" t="s">
        <v>253</v>
      </c>
      <c r="B43" t="s">
        <v>253</v>
      </c>
      <c r="C43" s="14"/>
      <c r="D43" t="s">
        <v>253</v>
      </c>
      <c r="F43" t="s">
        <v>253</v>
      </c>
      <c r="G43" s="67">
        <v>0</v>
      </c>
      <c r="H43" s="67">
        <v>0</v>
      </c>
      <c r="I43" s="66">
        <v>0</v>
      </c>
      <c r="J43" s="67">
        <v>0</v>
      </c>
      <c r="K43" s="67">
        <v>0</v>
      </c>
    </row>
    <row r="44" spans="1:11">
      <c r="A44" s="68" t="s">
        <v>257</v>
      </c>
      <c r="C44" s="14"/>
      <c r="H44" s="69">
        <v>0</v>
      </c>
      <c r="I44" s="70">
        <v>0</v>
      </c>
      <c r="J44" s="69">
        <v>0</v>
      </c>
      <c r="K44" s="69">
        <v>0</v>
      </c>
    </row>
    <row r="45" spans="1:11">
      <c r="A45" s="68" t="s">
        <v>258</v>
      </c>
      <c r="C45" s="14"/>
      <c r="H45" s="69">
        <v>0</v>
      </c>
      <c r="I45" s="70">
        <v>0</v>
      </c>
      <c r="J45" s="69">
        <v>0</v>
      </c>
      <c r="K45" s="69">
        <v>0</v>
      </c>
    </row>
    <row r="46" spans="1:11">
      <c r="A46" t="s">
        <v>253</v>
      </c>
      <c r="B46" t="s">
        <v>253</v>
      </c>
      <c r="C46" s="14"/>
      <c r="D46" t="s">
        <v>253</v>
      </c>
      <c r="F46" t="s">
        <v>253</v>
      </c>
      <c r="G46" s="67">
        <v>0</v>
      </c>
      <c r="H46" s="67">
        <v>0</v>
      </c>
      <c r="I46" s="66">
        <v>0</v>
      </c>
      <c r="J46" s="67">
        <v>0</v>
      </c>
      <c r="K46" s="67">
        <v>0</v>
      </c>
    </row>
    <row r="47" spans="1:11">
      <c r="A47" s="68" t="s">
        <v>256</v>
      </c>
      <c r="C47" s="14"/>
      <c r="H47" s="69">
        <v>0</v>
      </c>
      <c r="I47" s="70">
        <v>0</v>
      </c>
      <c r="J47" s="69">
        <v>0</v>
      </c>
      <c r="K47" s="69">
        <v>0</v>
      </c>
    </row>
    <row r="48" spans="1:11">
      <c r="A48" t="s">
        <v>253</v>
      </c>
      <c r="B48" t="s">
        <v>253</v>
      </c>
      <c r="C48" s="14"/>
      <c r="D48" t="s">
        <v>253</v>
      </c>
      <c r="F48" t="s">
        <v>253</v>
      </c>
      <c r="G48" s="67">
        <v>0</v>
      </c>
      <c r="H48" s="67">
        <v>0</v>
      </c>
      <c r="I48" s="66">
        <v>0</v>
      </c>
      <c r="J48" s="67">
        <v>0</v>
      </c>
      <c r="K48" s="67">
        <v>0</v>
      </c>
    </row>
    <row r="49" spans="1:3">
      <c r="A49" t="s">
        <v>259</v>
      </c>
      <c r="C49" s="14"/>
    </row>
    <row r="50" spans="1:3" hidden="1">
      <c r="C50" s="14"/>
    </row>
    <row r="51" spans="1:3" hidden="1">
      <c r="C51" s="14"/>
    </row>
    <row r="52" spans="1:3" hidden="1">
      <c r="C52" s="14"/>
    </row>
    <row r="53" spans="1:3" hidden="1">
      <c r="C53" s="14"/>
    </row>
    <row r="54" spans="1:3" hidden="1">
      <c r="C54" s="14"/>
    </row>
    <row r="55" spans="1:3" hidden="1">
      <c r="C55" s="14"/>
    </row>
    <row r="56" spans="1:3" hidden="1">
      <c r="C56" s="14"/>
    </row>
    <row r="57" spans="1:3" hidden="1">
      <c r="C57" s="14"/>
    </row>
    <row r="58" spans="1:3" hidden="1">
      <c r="C58" s="14"/>
    </row>
    <row r="59" spans="1:3" hidden="1">
      <c r="C59" s="14"/>
    </row>
    <row r="60" spans="1:3" hidden="1">
      <c r="C60" s="14"/>
    </row>
    <row r="61" spans="1:3" hidden="1">
      <c r="C61" s="14"/>
    </row>
    <row r="62" spans="1:3" hidden="1">
      <c r="C62" s="14"/>
    </row>
    <row r="63" spans="1:3" hidden="1">
      <c r="C63" s="14"/>
    </row>
    <row r="64" spans="1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5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0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52" ht="27.7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AT6" s="16"/>
      <c r="AU6" s="16"/>
    </row>
    <row r="7" spans="1:52" s="16" customFormat="1" ht="76.5" customHeight="1">
      <c r="A7" s="41" t="s">
        <v>47</v>
      </c>
      <c r="B7" s="42" t="s">
        <v>48</v>
      </c>
      <c r="C7" s="42" t="s">
        <v>69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96" t="s">
        <v>191</v>
      </c>
      <c r="N7" s="42" t="s">
        <v>55</v>
      </c>
      <c r="O7" s="42" t="s">
        <v>188</v>
      </c>
      <c r="P7" s="42" t="s">
        <v>56</v>
      </c>
      <c r="Q7" s="9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4">
        <v>3.87</v>
      </c>
      <c r="H10" s="7"/>
      <c r="I10" s="7"/>
      <c r="J10" s="65">
        <v>-5.3E-3</v>
      </c>
      <c r="K10" s="64">
        <v>6627310701</v>
      </c>
      <c r="L10" s="7"/>
      <c r="M10" s="64">
        <v>0</v>
      </c>
      <c r="N10" s="64">
        <v>7425795.9614272304</v>
      </c>
      <c r="O10" s="7"/>
      <c r="P10" s="65">
        <v>1</v>
      </c>
      <c r="Q10" s="65">
        <v>0.31680000000000003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8" t="s">
        <v>204</v>
      </c>
      <c r="B11" s="14"/>
      <c r="C11" s="14"/>
      <c r="G11" s="70">
        <v>3.95</v>
      </c>
      <c r="J11" s="69">
        <v>-5.4999999999999997E-3</v>
      </c>
      <c r="K11" s="70">
        <v>6566411701</v>
      </c>
      <c r="M11" s="70">
        <v>0</v>
      </c>
      <c r="N11" s="70">
        <v>7227028.6005734</v>
      </c>
      <c r="P11" s="69">
        <v>0.97319999999999995</v>
      </c>
      <c r="Q11" s="69">
        <v>0.30830000000000002</v>
      </c>
    </row>
    <row r="12" spans="1:52">
      <c r="A12" s="68" t="s">
        <v>260</v>
      </c>
      <c r="B12" s="14"/>
      <c r="C12" s="14"/>
      <c r="G12" s="70">
        <v>5.01</v>
      </c>
      <c r="J12" s="69">
        <v>-1.9199999999999998E-2</v>
      </c>
      <c r="K12" s="70">
        <v>2369866995</v>
      </c>
      <c r="M12" s="70">
        <v>0</v>
      </c>
      <c r="N12" s="70">
        <v>2829392.5819286001</v>
      </c>
      <c r="P12" s="69">
        <v>0.38100000000000001</v>
      </c>
      <c r="Q12" s="69">
        <v>0.1207</v>
      </c>
    </row>
    <row r="13" spans="1:52">
      <c r="A13" s="68" t="s">
        <v>261</v>
      </c>
      <c r="B13" s="14"/>
      <c r="C13" s="14"/>
      <c r="G13" s="70">
        <v>5.01</v>
      </c>
      <c r="J13" s="69">
        <v>-1.9199999999999998E-2</v>
      </c>
      <c r="K13" s="70">
        <v>2369866995</v>
      </c>
      <c r="M13" s="70">
        <v>0</v>
      </c>
      <c r="N13" s="70">
        <v>2829392.5819286001</v>
      </c>
      <c r="P13" s="69">
        <v>0.38100000000000001</v>
      </c>
      <c r="Q13" s="69">
        <v>0.1207</v>
      </c>
    </row>
    <row r="14" spans="1:52">
      <c r="A14" t="s">
        <v>262</v>
      </c>
      <c r="B14" t="s">
        <v>263</v>
      </c>
      <c r="C14" t="s">
        <v>99</v>
      </c>
      <c r="D14" t="s">
        <v>264</v>
      </c>
      <c r="F14" t="s">
        <v>265</v>
      </c>
      <c r="G14" s="66">
        <v>2.73</v>
      </c>
      <c r="H14" t="s">
        <v>101</v>
      </c>
      <c r="I14" s="67">
        <v>0.04</v>
      </c>
      <c r="J14" s="67">
        <v>-2.24E-2</v>
      </c>
      <c r="K14" s="66">
        <v>245333747</v>
      </c>
      <c r="L14" s="66">
        <v>150.46</v>
      </c>
      <c r="M14" s="66">
        <v>0</v>
      </c>
      <c r="N14" s="66">
        <v>369129.15573619999</v>
      </c>
      <c r="O14" s="67">
        <v>1.7399999999999999E-2</v>
      </c>
      <c r="P14" s="67">
        <v>4.9700000000000001E-2</v>
      </c>
      <c r="Q14" s="67">
        <v>1.5699999999999999E-2</v>
      </c>
    </row>
    <row r="15" spans="1:52">
      <c r="A15" t="s">
        <v>266</v>
      </c>
      <c r="B15" t="s">
        <v>267</v>
      </c>
      <c r="C15" t="s">
        <v>99</v>
      </c>
      <c r="D15" t="s">
        <v>264</v>
      </c>
      <c r="F15" t="s">
        <v>265</v>
      </c>
      <c r="G15" s="66">
        <v>12.13</v>
      </c>
      <c r="H15" t="s">
        <v>101</v>
      </c>
      <c r="I15" s="67">
        <v>0.04</v>
      </c>
      <c r="J15" s="67">
        <v>-4.3E-3</v>
      </c>
      <c r="K15" s="66">
        <v>1852024</v>
      </c>
      <c r="L15" s="66">
        <v>204.89</v>
      </c>
      <c r="M15" s="66">
        <v>0</v>
      </c>
      <c r="N15" s="66">
        <v>3794.6119736000001</v>
      </c>
      <c r="O15" s="67">
        <v>1E-4</v>
      </c>
      <c r="P15" s="67">
        <v>5.0000000000000001E-4</v>
      </c>
      <c r="Q15" s="67">
        <v>2.0000000000000001E-4</v>
      </c>
    </row>
    <row r="16" spans="1:52">
      <c r="A16" t="s">
        <v>268</v>
      </c>
      <c r="B16" t="s">
        <v>269</v>
      </c>
      <c r="C16" t="s">
        <v>99</v>
      </c>
      <c r="D16" t="s">
        <v>264</v>
      </c>
      <c r="F16" t="s">
        <v>265</v>
      </c>
      <c r="G16" s="66">
        <v>16.559999999999999</v>
      </c>
      <c r="H16" t="s">
        <v>101</v>
      </c>
      <c r="I16" s="67">
        <v>2.75E-2</v>
      </c>
      <c r="J16" s="67">
        <v>0</v>
      </c>
      <c r="K16" s="66">
        <v>1466968</v>
      </c>
      <c r="L16" s="66">
        <v>169.76</v>
      </c>
      <c r="M16" s="66">
        <v>0</v>
      </c>
      <c r="N16" s="66">
        <v>2490.3248767999999</v>
      </c>
      <c r="O16" s="67">
        <v>1E-4</v>
      </c>
      <c r="P16" s="67">
        <v>2.9999999999999997E-4</v>
      </c>
      <c r="Q16" s="67">
        <v>1E-4</v>
      </c>
    </row>
    <row r="17" spans="1:17">
      <c r="A17" t="s">
        <v>270</v>
      </c>
      <c r="B17" t="s">
        <v>271</v>
      </c>
      <c r="C17" t="s">
        <v>99</v>
      </c>
      <c r="D17" t="s">
        <v>264</v>
      </c>
      <c r="F17" t="s">
        <v>265</v>
      </c>
      <c r="G17" s="66">
        <v>1</v>
      </c>
      <c r="H17" t="s">
        <v>101</v>
      </c>
      <c r="I17" s="67">
        <v>2.75E-2</v>
      </c>
      <c r="J17" s="67">
        <v>-2.3900000000000001E-2</v>
      </c>
      <c r="K17" s="66">
        <v>159519843</v>
      </c>
      <c r="L17" s="66">
        <v>111.53</v>
      </c>
      <c r="M17" s="66">
        <v>0</v>
      </c>
      <c r="N17" s="66">
        <v>177912.48089790001</v>
      </c>
      <c r="O17" s="67">
        <v>9.1000000000000004E-3</v>
      </c>
      <c r="P17" s="67">
        <v>2.4E-2</v>
      </c>
      <c r="Q17" s="67">
        <v>7.6E-3</v>
      </c>
    </row>
    <row r="18" spans="1:17">
      <c r="A18" t="s">
        <v>272</v>
      </c>
      <c r="B18" t="s">
        <v>273</v>
      </c>
      <c r="C18" t="s">
        <v>99</v>
      </c>
      <c r="D18" t="s">
        <v>264</v>
      </c>
      <c r="F18" t="s">
        <v>265</v>
      </c>
      <c r="G18" s="66">
        <v>1.98</v>
      </c>
      <c r="H18" t="s">
        <v>101</v>
      </c>
      <c r="I18" s="67">
        <v>1.7500000000000002E-2</v>
      </c>
      <c r="J18" s="67">
        <v>-2.3E-2</v>
      </c>
      <c r="K18" s="66">
        <v>262349091</v>
      </c>
      <c r="L18" s="66">
        <v>112.76</v>
      </c>
      <c r="M18" s="66">
        <v>0</v>
      </c>
      <c r="N18" s="66">
        <v>295824.83501159999</v>
      </c>
      <c r="O18" s="67">
        <v>1.3599999999999999E-2</v>
      </c>
      <c r="P18" s="67">
        <v>3.9800000000000002E-2</v>
      </c>
      <c r="Q18" s="67">
        <v>1.26E-2</v>
      </c>
    </row>
    <row r="19" spans="1:17">
      <c r="A19" t="s">
        <v>274</v>
      </c>
      <c r="B19" t="s">
        <v>275</v>
      </c>
      <c r="C19" t="s">
        <v>99</v>
      </c>
      <c r="D19" t="s">
        <v>264</v>
      </c>
      <c r="F19" t="s">
        <v>265</v>
      </c>
      <c r="G19" s="66">
        <v>7.55</v>
      </c>
      <c r="H19" t="s">
        <v>101</v>
      </c>
      <c r="I19" s="67">
        <v>5.0000000000000001E-3</v>
      </c>
      <c r="J19" s="67">
        <v>-1.29E-2</v>
      </c>
      <c r="K19" s="66">
        <v>404905991</v>
      </c>
      <c r="L19" s="66">
        <v>117.37</v>
      </c>
      <c r="M19" s="66">
        <v>0</v>
      </c>
      <c r="N19" s="66">
        <v>475238.16163669998</v>
      </c>
      <c r="O19" s="67">
        <v>0.02</v>
      </c>
      <c r="P19" s="67">
        <v>6.4000000000000001E-2</v>
      </c>
      <c r="Q19" s="67">
        <v>2.0299999999999999E-2</v>
      </c>
    </row>
    <row r="20" spans="1:17">
      <c r="A20" t="s">
        <v>276</v>
      </c>
      <c r="B20" t="s">
        <v>277</v>
      </c>
      <c r="C20" t="s">
        <v>99</v>
      </c>
      <c r="D20" t="s">
        <v>264</v>
      </c>
      <c r="F20" t="s">
        <v>265</v>
      </c>
      <c r="G20" s="66">
        <v>4.83</v>
      </c>
      <c r="H20" t="s">
        <v>101</v>
      </c>
      <c r="I20" s="67">
        <v>1E-3</v>
      </c>
      <c r="J20" s="67">
        <v>-1.78E-2</v>
      </c>
      <c r="K20" s="66">
        <v>152176906</v>
      </c>
      <c r="L20" s="66">
        <v>112.14</v>
      </c>
      <c r="M20" s="66">
        <v>0</v>
      </c>
      <c r="N20" s="66">
        <v>170651.18238839999</v>
      </c>
      <c r="O20" s="67">
        <v>1.4800000000000001E-2</v>
      </c>
      <c r="P20" s="67">
        <v>2.3E-2</v>
      </c>
      <c r="Q20" s="67">
        <v>7.3000000000000001E-3</v>
      </c>
    </row>
    <row r="21" spans="1:17">
      <c r="A21" t="s">
        <v>278</v>
      </c>
      <c r="B21" t="s">
        <v>279</v>
      </c>
      <c r="C21" t="s">
        <v>99</v>
      </c>
      <c r="D21" t="s">
        <v>264</v>
      </c>
      <c r="F21" t="s">
        <v>265</v>
      </c>
      <c r="G21" s="66">
        <v>4.0199999999999996</v>
      </c>
      <c r="H21" t="s">
        <v>101</v>
      </c>
      <c r="I21" s="67">
        <v>7.4999999999999997E-3</v>
      </c>
      <c r="J21" s="67">
        <v>-1.9699999999999999E-2</v>
      </c>
      <c r="K21" s="66">
        <v>377573526</v>
      </c>
      <c r="L21" s="66">
        <v>115.41</v>
      </c>
      <c r="M21" s="66">
        <v>0</v>
      </c>
      <c r="N21" s="66">
        <v>435757.60635660001</v>
      </c>
      <c r="O21" s="67">
        <v>1.7299999999999999E-2</v>
      </c>
      <c r="P21" s="67">
        <v>5.8700000000000002E-2</v>
      </c>
      <c r="Q21" s="67">
        <v>1.8599999999999998E-2</v>
      </c>
    </row>
    <row r="22" spans="1:17">
      <c r="A22" t="s">
        <v>280</v>
      </c>
      <c r="B22" t="s">
        <v>281</v>
      </c>
      <c r="C22" t="s">
        <v>99</v>
      </c>
      <c r="D22" t="s">
        <v>264</v>
      </c>
      <c r="F22" t="s">
        <v>265</v>
      </c>
      <c r="G22" s="66">
        <v>10.119999999999999</v>
      </c>
      <c r="H22" t="s">
        <v>101</v>
      </c>
      <c r="I22" s="67">
        <v>1E-3</v>
      </c>
      <c r="J22" s="67">
        <v>-8.6E-3</v>
      </c>
      <c r="K22" s="66">
        <v>175565136</v>
      </c>
      <c r="L22" s="66">
        <v>112.84</v>
      </c>
      <c r="M22" s="66">
        <v>0</v>
      </c>
      <c r="N22" s="66">
        <v>198107.69946239999</v>
      </c>
      <c r="O22" s="67">
        <v>2.1499999999999998E-2</v>
      </c>
      <c r="P22" s="67">
        <v>2.6700000000000002E-2</v>
      </c>
      <c r="Q22" s="67">
        <v>8.5000000000000006E-3</v>
      </c>
    </row>
    <row r="23" spans="1:17">
      <c r="A23" t="s">
        <v>282</v>
      </c>
      <c r="B23" t="s">
        <v>283</v>
      </c>
      <c r="C23" t="s">
        <v>99</v>
      </c>
      <c r="D23" t="s">
        <v>264</v>
      </c>
      <c r="F23" t="s">
        <v>265</v>
      </c>
      <c r="G23" s="66">
        <v>28</v>
      </c>
      <c r="H23" t="s">
        <v>101</v>
      </c>
      <c r="I23" s="67">
        <v>5.0000000000000001E-3</v>
      </c>
      <c r="J23" s="67">
        <v>4.4000000000000003E-3</v>
      </c>
      <c r="K23" s="66">
        <v>76736</v>
      </c>
      <c r="L23" s="66">
        <v>104.19</v>
      </c>
      <c r="M23" s="66">
        <v>0</v>
      </c>
      <c r="N23" s="66">
        <v>79.951238399999994</v>
      </c>
      <c r="O23" s="67">
        <v>0</v>
      </c>
      <c r="P23" s="67">
        <v>0</v>
      </c>
      <c r="Q23" s="67">
        <v>0</v>
      </c>
    </row>
    <row r="24" spans="1:17">
      <c r="A24" t="s">
        <v>284</v>
      </c>
      <c r="B24" t="s">
        <v>285</v>
      </c>
      <c r="C24" t="s">
        <v>99</v>
      </c>
      <c r="D24" t="s">
        <v>264</v>
      </c>
      <c r="F24" t="s">
        <v>265</v>
      </c>
      <c r="G24" s="66">
        <v>5.57</v>
      </c>
      <c r="H24" t="s">
        <v>101</v>
      </c>
      <c r="I24" s="67">
        <v>7.4999999999999997E-3</v>
      </c>
      <c r="J24" s="67">
        <v>-2.2800000000000001E-2</v>
      </c>
      <c r="K24" s="66">
        <v>575795840</v>
      </c>
      <c r="L24" s="66">
        <v>118.82</v>
      </c>
      <c r="M24" s="66">
        <v>0</v>
      </c>
      <c r="N24" s="66">
        <v>684160.61708800006</v>
      </c>
      <c r="O24" s="67">
        <v>2.8799999999999999E-2</v>
      </c>
      <c r="P24" s="67">
        <v>9.2100000000000001E-2</v>
      </c>
      <c r="Q24" s="67">
        <v>2.92E-2</v>
      </c>
    </row>
    <row r="25" spans="1:17">
      <c r="A25" t="s">
        <v>286</v>
      </c>
      <c r="B25" t="s">
        <v>287</v>
      </c>
      <c r="C25" t="s">
        <v>99</v>
      </c>
      <c r="D25" t="s">
        <v>264</v>
      </c>
      <c r="F25" t="s">
        <v>265</v>
      </c>
      <c r="G25" s="66">
        <v>21.4</v>
      </c>
      <c r="H25" t="s">
        <v>101</v>
      </c>
      <c r="I25" s="67">
        <v>0.01</v>
      </c>
      <c r="J25" s="67">
        <v>2E-3</v>
      </c>
      <c r="K25" s="66">
        <v>13251187</v>
      </c>
      <c r="L25" s="66">
        <v>122.6</v>
      </c>
      <c r="M25" s="66">
        <v>0</v>
      </c>
      <c r="N25" s="66">
        <v>16245.955261999999</v>
      </c>
      <c r="O25" s="67">
        <v>6.9999999999999999E-4</v>
      </c>
      <c r="P25" s="67">
        <v>2.2000000000000001E-3</v>
      </c>
      <c r="Q25" s="67">
        <v>6.9999999999999999E-4</v>
      </c>
    </row>
    <row r="26" spans="1:17">
      <c r="A26" s="68" t="s">
        <v>288</v>
      </c>
      <c r="B26" s="14"/>
      <c r="C26" s="14"/>
      <c r="G26" s="70">
        <v>3.27</v>
      </c>
      <c r="J26" s="69">
        <v>3.3999999999999998E-3</v>
      </c>
      <c r="K26" s="70">
        <v>4196544706</v>
      </c>
      <c r="M26" s="70">
        <v>0</v>
      </c>
      <c r="N26" s="70">
        <v>4397636.0186448004</v>
      </c>
      <c r="P26" s="69">
        <v>0.59219999999999995</v>
      </c>
      <c r="Q26" s="69">
        <v>0.18759999999999999</v>
      </c>
    </row>
    <row r="27" spans="1:17">
      <c r="A27" s="68" t="s">
        <v>289</v>
      </c>
      <c r="B27" s="14"/>
      <c r="C27" s="14"/>
      <c r="G27" s="70">
        <v>0.28999999999999998</v>
      </c>
      <c r="J27" s="69">
        <v>1E-4</v>
      </c>
      <c r="K27" s="70">
        <v>449139731</v>
      </c>
      <c r="M27" s="70">
        <v>0</v>
      </c>
      <c r="N27" s="70">
        <v>449123.25012899999</v>
      </c>
      <c r="P27" s="69">
        <v>6.0499999999999998E-2</v>
      </c>
      <c r="Q27" s="69">
        <v>1.9199999999999998E-2</v>
      </c>
    </row>
    <row r="28" spans="1:17">
      <c r="A28" t="s">
        <v>290</v>
      </c>
      <c r="B28" t="s">
        <v>291</v>
      </c>
      <c r="C28" t="s">
        <v>99</v>
      </c>
      <c r="D28" t="s">
        <v>264</v>
      </c>
      <c r="F28" t="s">
        <v>292</v>
      </c>
      <c r="G28" s="66">
        <v>0.09</v>
      </c>
      <c r="H28" t="s">
        <v>101</v>
      </c>
      <c r="I28" s="67">
        <v>0</v>
      </c>
      <c r="J28" s="67">
        <v>1.1000000000000001E-3</v>
      </c>
      <c r="K28" s="66">
        <v>26696536</v>
      </c>
      <c r="L28" s="66">
        <v>99.99</v>
      </c>
      <c r="M28" s="66">
        <v>0</v>
      </c>
      <c r="N28" s="66">
        <v>26693.866346399998</v>
      </c>
      <c r="O28" s="67">
        <v>3.0000000000000001E-3</v>
      </c>
      <c r="P28" s="67">
        <v>3.5999999999999999E-3</v>
      </c>
      <c r="Q28" s="67">
        <v>1.1000000000000001E-3</v>
      </c>
    </row>
    <row r="29" spans="1:17">
      <c r="A29" t="s">
        <v>293</v>
      </c>
      <c r="B29" t="s">
        <v>294</v>
      </c>
      <c r="C29" t="s">
        <v>99</v>
      </c>
      <c r="D29" t="s">
        <v>264</v>
      </c>
      <c r="F29" t="s">
        <v>295</v>
      </c>
      <c r="G29" s="66">
        <v>0.19</v>
      </c>
      <c r="H29" t="s">
        <v>101</v>
      </c>
      <c r="I29" s="67">
        <v>0</v>
      </c>
      <c r="J29" s="67">
        <v>5.0000000000000001E-4</v>
      </c>
      <c r="K29" s="66">
        <v>804551</v>
      </c>
      <c r="L29" s="66">
        <v>99.99</v>
      </c>
      <c r="M29" s="66">
        <v>0</v>
      </c>
      <c r="N29" s="66">
        <v>804.47054490000005</v>
      </c>
      <c r="O29" s="67">
        <v>1E-4</v>
      </c>
      <c r="P29" s="67">
        <v>1E-4</v>
      </c>
      <c r="Q29" s="67">
        <v>0</v>
      </c>
    </row>
    <row r="30" spans="1:17">
      <c r="A30" t="s">
        <v>296</v>
      </c>
      <c r="B30" t="s">
        <v>297</v>
      </c>
      <c r="C30" t="s">
        <v>99</v>
      </c>
      <c r="D30" t="s">
        <v>264</v>
      </c>
      <c r="F30" t="s">
        <v>265</v>
      </c>
      <c r="G30" s="66">
        <v>0.42</v>
      </c>
      <c r="H30" t="s">
        <v>101</v>
      </c>
      <c r="I30" s="67">
        <v>0</v>
      </c>
      <c r="J30" s="67">
        <v>2.0000000000000001E-4</v>
      </c>
      <c r="K30" s="66">
        <v>18520000</v>
      </c>
      <c r="L30" s="66">
        <v>99.99</v>
      </c>
      <c r="M30" s="66">
        <v>0</v>
      </c>
      <c r="N30" s="66">
        <v>18518.148000000001</v>
      </c>
      <c r="O30" s="67">
        <v>2.0999999999999999E-3</v>
      </c>
      <c r="P30" s="67">
        <v>2.5000000000000001E-3</v>
      </c>
      <c r="Q30" s="67">
        <v>8.0000000000000004E-4</v>
      </c>
    </row>
    <row r="31" spans="1:17">
      <c r="A31" t="s">
        <v>298</v>
      </c>
      <c r="B31" t="s">
        <v>299</v>
      </c>
      <c r="C31" t="s">
        <v>99</v>
      </c>
      <c r="D31" t="s">
        <v>264</v>
      </c>
      <c r="F31" t="s">
        <v>265</v>
      </c>
      <c r="G31" s="66">
        <v>0.76</v>
      </c>
      <c r="H31" t="s">
        <v>101</v>
      </c>
      <c r="I31" s="67">
        <v>0</v>
      </c>
      <c r="J31" s="67">
        <v>4.0000000000000002E-4</v>
      </c>
      <c r="K31" s="66">
        <v>7348400</v>
      </c>
      <c r="L31" s="66">
        <v>99.97</v>
      </c>
      <c r="M31" s="66">
        <v>0</v>
      </c>
      <c r="N31" s="66">
        <v>7346.1954800000003</v>
      </c>
      <c r="O31" s="67">
        <v>8.0000000000000004E-4</v>
      </c>
      <c r="P31" s="67">
        <v>1E-3</v>
      </c>
      <c r="Q31" s="67">
        <v>2.9999999999999997E-4</v>
      </c>
    </row>
    <row r="32" spans="1:17">
      <c r="A32" t="s">
        <v>300</v>
      </c>
      <c r="B32" t="s">
        <v>301</v>
      </c>
      <c r="C32" t="s">
        <v>99</v>
      </c>
      <c r="D32" t="s">
        <v>264</v>
      </c>
      <c r="F32" t="s">
        <v>302</v>
      </c>
      <c r="G32" s="66">
        <v>0.52</v>
      </c>
      <c r="H32" t="s">
        <v>101</v>
      </c>
      <c r="I32" s="67">
        <v>0</v>
      </c>
      <c r="J32" s="67">
        <v>2.0000000000000001E-4</v>
      </c>
      <c r="K32" s="66">
        <v>21800000</v>
      </c>
      <c r="L32" s="66">
        <v>99.99</v>
      </c>
      <c r="M32" s="66">
        <v>0</v>
      </c>
      <c r="N32" s="66">
        <v>21797.82</v>
      </c>
      <c r="O32" s="67">
        <v>2.3999999999999998E-3</v>
      </c>
      <c r="P32" s="67">
        <v>2.8999999999999998E-3</v>
      </c>
      <c r="Q32" s="67">
        <v>8.9999999999999998E-4</v>
      </c>
    </row>
    <row r="33" spans="1:17">
      <c r="A33" t="s">
        <v>303</v>
      </c>
      <c r="B33" t="s">
        <v>304</v>
      </c>
      <c r="C33" t="s">
        <v>99</v>
      </c>
      <c r="D33" t="s">
        <v>264</v>
      </c>
      <c r="F33" t="s">
        <v>302</v>
      </c>
      <c r="G33" s="66">
        <v>0.59</v>
      </c>
      <c r="H33" t="s">
        <v>101</v>
      </c>
      <c r="I33" s="67">
        <v>0</v>
      </c>
      <c r="J33" s="67">
        <v>2.0000000000000001E-4</v>
      </c>
      <c r="K33" s="66">
        <v>36558025</v>
      </c>
      <c r="L33" s="66">
        <v>99.99</v>
      </c>
      <c r="M33" s="66">
        <v>0</v>
      </c>
      <c r="N33" s="66">
        <v>36554.369197499997</v>
      </c>
      <c r="O33" s="67">
        <v>4.5999999999999999E-3</v>
      </c>
      <c r="P33" s="67">
        <v>4.8999999999999998E-3</v>
      </c>
      <c r="Q33" s="67">
        <v>1.6000000000000001E-3</v>
      </c>
    </row>
    <row r="34" spans="1:17">
      <c r="A34" t="s">
        <v>305</v>
      </c>
      <c r="B34" t="s">
        <v>306</v>
      </c>
      <c r="C34" t="s">
        <v>99</v>
      </c>
      <c r="D34" t="s">
        <v>264</v>
      </c>
      <c r="F34" t="s">
        <v>307</v>
      </c>
      <c r="G34" s="66">
        <v>0.69</v>
      </c>
      <c r="H34" t="s">
        <v>101</v>
      </c>
      <c r="I34" s="67">
        <v>0</v>
      </c>
      <c r="J34" s="67">
        <v>1E-4</v>
      </c>
      <c r="K34" s="66">
        <v>140654</v>
      </c>
      <c r="L34" s="66">
        <v>99.99</v>
      </c>
      <c r="M34" s="66">
        <v>0</v>
      </c>
      <c r="N34" s="66">
        <v>140.6399346</v>
      </c>
      <c r="O34" s="67">
        <v>0</v>
      </c>
      <c r="P34" s="67">
        <v>0</v>
      </c>
      <c r="Q34" s="67">
        <v>0</v>
      </c>
    </row>
    <row r="35" spans="1:17">
      <c r="A35" t="s">
        <v>308</v>
      </c>
      <c r="B35" t="s">
        <v>309</v>
      </c>
      <c r="C35" t="s">
        <v>99</v>
      </c>
      <c r="D35" t="s">
        <v>264</v>
      </c>
      <c r="F35" t="s">
        <v>310</v>
      </c>
      <c r="G35" s="66">
        <v>0.02</v>
      </c>
      <c r="H35" t="s">
        <v>101</v>
      </c>
      <c r="I35" s="67">
        <v>0</v>
      </c>
      <c r="J35" s="67">
        <v>0</v>
      </c>
      <c r="K35" s="66">
        <v>127814400</v>
      </c>
      <c r="L35" s="66">
        <v>100</v>
      </c>
      <c r="M35" s="66">
        <v>0</v>
      </c>
      <c r="N35" s="66">
        <v>127814.39999999999</v>
      </c>
      <c r="O35" s="67">
        <v>1.4200000000000001E-2</v>
      </c>
      <c r="P35" s="67">
        <v>1.72E-2</v>
      </c>
      <c r="Q35" s="67">
        <v>5.4999999999999997E-3</v>
      </c>
    </row>
    <row r="36" spans="1:17">
      <c r="A36" t="s">
        <v>311</v>
      </c>
      <c r="B36" t="s">
        <v>312</v>
      </c>
      <c r="C36" t="s">
        <v>99</v>
      </c>
      <c r="D36" t="s">
        <v>264</v>
      </c>
      <c r="F36" t="s">
        <v>313</v>
      </c>
      <c r="G36" s="66">
        <v>0.27</v>
      </c>
      <c r="H36" t="s">
        <v>101</v>
      </c>
      <c r="I36" s="67">
        <v>0</v>
      </c>
      <c r="J36" s="67">
        <v>0</v>
      </c>
      <c r="K36" s="66">
        <v>173038243</v>
      </c>
      <c r="L36" s="66">
        <v>100</v>
      </c>
      <c r="M36" s="66">
        <v>0</v>
      </c>
      <c r="N36" s="66">
        <v>173038.24299999999</v>
      </c>
      <c r="O36" s="67">
        <v>2.1600000000000001E-2</v>
      </c>
      <c r="P36" s="67">
        <v>2.3300000000000001E-2</v>
      </c>
      <c r="Q36" s="67">
        <v>7.4000000000000003E-3</v>
      </c>
    </row>
    <row r="37" spans="1:17">
      <c r="A37" t="s">
        <v>314</v>
      </c>
      <c r="B37" t="s">
        <v>315</v>
      </c>
      <c r="C37" t="s">
        <v>99</v>
      </c>
      <c r="D37" t="s">
        <v>264</v>
      </c>
      <c r="F37" t="s">
        <v>265</v>
      </c>
      <c r="G37" s="66">
        <v>0.34</v>
      </c>
      <c r="H37" t="s">
        <v>101</v>
      </c>
      <c r="I37" s="67">
        <v>0</v>
      </c>
      <c r="J37" s="67">
        <v>5.9999999999999995E-4</v>
      </c>
      <c r="K37" s="66">
        <v>624822</v>
      </c>
      <c r="L37" s="66">
        <v>99.98</v>
      </c>
      <c r="M37" s="66">
        <v>0</v>
      </c>
      <c r="N37" s="66">
        <v>624.69703560000005</v>
      </c>
      <c r="O37" s="67">
        <v>1E-4</v>
      </c>
      <c r="P37" s="67">
        <v>1E-4</v>
      </c>
      <c r="Q37" s="67">
        <v>0</v>
      </c>
    </row>
    <row r="38" spans="1:17">
      <c r="A38" t="s">
        <v>316</v>
      </c>
      <c r="B38" t="s">
        <v>317</v>
      </c>
      <c r="C38" t="s">
        <v>99</v>
      </c>
      <c r="D38" t="s">
        <v>264</v>
      </c>
      <c r="F38" t="s">
        <v>265</v>
      </c>
      <c r="G38" s="66">
        <v>0.84</v>
      </c>
      <c r="H38" t="s">
        <v>101</v>
      </c>
      <c r="I38" s="67">
        <v>0</v>
      </c>
      <c r="J38" s="67">
        <v>4.0000000000000002E-4</v>
      </c>
      <c r="K38" s="66">
        <v>600000</v>
      </c>
      <c r="L38" s="66">
        <v>99.97</v>
      </c>
      <c r="M38" s="66">
        <v>0</v>
      </c>
      <c r="N38" s="66">
        <v>599.82000000000005</v>
      </c>
      <c r="O38" s="67">
        <v>1E-4</v>
      </c>
      <c r="P38" s="67">
        <v>1E-4</v>
      </c>
      <c r="Q38" s="67">
        <v>0</v>
      </c>
    </row>
    <row r="39" spans="1:17">
      <c r="A39" t="s">
        <v>318</v>
      </c>
      <c r="B39" t="s">
        <v>319</v>
      </c>
      <c r="C39" t="s">
        <v>99</v>
      </c>
      <c r="D39" t="s">
        <v>264</v>
      </c>
      <c r="F39" t="s">
        <v>265</v>
      </c>
      <c r="G39" s="66">
        <v>0.94</v>
      </c>
      <c r="H39" t="s">
        <v>101</v>
      </c>
      <c r="I39" s="67">
        <v>0</v>
      </c>
      <c r="J39" s="67">
        <v>1E-4</v>
      </c>
      <c r="K39" s="66">
        <v>35194100</v>
      </c>
      <c r="L39" s="66">
        <v>99.99</v>
      </c>
      <c r="M39" s="66">
        <v>0</v>
      </c>
      <c r="N39" s="66">
        <v>35190.580589999998</v>
      </c>
      <c r="O39" s="67">
        <v>3.8999999999999998E-3</v>
      </c>
      <c r="P39" s="67">
        <v>4.7000000000000002E-3</v>
      </c>
      <c r="Q39" s="67">
        <v>1.5E-3</v>
      </c>
    </row>
    <row r="40" spans="1:17">
      <c r="A40" s="68" t="s">
        <v>320</v>
      </c>
      <c r="B40" s="14"/>
      <c r="C40" s="14"/>
      <c r="G40" s="70">
        <v>3.42</v>
      </c>
      <c r="J40" s="69">
        <v>3.8E-3</v>
      </c>
      <c r="K40" s="70">
        <v>3599310575</v>
      </c>
      <c r="M40" s="70">
        <v>0</v>
      </c>
      <c r="N40" s="70">
        <v>3802648.8499285998</v>
      </c>
      <c r="P40" s="69">
        <v>0.5121</v>
      </c>
      <c r="Q40" s="69">
        <v>0.16220000000000001</v>
      </c>
    </row>
    <row r="41" spans="1:17">
      <c r="A41" t="s">
        <v>321</v>
      </c>
      <c r="B41" t="s">
        <v>322</v>
      </c>
      <c r="C41" t="s">
        <v>99</v>
      </c>
      <c r="D41" t="s">
        <v>264</v>
      </c>
      <c r="F41" t="s">
        <v>265</v>
      </c>
      <c r="G41" s="66">
        <v>4.37</v>
      </c>
      <c r="H41" t="s">
        <v>101</v>
      </c>
      <c r="I41" s="67">
        <v>5.0000000000000001E-3</v>
      </c>
      <c r="J41" s="67">
        <v>5.7000000000000002E-3</v>
      </c>
      <c r="K41" s="66">
        <v>59234158</v>
      </c>
      <c r="L41" s="66">
        <v>99.95</v>
      </c>
      <c r="M41" s="66">
        <v>0</v>
      </c>
      <c r="N41" s="66">
        <v>59204.540921</v>
      </c>
      <c r="O41" s="67">
        <v>7.3000000000000001E-3</v>
      </c>
      <c r="P41" s="67">
        <v>8.0000000000000002E-3</v>
      </c>
      <c r="Q41" s="67">
        <v>2.5000000000000001E-3</v>
      </c>
    </row>
    <row r="42" spans="1:17">
      <c r="A42" t="s">
        <v>323</v>
      </c>
      <c r="B42" t="s">
        <v>324</v>
      </c>
      <c r="C42" t="s">
        <v>99</v>
      </c>
      <c r="D42" t="s">
        <v>264</v>
      </c>
      <c r="F42" t="s">
        <v>265</v>
      </c>
      <c r="G42" s="66">
        <v>3.07</v>
      </c>
      <c r="H42" t="s">
        <v>101</v>
      </c>
      <c r="I42" s="67">
        <v>4.0000000000000001E-3</v>
      </c>
      <c r="J42" s="67">
        <v>3.0000000000000001E-3</v>
      </c>
      <c r="K42" s="66">
        <v>127772350</v>
      </c>
      <c r="L42" s="66">
        <v>100.45</v>
      </c>
      <c r="M42" s="66">
        <v>0</v>
      </c>
      <c r="N42" s="66">
        <v>128347.325575</v>
      </c>
      <c r="O42" s="67">
        <v>2.69E-2</v>
      </c>
      <c r="P42" s="67">
        <v>1.7299999999999999E-2</v>
      </c>
      <c r="Q42" s="67">
        <v>5.4999999999999997E-3</v>
      </c>
    </row>
    <row r="43" spans="1:17">
      <c r="A43" t="s">
        <v>325</v>
      </c>
      <c r="B43" t="s">
        <v>326</v>
      </c>
      <c r="C43" t="s">
        <v>99</v>
      </c>
      <c r="D43" t="s">
        <v>264</v>
      </c>
      <c r="F43" t="s">
        <v>265</v>
      </c>
      <c r="G43" s="66">
        <v>5.23</v>
      </c>
      <c r="H43" t="s">
        <v>101</v>
      </c>
      <c r="I43" s="67">
        <v>0.02</v>
      </c>
      <c r="J43" s="67">
        <v>6.8999999999999999E-3</v>
      </c>
      <c r="K43" s="66">
        <v>148356308</v>
      </c>
      <c r="L43" s="66">
        <v>108.03</v>
      </c>
      <c r="M43" s="66">
        <v>0</v>
      </c>
      <c r="N43" s="66">
        <v>160269.3195324</v>
      </c>
      <c r="O43" s="67">
        <v>7.4000000000000003E-3</v>
      </c>
      <c r="P43" s="67">
        <v>2.1600000000000001E-2</v>
      </c>
      <c r="Q43" s="67">
        <v>6.7999999999999996E-3</v>
      </c>
    </row>
    <row r="44" spans="1:17">
      <c r="A44" t="s">
        <v>327</v>
      </c>
      <c r="B44" t="s">
        <v>328</v>
      </c>
      <c r="C44" t="s">
        <v>99</v>
      </c>
      <c r="D44" t="s">
        <v>264</v>
      </c>
      <c r="F44" t="s">
        <v>265</v>
      </c>
      <c r="G44" s="66">
        <v>8.15</v>
      </c>
      <c r="H44" t="s">
        <v>101</v>
      </c>
      <c r="I44" s="67">
        <v>0.01</v>
      </c>
      <c r="J44" s="67">
        <v>1.2E-2</v>
      </c>
      <c r="K44" s="66">
        <v>186585887</v>
      </c>
      <c r="L44" s="66">
        <v>98.99</v>
      </c>
      <c r="M44" s="66">
        <v>0</v>
      </c>
      <c r="N44" s="66">
        <v>184701.3695413</v>
      </c>
      <c r="O44" s="67">
        <v>7.4000000000000003E-3</v>
      </c>
      <c r="P44" s="67">
        <v>2.4899999999999999E-2</v>
      </c>
      <c r="Q44" s="67">
        <v>7.9000000000000008E-3</v>
      </c>
    </row>
    <row r="45" spans="1:17">
      <c r="A45" t="s">
        <v>329</v>
      </c>
      <c r="B45" t="s">
        <v>330</v>
      </c>
      <c r="C45" t="s">
        <v>99</v>
      </c>
      <c r="D45" t="s">
        <v>264</v>
      </c>
      <c r="F45" t="s">
        <v>265</v>
      </c>
      <c r="G45" s="66">
        <v>17.649999999999999</v>
      </c>
      <c r="H45" t="s">
        <v>101</v>
      </c>
      <c r="I45" s="67">
        <v>3.7499999999999999E-2</v>
      </c>
      <c r="J45" s="67">
        <v>2.35E-2</v>
      </c>
      <c r="K45" s="66">
        <v>72105908</v>
      </c>
      <c r="L45" s="66">
        <v>128.43</v>
      </c>
      <c r="M45" s="66">
        <v>0</v>
      </c>
      <c r="N45" s="66">
        <v>92605.617644400001</v>
      </c>
      <c r="O45" s="67">
        <v>2.8999999999999998E-3</v>
      </c>
      <c r="P45" s="67">
        <v>1.2500000000000001E-2</v>
      </c>
      <c r="Q45" s="67">
        <v>4.0000000000000001E-3</v>
      </c>
    </row>
    <row r="46" spans="1:17">
      <c r="A46" t="s">
        <v>331</v>
      </c>
      <c r="B46" t="s">
        <v>332</v>
      </c>
      <c r="C46" t="s">
        <v>99</v>
      </c>
      <c r="D46" t="s">
        <v>264</v>
      </c>
      <c r="F46" t="s">
        <v>265</v>
      </c>
      <c r="G46" s="66">
        <v>13.96</v>
      </c>
      <c r="H46" t="s">
        <v>101</v>
      </c>
      <c r="I46" s="67">
        <v>1.4999999999999999E-2</v>
      </c>
      <c r="J46" s="67">
        <v>1.9300000000000001E-2</v>
      </c>
      <c r="K46" s="66">
        <v>46579245</v>
      </c>
      <c r="L46" s="66">
        <v>94.7</v>
      </c>
      <c r="M46" s="66">
        <v>0</v>
      </c>
      <c r="N46" s="66">
        <v>44110.545015000003</v>
      </c>
      <c r="O46" s="67">
        <v>2.5999999999999999E-3</v>
      </c>
      <c r="P46" s="67">
        <v>5.8999999999999999E-3</v>
      </c>
      <c r="Q46" s="67">
        <v>1.9E-3</v>
      </c>
    </row>
    <row r="47" spans="1:17">
      <c r="A47" t="s">
        <v>333</v>
      </c>
      <c r="B47" t="s">
        <v>334</v>
      </c>
      <c r="C47" t="s">
        <v>99</v>
      </c>
      <c r="D47" t="s">
        <v>264</v>
      </c>
      <c r="F47" t="s">
        <v>265</v>
      </c>
      <c r="G47" s="66">
        <v>0.83</v>
      </c>
      <c r="H47" t="s">
        <v>101</v>
      </c>
      <c r="I47" s="67">
        <v>7.4999999999999997E-3</v>
      </c>
      <c r="J47" s="67">
        <v>1E-4</v>
      </c>
      <c r="K47" s="66">
        <v>708808642</v>
      </c>
      <c r="L47" s="66">
        <v>100.74</v>
      </c>
      <c r="M47" s="66">
        <v>0</v>
      </c>
      <c r="N47" s="66">
        <v>714053.82595079998</v>
      </c>
      <c r="O47" s="67">
        <v>4.58E-2</v>
      </c>
      <c r="P47" s="67">
        <v>9.6199999999999994E-2</v>
      </c>
      <c r="Q47" s="67">
        <v>3.0499999999999999E-2</v>
      </c>
    </row>
    <row r="48" spans="1:17">
      <c r="A48" t="s">
        <v>335</v>
      </c>
      <c r="B48" t="s">
        <v>336</v>
      </c>
      <c r="C48" t="s">
        <v>99</v>
      </c>
      <c r="D48" t="s">
        <v>264</v>
      </c>
      <c r="F48" t="s">
        <v>265</v>
      </c>
      <c r="G48" s="66">
        <v>6.58</v>
      </c>
      <c r="H48" t="s">
        <v>101</v>
      </c>
      <c r="I48" s="67">
        <v>2.2499999999999999E-2</v>
      </c>
      <c r="J48" s="67">
        <v>9.4000000000000004E-3</v>
      </c>
      <c r="K48" s="66">
        <v>300004334</v>
      </c>
      <c r="L48" s="66">
        <v>108.81</v>
      </c>
      <c r="M48" s="66">
        <v>0</v>
      </c>
      <c r="N48" s="66">
        <v>326434.71582540002</v>
      </c>
      <c r="O48" s="67">
        <v>1.5900000000000001E-2</v>
      </c>
      <c r="P48" s="67">
        <v>4.3999999999999997E-2</v>
      </c>
      <c r="Q48" s="67">
        <v>1.3899999999999999E-2</v>
      </c>
    </row>
    <row r="49" spans="1:17">
      <c r="A49" t="s">
        <v>337</v>
      </c>
      <c r="B49" t="s">
        <v>338</v>
      </c>
      <c r="C49" t="s">
        <v>99</v>
      </c>
      <c r="D49" t="s">
        <v>264</v>
      </c>
      <c r="F49" t="s">
        <v>265</v>
      </c>
      <c r="G49" s="66">
        <v>1.1499999999999999</v>
      </c>
      <c r="H49" t="s">
        <v>101</v>
      </c>
      <c r="I49" s="67">
        <v>1.2500000000000001E-2</v>
      </c>
      <c r="J49" s="67">
        <v>5.9999999999999995E-4</v>
      </c>
      <c r="K49" s="66">
        <v>533508218</v>
      </c>
      <c r="L49" s="66">
        <v>102.43</v>
      </c>
      <c r="M49" s="66">
        <v>0</v>
      </c>
      <c r="N49" s="66">
        <v>546472.46769740002</v>
      </c>
      <c r="O49" s="67">
        <v>3.3799999999999997E-2</v>
      </c>
      <c r="P49" s="67">
        <v>7.3599999999999999E-2</v>
      </c>
      <c r="Q49" s="67">
        <v>2.3300000000000001E-2</v>
      </c>
    </row>
    <row r="50" spans="1:17">
      <c r="A50" t="s">
        <v>339</v>
      </c>
      <c r="B50" t="s">
        <v>340</v>
      </c>
      <c r="C50" t="s">
        <v>99</v>
      </c>
      <c r="D50" t="s">
        <v>264</v>
      </c>
      <c r="F50" t="s">
        <v>265</v>
      </c>
      <c r="G50" s="66">
        <v>2.13</v>
      </c>
      <c r="H50" t="s">
        <v>101</v>
      </c>
      <c r="I50" s="67">
        <v>1.3899999999999999E-2</v>
      </c>
      <c r="J50" s="67">
        <v>-5.0000000000000001E-4</v>
      </c>
      <c r="K50" s="66">
        <v>211409903</v>
      </c>
      <c r="L50" s="66">
        <v>104.28</v>
      </c>
      <c r="M50" s="66">
        <v>0</v>
      </c>
      <c r="N50" s="66">
        <v>220458.24684840001</v>
      </c>
      <c r="O50" s="67">
        <v>1.0999999999999999E-2</v>
      </c>
      <c r="P50" s="67">
        <v>2.9700000000000001E-2</v>
      </c>
      <c r="Q50" s="67">
        <v>9.4000000000000004E-3</v>
      </c>
    </row>
    <row r="51" spans="1:17">
      <c r="A51" t="s">
        <v>341</v>
      </c>
      <c r="B51" t="s">
        <v>342</v>
      </c>
      <c r="C51" t="s">
        <v>99</v>
      </c>
      <c r="D51" t="s">
        <v>264</v>
      </c>
      <c r="F51" t="s">
        <v>265</v>
      </c>
      <c r="G51" s="66">
        <v>0.34</v>
      </c>
      <c r="H51" t="s">
        <v>101</v>
      </c>
      <c r="I51" s="67">
        <v>5.5E-2</v>
      </c>
      <c r="J51" s="67">
        <v>0</v>
      </c>
      <c r="K51" s="66">
        <v>215517808</v>
      </c>
      <c r="L51" s="66">
        <v>105.5</v>
      </c>
      <c r="M51" s="66">
        <v>0</v>
      </c>
      <c r="N51" s="66">
        <v>227371.28743999999</v>
      </c>
      <c r="O51" s="67">
        <v>1.41E-2</v>
      </c>
      <c r="P51" s="67">
        <v>3.0599999999999999E-2</v>
      </c>
      <c r="Q51" s="67">
        <v>9.7000000000000003E-3</v>
      </c>
    </row>
    <row r="52" spans="1:17">
      <c r="A52" t="s">
        <v>343</v>
      </c>
      <c r="B52" t="s">
        <v>344</v>
      </c>
      <c r="C52" t="s">
        <v>99</v>
      </c>
      <c r="D52" t="s">
        <v>264</v>
      </c>
      <c r="F52" t="s">
        <v>265</v>
      </c>
      <c r="G52" s="66">
        <v>1.46</v>
      </c>
      <c r="H52" t="s">
        <v>101</v>
      </c>
      <c r="I52" s="67">
        <v>4.2500000000000003E-2</v>
      </c>
      <c r="J52" s="67">
        <v>5.0000000000000001E-4</v>
      </c>
      <c r="K52" s="66">
        <v>228665410</v>
      </c>
      <c r="L52" s="66">
        <v>108.42</v>
      </c>
      <c r="M52" s="66">
        <v>0</v>
      </c>
      <c r="N52" s="66">
        <v>247919.037522</v>
      </c>
      <c r="O52" s="67">
        <v>1.24E-2</v>
      </c>
      <c r="P52" s="67">
        <v>3.3399999999999999E-2</v>
      </c>
      <c r="Q52" s="67">
        <v>1.06E-2</v>
      </c>
    </row>
    <row r="53" spans="1:17">
      <c r="A53" t="s">
        <v>345</v>
      </c>
      <c r="B53" t="s">
        <v>346</v>
      </c>
      <c r="C53" t="s">
        <v>99</v>
      </c>
      <c r="D53" t="s">
        <v>264</v>
      </c>
      <c r="F53" t="s">
        <v>265</v>
      </c>
      <c r="G53" s="66">
        <v>2.4</v>
      </c>
      <c r="H53" t="s">
        <v>101</v>
      </c>
      <c r="I53" s="67">
        <v>3.7499999999999999E-2</v>
      </c>
      <c r="J53" s="67">
        <v>1.6999999999999999E-3</v>
      </c>
      <c r="K53" s="66">
        <v>152346465</v>
      </c>
      <c r="L53" s="66">
        <v>110.81</v>
      </c>
      <c r="M53" s="66">
        <v>0</v>
      </c>
      <c r="N53" s="66">
        <v>168815.11786649999</v>
      </c>
      <c r="O53" s="67">
        <v>7.1000000000000004E-3</v>
      </c>
      <c r="P53" s="67">
        <v>2.2700000000000001E-2</v>
      </c>
      <c r="Q53" s="67">
        <v>7.1999999999999998E-3</v>
      </c>
    </row>
    <row r="54" spans="1:17">
      <c r="A54" t="s">
        <v>347</v>
      </c>
      <c r="B54" t="s">
        <v>348</v>
      </c>
      <c r="C54" t="s">
        <v>99</v>
      </c>
      <c r="D54" t="s">
        <v>264</v>
      </c>
      <c r="F54" t="s">
        <v>265</v>
      </c>
      <c r="G54" s="66">
        <v>3.82</v>
      </c>
      <c r="H54" t="s">
        <v>101</v>
      </c>
      <c r="I54" s="67">
        <v>1.7500000000000002E-2</v>
      </c>
      <c r="J54" s="67">
        <v>4.1999999999999997E-3</v>
      </c>
      <c r="K54" s="66">
        <v>98520470</v>
      </c>
      <c r="L54" s="66">
        <v>105.27</v>
      </c>
      <c r="M54" s="66">
        <v>0</v>
      </c>
      <c r="N54" s="66">
        <v>103712.498769</v>
      </c>
      <c r="O54" s="67">
        <v>5.1000000000000004E-3</v>
      </c>
      <c r="P54" s="67">
        <v>1.4E-2</v>
      </c>
      <c r="Q54" s="67">
        <v>4.4000000000000003E-3</v>
      </c>
    </row>
    <row r="55" spans="1:17">
      <c r="A55" t="s">
        <v>349</v>
      </c>
      <c r="B55" t="s">
        <v>350</v>
      </c>
      <c r="C55" t="s">
        <v>99</v>
      </c>
      <c r="D55" t="s">
        <v>264</v>
      </c>
      <c r="F55" t="s">
        <v>265</v>
      </c>
      <c r="G55" s="66">
        <v>3.55</v>
      </c>
      <c r="H55" t="s">
        <v>101</v>
      </c>
      <c r="I55" s="67">
        <v>5.0000000000000001E-3</v>
      </c>
      <c r="J55" s="67">
        <v>3.5999999999999999E-3</v>
      </c>
      <c r="K55" s="66">
        <v>117960183</v>
      </c>
      <c r="L55" s="66">
        <v>100.7</v>
      </c>
      <c r="M55" s="66">
        <v>0</v>
      </c>
      <c r="N55" s="66">
        <v>118785.904281</v>
      </c>
      <c r="O55" s="67">
        <v>5.7000000000000002E-3</v>
      </c>
      <c r="P55" s="67">
        <v>1.6E-2</v>
      </c>
      <c r="Q55" s="67">
        <v>5.1000000000000004E-3</v>
      </c>
    </row>
    <row r="56" spans="1:17">
      <c r="A56" t="s">
        <v>351</v>
      </c>
      <c r="B56" t="s">
        <v>352</v>
      </c>
      <c r="C56" t="s">
        <v>99</v>
      </c>
      <c r="D56" t="s">
        <v>264</v>
      </c>
      <c r="F56" t="s">
        <v>265</v>
      </c>
      <c r="G56" s="66">
        <v>1.83</v>
      </c>
      <c r="H56" t="s">
        <v>101</v>
      </c>
      <c r="I56" s="67">
        <v>1.5E-3</v>
      </c>
      <c r="J56" s="67">
        <v>1.1000000000000001E-3</v>
      </c>
      <c r="K56" s="66">
        <v>237098284</v>
      </c>
      <c r="L56" s="66">
        <v>100.1</v>
      </c>
      <c r="M56" s="66">
        <v>0</v>
      </c>
      <c r="N56" s="66">
        <v>237335.38228399999</v>
      </c>
      <c r="O56" s="67">
        <v>1.2E-2</v>
      </c>
      <c r="P56" s="67">
        <v>3.2000000000000001E-2</v>
      </c>
      <c r="Q56" s="67">
        <v>1.01E-2</v>
      </c>
    </row>
    <row r="57" spans="1:17">
      <c r="A57" t="s">
        <v>353</v>
      </c>
      <c r="B57" t="s">
        <v>354</v>
      </c>
      <c r="C57" t="s">
        <v>99</v>
      </c>
      <c r="D57" t="s">
        <v>264</v>
      </c>
      <c r="F57" t="s">
        <v>265</v>
      </c>
      <c r="G57" s="66">
        <v>4.3899999999999997</v>
      </c>
      <c r="H57" t="s">
        <v>101</v>
      </c>
      <c r="I57" s="67">
        <v>6.25E-2</v>
      </c>
      <c r="J57" s="67">
        <v>5.7999999999999996E-3</v>
      </c>
      <c r="K57" s="66">
        <v>99731884</v>
      </c>
      <c r="L57" s="66">
        <v>134.05000000000001</v>
      </c>
      <c r="M57" s="66">
        <v>0</v>
      </c>
      <c r="N57" s="66">
        <v>133690.59050200001</v>
      </c>
      <c r="O57" s="67">
        <v>6.1999999999999998E-3</v>
      </c>
      <c r="P57" s="67">
        <v>1.7999999999999999E-2</v>
      </c>
      <c r="Q57" s="67">
        <v>5.7000000000000002E-3</v>
      </c>
    </row>
    <row r="58" spans="1:17">
      <c r="A58" t="s">
        <v>355</v>
      </c>
      <c r="B58" t="s">
        <v>356</v>
      </c>
      <c r="C58" t="s">
        <v>99</v>
      </c>
      <c r="D58" t="s">
        <v>264</v>
      </c>
      <c r="F58" t="s">
        <v>265</v>
      </c>
      <c r="G58" s="66">
        <v>14.03</v>
      </c>
      <c r="H58" t="s">
        <v>101</v>
      </c>
      <c r="I58" s="67">
        <v>5.5E-2</v>
      </c>
      <c r="J58" s="67">
        <v>2.06E-2</v>
      </c>
      <c r="K58" s="66">
        <v>55105118</v>
      </c>
      <c r="L58" s="66">
        <v>160.35</v>
      </c>
      <c r="M58" s="66">
        <v>0</v>
      </c>
      <c r="N58" s="66">
        <v>88361.056712999998</v>
      </c>
      <c r="O58" s="67">
        <v>2.8E-3</v>
      </c>
      <c r="P58" s="67">
        <v>1.1900000000000001E-2</v>
      </c>
      <c r="Q58" s="67">
        <v>3.8E-3</v>
      </c>
    </row>
    <row r="59" spans="1:17">
      <c r="A59" s="68" t="s">
        <v>357</v>
      </c>
      <c r="B59" s="14"/>
      <c r="C59" s="14"/>
      <c r="G59" s="70">
        <v>8.41</v>
      </c>
      <c r="J59" s="69">
        <v>1.6999999999999999E-3</v>
      </c>
      <c r="K59" s="70">
        <v>148094400</v>
      </c>
      <c r="M59" s="70">
        <v>0</v>
      </c>
      <c r="N59" s="70">
        <v>145863.91858719999</v>
      </c>
      <c r="P59" s="69">
        <v>1.9599999999999999E-2</v>
      </c>
      <c r="Q59" s="69">
        <v>6.1999999999999998E-3</v>
      </c>
    </row>
    <row r="60" spans="1:17">
      <c r="A60" t="s">
        <v>358</v>
      </c>
      <c r="B60" t="s">
        <v>359</v>
      </c>
      <c r="C60" t="s">
        <v>99</v>
      </c>
      <c r="D60" t="s">
        <v>264</v>
      </c>
      <c r="F60" t="s">
        <v>265</v>
      </c>
      <c r="G60" s="66">
        <v>4.67</v>
      </c>
      <c r="H60" t="s">
        <v>101</v>
      </c>
      <c r="I60" s="67">
        <v>0</v>
      </c>
      <c r="J60" s="67">
        <v>1E-3</v>
      </c>
      <c r="K60" s="66">
        <v>6539599</v>
      </c>
      <c r="L60" s="66">
        <v>99.52</v>
      </c>
      <c r="M60" s="66">
        <v>0</v>
      </c>
      <c r="N60" s="66">
        <v>6508.2089248000002</v>
      </c>
      <c r="O60" s="67">
        <v>2.9999999999999997E-4</v>
      </c>
      <c r="P60" s="67">
        <v>8.9999999999999998E-4</v>
      </c>
      <c r="Q60" s="67">
        <v>2.9999999999999997E-4</v>
      </c>
    </row>
    <row r="61" spans="1:17">
      <c r="A61" t="s">
        <v>360</v>
      </c>
      <c r="B61" t="s">
        <v>361</v>
      </c>
      <c r="C61" t="s">
        <v>99</v>
      </c>
      <c r="D61" t="s">
        <v>264</v>
      </c>
      <c r="F61" t="s">
        <v>265</v>
      </c>
      <c r="G61" s="66">
        <v>0.17</v>
      </c>
      <c r="H61" t="s">
        <v>101</v>
      </c>
      <c r="I61" s="67">
        <v>0</v>
      </c>
      <c r="J61" s="67">
        <v>5.9999999999999995E-4</v>
      </c>
      <c r="K61" s="66">
        <v>9134446</v>
      </c>
      <c r="L61" s="66">
        <v>99.99</v>
      </c>
      <c r="M61" s="66">
        <v>0</v>
      </c>
      <c r="N61" s="66">
        <v>9133.5325553999992</v>
      </c>
      <c r="O61" s="67">
        <v>6.9999999999999999E-4</v>
      </c>
      <c r="P61" s="67">
        <v>1.1999999999999999E-3</v>
      </c>
      <c r="Q61" s="67">
        <v>4.0000000000000002E-4</v>
      </c>
    </row>
    <row r="62" spans="1:17">
      <c r="A62" t="s">
        <v>362</v>
      </c>
      <c r="B62" t="s">
        <v>363</v>
      </c>
      <c r="C62" t="s">
        <v>99</v>
      </c>
      <c r="D62" t="s">
        <v>264</v>
      </c>
      <c r="F62" t="s">
        <v>265</v>
      </c>
      <c r="G62" s="66">
        <v>9.17</v>
      </c>
      <c r="H62" t="s">
        <v>101</v>
      </c>
      <c r="I62" s="67">
        <v>0</v>
      </c>
      <c r="J62" s="67">
        <v>1.8E-3</v>
      </c>
      <c r="K62" s="66">
        <v>132420355</v>
      </c>
      <c r="L62" s="66">
        <v>98.34</v>
      </c>
      <c r="M62" s="66">
        <v>0</v>
      </c>
      <c r="N62" s="66">
        <v>130222.177107</v>
      </c>
      <c r="O62" s="67">
        <v>7.7000000000000002E-3</v>
      </c>
      <c r="P62" s="67">
        <v>1.7500000000000002E-2</v>
      </c>
      <c r="Q62" s="67">
        <v>5.5999999999999999E-3</v>
      </c>
    </row>
    <row r="63" spans="1:17">
      <c r="A63" s="68" t="s">
        <v>364</v>
      </c>
      <c r="B63" s="14"/>
      <c r="C63" s="14"/>
      <c r="G63" s="70">
        <v>0</v>
      </c>
      <c r="J63" s="69">
        <v>0</v>
      </c>
      <c r="K63" s="70">
        <v>0</v>
      </c>
      <c r="M63" s="70">
        <v>0</v>
      </c>
      <c r="N63" s="70">
        <v>0</v>
      </c>
      <c r="P63" s="69">
        <v>0</v>
      </c>
      <c r="Q63" s="69">
        <v>0</v>
      </c>
    </row>
    <row r="64" spans="1:17">
      <c r="A64" t="s">
        <v>253</v>
      </c>
      <c r="B64" t="s">
        <v>253</v>
      </c>
      <c r="C64" s="14"/>
      <c r="D64" t="s">
        <v>253</v>
      </c>
      <c r="G64" s="66">
        <v>0</v>
      </c>
      <c r="H64" t="s">
        <v>253</v>
      </c>
      <c r="I64" s="67">
        <v>0</v>
      </c>
      <c r="J64" s="67">
        <v>0</v>
      </c>
      <c r="K64" s="66">
        <v>0</v>
      </c>
      <c r="L64" s="66">
        <v>0</v>
      </c>
      <c r="N64" s="66">
        <v>0</v>
      </c>
      <c r="O64" s="67">
        <v>0</v>
      </c>
      <c r="P64" s="67">
        <v>0</v>
      </c>
      <c r="Q64" s="67">
        <v>0</v>
      </c>
    </row>
    <row r="65" spans="1:17">
      <c r="A65" s="68" t="s">
        <v>257</v>
      </c>
      <c r="B65" s="14"/>
      <c r="C65" s="14"/>
      <c r="G65" s="70">
        <v>1.01</v>
      </c>
      <c r="J65" s="69">
        <v>1.1000000000000001E-3</v>
      </c>
      <c r="K65" s="70">
        <v>60899000</v>
      </c>
      <c r="M65" s="70">
        <v>0</v>
      </c>
      <c r="N65" s="70">
        <v>198767.36085383041</v>
      </c>
      <c r="P65" s="69">
        <v>2.6800000000000001E-2</v>
      </c>
      <c r="Q65" s="69">
        <v>8.5000000000000006E-3</v>
      </c>
    </row>
    <row r="66" spans="1:17">
      <c r="A66" s="68" t="s">
        <v>365</v>
      </c>
      <c r="B66" s="14"/>
      <c r="C66" s="14"/>
      <c r="G66" s="70">
        <v>3.34</v>
      </c>
      <c r="J66" s="69">
        <v>4.1999999999999997E-3</v>
      </c>
      <c r="K66" s="70">
        <v>3399000</v>
      </c>
      <c r="M66" s="70">
        <v>0</v>
      </c>
      <c r="N66" s="70">
        <v>13001.8381008304</v>
      </c>
      <c r="P66" s="69">
        <v>1.8E-3</v>
      </c>
      <c r="Q66" s="69">
        <v>5.9999999999999995E-4</v>
      </c>
    </row>
    <row r="67" spans="1:17">
      <c r="A67" t="s">
        <v>366</v>
      </c>
      <c r="B67" t="s">
        <v>367</v>
      </c>
      <c r="C67" t="s">
        <v>368</v>
      </c>
      <c r="D67" t="s">
        <v>369</v>
      </c>
      <c r="E67" t="s">
        <v>370</v>
      </c>
      <c r="F67" t="s">
        <v>371</v>
      </c>
      <c r="G67" s="66">
        <v>1.7</v>
      </c>
      <c r="H67" t="s">
        <v>105</v>
      </c>
      <c r="I67" s="67">
        <v>3.15E-2</v>
      </c>
      <c r="J67" s="67">
        <v>6.3E-3</v>
      </c>
      <c r="K67" s="66">
        <v>419000</v>
      </c>
      <c r="L67" s="66">
        <v>105.1725</v>
      </c>
      <c r="M67" s="66">
        <v>0</v>
      </c>
      <c r="N67" s="66">
        <v>1422.9323904749999</v>
      </c>
      <c r="O67" s="67">
        <v>4.0000000000000002E-4</v>
      </c>
      <c r="P67" s="67">
        <v>2.0000000000000001E-4</v>
      </c>
      <c r="Q67" s="67">
        <v>1E-4</v>
      </c>
    </row>
    <row r="68" spans="1:17">
      <c r="A68" t="s">
        <v>372</v>
      </c>
      <c r="B68" t="s">
        <v>373</v>
      </c>
      <c r="C68" t="s">
        <v>122</v>
      </c>
      <c r="D68" t="s">
        <v>369</v>
      </c>
      <c r="E68" t="s">
        <v>370</v>
      </c>
      <c r="F68" t="s">
        <v>374</v>
      </c>
      <c r="G68" s="66">
        <v>7.53</v>
      </c>
      <c r="H68" t="s">
        <v>105</v>
      </c>
      <c r="I68" s="67">
        <v>2.5000000000000001E-2</v>
      </c>
      <c r="J68" s="67">
        <v>1.9400000000000001E-2</v>
      </c>
      <c r="K68" s="66">
        <v>200000</v>
      </c>
      <c r="L68" s="66">
        <v>104.82083333333334</v>
      </c>
      <c r="M68" s="66">
        <v>0</v>
      </c>
      <c r="N68" s="66">
        <v>676.93294177430005</v>
      </c>
      <c r="O68" s="67">
        <v>2.0000000000000001E-4</v>
      </c>
      <c r="P68" s="67">
        <v>1E-4</v>
      </c>
      <c r="Q68" s="67">
        <v>0</v>
      </c>
    </row>
    <row r="69" spans="1:17">
      <c r="A69" t="s">
        <v>375</v>
      </c>
      <c r="B69" t="s">
        <v>376</v>
      </c>
      <c r="C69" t="s">
        <v>122</v>
      </c>
      <c r="D69" t="s">
        <v>369</v>
      </c>
      <c r="E69" t="s">
        <v>370</v>
      </c>
      <c r="F69" t="s">
        <v>377</v>
      </c>
      <c r="G69" s="66">
        <v>7.83</v>
      </c>
      <c r="H69" t="s">
        <v>105</v>
      </c>
      <c r="I69" s="67">
        <v>2.75E-2</v>
      </c>
      <c r="J69" s="67">
        <v>1.9800000000000002E-2</v>
      </c>
      <c r="K69" s="66">
        <v>250000</v>
      </c>
      <c r="L69" s="66">
        <v>106.90858333333334</v>
      </c>
      <c r="M69" s="66">
        <v>0</v>
      </c>
      <c r="N69" s="66">
        <v>863.01953885069997</v>
      </c>
      <c r="O69" s="67">
        <v>1E-4</v>
      </c>
      <c r="P69" s="67">
        <v>1E-4</v>
      </c>
      <c r="Q69" s="67">
        <v>0</v>
      </c>
    </row>
    <row r="70" spans="1:17">
      <c r="A70" t="s">
        <v>378</v>
      </c>
      <c r="B70" t="s">
        <v>379</v>
      </c>
      <c r="C70" t="s">
        <v>122</v>
      </c>
      <c r="D70" t="s">
        <v>369</v>
      </c>
      <c r="E70" t="s">
        <v>370</v>
      </c>
      <c r="F70" t="s">
        <v>380</v>
      </c>
      <c r="G70" s="66">
        <v>2.25</v>
      </c>
      <c r="H70" t="s">
        <v>109</v>
      </c>
      <c r="I70" s="67">
        <v>2.8799999999999999E-2</v>
      </c>
      <c r="J70" s="67">
        <v>-1.9E-3</v>
      </c>
      <c r="K70" s="66">
        <v>2000000</v>
      </c>
      <c r="L70" s="66">
        <v>109.10265278064516</v>
      </c>
      <c r="M70" s="66">
        <v>0</v>
      </c>
      <c r="N70" s="66">
        <v>8152.1502157216</v>
      </c>
      <c r="O70" s="67">
        <v>5.9999999999999995E-4</v>
      </c>
      <c r="P70" s="67">
        <v>1.1000000000000001E-3</v>
      </c>
      <c r="Q70" s="67">
        <v>2.9999999999999997E-4</v>
      </c>
    </row>
    <row r="71" spans="1:17">
      <c r="A71" t="s">
        <v>381</v>
      </c>
      <c r="B71" t="s">
        <v>382</v>
      </c>
      <c r="C71" t="s">
        <v>368</v>
      </c>
      <c r="D71" t="s">
        <v>369</v>
      </c>
      <c r="E71" t="s">
        <v>370</v>
      </c>
      <c r="F71" t="s">
        <v>383</v>
      </c>
      <c r="G71" s="66">
        <v>5.75</v>
      </c>
      <c r="H71" t="s">
        <v>105</v>
      </c>
      <c r="I71" s="67">
        <v>3.2500000000000001E-2</v>
      </c>
      <c r="J71" s="67">
        <v>1.6500000000000001E-2</v>
      </c>
      <c r="K71" s="66">
        <v>530000</v>
      </c>
      <c r="L71" s="66">
        <v>110.25102777083333</v>
      </c>
      <c r="M71" s="66">
        <v>0</v>
      </c>
      <c r="N71" s="66">
        <v>1886.8030140087999</v>
      </c>
      <c r="O71" s="67">
        <v>5.0000000000000001E-4</v>
      </c>
      <c r="P71" s="67">
        <v>2.9999999999999997E-4</v>
      </c>
      <c r="Q71" s="67">
        <v>1E-4</v>
      </c>
    </row>
    <row r="72" spans="1:17">
      <c r="A72" s="68" t="s">
        <v>384</v>
      </c>
      <c r="B72" s="14"/>
      <c r="C72" s="14"/>
      <c r="G72" s="70">
        <v>0.84</v>
      </c>
      <c r="J72" s="69">
        <v>8.0000000000000004E-4</v>
      </c>
      <c r="K72" s="70">
        <v>57500000</v>
      </c>
      <c r="M72" s="70">
        <v>0</v>
      </c>
      <c r="N72" s="70">
        <v>185765.522753</v>
      </c>
      <c r="P72" s="69">
        <v>2.5000000000000001E-2</v>
      </c>
      <c r="Q72" s="69">
        <v>7.9000000000000008E-3</v>
      </c>
    </row>
    <row r="73" spans="1:17">
      <c r="A73" t="s">
        <v>385</v>
      </c>
      <c r="B73" t="s">
        <v>386</v>
      </c>
      <c r="C73" t="s">
        <v>122</v>
      </c>
      <c r="D73" t="s">
        <v>387</v>
      </c>
      <c r="E73" t="s">
        <v>370</v>
      </c>
      <c r="F73" t="s">
        <v>388</v>
      </c>
      <c r="G73" s="66">
        <v>0.75</v>
      </c>
      <c r="H73" t="s">
        <v>105</v>
      </c>
      <c r="I73" s="67">
        <v>1.2999999999999999E-3</v>
      </c>
      <c r="J73" s="67">
        <v>6.9999999999999999E-4</v>
      </c>
      <c r="K73" s="66">
        <v>36000000</v>
      </c>
      <c r="L73" s="66">
        <v>100.07035</v>
      </c>
      <c r="M73" s="66">
        <v>0</v>
      </c>
      <c r="N73" s="66">
        <v>116325.777654</v>
      </c>
      <c r="O73" s="67">
        <v>6.9999999999999999E-4</v>
      </c>
      <c r="P73" s="67">
        <v>1.5699999999999999E-2</v>
      </c>
      <c r="Q73" s="67">
        <v>5.0000000000000001E-3</v>
      </c>
    </row>
    <row r="74" spans="1:17">
      <c r="A74" t="s">
        <v>389</v>
      </c>
      <c r="B74" t="s">
        <v>390</v>
      </c>
      <c r="C74" t="s">
        <v>122</v>
      </c>
      <c r="D74" t="s">
        <v>387</v>
      </c>
      <c r="E74" t="s">
        <v>370</v>
      </c>
      <c r="F74" t="s">
        <v>391</v>
      </c>
      <c r="G74" s="66">
        <v>1</v>
      </c>
      <c r="H74" t="s">
        <v>105</v>
      </c>
      <c r="I74" s="67">
        <v>1.2999999999999999E-3</v>
      </c>
      <c r="J74" s="67">
        <v>1E-3</v>
      </c>
      <c r="K74" s="66">
        <v>21500000</v>
      </c>
      <c r="L74" s="66">
        <v>100.0234</v>
      </c>
      <c r="M74" s="66">
        <v>0</v>
      </c>
      <c r="N74" s="66">
        <v>69439.745099000007</v>
      </c>
      <c r="O74" s="67">
        <v>4.0000000000000002E-4</v>
      </c>
      <c r="P74" s="67">
        <v>9.4000000000000004E-3</v>
      </c>
      <c r="Q74" s="67">
        <v>3.0000000000000001E-3</v>
      </c>
    </row>
    <row r="75" spans="1:17">
      <c r="A75" s="75" t="s">
        <v>392</v>
      </c>
      <c r="B75" s="14"/>
      <c r="C75" s="14"/>
    </row>
    <row r="76" spans="1:17">
      <c r="A76" s="75" t="s">
        <v>393</v>
      </c>
      <c r="B76" s="14"/>
      <c r="C76" s="14"/>
    </row>
    <row r="77" spans="1:17">
      <c r="A77" s="75" t="s">
        <v>394</v>
      </c>
      <c r="B77" s="14"/>
      <c r="C77" s="14"/>
    </row>
    <row r="78" spans="1:17">
      <c r="A78" s="75" t="s">
        <v>395</v>
      </c>
      <c r="B78" s="14"/>
      <c r="C78" s="14"/>
    </row>
    <row r="79" spans="1:17" hidden="1">
      <c r="B79" s="14"/>
      <c r="C79" s="14"/>
    </row>
    <row r="80" spans="1:17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BO5" s="16"/>
    </row>
    <row r="6" spans="1:67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J6" s="16"/>
      <c r="BO6" s="16"/>
    </row>
    <row r="7" spans="1:67" s="16" customFormat="1" ht="20.25">
      <c r="A7" s="101" t="s">
        <v>47</v>
      </c>
      <c r="B7" s="44" t="s">
        <v>48</v>
      </c>
      <c r="C7" s="44" t="s">
        <v>69</v>
      </c>
      <c r="D7" s="44" t="s">
        <v>82</v>
      </c>
      <c r="E7" s="44" t="s">
        <v>49</v>
      </c>
      <c r="F7" s="44" t="s">
        <v>83</v>
      </c>
      <c r="G7" s="44" t="s">
        <v>50</v>
      </c>
      <c r="H7" s="44" t="s">
        <v>51</v>
      </c>
      <c r="I7" s="44" t="s">
        <v>70</v>
      </c>
      <c r="J7" s="44" t="s">
        <v>71</v>
      </c>
      <c r="K7" s="44" t="s">
        <v>52</v>
      </c>
      <c r="L7" s="44" t="s">
        <v>53</v>
      </c>
      <c r="M7" s="44" t="s">
        <v>54</v>
      </c>
      <c r="N7" s="44" t="s">
        <v>186</v>
      </c>
      <c r="O7" s="44" t="s">
        <v>187</v>
      </c>
      <c r="P7" s="96" t="s">
        <v>191</v>
      </c>
      <c r="Q7" s="44" t="s">
        <v>55</v>
      </c>
      <c r="R7" s="44" t="s">
        <v>72</v>
      </c>
      <c r="S7" s="44" t="s">
        <v>56</v>
      </c>
      <c r="T7" s="10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2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3" t="s">
        <v>7</v>
      </c>
      <c r="BJ8" s="14"/>
      <c r="BL8" s="14"/>
      <c r="BO8" s="20"/>
    </row>
    <row r="9" spans="1:67" s="20" customFormat="1" ht="18" customHeight="1">
      <c r="A9" s="34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5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6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4">
        <v>0</v>
      </c>
      <c r="O10" s="28"/>
      <c r="P10" s="64">
        <v>0</v>
      </c>
      <c r="Q10" s="64">
        <v>0</v>
      </c>
      <c r="R10" s="7"/>
      <c r="S10" s="65">
        <v>0</v>
      </c>
      <c r="T10" s="65">
        <v>0</v>
      </c>
      <c r="U10" s="30"/>
      <c r="BJ10" s="14"/>
      <c r="BK10" s="16"/>
      <c r="BL10" s="14"/>
      <c r="BO10" s="14"/>
    </row>
    <row r="11" spans="1:67">
      <c r="A11" s="68" t="s">
        <v>204</v>
      </c>
      <c r="B11" s="14"/>
      <c r="C11" s="14"/>
      <c r="D11" s="14"/>
      <c r="E11" s="14"/>
      <c r="F11" s="14"/>
      <c r="J11" s="70">
        <v>0</v>
      </c>
      <c r="M11" s="69">
        <v>0</v>
      </c>
      <c r="N11" s="70">
        <v>0</v>
      </c>
      <c r="P11" s="70">
        <v>0</v>
      </c>
      <c r="Q11" s="70">
        <v>0</v>
      </c>
      <c r="S11" s="69">
        <v>0</v>
      </c>
      <c r="T11" s="69">
        <v>0</v>
      </c>
    </row>
    <row r="12" spans="1:67">
      <c r="A12" s="68" t="s">
        <v>396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t="s">
        <v>253</v>
      </c>
      <c r="B13" t="s">
        <v>253</v>
      </c>
      <c r="C13" s="14"/>
      <c r="D13" s="14"/>
      <c r="E13" s="14"/>
      <c r="F13" t="s">
        <v>253</v>
      </c>
      <c r="G13" t="s">
        <v>253</v>
      </c>
      <c r="J13" s="66">
        <v>0</v>
      </c>
      <c r="K13" t="s">
        <v>253</v>
      </c>
      <c r="L13" s="67">
        <v>0</v>
      </c>
      <c r="M13" s="67">
        <v>0</v>
      </c>
      <c r="N13" s="66">
        <v>0</v>
      </c>
      <c r="O13" s="66">
        <v>0</v>
      </c>
      <c r="Q13" s="66">
        <v>0</v>
      </c>
      <c r="R13" s="67">
        <v>0</v>
      </c>
      <c r="S13" s="67">
        <v>0</v>
      </c>
      <c r="T13" s="67">
        <v>0</v>
      </c>
    </row>
    <row r="14" spans="1:67">
      <c r="A14" s="68" t="s">
        <v>288</v>
      </c>
      <c r="B14" s="14"/>
      <c r="C14" s="14"/>
      <c r="D14" s="14"/>
      <c r="E14" s="14"/>
      <c r="F14" s="14"/>
      <c r="J14" s="70">
        <v>0</v>
      </c>
      <c r="M14" s="69">
        <v>0</v>
      </c>
      <c r="N14" s="70">
        <v>0</v>
      </c>
      <c r="P14" s="70">
        <v>0</v>
      </c>
      <c r="Q14" s="70">
        <v>0</v>
      </c>
      <c r="S14" s="69">
        <v>0</v>
      </c>
      <c r="T14" s="69">
        <v>0</v>
      </c>
    </row>
    <row r="15" spans="1:67">
      <c r="A15" t="s">
        <v>253</v>
      </c>
      <c r="B15" t="s">
        <v>253</v>
      </c>
      <c r="C15" s="14"/>
      <c r="D15" s="14"/>
      <c r="E15" s="14"/>
      <c r="F15" t="s">
        <v>253</v>
      </c>
      <c r="G15" t="s">
        <v>253</v>
      </c>
      <c r="J15" s="66">
        <v>0</v>
      </c>
      <c r="K15" t="s">
        <v>253</v>
      </c>
      <c r="L15" s="67">
        <v>0</v>
      </c>
      <c r="M15" s="67">
        <v>0</v>
      </c>
      <c r="N15" s="66">
        <v>0</v>
      </c>
      <c r="O15" s="66">
        <v>0</v>
      </c>
      <c r="Q15" s="66">
        <v>0</v>
      </c>
      <c r="R15" s="67">
        <v>0</v>
      </c>
      <c r="S15" s="67">
        <v>0</v>
      </c>
      <c r="T15" s="67">
        <v>0</v>
      </c>
    </row>
    <row r="16" spans="1:67">
      <c r="A16" s="68" t="s">
        <v>397</v>
      </c>
      <c r="B16" s="14"/>
      <c r="C16" s="14"/>
      <c r="D16" s="14"/>
      <c r="E16" s="14"/>
      <c r="F16" s="14"/>
      <c r="J16" s="70">
        <v>0</v>
      </c>
      <c r="M16" s="69">
        <v>0</v>
      </c>
      <c r="N16" s="70">
        <v>0</v>
      </c>
      <c r="P16" s="70">
        <v>0</v>
      </c>
      <c r="Q16" s="70">
        <v>0</v>
      </c>
      <c r="S16" s="69">
        <v>0</v>
      </c>
      <c r="T16" s="69">
        <v>0</v>
      </c>
    </row>
    <row r="17" spans="1:20">
      <c r="A17" t="s">
        <v>253</v>
      </c>
      <c r="B17" t="s">
        <v>253</v>
      </c>
      <c r="C17" s="14"/>
      <c r="D17" s="14"/>
      <c r="E17" s="14"/>
      <c r="F17" t="s">
        <v>253</v>
      </c>
      <c r="G17" t="s">
        <v>253</v>
      </c>
      <c r="J17" s="66">
        <v>0</v>
      </c>
      <c r="K17" t="s">
        <v>253</v>
      </c>
      <c r="L17" s="67">
        <v>0</v>
      </c>
      <c r="M17" s="67">
        <v>0</v>
      </c>
      <c r="N17" s="66">
        <v>0</v>
      </c>
      <c r="O17" s="66">
        <v>0</v>
      </c>
      <c r="Q17" s="66">
        <v>0</v>
      </c>
      <c r="R17" s="67">
        <v>0</v>
      </c>
      <c r="S17" s="67">
        <v>0</v>
      </c>
      <c r="T17" s="67">
        <v>0</v>
      </c>
    </row>
    <row r="18" spans="1:20">
      <c r="A18" s="68" t="s">
        <v>257</v>
      </c>
      <c r="B18" s="14"/>
      <c r="C18" s="14"/>
      <c r="D18" s="14"/>
      <c r="E18" s="14"/>
      <c r="F18" s="14"/>
      <c r="J18" s="70">
        <v>0</v>
      </c>
      <c r="M18" s="69">
        <v>0</v>
      </c>
      <c r="N18" s="70">
        <v>0</v>
      </c>
      <c r="P18" s="70">
        <v>0</v>
      </c>
      <c r="Q18" s="70">
        <v>0</v>
      </c>
      <c r="S18" s="69">
        <v>0</v>
      </c>
      <c r="T18" s="69">
        <v>0</v>
      </c>
    </row>
    <row r="19" spans="1:20">
      <c r="A19" s="68" t="s">
        <v>398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253</v>
      </c>
      <c r="B20" t="s">
        <v>253</v>
      </c>
      <c r="C20" s="14"/>
      <c r="D20" s="14"/>
      <c r="E20" s="14"/>
      <c r="F20" t="s">
        <v>253</v>
      </c>
      <c r="G20" t="s">
        <v>253</v>
      </c>
      <c r="J20" s="66">
        <v>0</v>
      </c>
      <c r="K20" t="s">
        <v>253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399</v>
      </c>
      <c r="B21" s="14"/>
      <c r="C21" s="14"/>
      <c r="D21" s="14"/>
      <c r="E21" s="14"/>
      <c r="F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t="s">
        <v>253</v>
      </c>
      <c r="B22" t="s">
        <v>253</v>
      </c>
      <c r="C22" s="14"/>
      <c r="D22" s="14"/>
      <c r="E22" s="14"/>
      <c r="F22" t="s">
        <v>253</v>
      </c>
      <c r="G22" t="s">
        <v>253</v>
      </c>
      <c r="J22" s="66">
        <v>0</v>
      </c>
      <c r="K22" t="s">
        <v>253</v>
      </c>
      <c r="L22" s="67">
        <v>0</v>
      </c>
      <c r="M22" s="67">
        <v>0</v>
      </c>
      <c r="N22" s="66">
        <v>0</v>
      </c>
      <c r="O22" s="66">
        <v>0</v>
      </c>
      <c r="Q22" s="66">
        <v>0</v>
      </c>
      <c r="R22" s="67">
        <v>0</v>
      </c>
      <c r="S22" s="67">
        <v>0</v>
      </c>
      <c r="T22" s="67">
        <v>0</v>
      </c>
    </row>
    <row r="23" spans="1:20">
      <c r="A23" s="75" t="s">
        <v>259</v>
      </c>
      <c r="B23" s="14"/>
      <c r="C23" s="14"/>
      <c r="D23" s="14"/>
      <c r="E23" s="14"/>
      <c r="F23" s="14"/>
    </row>
    <row r="24" spans="1:20">
      <c r="A24" s="75" t="s">
        <v>392</v>
      </c>
      <c r="B24" s="14"/>
      <c r="C24" s="14"/>
      <c r="D24" s="14"/>
      <c r="E24" s="14"/>
      <c r="F24" s="14"/>
    </row>
    <row r="25" spans="1:20">
      <c r="A25" s="75" t="s">
        <v>393</v>
      </c>
      <c r="B25" s="14"/>
      <c r="C25" s="14"/>
      <c r="D25" s="14"/>
      <c r="E25" s="14"/>
      <c r="F25" s="14"/>
    </row>
    <row r="26" spans="1:20">
      <c r="A26" s="75" t="s">
        <v>394</v>
      </c>
      <c r="B26" s="14"/>
      <c r="C26" s="14"/>
      <c r="D26" s="14"/>
      <c r="E26" s="14"/>
      <c r="F26" s="14"/>
    </row>
    <row r="27" spans="1:20">
      <c r="A27" s="75" t="s">
        <v>395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2"/>
  <sheetViews>
    <sheetView rightToLeft="1" workbookViewId="0">
      <selection activeCell="A7" sqref="A7"/>
    </sheetView>
  </sheetViews>
  <sheetFormatPr defaultColWidth="0" defaultRowHeight="18" zeroHeight="1"/>
  <cols>
    <col min="1" max="1" width="39.7109375" style="13" customWidth="1"/>
    <col min="2" max="2" width="15.140625" style="13" customWidth="1"/>
    <col min="3" max="5" width="10.7109375" style="13" customWidth="1"/>
    <col min="6" max="13" width="10.7109375" style="14" customWidth="1"/>
    <col min="14" max="14" width="15.42578125" style="14" bestFit="1" customWidth="1"/>
    <col min="15" max="16" width="11.7109375" style="14" customWidth="1"/>
    <col min="17" max="17" width="14.7109375" style="14" customWidth="1"/>
    <col min="18" max="20" width="10.710937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</row>
    <row r="6" spans="1:65" ht="26.25" customHeight="1">
      <c r="A6" s="103" t="s">
        <v>88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BM6" s="16"/>
    </row>
    <row r="7" spans="1:65" s="16" customFormat="1" ht="63">
      <c r="A7" s="4" t="s">
        <v>47</v>
      </c>
      <c r="B7" s="25" t="s">
        <v>48</v>
      </c>
      <c r="C7" s="25" t="s">
        <v>69</v>
      </c>
      <c r="D7" s="25" t="s">
        <v>82</v>
      </c>
      <c r="E7" s="25" t="s">
        <v>49</v>
      </c>
      <c r="F7" s="25" t="s">
        <v>83</v>
      </c>
      <c r="G7" s="25" t="s">
        <v>50</v>
      </c>
      <c r="H7" s="25" t="s">
        <v>51</v>
      </c>
      <c r="I7" s="25" t="s">
        <v>70</v>
      </c>
      <c r="J7" s="25" t="s">
        <v>71</v>
      </c>
      <c r="K7" s="25" t="s">
        <v>52</v>
      </c>
      <c r="L7" s="25" t="s">
        <v>53</v>
      </c>
      <c r="M7" s="25" t="s">
        <v>54</v>
      </c>
      <c r="N7" s="15" t="s">
        <v>186</v>
      </c>
      <c r="O7" s="25" t="s">
        <v>187</v>
      </c>
      <c r="P7" s="31" t="s">
        <v>191</v>
      </c>
      <c r="Q7" s="25" t="s">
        <v>55</v>
      </c>
      <c r="R7" s="15" t="s">
        <v>72</v>
      </c>
      <c r="S7" s="25" t="s">
        <v>56</v>
      </c>
      <c r="T7" s="25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7" t="s">
        <v>7</v>
      </c>
      <c r="T8" s="37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4">
        <v>4.3</v>
      </c>
      <c r="K10" s="7"/>
      <c r="L10" s="7"/>
      <c r="M10" s="65">
        <v>3.7000000000000002E-3</v>
      </c>
      <c r="N10" s="64">
        <v>2227977931.1600003</v>
      </c>
      <c r="O10" s="28"/>
      <c r="P10" s="64">
        <v>10957.4786375</v>
      </c>
      <c r="Q10" s="64">
        <v>2606041.5498418543</v>
      </c>
      <c r="R10" s="7"/>
      <c r="S10" s="65">
        <v>1</v>
      </c>
      <c r="T10" s="65">
        <v>0.11119999999999999</v>
      </c>
      <c r="U10" s="30"/>
      <c r="BH10" s="14"/>
      <c r="BI10" s="16"/>
      <c r="BJ10" s="14"/>
      <c r="BM10" s="14"/>
    </row>
    <row r="11" spans="1:65">
      <c r="A11" s="68" t="s">
        <v>204</v>
      </c>
      <c r="B11" s="14"/>
      <c r="C11" s="14"/>
      <c r="D11" s="14"/>
      <c r="E11" s="14"/>
      <c r="J11" s="70">
        <v>4.1500000000000004</v>
      </c>
      <c r="M11" s="69">
        <v>1.1999999999999999E-3</v>
      </c>
      <c r="N11" s="70">
        <v>2164797503.1600003</v>
      </c>
      <c r="P11" s="70">
        <v>10168.0285</v>
      </c>
      <c r="Q11" s="70">
        <v>2394275.8810949856</v>
      </c>
      <c r="S11" s="69">
        <v>0.91869999999999996</v>
      </c>
      <c r="T11" s="69">
        <v>0.1021</v>
      </c>
    </row>
    <row r="12" spans="1:65">
      <c r="A12" s="68" t="s">
        <v>396</v>
      </c>
      <c r="B12" s="14"/>
      <c r="C12" s="14"/>
      <c r="D12" s="14"/>
      <c r="E12" s="14"/>
      <c r="J12" s="70">
        <v>4.6399999999999997</v>
      </c>
      <c r="M12" s="69">
        <v>-7.7999999999999996E-3</v>
      </c>
      <c r="N12" s="70">
        <v>1355826622.9099996</v>
      </c>
      <c r="P12" s="70">
        <v>3946.6069000000002</v>
      </c>
      <c r="Q12" s="70">
        <v>1560686.7754108354</v>
      </c>
      <c r="S12" s="69">
        <v>0.59889999999999999</v>
      </c>
      <c r="T12" s="69">
        <v>6.6600000000000006E-2</v>
      </c>
    </row>
    <row r="13" spans="1:65">
      <c r="A13" t="s">
        <v>400</v>
      </c>
      <c r="B13" t="s">
        <v>401</v>
      </c>
      <c r="C13" t="s">
        <v>99</v>
      </c>
      <c r="D13" t="s">
        <v>122</v>
      </c>
      <c r="E13" t="s">
        <v>402</v>
      </c>
      <c r="F13" t="s">
        <v>403</v>
      </c>
      <c r="G13" t="s">
        <v>209</v>
      </c>
      <c r="H13" t="s">
        <v>210</v>
      </c>
      <c r="I13" t="s">
        <v>404</v>
      </c>
      <c r="J13" s="66">
        <v>1.08</v>
      </c>
      <c r="K13" t="s">
        <v>101</v>
      </c>
      <c r="L13" s="67">
        <v>6.1999999999999998E-3</v>
      </c>
      <c r="M13" s="67">
        <v>-4.3499999999999997E-2</v>
      </c>
      <c r="N13" s="66">
        <v>24264906</v>
      </c>
      <c r="O13" s="66">
        <v>106.23</v>
      </c>
      <c r="P13" s="66">
        <v>0</v>
      </c>
      <c r="Q13" s="66">
        <v>25776.609643799999</v>
      </c>
      <c r="R13" s="67">
        <v>4.8999999999999998E-3</v>
      </c>
      <c r="S13" s="67">
        <v>9.9000000000000008E-3</v>
      </c>
      <c r="T13" s="67">
        <v>1.1000000000000001E-3</v>
      </c>
    </row>
    <row r="14" spans="1:65">
      <c r="A14" t="s">
        <v>405</v>
      </c>
      <c r="B14" t="s">
        <v>406</v>
      </c>
      <c r="C14" t="s">
        <v>99</v>
      </c>
      <c r="D14" t="s">
        <v>122</v>
      </c>
      <c r="E14" t="s">
        <v>402</v>
      </c>
      <c r="F14" t="s">
        <v>403</v>
      </c>
      <c r="G14" t="s">
        <v>209</v>
      </c>
      <c r="H14" t="s">
        <v>210</v>
      </c>
      <c r="I14" t="s">
        <v>302</v>
      </c>
      <c r="J14" s="66">
        <v>4.93</v>
      </c>
      <c r="K14" t="s">
        <v>101</v>
      </c>
      <c r="L14" s="67">
        <v>5.0000000000000001E-4</v>
      </c>
      <c r="M14" s="67">
        <v>-8.5000000000000006E-3</v>
      </c>
      <c r="N14" s="66">
        <v>12547073.42</v>
      </c>
      <c r="O14" s="66">
        <v>106.21</v>
      </c>
      <c r="P14" s="66">
        <v>0</v>
      </c>
      <c r="Q14" s="66">
        <v>13326.246679382</v>
      </c>
      <c r="R14" s="67">
        <v>1.7299999999999999E-2</v>
      </c>
      <c r="S14" s="67">
        <v>5.1000000000000004E-3</v>
      </c>
      <c r="T14" s="67">
        <v>5.9999999999999995E-4</v>
      </c>
    </row>
    <row r="15" spans="1:65">
      <c r="A15" t="s">
        <v>407</v>
      </c>
      <c r="B15" t="s">
        <v>408</v>
      </c>
      <c r="C15" t="s">
        <v>99</v>
      </c>
      <c r="D15" t="s">
        <v>122</v>
      </c>
      <c r="E15" t="s">
        <v>409</v>
      </c>
      <c r="F15" t="s">
        <v>410</v>
      </c>
      <c r="G15" t="s">
        <v>209</v>
      </c>
      <c r="H15" t="s">
        <v>210</v>
      </c>
      <c r="I15" t="s">
        <v>265</v>
      </c>
      <c r="J15" s="66">
        <v>3.94</v>
      </c>
      <c r="K15" t="s">
        <v>101</v>
      </c>
      <c r="L15" s="67">
        <v>1E-3</v>
      </c>
      <c r="M15" s="67">
        <v>-1.52E-2</v>
      </c>
      <c r="N15" s="66">
        <v>46430855</v>
      </c>
      <c r="O15" s="66">
        <v>108.36</v>
      </c>
      <c r="P15" s="66">
        <v>0</v>
      </c>
      <c r="Q15" s="66">
        <v>50312.474477999996</v>
      </c>
      <c r="R15" s="67">
        <v>3.1E-2</v>
      </c>
      <c r="S15" s="67">
        <v>1.9300000000000001E-2</v>
      </c>
      <c r="T15" s="67">
        <v>2.0999999999999999E-3</v>
      </c>
    </row>
    <row r="16" spans="1:65">
      <c r="A16" t="s">
        <v>411</v>
      </c>
      <c r="B16" t="s">
        <v>412</v>
      </c>
      <c r="C16" t="s">
        <v>99</v>
      </c>
      <c r="D16" t="s">
        <v>122</v>
      </c>
      <c r="E16" t="s">
        <v>409</v>
      </c>
      <c r="F16" t="s">
        <v>410</v>
      </c>
      <c r="G16" t="s">
        <v>209</v>
      </c>
      <c r="H16" t="s">
        <v>210</v>
      </c>
      <c r="I16" t="s">
        <v>413</v>
      </c>
      <c r="J16" s="66">
        <v>1.74</v>
      </c>
      <c r="K16" t="s">
        <v>101</v>
      </c>
      <c r="L16" s="67">
        <v>5.0000000000000001E-3</v>
      </c>
      <c r="M16" s="67">
        <v>-1.9199999999999998E-2</v>
      </c>
      <c r="N16" s="66">
        <v>2986000</v>
      </c>
      <c r="O16" s="66">
        <v>106.85</v>
      </c>
      <c r="P16" s="66">
        <v>0</v>
      </c>
      <c r="Q16" s="66">
        <v>3190.5410000000002</v>
      </c>
      <c r="R16" s="67">
        <v>8.8000000000000005E-3</v>
      </c>
      <c r="S16" s="67">
        <v>1.1999999999999999E-3</v>
      </c>
      <c r="T16" s="67">
        <v>1E-4</v>
      </c>
    </row>
    <row r="17" spans="1:20">
      <c r="A17" t="s">
        <v>414</v>
      </c>
      <c r="B17" t="s">
        <v>415</v>
      </c>
      <c r="C17" t="s">
        <v>99</v>
      </c>
      <c r="D17" t="s">
        <v>122</v>
      </c>
      <c r="E17" t="s">
        <v>416</v>
      </c>
      <c r="F17" t="s">
        <v>410</v>
      </c>
      <c r="G17" t="s">
        <v>209</v>
      </c>
      <c r="H17" t="s">
        <v>210</v>
      </c>
      <c r="I17" t="s">
        <v>417</v>
      </c>
      <c r="J17" s="66">
        <v>3.72</v>
      </c>
      <c r="K17" t="s">
        <v>101</v>
      </c>
      <c r="L17" s="67">
        <v>8.3000000000000001E-3</v>
      </c>
      <c r="M17" s="67">
        <v>-1.23E-2</v>
      </c>
      <c r="N17" s="66">
        <v>14476648</v>
      </c>
      <c r="O17" s="66">
        <v>112.01</v>
      </c>
      <c r="P17" s="66">
        <v>0</v>
      </c>
      <c r="Q17" s="66">
        <v>16215.2934248</v>
      </c>
      <c r="R17" s="67">
        <v>1.1299999999999999E-2</v>
      </c>
      <c r="S17" s="67">
        <v>6.1999999999999998E-3</v>
      </c>
      <c r="T17" s="67">
        <v>6.9999999999999999E-4</v>
      </c>
    </row>
    <row r="18" spans="1:20">
      <c r="A18" t="s">
        <v>418</v>
      </c>
      <c r="B18" t="s">
        <v>419</v>
      </c>
      <c r="C18" t="s">
        <v>99</v>
      </c>
      <c r="D18" t="s">
        <v>122</v>
      </c>
      <c r="E18" t="s">
        <v>416</v>
      </c>
      <c r="F18" t="s">
        <v>410</v>
      </c>
      <c r="G18" t="s">
        <v>420</v>
      </c>
      <c r="H18" t="s">
        <v>149</v>
      </c>
      <c r="I18" t="s">
        <v>265</v>
      </c>
      <c r="J18" s="66">
        <v>1.92</v>
      </c>
      <c r="K18" t="s">
        <v>101</v>
      </c>
      <c r="L18" s="67">
        <v>0.01</v>
      </c>
      <c r="M18" s="67">
        <v>-1.7899999999999999E-2</v>
      </c>
      <c r="N18" s="66">
        <v>55457627</v>
      </c>
      <c r="O18" s="66">
        <v>107.71</v>
      </c>
      <c r="P18" s="66">
        <v>0</v>
      </c>
      <c r="Q18" s="66">
        <v>59733.410041700001</v>
      </c>
      <c r="R18" s="67">
        <v>2.3900000000000001E-2</v>
      </c>
      <c r="S18" s="67">
        <v>2.29E-2</v>
      </c>
      <c r="T18" s="67">
        <v>2.5000000000000001E-3</v>
      </c>
    </row>
    <row r="19" spans="1:20">
      <c r="A19" t="s">
        <v>421</v>
      </c>
      <c r="B19" t="s">
        <v>422</v>
      </c>
      <c r="C19" t="s">
        <v>99</v>
      </c>
      <c r="D19" t="s">
        <v>423</v>
      </c>
      <c r="E19" t="s">
        <v>424</v>
      </c>
      <c r="F19" t="s">
        <v>410</v>
      </c>
      <c r="G19" t="s">
        <v>420</v>
      </c>
      <c r="H19" t="s">
        <v>149</v>
      </c>
      <c r="I19" t="s">
        <v>425</v>
      </c>
      <c r="J19" s="66">
        <v>1.93</v>
      </c>
      <c r="K19" t="s">
        <v>101</v>
      </c>
      <c r="L19" s="67">
        <v>9.4999999999999998E-3</v>
      </c>
      <c r="M19" s="67">
        <v>-1.89E-2</v>
      </c>
      <c r="N19" s="66">
        <v>21840675.16</v>
      </c>
      <c r="O19" s="66">
        <v>109.31</v>
      </c>
      <c r="P19" s="66">
        <v>0</v>
      </c>
      <c r="Q19" s="66">
        <v>23874.042017396001</v>
      </c>
      <c r="R19" s="67">
        <v>3.4000000000000002E-2</v>
      </c>
      <c r="S19" s="67">
        <v>9.1999999999999998E-3</v>
      </c>
      <c r="T19" s="67">
        <v>1E-3</v>
      </c>
    </row>
    <row r="20" spans="1:20">
      <c r="A20" t="s">
        <v>426</v>
      </c>
      <c r="B20" t="s">
        <v>427</v>
      </c>
      <c r="C20" t="s">
        <v>99</v>
      </c>
      <c r="D20" t="s">
        <v>122</v>
      </c>
      <c r="E20" t="s">
        <v>424</v>
      </c>
      <c r="F20" t="s">
        <v>410</v>
      </c>
      <c r="G20" t="s">
        <v>420</v>
      </c>
      <c r="H20" t="s">
        <v>149</v>
      </c>
      <c r="I20" t="s">
        <v>391</v>
      </c>
      <c r="J20" s="66">
        <v>0.96</v>
      </c>
      <c r="K20" t="s">
        <v>101</v>
      </c>
      <c r="L20" s="67">
        <v>2.8E-3</v>
      </c>
      <c r="M20" s="67">
        <v>-3.5000000000000001E-3</v>
      </c>
      <c r="N20" s="66">
        <v>4711091</v>
      </c>
      <c r="O20" s="66">
        <v>104.07</v>
      </c>
      <c r="P20" s="66">
        <v>0</v>
      </c>
      <c r="Q20" s="66">
        <v>4902.8324037000002</v>
      </c>
      <c r="R20" s="67">
        <v>1.11E-2</v>
      </c>
      <c r="S20" s="67">
        <v>1.9E-3</v>
      </c>
      <c r="T20" s="67">
        <v>2.0000000000000001E-4</v>
      </c>
    </row>
    <row r="21" spans="1:20">
      <c r="A21" t="s">
        <v>428</v>
      </c>
      <c r="B21" t="s">
        <v>429</v>
      </c>
      <c r="C21" t="s">
        <v>99</v>
      </c>
      <c r="D21" t="s">
        <v>122</v>
      </c>
      <c r="E21" t="s">
        <v>424</v>
      </c>
      <c r="F21" t="s">
        <v>410</v>
      </c>
      <c r="G21" t="s">
        <v>420</v>
      </c>
      <c r="H21" t="s">
        <v>149</v>
      </c>
      <c r="I21" t="s">
        <v>430</v>
      </c>
      <c r="J21" s="66">
        <v>2.48</v>
      </c>
      <c r="K21" t="s">
        <v>101</v>
      </c>
      <c r="L21" s="67">
        <v>0.01</v>
      </c>
      <c r="M21" s="67">
        <v>-1.6899999999999998E-2</v>
      </c>
      <c r="N21" s="66">
        <v>10799504</v>
      </c>
      <c r="O21" s="66">
        <v>109.92</v>
      </c>
      <c r="P21" s="66">
        <v>0</v>
      </c>
      <c r="Q21" s="66">
        <v>11870.814796799999</v>
      </c>
      <c r="R21" s="67">
        <v>2.6800000000000001E-2</v>
      </c>
      <c r="S21" s="67">
        <v>4.5999999999999999E-3</v>
      </c>
      <c r="T21" s="67">
        <v>5.0000000000000001E-4</v>
      </c>
    </row>
    <row r="22" spans="1:20">
      <c r="A22" t="s">
        <v>431</v>
      </c>
      <c r="B22" t="s">
        <v>432</v>
      </c>
      <c r="C22" t="s">
        <v>99</v>
      </c>
      <c r="D22" t="s">
        <v>122</v>
      </c>
      <c r="E22" t="s">
        <v>424</v>
      </c>
      <c r="F22" t="s">
        <v>410</v>
      </c>
      <c r="G22" t="s">
        <v>420</v>
      </c>
      <c r="H22" t="s">
        <v>149</v>
      </c>
      <c r="I22" t="s">
        <v>433</v>
      </c>
      <c r="J22" s="66">
        <v>5.12</v>
      </c>
      <c r="K22" t="s">
        <v>101</v>
      </c>
      <c r="L22" s="67">
        <v>5.0000000000000001E-3</v>
      </c>
      <c r="M22" s="67">
        <v>-1.1900000000000001E-2</v>
      </c>
      <c r="N22" s="66">
        <v>40805603</v>
      </c>
      <c r="O22" s="66">
        <v>110.86</v>
      </c>
      <c r="P22" s="66">
        <v>0</v>
      </c>
      <c r="Q22" s="66">
        <v>45237.091485800003</v>
      </c>
      <c r="R22" s="67">
        <v>5.3499999999999999E-2</v>
      </c>
      <c r="S22" s="67">
        <v>1.7399999999999999E-2</v>
      </c>
      <c r="T22" s="67">
        <v>1.9E-3</v>
      </c>
    </row>
    <row r="23" spans="1:20">
      <c r="A23" t="s">
        <v>434</v>
      </c>
      <c r="B23" t="s">
        <v>435</v>
      </c>
      <c r="C23" t="s">
        <v>99</v>
      </c>
      <c r="D23" t="s">
        <v>122</v>
      </c>
      <c r="E23" t="s">
        <v>424</v>
      </c>
      <c r="F23" t="s">
        <v>410</v>
      </c>
      <c r="G23" t="s">
        <v>209</v>
      </c>
      <c r="H23" t="s">
        <v>210</v>
      </c>
      <c r="I23" t="s">
        <v>417</v>
      </c>
      <c r="J23" s="66">
        <v>2.97</v>
      </c>
      <c r="K23" t="s">
        <v>101</v>
      </c>
      <c r="L23" s="67">
        <v>8.6E-3</v>
      </c>
      <c r="M23" s="67">
        <v>-1.7600000000000001E-2</v>
      </c>
      <c r="N23" s="66">
        <v>84024031</v>
      </c>
      <c r="O23" s="66">
        <v>111.64</v>
      </c>
      <c r="P23" s="66">
        <v>0</v>
      </c>
      <c r="Q23" s="66">
        <v>93804.428208400001</v>
      </c>
      <c r="R23" s="67">
        <v>3.3599999999999998E-2</v>
      </c>
      <c r="S23" s="67">
        <v>3.5999999999999997E-2</v>
      </c>
      <c r="T23" s="67">
        <v>4.0000000000000001E-3</v>
      </c>
    </row>
    <row r="24" spans="1:20">
      <c r="A24" t="s">
        <v>436</v>
      </c>
      <c r="B24" t="s">
        <v>437</v>
      </c>
      <c r="C24" t="s">
        <v>99</v>
      </c>
      <c r="D24" t="s">
        <v>122</v>
      </c>
      <c r="E24" t="s">
        <v>424</v>
      </c>
      <c r="F24" t="s">
        <v>410</v>
      </c>
      <c r="G24" t="s">
        <v>209</v>
      </c>
      <c r="H24" t="s">
        <v>210</v>
      </c>
      <c r="I24" t="s">
        <v>417</v>
      </c>
      <c r="J24" s="66">
        <v>5.83</v>
      </c>
      <c r="K24" t="s">
        <v>101</v>
      </c>
      <c r="L24" s="67">
        <v>1.2200000000000001E-2</v>
      </c>
      <c r="M24" s="67">
        <v>-1.11E-2</v>
      </c>
      <c r="N24" s="66">
        <v>11622313</v>
      </c>
      <c r="O24" s="66">
        <v>118.2</v>
      </c>
      <c r="P24" s="66">
        <v>0</v>
      </c>
      <c r="Q24" s="66">
        <v>13737.573966</v>
      </c>
      <c r="R24" s="67">
        <v>5.7999999999999996E-3</v>
      </c>
      <c r="S24" s="67">
        <v>5.3E-3</v>
      </c>
      <c r="T24" s="67">
        <v>5.9999999999999995E-4</v>
      </c>
    </row>
    <row r="25" spans="1:20">
      <c r="A25" t="s">
        <v>438</v>
      </c>
      <c r="B25" t="s">
        <v>439</v>
      </c>
      <c r="C25" t="s">
        <v>99</v>
      </c>
      <c r="D25" t="s">
        <v>122</v>
      </c>
      <c r="E25" t="s">
        <v>424</v>
      </c>
      <c r="F25" t="s">
        <v>410</v>
      </c>
      <c r="G25" t="s">
        <v>209</v>
      </c>
      <c r="H25" t="s">
        <v>210</v>
      </c>
      <c r="I25" t="s">
        <v>417</v>
      </c>
      <c r="J25" s="66">
        <v>2.08</v>
      </c>
      <c r="K25" t="s">
        <v>101</v>
      </c>
      <c r="L25" s="67">
        <v>1E-3</v>
      </c>
      <c r="M25" s="67">
        <v>-1.7899999999999999E-2</v>
      </c>
      <c r="N25" s="66">
        <v>15073491</v>
      </c>
      <c r="O25" s="66">
        <v>105.79</v>
      </c>
      <c r="P25" s="66">
        <v>0</v>
      </c>
      <c r="Q25" s="66">
        <v>15946.2461289</v>
      </c>
      <c r="R25" s="67">
        <v>5.8999999999999999E-3</v>
      </c>
      <c r="S25" s="67">
        <v>6.1000000000000004E-3</v>
      </c>
      <c r="T25" s="67">
        <v>6.9999999999999999E-4</v>
      </c>
    </row>
    <row r="26" spans="1:20">
      <c r="A26" t="s">
        <v>440</v>
      </c>
      <c r="B26" t="s">
        <v>441</v>
      </c>
      <c r="C26" t="s">
        <v>99</v>
      </c>
      <c r="D26" t="s">
        <v>122</v>
      </c>
      <c r="E26" t="s">
        <v>424</v>
      </c>
      <c r="F26" t="s">
        <v>410</v>
      </c>
      <c r="G26" t="s">
        <v>209</v>
      </c>
      <c r="H26" t="s">
        <v>210</v>
      </c>
      <c r="I26" t="s">
        <v>442</v>
      </c>
      <c r="J26" s="66">
        <v>8.69</v>
      </c>
      <c r="K26" t="s">
        <v>101</v>
      </c>
      <c r="L26" s="67">
        <v>2E-3</v>
      </c>
      <c r="M26" s="67">
        <v>-3.0000000000000001E-3</v>
      </c>
      <c r="N26" s="66">
        <v>18000000</v>
      </c>
      <c r="O26" s="66">
        <v>106.87</v>
      </c>
      <c r="P26" s="66">
        <v>0</v>
      </c>
      <c r="Q26" s="66">
        <v>19236.599999999999</v>
      </c>
      <c r="R26" s="67">
        <v>4.36E-2</v>
      </c>
      <c r="S26" s="67">
        <v>7.4000000000000003E-3</v>
      </c>
      <c r="T26" s="67">
        <v>8.0000000000000004E-4</v>
      </c>
    </row>
    <row r="27" spans="1:20">
      <c r="A27" t="s">
        <v>443</v>
      </c>
      <c r="B27" t="s">
        <v>444</v>
      </c>
      <c r="C27" t="s">
        <v>99</v>
      </c>
      <c r="D27" t="s">
        <v>122</v>
      </c>
      <c r="E27" t="s">
        <v>424</v>
      </c>
      <c r="F27" t="s">
        <v>410</v>
      </c>
      <c r="G27" t="s">
        <v>209</v>
      </c>
      <c r="H27" t="s">
        <v>210</v>
      </c>
      <c r="I27" t="s">
        <v>417</v>
      </c>
      <c r="J27" s="66">
        <v>4.7</v>
      </c>
      <c r="K27" t="s">
        <v>101</v>
      </c>
      <c r="L27" s="67">
        <v>3.8E-3</v>
      </c>
      <c r="M27" s="67">
        <v>-1.2500000000000001E-2</v>
      </c>
      <c r="N27" s="66">
        <v>63269859</v>
      </c>
      <c r="O27" s="66">
        <v>108.83</v>
      </c>
      <c r="P27" s="66">
        <v>0</v>
      </c>
      <c r="Q27" s="66">
        <v>68856.587549699994</v>
      </c>
      <c r="R27" s="67">
        <v>2.1100000000000001E-2</v>
      </c>
      <c r="S27" s="67">
        <v>2.64E-2</v>
      </c>
      <c r="T27" s="67">
        <v>2.8999999999999998E-3</v>
      </c>
    </row>
    <row r="28" spans="1:20">
      <c r="A28" t="s">
        <v>445</v>
      </c>
      <c r="B28" t="s">
        <v>446</v>
      </c>
      <c r="C28" t="s">
        <v>99</v>
      </c>
      <c r="D28" t="s">
        <v>122</v>
      </c>
      <c r="E28" t="s">
        <v>424</v>
      </c>
      <c r="F28" t="s">
        <v>410</v>
      </c>
      <c r="G28" t="s">
        <v>209</v>
      </c>
      <c r="H28" t="s">
        <v>210</v>
      </c>
      <c r="I28" t="s">
        <v>417</v>
      </c>
      <c r="J28" s="66">
        <v>0.99</v>
      </c>
      <c r="K28" t="s">
        <v>101</v>
      </c>
      <c r="L28" s="67">
        <v>9.9000000000000008E-3</v>
      </c>
      <c r="M28" s="67">
        <v>-1.78E-2</v>
      </c>
      <c r="N28" s="66">
        <v>15662184</v>
      </c>
      <c r="O28" s="66">
        <v>106</v>
      </c>
      <c r="P28" s="66">
        <v>0</v>
      </c>
      <c r="Q28" s="66">
        <v>16601.91504</v>
      </c>
      <c r="R28" s="67">
        <v>5.1999999999999998E-3</v>
      </c>
      <c r="S28" s="67">
        <v>6.4000000000000003E-3</v>
      </c>
      <c r="T28" s="67">
        <v>6.9999999999999999E-4</v>
      </c>
    </row>
    <row r="29" spans="1:20">
      <c r="A29" t="s">
        <v>447</v>
      </c>
      <c r="B29" t="s">
        <v>448</v>
      </c>
      <c r="C29" t="s">
        <v>99</v>
      </c>
      <c r="D29" t="s">
        <v>122</v>
      </c>
      <c r="E29" t="s">
        <v>449</v>
      </c>
      <c r="F29" t="s">
        <v>450</v>
      </c>
      <c r="G29" t="s">
        <v>209</v>
      </c>
      <c r="H29" t="s">
        <v>210</v>
      </c>
      <c r="I29" t="s">
        <v>265</v>
      </c>
      <c r="J29" s="66">
        <v>14.42</v>
      </c>
      <c r="K29" t="s">
        <v>101</v>
      </c>
      <c r="L29" s="67">
        <v>2.07E-2</v>
      </c>
      <c r="M29" s="67">
        <v>7.1999999999999998E-3</v>
      </c>
      <c r="N29" s="66">
        <v>20434197</v>
      </c>
      <c r="O29" s="66">
        <v>121.87</v>
      </c>
      <c r="P29" s="66">
        <v>0</v>
      </c>
      <c r="Q29" s="66">
        <v>24903.155883899999</v>
      </c>
      <c r="R29" s="67">
        <v>8.9999999999999993E-3</v>
      </c>
      <c r="S29" s="67">
        <v>9.5999999999999992E-3</v>
      </c>
      <c r="T29" s="67">
        <v>1.1000000000000001E-3</v>
      </c>
    </row>
    <row r="30" spans="1:20">
      <c r="A30" t="s">
        <v>451</v>
      </c>
      <c r="B30" t="s">
        <v>452</v>
      </c>
      <c r="C30" t="s">
        <v>99</v>
      </c>
      <c r="D30" t="s">
        <v>122</v>
      </c>
      <c r="E30" t="s">
        <v>449</v>
      </c>
      <c r="F30" t="s">
        <v>450</v>
      </c>
      <c r="G30" t="s">
        <v>209</v>
      </c>
      <c r="H30" t="s">
        <v>210</v>
      </c>
      <c r="I30" t="s">
        <v>453</v>
      </c>
      <c r="J30" s="66">
        <v>4.28</v>
      </c>
      <c r="K30" t="s">
        <v>101</v>
      </c>
      <c r="L30" s="67">
        <v>1E-3</v>
      </c>
      <c r="M30" s="67">
        <v>-1.49E-2</v>
      </c>
      <c r="N30" s="66">
        <v>6350803</v>
      </c>
      <c r="O30" s="66">
        <v>107.84</v>
      </c>
      <c r="P30" s="66">
        <v>0</v>
      </c>
      <c r="Q30" s="66">
        <v>6848.7059552000001</v>
      </c>
      <c r="R30" s="67">
        <v>9.4999999999999998E-3</v>
      </c>
      <c r="S30" s="67">
        <v>2.5999999999999999E-3</v>
      </c>
      <c r="T30" s="67">
        <v>2.9999999999999997E-4</v>
      </c>
    </row>
    <row r="31" spans="1:20">
      <c r="A31" t="s">
        <v>454</v>
      </c>
      <c r="B31" t="s">
        <v>455</v>
      </c>
      <c r="C31" t="s">
        <v>99</v>
      </c>
      <c r="D31" t="s">
        <v>122</v>
      </c>
      <c r="E31" t="s">
        <v>456</v>
      </c>
      <c r="F31" t="s">
        <v>410</v>
      </c>
      <c r="G31" t="s">
        <v>209</v>
      </c>
      <c r="H31" t="s">
        <v>210</v>
      </c>
      <c r="I31" t="s">
        <v>457</v>
      </c>
      <c r="J31" s="66">
        <v>1.31</v>
      </c>
      <c r="K31" t="s">
        <v>101</v>
      </c>
      <c r="L31" s="67">
        <v>3.5499999999999997E-2</v>
      </c>
      <c r="M31" s="67">
        <v>8.5699999999999998E-2</v>
      </c>
      <c r="N31" s="66">
        <v>268894.49</v>
      </c>
      <c r="O31" s="66">
        <v>118.9</v>
      </c>
      <c r="P31" s="66">
        <v>0</v>
      </c>
      <c r="Q31" s="66">
        <v>319.71554860999998</v>
      </c>
      <c r="R31" s="67">
        <v>1.9E-3</v>
      </c>
      <c r="S31" s="67">
        <v>1E-4</v>
      </c>
      <c r="T31" s="67">
        <v>0</v>
      </c>
    </row>
    <row r="32" spans="1:20">
      <c r="A32" t="s">
        <v>458</v>
      </c>
      <c r="B32" t="s">
        <v>459</v>
      </c>
      <c r="C32" t="s">
        <v>99</v>
      </c>
      <c r="D32" t="s">
        <v>122</v>
      </c>
      <c r="E32" t="s">
        <v>456</v>
      </c>
      <c r="F32" t="s">
        <v>410</v>
      </c>
      <c r="G32" t="s">
        <v>209</v>
      </c>
      <c r="H32" t="s">
        <v>210</v>
      </c>
      <c r="I32" t="s">
        <v>457</v>
      </c>
      <c r="J32" s="66">
        <v>4.3099999999999996</v>
      </c>
      <c r="K32" t="s">
        <v>101</v>
      </c>
      <c r="L32" s="67">
        <v>1.4999999999999999E-2</v>
      </c>
      <c r="M32" s="67">
        <v>-9.1999999999999998E-3</v>
      </c>
      <c r="N32" s="66">
        <v>313368.55</v>
      </c>
      <c r="O32" s="66">
        <v>116.81</v>
      </c>
      <c r="P32" s="66">
        <v>0</v>
      </c>
      <c r="Q32" s="66">
        <v>366.04580325500001</v>
      </c>
      <c r="R32" s="67">
        <v>6.9999999999999999E-4</v>
      </c>
      <c r="S32" s="67">
        <v>1E-4</v>
      </c>
      <c r="T32" s="67">
        <v>0</v>
      </c>
    </row>
    <row r="33" spans="1:20">
      <c r="A33" t="s">
        <v>460</v>
      </c>
      <c r="B33" t="s">
        <v>461</v>
      </c>
      <c r="C33" t="s">
        <v>99</v>
      </c>
      <c r="D33" t="s">
        <v>122</v>
      </c>
      <c r="E33" t="s">
        <v>462</v>
      </c>
      <c r="F33" t="s">
        <v>410</v>
      </c>
      <c r="G33" t="s">
        <v>209</v>
      </c>
      <c r="H33" t="s">
        <v>210</v>
      </c>
      <c r="I33" t="s">
        <v>265</v>
      </c>
      <c r="J33" s="66">
        <v>0.99</v>
      </c>
      <c r="K33" t="s">
        <v>101</v>
      </c>
      <c r="L33" s="67">
        <v>7.0000000000000001E-3</v>
      </c>
      <c r="M33" s="67">
        <v>-1.6299999999999999E-2</v>
      </c>
      <c r="N33" s="66">
        <v>6489965</v>
      </c>
      <c r="O33" s="66">
        <v>106.65</v>
      </c>
      <c r="P33" s="66">
        <v>0</v>
      </c>
      <c r="Q33" s="66">
        <v>6921.5476724999999</v>
      </c>
      <c r="R33" s="67">
        <v>4.5999999999999999E-3</v>
      </c>
      <c r="S33" s="67">
        <v>2.7000000000000001E-3</v>
      </c>
      <c r="T33" s="67">
        <v>2.9999999999999997E-4</v>
      </c>
    </row>
    <row r="34" spans="1:20">
      <c r="A34" t="s">
        <v>463</v>
      </c>
      <c r="B34" t="s">
        <v>464</v>
      </c>
      <c r="C34" t="s">
        <v>99</v>
      </c>
      <c r="D34" t="s">
        <v>122</v>
      </c>
      <c r="E34" t="s">
        <v>462</v>
      </c>
      <c r="F34" t="s">
        <v>410</v>
      </c>
      <c r="G34" t="s">
        <v>209</v>
      </c>
      <c r="H34" t="s">
        <v>210</v>
      </c>
      <c r="I34" t="s">
        <v>265</v>
      </c>
      <c r="J34" s="66">
        <v>3.62</v>
      </c>
      <c r="K34" t="s">
        <v>101</v>
      </c>
      <c r="L34" s="67">
        <v>6.0000000000000001E-3</v>
      </c>
      <c r="M34" s="67">
        <v>-1.6199999999999999E-2</v>
      </c>
      <c r="N34" s="66">
        <v>17313999.25</v>
      </c>
      <c r="O34" s="66">
        <v>111.99</v>
      </c>
      <c r="P34" s="66">
        <v>0</v>
      </c>
      <c r="Q34" s="66">
        <v>19389.947760075</v>
      </c>
      <c r="R34" s="67">
        <v>1.11E-2</v>
      </c>
      <c r="S34" s="67">
        <v>7.4000000000000003E-3</v>
      </c>
      <c r="T34" s="67">
        <v>8.0000000000000004E-4</v>
      </c>
    </row>
    <row r="35" spans="1:20">
      <c r="A35" t="s">
        <v>465</v>
      </c>
      <c r="B35" t="s">
        <v>466</v>
      </c>
      <c r="C35" t="s">
        <v>99</v>
      </c>
      <c r="D35" t="s">
        <v>122</v>
      </c>
      <c r="E35" t="s">
        <v>462</v>
      </c>
      <c r="F35" t="s">
        <v>410</v>
      </c>
      <c r="G35" t="s">
        <v>209</v>
      </c>
      <c r="H35" t="s">
        <v>210</v>
      </c>
      <c r="I35" t="s">
        <v>265</v>
      </c>
      <c r="J35" s="66">
        <v>1.33</v>
      </c>
      <c r="K35" t="s">
        <v>101</v>
      </c>
      <c r="L35" s="67">
        <v>0.05</v>
      </c>
      <c r="M35" s="67">
        <v>-1.7600000000000001E-2</v>
      </c>
      <c r="N35" s="66">
        <v>15042521.859999999</v>
      </c>
      <c r="O35" s="66">
        <v>116.16</v>
      </c>
      <c r="P35" s="66">
        <v>0</v>
      </c>
      <c r="Q35" s="66">
        <v>17473.393392575999</v>
      </c>
      <c r="R35" s="67">
        <v>7.1999999999999998E-3</v>
      </c>
      <c r="S35" s="67">
        <v>6.7000000000000002E-3</v>
      </c>
      <c r="T35" s="67">
        <v>6.9999999999999999E-4</v>
      </c>
    </row>
    <row r="36" spans="1:20">
      <c r="A36" t="s">
        <v>467</v>
      </c>
      <c r="B36" t="s">
        <v>468</v>
      </c>
      <c r="C36" t="s">
        <v>99</v>
      </c>
      <c r="D36" t="s">
        <v>122</v>
      </c>
      <c r="E36" t="s">
        <v>462</v>
      </c>
      <c r="F36" t="s">
        <v>410</v>
      </c>
      <c r="G36" t="s">
        <v>209</v>
      </c>
      <c r="H36" t="s">
        <v>210</v>
      </c>
      <c r="I36" t="s">
        <v>417</v>
      </c>
      <c r="J36" s="66">
        <v>4.68</v>
      </c>
      <c r="K36" t="s">
        <v>101</v>
      </c>
      <c r="L36" s="67">
        <v>1.7500000000000002E-2</v>
      </c>
      <c r="M36" s="67">
        <v>-1.6299999999999999E-2</v>
      </c>
      <c r="N36" s="66">
        <v>76498541.260000005</v>
      </c>
      <c r="O36" s="66">
        <v>118.24</v>
      </c>
      <c r="P36" s="66">
        <v>0</v>
      </c>
      <c r="Q36" s="66">
        <v>90451.875185823999</v>
      </c>
      <c r="R36" s="67">
        <v>1.8499999999999999E-2</v>
      </c>
      <c r="S36" s="67">
        <v>3.4700000000000002E-2</v>
      </c>
      <c r="T36" s="67">
        <v>3.8999999999999998E-3</v>
      </c>
    </row>
    <row r="37" spans="1:20">
      <c r="A37" t="s">
        <v>469</v>
      </c>
      <c r="B37" t="s">
        <v>470</v>
      </c>
      <c r="C37" t="s">
        <v>99</v>
      </c>
      <c r="D37" t="s">
        <v>122</v>
      </c>
      <c r="E37" t="s">
        <v>471</v>
      </c>
      <c r="F37" t="s">
        <v>410</v>
      </c>
      <c r="G37" t="s">
        <v>472</v>
      </c>
      <c r="H37" t="s">
        <v>210</v>
      </c>
      <c r="I37" t="s">
        <v>473</v>
      </c>
      <c r="J37" s="66">
        <v>0.49</v>
      </c>
      <c r="K37" t="s">
        <v>101</v>
      </c>
      <c r="L37" s="67">
        <v>4.7500000000000001E-2</v>
      </c>
      <c r="M37" s="67">
        <v>0.38109999999999999</v>
      </c>
      <c r="N37" s="66">
        <v>2075724.99</v>
      </c>
      <c r="O37" s="66">
        <v>130.66999999999999</v>
      </c>
      <c r="P37" s="66">
        <v>0</v>
      </c>
      <c r="Q37" s="66">
        <v>2712.3498444329998</v>
      </c>
      <c r="R37" s="67">
        <v>1.43E-2</v>
      </c>
      <c r="S37" s="67">
        <v>1E-3</v>
      </c>
      <c r="T37" s="67">
        <v>1E-4</v>
      </c>
    </row>
    <row r="38" spans="1:20">
      <c r="A38" t="s">
        <v>474</v>
      </c>
      <c r="B38" t="s">
        <v>475</v>
      </c>
      <c r="C38" t="s">
        <v>99</v>
      </c>
      <c r="D38" t="s">
        <v>122</v>
      </c>
      <c r="E38" t="s">
        <v>476</v>
      </c>
      <c r="F38" t="s">
        <v>477</v>
      </c>
      <c r="G38" t="s">
        <v>472</v>
      </c>
      <c r="H38" t="s">
        <v>210</v>
      </c>
      <c r="I38" t="s">
        <v>453</v>
      </c>
      <c r="J38" s="66">
        <v>0.92</v>
      </c>
      <c r="K38" t="s">
        <v>101</v>
      </c>
      <c r="L38" s="67">
        <v>3.6400000000000002E-2</v>
      </c>
      <c r="M38" s="67">
        <v>-1.32E-2</v>
      </c>
      <c r="N38" s="66">
        <v>169603.87</v>
      </c>
      <c r="O38" s="66">
        <v>116.92</v>
      </c>
      <c r="P38" s="66">
        <v>0</v>
      </c>
      <c r="Q38" s="66">
        <v>198.30084480400001</v>
      </c>
      <c r="R38" s="67">
        <v>9.1999999999999998E-3</v>
      </c>
      <c r="S38" s="67">
        <v>1E-4</v>
      </c>
      <c r="T38" s="67">
        <v>0</v>
      </c>
    </row>
    <row r="39" spans="1:20">
      <c r="A39" t="s">
        <v>478</v>
      </c>
      <c r="B39" t="s">
        <v>479</v>
      </c>
      <c r="C39" t="s">
        <v>99</v>
      </c>
      <c r="D39" t="s">
        <v>122</v>
      </c>
      <c r="E39" t="s">
        <v>480</v>
      </c>
      <c r="F39" t="s">
        <v>481</v>
      </c>
      <c r="G39" t="s">
        <v>472</v>
      </c>
      <c r="H39" t="s">
        <v>210</v>
      </c>
      <c r="I39" t="s">
        <v>417</v>
      </c>
      <c r="J39" s="66">
        <v>3.67</v>
      </c>
      <c r="K39" t="s">
        <v>101</v>
      </c>
      <c r="L39" s="67">
        <v>4.4999999999999998E-2</v>
      </c>
      <c r="M39" s="67">
        <v>-1.43E-2</v>
      </c>
      <c r="N39" s="66">
        <v>2824001</v>
      </c>
      <c r="O39" s="66">
        <v>128.91</v>
      </c>
      <c r="P39" s="66">
        <v>0</v>
      </c>
      <c r="Q39" s="66">
        <v>3640.4196891000001</v>
      </c>
      <c r="R39" s="67">
        <v>1E-3</v>
      </c>
      <c r="S39" s="67">
        <v>1.4E-3</v>
      </c>
      <c r="T39" s="67">
        <v>2.0000000000000001E-4</v>
      </c>
    </row>
    <row r="40" spans="1:20">
      <c r="A40" t="s">
        <v>482</v>
      </c>
      <c r="B40" t="s">
        <v>483</v>
      </c>
      <c r="C40" t="s">
        <v>99</v>
      </c>
      <c r="D40" t="s">
        <v>122</v>
      </c>
      <c r="E40" t="s">
        <v>480</v>
      </c>
      <c r="F40" t="s">
        <v>481</v>
      </c>
      <c r="G40" t="s">
        <v>472</v>
      </c>
      <c r="H40" t="s">
        <v>210</v>
      </c>
      <c r="I40" t="s">
        <v>265</v>
      </c>
      <c r="J40" s="66">
        <v>8.4600000000000009</v>
      </c>
      <c r="K40" t="s">
        <v>101</v>
      </c>
      <c r="L40" s="67">
        <v>2.3900000000000001E-2</v>
      </c>
      <c r="M40" s="67">
        <v>-2.8E-3</v>
      </c>
      <c r="N40" s="66">
        <v>10524609</v>
      </c>
      <c r="O40" s="66">
        <v>125.01</v>
      </c>
      <c r="P40" s="66">
        <v>0</v>
      </c>
      <c r="Q40" s="66">
        <v>13156.8137109</v>
      </c>
      <c r="R40" s="67">
        <v>5.3E-3</v>
      </c>
      <c r="S40" s="67">
        <v>5.0000000000000001E-3</v>
      </c>
      <c r="T40" s="67">
        <v>5.9999999999999995E-4</v>
      </c>
    </row>
    <row r="41" spans="1:20">
      <c r="A41" t="s">
        <v>484</v>
      </c>
      <c r="B41" t="s">
        <v>485</v>
      </c>
      <c r="C41" t="s">
        <v>99</v>
      </c>
      <c r="D41" t="s">
        <v>122</v>
      </c>
      <c r="E41" t="s">
        <v>480</v>
      </c>
      <c r="F41" t="s">
        <v>481</v>
      </c>
      <c r="G41" t="s">
        <v>472</v>
      </c>
      <c r="H41" t="s">
        <v>210</v>
      </c>
      <c r="I41" t="s">
        <v>417</v>
      </c>
      <c r="J41" s="66">
        <v>5.94</v>
      </c>
      <c r="K41" t="s">
        <v>101</v>
      </c>
      <c r="L41" s="67">
        <v>3.85E-2</v>
      </c>
      <c r="M41" s="67">
        <v>-8.6E-3</v>
      </c>
      <c r="N41" s="66">
        <v>46538760.869999997</v>
      </c>
      <c r="O41" s="66">
        <v>135.22</v>
      </c>
      <c r="P41" s="66">
        <v>922.73702000000003</v>
      </c>
      <c r="Q41" s="66">
        <v>63852.449468414001</v>
      </c>
      <c r="R41" s="67">
        <v>1.7600000000000001E-2</v>
      </c>
      <c r="S41" s="67">
        <v>2.4500000000000001E-2</v>
      </c>
      <c r="T41" s="67">
        <v>2.7000000000000001E-3</v>
      </c>
    </row>
    <row r="42" spans="1:20">
      <c r="A42" t="s">
        <v>486</v>
      </c>
      <c r="B42" t="s">
        <v>487</v>
      </c>
      <c r="C42" t="s">
        <v>99</v>
      </c>
      <c r="D42" t="s">
        <v>122</v>
      </c>
      <c r="E42" t="s">
        <v>480</v>
      </c>
      <c r="F42" t="s">
        <v>481</v>
      </c>
      <c r="G42" t="s">
        <v>472</v>
      </c>
      <c r="H42" t="s">
        <v>210</v>
      </c>
      <c r="I42" t="s">
        <v>265</v>
      </c>
      <c r="J42" s="66">
        <v>5.67</v>
      </c>
      <c r="K42" t="s">
        <v>101</v>
      </c>
      <c r="L42" s="67">
        <v>0.01</v>
      </c>
      <c r="M42" s="67">
        <v>-9.1000000000000004E-3</v>
      </c>
      <c r="N42" s="66">
        <v>4564000</v>
      </c>
      <c r="O42" s="66">
        <v>112.38</v>
      </c>
      <c r="P42" s="66">
        <v>0</v>
      </c>
      <c r="Q42" s="66">
        <v>5129.0231999999996</v>
      </c>
      <c r="R42" s="67">
        <v>8.6E-3</v>
      </c>
      <c r="S42" s="67">
        <v>2E-3</v>
      </c>
      <c r="T42" s="67">
        <v>2.0000000000000001E-4</v>
      </c>
    </row>
    <row r="43" spans="1:20">
      <c r="A43" t="s">
        <v>488</v>
      </c>
      <c r="B43" t="s">
        <v>489</v>
      </c>
      <c r="C43" t="s">
        <v>99</v>
      </c>
      <c r="D43" t="s">
        <v>122</v>
      </c>
      <c r="E43" t="s">
        <v>490</v>
      </c>
      <c r="F43" t="s">
        <v>477</v>
      </c>
      <c r="G43" t="s">
        <v>491</v>
      </c>
      <c r="H43" t="s">
        <v>149</v>
      </c>
      <c r="I43" t="s">
        <v>265</v>
      </c>
      <c r="J43" s="66">
        <v>3.85</v>
      </c>
      <c r="K43" t="s">
        <v>101</v>
      </c>
      <c r="L43" s="67">
        <v>8.3000000000000001E-3</v>
      </c>
      <c r="M43" s="67">
        <v>-1.49E-2</v>
      </c>
      <c r="N43" s="66">
        <v>40223329</v>
      </c>
      <c r="O43" s="66">
        <v>113</v>
      </c>
      <c r="P43" s="66">
        <v>0</v>
      </c>
      <c r="Q43" s="66">
        <v>45452.361770000003</v>
      </c>
      <c r="R43" s="67">
        <v>2.63E-2</v>
      </c>
      <c r="S43" s="67">
        <v>1.7399999999999999E-2</v>
      </c>
      <c r="T43" s="67">
        <v>1.9E-3</v>
      </c>
    </row>
    <row r="44" spans="1:20">
      <c r="A44" t="s">
        <v>492</v>
      </c>
      <c r="B44" t="s">
        <v>493</v>
      </c>
      <c r="C44" t="s">
        <v>99</v>
      </c>
      <c r="D44" t="s">
        <v>122</v>
      </c>
      <c r="E44" t="s">
        <v>490</v>
      </c>
      <c r="F44" t="s">
        <v>477</v>
      </c>
      <c r="G44" t="s">
        <v>491</v>
      </c>
      <c r="H44" t="s">
        <v>149</v>
      </c>
      <c r="I44" t="s">
        <v>417</v>
      </c>
      <c r="J44" s="66">
        <v>7.79</v>
      </c>
      <c r="K44" t="s">
        <v>101</v>
      </c>
      <c r="L44" s="67">
        <v>1.6500000000000001E-2</v>
      </c>
      <c r="M44" s="67">
        <v>-3.5000000000000001E-3</v>
      </c>
      <c r="N44" s="66">
        <v>9222862</v>
      </c>
      <c r="O44" s="66">
        <v>120.8</v>
      </c>
      <c r="P44" s="66">
        <v>0</v>
      </c>
      <c r="Q44" s="66">
        <v>11141.217296000001</v>
      </c>
      <c r="R44" s="67">
        <v>4.4000000000000003E-3</v>
      </c>
      <c r="S44" s="67">
        <v>4.3E-3</v>
      </c>
      <c r="T44" s="67">
        <v>5.0000000000000001E-4</v>
      </c>
    </row>
    <row r="45" spans="1:20">
      <c r="A45" t="s">
        <v>494</v>
      </c>
      <c r="B45" t="s">
        <v>495</v>
      </c>
      <c r="C45" t="s">
        <v>99</v>
      </c>
      <c r="D45" t="s">
        <v>122</v>
      </c>
      <c r="E45" t="s">
        <v>496</v>
      </c>
      <c r="F45" t="s">
        <v>450</v>
      </c>
      <c r="G45" t="s">
        <v>472</v>
      </c>
      <c r="H45" t="s">
        <v>210</v>
      </c>
      <c r="I45" t="s">
        <v>265</v>
      </c>
      <c r="J45" s="66">
        <v>7.93</v>
      </c>
      <c r="K45" t="s">
        <v>101</v>
      </c>
      <c r="L45" s="67">
        <v>2.6499999999999999E-2</v>
      </c>
      <c r="M45" s="67">
        <v>-2.0000000000000001E-4</v>
      </c>
      <c r="N45" s="66">
        <v>4409255.9400000004</v>
      </c>
      <c r="O45" s="66">
        <v>129.97</v>
      </c>
      <c r="P45" s="66">
        <v>0</v>
      </c>
      <c r="Q45" s="66">
        <v>5730.709945218</v>
      </c>
      <c r="R45" s="67">
        <v>2.8999999999999998E-3</v>
      </c>
      <c r="S45" s="67">
        <v>2.2000000000000001E-3</v>
      </c>
      <c r="T45" s="67">
        <v>2.0000000000000001E-4</v>
      </c>
    </row>
    <row r="46" spans="1:20">
      <c r="A46" t="s">
        <v>497</v>
      </c>
      <c r="B46" t="s">
        <v>498</v>
      </c>
      <c r="C46" t="s">
        <v>99</v>
      </c>
      <c r="D46" t="s">
        <v>122</v>
      </c>
      <c r="E46" t="s">
        <v>499</v>
      </c>
      <c r="F46" t="s">
        <v>477</v>
      </c>
      <c r="G46" t="s">
        <v>472</v>
      </c>
      <c r="H46" t="s">
        <v>210</v>
      </c>
      <c r="I46" t="s">
        <v>500</v>
      </c>
      <c r="J46" s="66">
        <v>9.76</v>
      </c>
      <c r="K46" t="s">
        <v>101</v>
      </c>
      <c r="L46" s="67">
        <v>8.9999999999999993E-3</v>
      </c>
      <c r="M46" s="67">
        <v>6.1000000000000004E-3</v>
      </c>
      <c r="N46" s="66">
        <v>56373613</v>
      </c>
      <c r="O46" s="66">
        <v>103.74</v>
      </c>
      <c r="P46" s="66">
        <v>0</v>
      </c>
      <c r="Q46" s="66">
        <v>58481.986126199998</v>
      </c>
      <c r="R46" s="67">
        <v>2.9600000000000001E-2</v>
      </c>
      <c r="S46" s="67">
        <v>2.24E-2</v>
      </c>
      <c r="T46" s="67">
        <v>2.5000000000000001E-3</v>
      </c>
    </row>
    <row r="47" spans="1:20">
      <c r="A47" t="s">
        <v>501</v>
      </c>
      <c r="B47" t="s">
        <v>502</v>
      </c>
      <c r="C47" t="s">
        <v>99</v>
      </c>
      <c r="D47" t="s">
        <v>122</v>
      </c>
      <c r="E47" t="s">
        <v>499</v>
      </c>
      <c r="F47" t="s">
        <v>477</v>
      </c>
      <c r="G47" t="s">
        <v>491</v>
      </c>
      <c r="H47" t="s">
        <v>149</v>
      </c>
      <c r="I47" t="s">
        <v>417</v>
      </c>
      <c r="J47" s="66">
        <v>4.49</v>
      </c>
      <c r="K47" t="s">
        <v>101</v>
      </c>
      <c r="L47" s="67">
        <v>1.34E-2</v>
      </c>
      <c r="M47" s="67">
        <v>-8.5000000000000006E-3</v>
      </c>
      <c r="N47" s="66">
        <v>14232182.289999999</v>
      </c>
      <c r="O47" s="66">
        <v>114.4</v>
      </c>
      <c r="P47" s="66">
        <v>0</v>
      </c>
      <c r="Q47" s="66">
        <v>16281.61653976</v>
      </c>
      <c r="R47" s="67">
        <v>4.3E-3</v>
      </c>
      <c r="S47" s="67">
        <v>6.1999999999999998E-3</v>
      </c>
      <c r="T47" s="67">
        <v>6.9999999999999999E-4</v>
      </c>
    </row>
    <row r="48" spans="1:20">
      <c r="A48" t="s">
        <v>503</v>
      </c>
      <c r="B48" t="s">
        <v>504</v>
      </c>
      <c r="C48" t="s">
        <v>99</v>
      </c>
      <c r="D48" t="s">
        <v>122</v>
      </c>
      <c r="E48" t="s">
        <v>499</v>
      </c>
      <c r="F48" t="s">
        <v>477</v>
      </c>
      <c r="G48" t="s">
        <v>491</v>
      </c>
      <c r="H48" t="s">
        <v>149</v>
      </c>
      <c r="I48" t="s">
        <v>417</v>
      </c>
      <c r="J48" s="66">
        <v>4.6900000000000004</v>
      </c>
      <c r="K48" t="s">
        <v>101</v>
      </c>
      <c r="L48" s="67">
        <v>1.77E-2</v>
      </c>
      <c r="M48" s="67">
        <v>-7.9000000000000008E-3</v>
      </c>
      <c r="N48" s="66">
        <v>66809931</v>
      </c>
      <c r="O48" s="66">
        <v>115.6</v>
      </c>
      <c r="P48" s="66">
        <v>0</v>
      </c>
      <c r="Q48" s="66">
        <v>77232.280236000006</v>
      </c>
      <c r="R48" s="67">
        <v>2.06E-2</v>
      </c>
      <c r="S48" s="67">
        <v>2.9600000000000001E-2</v>
      </c>
      <c r="T48" s="67">
        <v>3.3E-3</v>
      </c>
    </row>
    <row r="49" spans="1:20">
      <c r="A49" t="s">
        <v>505</v>
      </c>
      <c r="B49" t="s">
        <v>506</v>
      </c>
      <c r="C49" t="s">
        <v>99</v>
      </c>
      <c r="D49" t="s">
        <v>122</v>
      </c>
      <c r="E49" t="s">
        <v>499</v>
      </c>
      <c r="F49" t="s">
        <v>477</v>
      </c>
      <c r="G49" t="s">
        <v>491</v>
      </c>
      <c r="H49" t="s">
        <v>149</v>
      </c>
      <c r="I49" t="s">
        <v>417</v>
      </c>
      <c r="J49" s="66">
        <v>8.17</v>
      </c>
      <c r="K49" t="s">
        <v>101</v>
      </c>
      <c r="L49" s="67">
        <v>2.4799999999999999E-2</v>
      </c>
      <c r="M49" s="67">
        <v>2.7000000000000001E-3</v>
      </c>
      <c r="N49" s="66">
        <v>1821297</v>
      </c>
      <c r="O49" s="66">
        <v>122.74</v>
      </c>
      <c r="P49" s="66">
        <v>0</v>
      </c>
      <c r="Q49" s="66">
        <v>2235.4599377999998</v>
      </c>
      <c r="R49" s="67">
        <v>8.9999999999999998E-4</v>
      </c>
      <c r="S49" s="67">
        <v>8.9999999999999998E-4</v>
      </c>
      <c r="T49" s="67">
        <v>1E-4</v>
      </c>
    </row>
    <row r="50" spans="1:20">
      <c r="A50" t="s">
        <v>507</v>
      </c>
      <c r="B50" t="s">
        <v>508</v>
      </c>
      <c r="C50" t="s">
        <v>99</v>
      </c>
      <c r="D50" t="s">
        <v>122</v>
      </c>
      <c r="E50" t="s">
        <v>499</v>
      </c>
      <c r="F50" t="s">
        <v>477</v>
      </c>
      <c r="G50" t="s">
        <v>472</v>
      </c>
      <c r="H50" t="s">
        <v>210</v>
      </c>
      <c r="I50" t="s">
        <v>265</v>
      </c>
      <c r="J50" s="66">
        <v>2.02</v>
      </c>
      <c r="K50" t="s">
        <v>101</v>
      </c>
      <c r="L50" s="67">
        <v>6.4999999999999997E-3</v>
      </c>
      <c r="M50" s="67">
        <v>-1.46E-2</v>
      </c>
      <c r="N50" s="66">
        <v>8511761.8800000008</v>
      </c>
      <c r="O50" s="66">
        <v>106.61</v>
      </c>
      <c r="P50" s="66">
        <v>28.142469999999999</v>
      </c>
      <c r="Q50" s="66">
        <v>9102.5318102679994</v>
      </c>
      <c r="R50" s="67">
        <v>1.41E-2</v>
      </c>
      <c r="S50" s="67">
        <v>3.5000000000000001E-3</v>
      </c>
      <c r="T50" s="67">
        <v>4.0000000000000002E-4</v>
      </c>
    </row>
    <row r="51" spans="1:20">
      <c r="A51" t="s">
        <v>509</v>
      </c>
      <c r="B51" t="s">
        <v>510</v>
      </c>
      <c r="C51" t="s">
        <v>99</v>
      </c>
      <c r="D51" t="s">
        <v>122</v>
      </c>
      <c r="E51" t="s">
        <v>499</v>
      </c>
      <c r="F51" t="s">
        <v>477</v>
      </c>
      <c r="G51" t="s">
        <v>472</v>
      </c>
      <c r="H51" t="s">
        <v>210</v>
      </c>
      <c r="I51" t="s">
        <v>500</v>
      </c>
      <c r="J51" s="66">
        <v>13.09</v>
      </c>
      <c r="K51" t="s">
        <v>101</v>
      </c>
      <c r="L51" s="67">
        <v>1.6899999999999998E-2</v>
      </c>
      <c r="M51" s="67">
        <v>1.41E-2</v>
      </c>
      <c r="N51" s="66">
        <v>41076539</v>
      </c>
      <c r="O51" s="66">
        <v>104.86</v>
      </c>
      <c r="P51" s="66">
        <v>0</v>
      </c>
      <c r="Q51" s="66">
        <v>43072.858795400003</v>
      </c>
      <c r="R51" s="67">
        <v>2.35E-2</v>
      </c>
      <c r="S51" s="67">
        <v>1.6500000000000001E-2</v>
      </c>
      <c r="T51" s="67">
        <v>1.8E-3</v>
      </c>
    </row>
    <row r="52" spans="1:20">
      <c r="A52" t="s">
        <v>511</v>
      </c>
      <c r="B52" t="s">
        <v>512</v>
      </c>
      <c r="C52" t="s">
        <v>99</v>
      </c>
      <c r="D52" t="s">
        <v>122</v>
      </c>
      <c r="E52" t="s">
        <v>462</v>
      </c>
      <c r="F52" t="s">
        <v>410</v>
      </c>
      <c r="G52" t="s">
        <v>472</v>
      </c>
      <c r="H52" t="s">
        <v>210</v>
      </c>
      <c r="I52" t="s">
        <v>417</v>
      </c>
      <c r="J52" s="66">
        <v>1.1599999999999999</v>
      </c>
      <c r="K52" t="s">
        <v>101</v>
      </c>
      <c r="L52" s="67">
        <v>4.2000000000000003E-2</v>
      </c>
      <c r="M52" s="67">
        <v>-1.6500000000000001E-2</v>
      </c>
      <c r="N52" s="66">
        <v>5646912.4800000004</v>
      </c>
      <c r="O52" s="66">
        <v>112.96</v>
      </c>
      <c r="P52" s="66">
        <v>0</v>
      </c>
      <c r="Q52" s="66">
        <v>6378.7523374080001</v>
      </c>
      <c r="R52" s="67">
        <v>8.5000000000000006E-3</v>
      </c>
      <c r="S52" s="67">
        <v>2.3999999999999998E-3</v>
      </c>
      <c r="T52" s="67">
        <v>2.9999999999999997E-4</v>
      </c>
    </row>
    <row r="53" spans="1:20">
      <c r="A53" t="s">
        <v>513</v>
      </c>
      <c r="B53" t="s">
        <v>514</v>
      </c>
      <c r="C53" t="s">
        <v>99</v>
      </c>
      <c r="D53" t="s">
        <v>122</v>
      </c>
      <c r="E53" t="s">
        <v>462</v>
      </c>
      <c r="F53" t="s">
        <v>410</v>
      </c>
      <c r="G53" t="s">
        <v>472</v>
      </c>
      <c r="H53" t="s">
        <v>210</v>
      </c>
      <c r="I53" t="s">
        <v>265</v>
      </c>
      <c r="J53" s="66">
        <v>0.68</v>
      </c>
      <c r="K53" t="s">
        <v>101</v>
      </c>
      <c r="L53" s="67">
        <v>0.04</v>
      </c>
      <c r="M53" s="67">
        <v>-1.47E-2</v>
      </c>
      <c r="N53" s="66">
        <v>8285907.3300000001</v>
      </c>
      <c r="O53" s="66">
        <v>113.81</v>
      </c>
      <c r="P53" s="66">
        <v>0</v>
      </c>
      <c r="Q53" s="66">
        <v>9430.1911322729993</v>
      </c>
      <c r="R53" s="67">
        <v>5.7000000000000002E-3</v>
      </c>
      <c r="S53" s="67">
        <v>3.5999999999999999E-3</v>
      </c>
      <c r="T53" s="67">
        <v>4.0000000000000002E-4</v>
      </c>
    </row>
    <row r="54" spans="1:20">
      <c r="A54" t="s">
        <v>515</v>
      </c>
      <c r="B54" t="s">
        <v>516</v>
      </c>
      <c r="C54" t="s">
        <v>99</v>
      </c>
      <c r="D54" t="s">
        <v>122</v>
      </c>
      <c r="E54" t="s">
        <v>517</v>
      </c>
      <c r="F54" t="s">
        <v>450</v>
      </c>
      <c r="G54" t="s">
        <v>472</v>
      </c>
      <c r="H54" t="s">
        <v>210</v>
      </c>
      <c r="I54" t="s">
        <v>518</v>
      </c>
      <c r="J54" s="66">
        <v>5.29</v>
      </c>
      <c r="K54" t="s">
        <v>101</v>
      </c>
      <c r="L54" s="67">
        <v>7.0000000000000001E-3</v>
      </c>
      <c r="M54" s="67">
        <v>-1.18E-2</v>
      </c>
      <c r="N54" s="66">
        <v>2742171</v>
      </c>
      <c r="O54" s="66">
        <v>111.42</v>
      </c>
      <c r="P54" s="66">
        <v>0</v>
      </c>
      <c r="Q54" s="66">
        <v>3055.3269282000001</v>
      </c>
      <c r="R54" s="67">
        <v>2.7400000000000001E-2</v>
      </c>
      <c r="S54" s="67">
        <v>1.1999999999999999E-3</v>
      </c>
      <c r="T54" s="67">
        <v>1E-4</v>
      </c>
    </row>
    <row r="55" spans="1:20">
      <c r="A55" t="s">
        <v>519</v>
      </c>
      <c r="B55" t="s">
        <v>520</v>
      </c>
      <c r="C55" t="s">
        <v>99</v>
      </c>
      <c r="D55" t="s">
        <v>122</v>
      </c>
      <c r="E55" t="s">
        <v>521</v>
      </c>
      <c r="F55" t="s">
        <v>477</v>
      </c>
      <c r="G55" t="s">
        <v>522</v>
      </c>
      <c r="H55" t="s">
        <v>210</v>
      </c>
      <c r="I55" t="s">
        <v>417</v>
      </c>
      <c r="J55" s="66">
        <v>6.24</v>
      </c>
      <c r="K55" t="s">
        <v>101</v>
      </c>
      <c r="L55" s="67">
        <v>1.14E-2</v>
      </c>
      <c r="M55" s="67">
        <v>-1.1999999999999999E-3</v>
      </c>
      <c r="N55" s="66">
        <v>5921811</v>
      </c>
      <c r="O55" s="66">
        <v>108.83</v>
      </c>
      <c r="P55" s="66">
        <v>67.975470000000001</v>
      </c>
      <c r="Q55" s="66">
        <v>6512.6823813000001</v>
      </c>
      <c r="R55" s="67">
        <v>2.8999999999999998E-3</v>
      </c>
      <c r="S55" s="67">
        <v>2.5000000000000001E-3</v>
      </c>
      <c r="T55" s="67">
        <v>2.9999999999999997E-4</v>
      </c>
    </row>
    <row r="56" spans="1:20">
      <c r="A56" t="s">
        <v>523</v>
      </c>
      <c r="B56" t="s">
        <v>524</v>
      </c>
      <c r="C56" t="s">
        <v>99</v>
      </c>
      <c r="D56" t="s">
        <v>122</v>
      </c>
      <c r="E56" t="s">
        <v>521</v>
      </c>
      <c r="F56" t="s">
        <v>477</v>
      </c>
      <c r="G56" t="s">
        <v>522</v>
      </c>
      <c r="H56" t="s">
        <v>210</v>
      </c>
      <c r="I56" t="s">
        <v>525</v>
      </c>
      <c r="J56" s="66">
        <v>0.75</v>
      </c>
      <c r="K56" t="s">
        <v>101</v>
      </c>
      <c r="L56" s="67">
        <v>4.8000000000000001E-2</v>
      </c>
      <c r="M56" s="67">
        <v>-1.3899999999999999E-2</v>
      </c>
      <c r="N56" s="66">
        <v>1960211.73</v>
      </c>
      <c r="O56" s="66">
        <v>110.4</v>
      </c>
      <c r="P56" s="66">
        <v>0</v>
      </c>
      <c r="Q56" s="66">
        <v>2164.07374992</v>
      </c>
      <c r="R56" s="67">
        <v>4.7999999999999996E-3</v>
      </c>
      <c r="S56" s="67">
        <v>8.0000000000000004E-4</v>
      </c>
      <c r="T56" s="67">
        <v>1E-4</v>
      </c>
    </row>
    <row r="57" spans="1:20">
      <c r="A57" t="s">
        <v>526</v>
      </c>
      <c r="B57" t="s">
        <v>527</v>
      </c>
      <c r="C57" t="s">
        <v>99</v>
      </c>
      <c r="D57" t="s">
        <v>122</v>
      </c>
      <c r="E57" t="s">
        <v>521</v>
      </c>
      <c r="F57" t="s">
        <v>477</v>
      </c>
      <c r="G57" t="s">
        <v>522</v>
      </c>
      <c r="H57" t="s">
        <v>210</v>
      </c>
      <c r="I57" t="s">
        <v>417</v>
      </c>
      <c r="J57" s="66">
        <v>3.91</v>
      </c>
      <c r="K57" t="s">
        <v>101</v>
      </c>
      <c r="L57" s="67">
        <v>3.2000000000000001E-2</v>
      </c>
      <c r="M57" s="67">
        <v>-4.1000000000000003E-3</v>
      </c>
      <c r="N57" s="66">
        <v>296430</v>
      </c>
      <c r="O57" s="66">
        <v>120.48</v>
      </c>
      <c r="P57" s="66">
        <v>0</v>
      </c>
      <c r="Q57" s="66">
        <v>357.13886400000001</v>
      </c>
      <c r="R57" s="67">
        <v>2.0000000000000001E-4</v>
      </c>
      <c r="S57" s="67">
        <v>1E-4</v>
      </c>
      <c r="T57" s="67">
        <v>0</v>
      </c>
    </row>
    <row r="58" spans="1:20">
      <c r="A58" t="s">
        <v>528</v>
      </c>
      <c r="B58" t="s">
        <v>529</v>
      </c>
      <c r="C58" t="s">
        <v>99</v>
      </c>
      <c r="D58" t="s">
        <v>122</v>
      </c>
      <c r="E58" t="s">
        <v>530</v>
      </c>
      <c r="F58" t="s">
        <v>477</v>
      </c>
      <c r="G58" t="s">
        <v>522</v>
      </c>
      <c r="H58" t="s">
        <v>210</v>
      </c>
      <c r="I58" t="s">
        <v>417</v>
      </c>
      <c r="J58" s="66">
        <v>7.29</v>
      </c>
      <c r="K58" t="s">
        <v>101</v>
      </c>
      <c r="L58" s="67">
        <v>6.4999999999999997E-3</v>
      </c>
      <c r="M58" s="67">
        <v>2.3999999999999998E-3</v>
      </c>
      <c r="N58" s="66">
        <v>22631</v>
      </c>
      <c r="O58" s="66">
        <v>105.01</v>
      </c>
      <c r="P58" s="66">
        <v>0</v>
      </c>
      <c r="Q58" s="66">
        <v>23.764813100000001</v>
      </c>
      <c r="R58" s="67">
        <v>0</v>
      </c>
      <c r="S58" s="67">
        <v>0</v>
      </c>
      <c r="T58" s="67">
        <v>0</v>
      </c>
    </row>
    <row r="59" spans="1:20">
      <c r="A59" t="s">
        <v>531</v>
      </c>
      <c r="B59" t="s">
        <v>532</v>
      </c>
      <c r="C59" t="s">
        <v>99</v>
      </c>
      <c r="D59" t="s">
        <v>122</v>
      </c>
      <c r="E59" t="s">
        <v>530</v>
      </c>
      <c r="F59" t="s">
        <v>477</v>
      </c>
      <c r="G59" t="s">
        <v>522</v>
      </c>
      <c r="H59" t="s">
        <v>210</v>
      </c>
      <c r="I59" t="s">
        <v>417</v>
      </c>
      <c r="J59" s="66">
        <v>3.67</v>
      </c>
      <c r="K59" t="s">
        <v>101</v>
      </c>
      <c r="L59" s="67">
        <v>2.3400000000000001E-2</v>
      </c>
      <c r="M59" s="67">
        <v>-9.7000000000000003E-3</v>
      </c>
      <c r="N59" s="66">
        <v>11716332.810000001</v>
      </c>
      <c r="O59" s="66">
        <v>116.31</v>
      </c>
      <c r="P59" s="66">
        <v>0</v>
      </c>
      <c r="Q59" s="66">
        <v>13627.266691311001</v>
      </c>
      <c r="R59" s="67">
        <v>3.5999999999999999E-3</v>
      </c>
      <c r="S59" s="67">
        <v>5.1999999999999998E-3</v>
      </c>
      <c r="T59" s="67">
        <v>5.9999999999999995E-4</v>
      </c>
    </row>
    <row r="60" spans="1:20">
      <c r="A60" t="s">
        <v>533</v>
      </c>
      <c r="B60" t="s">
        <v>534</v>
      </c>
      <c r="C60" t="s">
        <v>99</v>
      </c>
      <c r="D60" t="s">
        <v>122</v>
      </c>
      <c r="E60" t="s">
        <v>535</v>
      </c>
      <c r="F60" t="s">
        <v>477</v>
      </c>
      <c r="G60" t="s">
        <v>522</v>
      </c>
      <c r="H60" t="s">
        <v>210</v>
      </c>
      <c r="I60" t="s">
        <v>536</v>
      </c>
      <c r="J60" s="66">
        <v>6.08</v>
      </c>
      <c r="K60" t="s">
        <v>101</v>
      </c>
      <c r="L60" s="67">
        <v>7.7999999999999996E-3</v>
      </c>
      <c r="M60" s="67">
        <v>-3.0999999999999999E-3</v>
      </c>
      <c r="N60" s="66">
        <v>1100829</v>
      </c>
      <c r="O60" s="66">
        <v>108.2</v>
      </c>
      <c r="P60" s="66">
        <v>0</v>
      </c>
      <c r="Q60" s="66">
        <v>1191.096978</v>
      </c>
      <c r="R60" s="67">
        <v>2.5000000000000001E-3</v>
      </c>
      <c r="S60" s="67">
        <v>5.0000000000000001E-4</v>
      </c>
      <c r="T60" s="67">
        <v>1E-4</v>
      </c>
    </row>
    <row r="61" spans="1:20">
      <c r="A61" t="s">
        <v>537</v>
      </c>
      <c r="B61" t="s">
        <v>538</v>
      </c>
      <c r="C61" t="s">
        <v>99</v>
      </c>
      <c r="D61" t="s">
        <v>122</v>
      </c>
      <c r="E61" t="s">
        <v>535</v>
      </c>
      <c r="F61" t="s">
        <v>477</v>
      </c>
      <c r="G61" t="s">
        <v>522</v>
      </c>
      <c r="H61" t="s">
        <v>210</v>
      </c>
      <c r="I61" t="s">
        <v>539</v>
      </c>
      <c r="J61" s="66">
        <v>4.99</v>
      </c>
      <c r="K61" t="s">
        <v>101</v>
      </c>
      <c r="L61" s="67">
        <v>1.8200000000000001E-2</v>
      </c>
      <c r="M61" s="67">
        <v>-7.0000000000000001E-3</v>
      </c>
      <c r="N61" s="66">
        <v>1222000.26</v>
      </c>
      <c r="O61" s="66">
        <v>116.54</v>
      </c>
      <c r="P61" s="66">
        <v>0</v>
      </c>
      <c r="Q61" s="66">
        <v>1424.119103004</v>
      </c>
      <c r="R61" s="67">
        <v>2.8999999999999998E-3</v>
      </c>
      <c r="S61" s="67">
        <v>5.0000000000000001E-4</v>
      </c>
      <c r="T61" s="67">
        <v>1E-4</v>
      </c>
    </row>
    <row r="62" spans="1:20">
      <c r="A62" t="s">
        <v>540</v>
      </c>
      <c r="B62" t="s">
        <v>541</v>
      </c>
      <c r="C62" t="s">
        <v>99</v>
      </c>
      <c r="D62" t="s">
        <v>122</v>
      </c>
      <c r="E62" t="s">
        <v>535</v>
      </c>
      <c r="F62" t="s">
        <v>477</v>
      </c>
      <c r="G62" t="s">
        <v>522</v>
      </c>
      <c r="H62" t="s">
        <v>210</v>
      </c>
      <c r="I62" t="s">
        <v>542</v>
      </c>
      <c r="J62" s="66">
        <v>5.95</v>
      </c>
      <c r="K62" t="s">
        <v>101</v>
      </c>
      <c r="L62" s="67">
        <v>6.8999999999999999E-3</v>
      </c>
      <c r="M62" s="67">
        <v>-5.7000000000000002E-3</v>
      </c>
      <c r="N62" s="66">
        <v>4621440</v>
      </c>
      <c r="O62" s="66">
        <v>109.78</v>
      </c>
      <c r="P62" s="66">
        <v>0</v>
      </c>
      <c r="Q62" s="66">
        <v>5073.4168319999999</v>
      </c>
      <c r="R62" s="67">
        <v>2.46E-2</v>
      </c>
      <c r="S62" s="67">
        <v>1.9E-3</v>
      </c>
      <c r="T62" s="67">
        <v>2.0000000000000001E-4</v>
      </c>
    </row>
    <row r="63" spans="1:20">
      <c r="A63" t="s">
        <v>543</v>
      </c>
      <c r="B63" t="s">
        <v>544</v>
      </c>
      <c r="C63" t="s">
        <v>99</v>
      </c>
      <c r="D63" t="s">
        <v>122</v>
      </c>
      <c r="E63" t="s">
        <v>535</v>
      </c>
      <c r="F63" t="s">
        <v>477</v>
      </c>
      <c r="G63" t="s">
        <v>522</v>
      </c>
      <c r="H63" t="s">
        <v>210</v>
      </c>
      <c r="I63" t="s">
        <v>545</v>
      </c>
      <c r="J63" s="66">
        <v>3.75</v>
      </c>
      <c r="K63" t="s">
        <v>101</v>
      </c>
      <c r="L63" s="67">
        <v>2E-3</v>
      </c>
      <c r="M63" s="67">
        <v>-8.8000000000000005E-3</v>
      </c>
      <c r="N63" s="66">
        <v>4103804.28</v>
      </c>
      <c r="O63" s="66">
        <v>105.47</v>
      </c>
      <c r="P63" s="66">
        <v>0</v>
      </c>
      <c r="Q63" s="66">
        <v>4328.282374116</v>
      </c>
      <c r="R63" s="67">
        <v>1.14E-2</v>
      </c>
      <c r="S63" s="67">
        <v>1.6999999999999999E-3</v>
      </c>
      <c r="T63" s="67">
        <v>2.0000000000000001E-4</v>
      </c>
    </row>
    <row r="64" spans="1:20">
      <c r="A64" t="s">
        <v>546</v>
      </c>
      <c r="B64" t="s">
        <v>547</v>
      </c>
      <c r="C64" t="s">
        <v>99</v>
      </c>
      <c r="D64" t="s">
        <v>122</v>
      </c>
      <c r="E64" t="s">
        <v>535</v>
      </c>
      <c r="F64" t="s">
        <v>477</v>
      </c>
      <c r="G64" t="s">
        <v>522</v>
      </c>
      <c r="H64" t="s">
        <v>210</v>
      </c>
      <c r="I64" t="s">
        <v>548</v>
      </c>
      <c r="J64" s="66">
        <v>5.87</v>
      </c>
      <c r="K64" t="s">
        <v>101</v>
      </c>
      <c r="L64" s="67">
        <v>6.8999999999999999E-3</v>
      </c>
      <c r="M64" s="67">
        <v>-4.0000000000000001E-3</v>
      </c>
      <c r="N64" s="66">
        <v>5164118.4000000004</v>
      </c>
      <c r="O64" s="66">
        <v>109.02</v>
      </c>
      <c r="P64" s="66">
        <v>0</v>
      </c>
      <c r="Q64" s="66">
        <v>5629.9218796799996</v>
      </c>
      <c r="R64" s="67">
        <v>2.4500000000000001E-2</v>
      </c>
      <c r="S64" s="67">
        <v>2.2000000000000001E-3</v>
      </c>
      <c r="T64" s="67">
        <v>2.0000000000000001E-4</v>
      </c>
    </row>
    <row r="65" spans="1:20">
      <c r="A65" t="s">
        <v>549</v>
      </c>
      <c r="B65" t="s">
        <v>550</v>
      </c>
      <c r="C65" t="s">
        <v>99</v>
      </c>
      <c r="D65" t="s">
        <v>122</v>
      </c>
      <c r="E65" t="s">
        <v>551</v>
      </c>
      <c r="F65" t="s">
        <v>477</v>
      </c>
      <c r="G65" t="s">
        <v>522</v>
      </c>
      <c r="H65" t="s">
        <v>210</v>
      </c>
      <c r="I65" t="s">
        <v>417</v>
      </c>
      <c r="J65" s="66">
        <v>5.4</v>
      </c>
      <c r="K65" t="s">
        <v>101</v>
      </c>
      <c r="L65" s="67">
        <v>5.0000000000000001E-3</v>
      </c>
      <c r="M65" s="67">
        <v>-5.4999999999999997E-3</v>
      </c>
      <c r="N65" s="66">
        <v>22082</v>
      </c>
      <c r="O65" s="66">
        <v>108.36</v>
      </c>
      <c r="P65" s="66">
        <v>0</v>
      </c>
      <c r="Q65" s="66">
        <v>23.928055199999999</v>
      </c>
      <c r="R65" s="67">
        <v>0</v>
      </c>
      <c r="S65" s="67">
        <v>0</v>
      </c>
      <c r="T65" s="67">
        <v>0</v>
      </c>
    </row>
    <row r="66" spans="1:20">
      <c r="A66" t="s">
        <v>552</v>
      </c>
      <c r="B66" t="s">
        <v>553</v>
      </c>
      <c r="C66" t="s">
        <v>99</v>
      </c>
      <c r="D66" t="s">
        <v>122</v>
      </c>
      <c r="E66" t="s">
        <v>551</v>
      </c>
      <c r="F66" t="s">
        <v>477</v>
      </c>
      <c r="G66" t="s">
        <v>522</v>
      </c>
      <c r="H66" t="s">
        <v>210</v>
      </c>
      <c r="I66" t="s">
        <v>417</v>
      </c>
      <c r="J66" s="66">
        <v>2.46</v>
      </c>
      <c r="K66" t="s">
        <v>101</v>
      </c>
      <c r="L66" s="67">
        <v>4.7500000000000001E-2</v>
      </c>
      <c r="M66" s="67">
        <v>-1.37E-2</v>
      </c>
      <c r="N66" s="66">
        <v>10256075.279999999</v>
      </c>
      <c r="O66" s="66">
        <v>143.52000000000001</v>
      </c>
      <c r="P66" s="66">
        <v>0</v>
      </c>
      <c r="Q66" s="66">
        <v>14719.519241856</v>
      </c>
      <c r="R66" s="67">
        <v>6.4999999999999997E-3</v>
      </c>
      <c r="S66" s="67">
        <v>5.5999999999999999E-3</v>
      </c>
      <c r="T66" s="67">
        <v>5.9999999999999995E-4</v>
      </c>
    </row>
    <row r="67" spans="1:20">
      <c r="A67" t="s">
        <v>554</v>
      </c>
      <c r="B67" t="s">
        <v>555</v>
      </c>
      <c r="C67" t="s">
        <v>99</v>
      </c>
      <c r="D67" t="s">
        <v>122</v>
      </c>
      <c r="E67" t="s">
        <v>556</v>
      </c>
      <c r="F67" t="s">
        <v>557</v>
      </c>
      <c r="G67" t="s">
        <v>522</v>
      </c>
      <c r="H67" t="s">
        <v>210</v>
      </c>
      <c r="I67" t="s">
        <v>558</v>
      </c>
      <c r="J67" s="66">
        <v>5.31</v>
      </c>
      <c r="K67" t="s">
        <v>101</v>
      </c>
      <c r="L67" s="67">
        <v>1.0800000000000001E-2</v>
      </c>
      <c r="M67" s="67">
        <v>-3.3E-3</v>
      </c>
      <c r="N67" s="66">
        <v>1790224</v>
      </c>
      <c r="O67" s="66">
        <v>110.23</v>
      </c>
      <c r="P67" s="66">
        <v>0</v>
      </c>
      <c r="Q67" s="66">
        <v>1973.3639152000001</v>
      </c>
      <c r="R67" s="67">
        <v>5.4999999999999997E-3</v>
      </c>
      <c r="S67" s="67">
        <v>8.0000000000000004E-4</v>
      </c>
      <c r="T67" s="67">
        <v>1E-4</v>
      </c>
    </row>
    <row r="68" spans="1:20">
      <c r="A68" t="s">
        <v>559</v>
      </c>
      <c r="B68" t="s">
        <v>560</v>
      </c>
      <c r="C68" t="s">
        <v>99</v>
      </c>
      <c r="D68" t="s">
        <v>122</v>
      </c>
      <c r="E68" t="s">
        <v>561</v>
      </c>
      <c r="F68" t="s">
        <v>562</v>
      </c>
      <c r="G68" t="s">
        <v>522</v>
      </c>
      <c r="H68" t="s">
        <v>210</v>
      </c>
      <c r="I68" t="s">
        <v>563</v>
      </c>
      <c r="J68" s="66">
        <v>0.25</v>
      </c>
      <c r="K68" t="s">
        <v>101</v>
      </c>
      <c r="L68" s="67">
        <v>4.65E-2</v>
      </c>
      <c r="M68" s="67">
        <v>-2.3E-2</v>
      </c>
      <c r="N68" s="66">
        <v>100000.02</v>
      </c>
      <c r="O68" s="66">
        <v>129.80000000000001</v>
      </c>
      <c r="P68" s="66">
        <v>0</v>
      </c>
      <c r="Q68" s="66">
        <v>129.80002596</v>
      </c>
      <c r="R68" s="67">
        <v>3.8999999999999998E-3</v>
      </c>
      <c r="S68" s="67">
        <v>0</v>
      </c>
      <c r="T68" s="67">
        <v>0</v>
      </c>
    </row>
    <row r="69" spans="1:20">
      <c r="A69" t="s">
        <v>564</v>
      </c>
      <c r="B69" t="s">
        <v>565</v>
      </c>
      <c r="C69" t="s">
        <v>99</v>
      </c>
      <c r="D69" t="s">
        <v>122</v>
      </c>
      <c r="E69" t="s">
        <v>566</v>
      </c>
      <c r="F69" t="s">
        <v>477</v>
      </c>
      <c r="G69" t="s">
        <v>522</v>
      </c>
      <c r="H69" t="s">
        <v>210</v>
      </c>
      <c r="I69" t="s">
        <v>567</v>
      </c>
      <c r="J69" s="66">
        <v>5.68</v>
      </c>
      <c r="K69" t="s">
        <v>101</v>
      </c>
      <c r="L69" s="67">
        <v>2.81E-2</v>
      </c>
      <c r="M69" s="67">
        <v>-3.8999999999999998E-3</v>
      </c>
      <c r="N69" s="66">
        <v>271189.95</v>
      </c>
      <c r="O69" s="66">
        <v>123.75</v>
      </c>
      <c r="P69" s="66">
        <v>0</v>
      </c>
      <c r="Q69" s="66">
        <v>335.59756312500002</v>
      </c>
      <c r="R69" s="67">
        <v>5.9999999999999995E-4</v>
      </c>
      <c r="S69" s="67">
        <v>1E-4</v>
      </c>
      <c r="T69" s="67">
        <v>0</v>
      </c>
    </row>
    <row r="70" spans="1:20">
      <c r="A70" t="s">
        <v>568</v>
      </c>
      <c r="B70" t="s">
        <v>569</v>
      </c>
      <c r="C70" t="s">
        <v>99</v>
      </c>
      <c r="D70" t="s">
        <v>122</v>
      </c>
      <c r="E70" t="s">
        <v>566</v>
      </c>
      <c r="F70" t="s">
        <v>477</v>
      </c>
      <c r="G70" t="s">
        <v>522</v>
      </c>
      <c r="H70" t="s">
        <v>210</v>
      </c>
      <c r="I70" t="s">
        <v>417</v>
      </c>
      <c r="J70" s="66">
        <v>2.21</v>
      </c>
      <c r="K70" t="s">
        <v>101</v>
      </c>
      <c r="L70" s="67">
        <v>2.8500000000000001E-2</v>
      </c>
      <c r="M70" s="67">
        <v>-1.37E-2</v>
      </c>
      <c r="N70" s="66">
        <v>6119477</v>
      </c>
      <c r="O70" s="66">
        <v>115.89</v>
      </c>
      <c r="P70" s="66">
        <v>0</v>
      </c>
      <c r="Q70" s="66">
        <v>7091.8618952999996</v>
      </c>
      <c r="R70" s="67">
        <v>7.7999999999999996E-3</v>
      </c>
      <c r="S70" s="67">
        <v>2.7000000000000001E-3</v>
      </c>
      <c r="T70" s="67">
        <v>2.9999999999999997E-4</v>
      </c>
    </row>
    <row r="71" spans="1:20">
      <c r="A71" t="s">
        <v>570</v>
      </c>
      <c r="B71" t="s">
        <v>571</v>
      </c>
      <c r="C71" t="s">
        <v>99</v>
      </c>
      <c r="D71" t="s">
        <v>122</v>
      </c>
      <c r="E71" t="s">
        <v>566</v>
      </c>
      <c r="F71" t="s">
        <v>477</v>
      </c>
      <c r="G71" t="s">
        <v>522</v>
      </c>
      <c r="H71" t="s">
        <v>210</v>
      </c>
      <c r="I71" t="s">
        <v>572</v>
      </c>
      <c r="J71" s="66">
        <v>4.63</v>
      </c>
      <c r="K71" t="s">
        <v>101</v>
      </c>
      <c r="L71" s="67">
        <v>2.5999999999999999E-2</v>
      </c>
      <c r="M71" s="67">
        <v>-6.7999999999999996E-3</v>
      </c>
      <c r="N71" s="66">
        <v>5947963.5800000001</v>
      </c>
      <c r="O71" s="66">
        <v>119.77</v>
      </c>
      <c r="P71" s="66">
        <v>0</v>
      </c>
      <c r="Q71" s="66">
        <v>7123.8759797659995</v>
      </c>
      <c r="R71" s="67">
        <v>1.46E-2</v>
      </c>
      <c r="S71" s="67">
        <v>2.7000000000000001E-3</v>
      </c>
      <c r="T71" s="67">
        <v>2.9999999999999997E-4</v>
      </c>
    </row>
    <row r="72" spans="1:20">
      <c r="A72" t="s">
        <v>573</v>
      </c>
      <c r="B72" t="s">
        <v>574</v>
      </c>
      <c r="C72" t="s">
        <v>99</v>
      </c>
      <c r="D72" t="s">
        <v>122</v>
      </c>
      <c r="E72" t="s">
        <v>566</v>
      </c>
      <c r="F72" t="s">
        <v>477</v>
      </c>
      <c r="G72" t="s">
        <v>522</v>
      </c>
      <c r="H72" t="s">
        <v>210</v>
      </c>
      <c r="I72" t="s">
        <v>575</v>
      </c>
      <c r="J72" s="66">
        <v>4.25</v>
      </c>
      <c r="K72" t="s">
        <v>101</v>
      </c>
      <c r="L72" s="67">
        <v>2.4E-2</v>
      </c>
      <c r="M72" s="67">
        <v>-1.04E-2</v>
      </c>
      <c r="N72" s="66">
        <v>2037890.28</v>
      </c>
      <c r="O72" s="66">
        <v>118.66</v>
      </c>
      <c r="P72" s="66">
        <v>0</v>
      </c>
      <c r="Q72" s="66">
        <v>2418.160606248</v>
      </c>
      <c r="R72" s="67">
        <v>3.8E-3</v>
      </c>
      <c r="S72" s="67">
        <v>8.9999999999999998E-4</v>
      </c>
      <c r="T72" s="67">
        <v>1E-4</v>
      </c>
    </row>
    <row r="73" spans="1:20">
      <c r="A73" t="s">
        <v>576</v>
      </c>
      <c r="B73" t="s">
        <v>577</v>
      </c>
      <c r="C73" t="s">
        <v>99</v>
      </c>
      <c r="D73" t="s">
        <v>122</v>
      </c>
      <c r="E73" t="s">
        <v>578</v>
      </c>
      <c r="F73" t="s">
        <v>477</v>
      </c>
      <c r="G73" t="s">
        <v>522</v>
      </c>
      <c r="H73" t="s">
        <v>210</v>
      </c>
      <c r="I73" t="s">
        <v>265</v>
      </c>
      <c r="J73" s="66">
        <v>4.1399999999999997</v>
      </c>
      <c r="K73" t="s">
        <v>101</v>
      </c>
      <c r="L73" s="67">
        <v>2.1499999999999998E-2</v>
      </c>
      <c r="M73" s="67">
        <v>-8.0000000000000002E-3</v>
      </c>
      <c r="N73" s="66">
        <v>4407105.76</v>
      </c>
      <c r="O73" s="66">
        <v>118.59</v>
      </c>
      <c r="P73" s="66">
        <v>0</v>
      </c>
      <c r="Q73" s="66">
        <v>5226.3867207840003</v>
      </c>
      <c r="R73" s="67">
        <v>3.3999999999999998E-3</v>
      </c>
      <c r="S73" s="67">
        <v>2E-3</v>
      </c>
      <c r="T73" s="67">
        <v>2.0000000000000001E-4</v>
      </c>
    </row>
    <row r="74" spans="1:20">
      <c r="A74" t="s">
        <v>579</v>
      </c>
      <c r="B74" t="s">
        <v>580</v>
      </c>
      <c r="C74" t="s">
        <v>99</v>
      </c>
      <c r="D74" t="s">
        <v>122</v>
      </c>
      <c r="E74" t="s">
        <v>578</v>
      </c>
      <c r="F74" t="s">
        <v>477</v>
      </c>
      <c r="G74" t="s">
        <v>522</v>
      </c>
      <c r="H74" t="s">
        <v>210</v>
      </c>
      <c r="I74" t="s">
        <v>265</v>
      </c>
      <c r="J74" s="66">
        <v>6.83</v>
      </c>
      <c r="K74" t="s">
        <v>101</v>
      </c>
      <c r="L74" s="67">
        <v>1.43E-2</v>
      </c>
      <c r="M74" s="67">
        <v>1.1000000000000001E-3</v>
      </c>
      <c r="N74" s="66">
        <v>3547167.96</v>
      </c>
      <c r="O74" s="66">
        <v>112.16</v>
      </c>
      <c r="P74" s="66">
        <v>0</v>
      </c>
      <c r="Q74" s="66">
        <v>3978.5035839359998</v>
      </c>
      <c r="R74" s="67">
        <v>8.5000000000000006E-3</v>
      </c>
      <c r="S74" s="67">
        <v>1.5E-3</v>
      </c>
      <c r="T74" s="67">
        <v>2.0000000000000001E-4</v>
      </c>
    </row>
    <row r="75" spans="1:20">
      <c r="A75" t="s">
        <v>581</v>
      </c>
      <c r="B75" t="s">
        <v>582</v>
      </c>
      <c r="C75" t="s">
        <v>99</v>
      </c>
      <c r="D75" t="s">
        <v>122</v>
      </c>
      <c r="E75" t="s">
        <v>578</v>
      </c>
      <c r="F75" t="s">
        <v>477</v>
      </c>
      <c r="G75" t="s">
        <v>522</v>
      </c>
      <c r="H75" t="s">
        <v>210</v>
      </c>
      <c r="I75" t="s">
        <v>583</v>
      </c>
      <c r="J75" s="66">
        <v>4.8600000000000003</v>
      </c>
      <c r="K75" t="s">
        <v>101</v>
      </c>
      <c r="L75" s="67">
        <v>2.35E-2</v>
      </c>
      <c r="M75" s="67">
        <v>-4.3E-3</v>
      </c>
      <c r="N75" s="66">
        <v>23376036.370000001</v>
      </c>
      <c r="O75" s="66">
        <v>119.6</v>
      </c>
      <c r="P75" s="66">
        <v>555.89059999999995</v>
      </c>
      <c r="Q75" s="66">
        <v>28513.63009852</v>
      </c>
      <c r="R75" s="67">
        <v>3.0800000000000001E-2</v>
      </c>
      <c r="S75" s="67">
        <v>1.09E-2</v>
      </c>
      <c r="T75" s="67">
        <v>1.1999999999999999E-3</v>
      </c>
    </row>
    <row r="76" spans="1:20">
      <c r="A76" t="s">
        <v>584</v>
      </c>
      <c r="B76" t="s">
        <v>585</v>
      </c>
      <c r="C76" t="s">
        <v>99</v>
      </c>
      <c r="D76" t="s">
        <v>122</v>
      </c>
      <c r="E76" t="s">
        <v>578</v>
      </c>
      <c r="F76" t="s">
        <v>477</v>
      </c>
      <c r="G76" t="s">
        <v>522</v>
      </c>
      <c r="H76" t="s">
        <v>210</v>
      </c>
      <c r="I76" t="s">
        <v>417</v>
      </c>
      <c r="J76" s="66">
        <v>3.52</v>
      </c>
      <c r="K76" t="s">
        <v>101</v>
      </c>
      <c r="L76" s="67">
        <v>1.7600000000000001E-2</v>
      </c>
      <c r="M76" s="67">
        <v>-9.5999999999999992E-3</v>
      </c>
      <c r="N76" s="66">
        <v>2634676.92</v>
      </c>
      <c r="O76" s="66">
        <v>114.68</v>
      </c>
      <c r="P76" s="66">
        <v>0</v>
      </c>
      <c r="Q76" s="66">
        <v>3021.4474918559999</v>
      </c>
      <c r="R76" s="67">
        <v>1.9E-3</v>
      </c>
      <c r="S76" s="67">
        <v>1.1999999999999999E-3</v>
      </c>
      <c r="T76" s="67">
        <v>1E-4</v>
      </c>
    </row>
    <row r="77" spans="1:20">
      <c r="A77" t="s">
        <v>586</v>
      </c>
      <c r="B77" t="s">
        <v>587</v>
      </c>
      <c r="C77" t="s">
        <v>99</v>
      </c>
      <c r="D77" t="s">
        <v>122</v>
      </c>
      <c r="E77" t="s">
        <v>578</v>
      </c>
      <c r="F77" t="s">
        <v>477</v>
      </c>
      <c r="G77" t="s">
        <v>522</v>
      </c>
      <c r="H77" t="s">
        <v>210</v>
      </c>
      <c r="I77" t="s">
        <v>588</v>
      </c>
      <c r="J77" s="66">
        <v>0.25</v>
      </c>
      <c r="K77" t="s">
        <v>101</v>
      </c>
      <c r="L77" s="67">
        <v>2.5499999999999998E-2</v>
      </c>
      <c r="M77" s="67">
        <v>5.5999999999999999E-3</v>
      </c>
      <c r="N77" s="66">
        <v>4792941.91</v>
      </c>
      <c r="O77" s="66">
        <v>104.58</v>
      </c>
      <c r="P77" s="66">
        <v>0</v>
      </c>
      <c r="Q77" s="66">
        <v>5012.4586494779996</v>
      </c>
      <c r="R77" s="67">
        <v>4.4999999999999997E-3</v>
      </c>
      <c r="S77" s="67">
        <v>1.9E-3</v>
      </c>
      <c r="T77" s="67">
        <v>2.0000000000000001E-4</v>
      </c>
    </row>
    <row r="78" spans="1:20">
      <c r="A78" t="s">
        <v>589</v>
      </c>
      <c r="B78" t="s">
        <v>590</v>
      </c>
      <c r="C78" t="s">
        <v>99</v>
      </c>
      <c r="D78" t="s">
        <v>122</v>
      </c>
      <c r="E78" t="s">
        <v>578</v>
      </c>
      <c r="F78" t="s">
        <v>477</v>
      </c>
      <c r="G78" t="s">
        <v>522</v>
      </c>
      <c r="H78" t="s">
        <v>210</v>
      </c>
      <c r="I78" t="s">
        <v>591</v>
      </c>
      <c r="J78" s="66">
        <v>6.18</v>
      </c>
      <c r="K78" t="s">
        <v>101</v>
      </c>
      <c r="L78" s="67">
        <v>6.4999999999999997E-3</v>
      </c>
      <c r="M78" s="67">
        <v>-2.3E-3</v>
      </c>
      <c r="N78" s="66">
        <v>3555881.55</v>
      </c>
      <c r="O78" s="66">
        <v>107.85</v>
      </c>
      <c r="P78" s="66">
        <v>0</v>
      </c>
      <c r="Q78" s="66">
        <v>3835.0182516750001</v>
      </c>
      <c r="R78" s="67">
        <v>9.1999999999999998E-3</v>
      </c>
      <c r="S78" s="67">
        <v>1.5E-3</v>
      </c>
      <c r="T78" s="67">
        <v>2.0000000000000001E-4</v>
      </c>
    </row>
    <row r="79" spans="1:20">
      <c r="A79" t="s">
        <v>592</v>
      </c>
      <c r="B79" t="s">
        <v>593</v>
      </c>
      <c r="C79" t="s">
        <v>99</v>
      </c>
      <c r="D79" t="s">
        <v>122</v>
      </c>
      <c r="E79" t="s">
        <v>578</v>
      </c>
      <c r="F79" t="s">
        <v>477</v>
      </c>
      <c r="G79" t="s">
        <v>522</v>
      </c>
      <c r="H79" t="s">
        <v>210</v>
      </c>
      <c r="I79" t="s">
        <v>594</v>
      </c>
      <c r="J79" s="66">
        <v>7.5</v>
      </c>
      <c r="K79" t="s">
        <v>101</v>
      </c>
      <c r="L79" s="67">
        <v>2.5000000000000001E-3</v>
      </c>
      <c r="M79" s="67">
        <v>-1E-4</v>
      </c>
      <c r="N79" s="66">
        <v>13475000</v>
      </c>
      <c r="O79" s="66">
        <v>102.29</v>
      </c>
      <c r="P79" s="66">
        <v>0</v>
      </c>
      <c r="Q79" s="66">
        <v>13783.577499999999</v>
      </c>
      <c r="R79" s="67">
        <v>1.21E-2</v>
      </c>
      <c r="S79" s="67">
        <v>5.3E-3</v>
      </c>
      <c r="T79" s="67">
        <v>5.9999999999999995E-4</v>
      </c>
    </row>
    <row r="80" spans="1:20">
      <c r="A80" t="s">
        <v>595</v>
      </c>
      <c r="B80" t="s">
        <v>596</v>
      </c>
      <c r="C80" t="s">
        <v>99</v>
      </c>
      <c r="D80" t="s">
        <v>122</v>
      </c>
      <c r="E80" t="s">
        <v>597</v>
      </c>
      <c r="F80" t="s">
        <v>477</v>
      </c>
      <c r="G80" t="s">
        <v>522</v>
      </c>
      <c r="H80" t="s">
        <v>210</v>
      </c>
      <c r="I80" t="s">
        <v>417</v>
      </c>
      <c r="J80" s="66">
        <v>5.95</v>
      </c>
      <c r="K80" t="s">
        <v>101</v>
      </c>
      <c r="L80" s="67">
        <v>3.5000000000000003E-2</v>
      </c>
      <c r="M80" s="67">
        <v>-3.7000000000000002E-3</v>
      </c>
      <c r="N80" s="66">
        <v>6899984.4400000004</v>
      </c>
      <c r="O80" s="66">
        <v>129.97</v>
      </c>
      <c r="P80" s="66">
        <v>0</v>
      </c>
      <c r="Q80" s="66">
        <v>8967.9097766680006</v>
      </c>
      <c r="R80" s="67">
        <v>8.8000000000000005E-3</v>
      </c>
      <c r="S80" s="67">
        <v>3.3999999999999998E-3</v>
      </c>
      <c r="T80" s="67">
        <v>4.0000000000000002E-4</v>
      </c>
    </row>
    <row r="81" spans="1:20">
      <c r="A81" t="s">
        <v>598</v>
      </c>
      <c r="B81" t="s">
        <v>599</v>
      </c>
      <c r="C81" t="s">
        <v>99</v>
      </c>
      <c r="D81" t="s">
        <v>122</v>
      </c>
      <c r="E81" t="s">
        <v>597</v>
      </c>
      <c r="F81" t="s">
        <v>477</v>
      </c>
      <c r="G81" t="s">
        <v>522</v>
      </c>
      <c r="H81" t="s">
        <v>210</v>
      </c>
      <c r="I81" t="s">
        <v>600</v>
      </c>
      <c r="J81" s="66">
        <v>7.73</v>
      </c>
      <c r="K81" t="s">
        <v>101</v>
      </c>
      <c r="L81" s="67">
        <v>2.5000000000000001E-2</v>
      </c>
      <c r="M81" s="67">
        <v>1.6999999999999999E-3</v>
      </c>
      <c r="N81" s="66">
        <v>2000000</v>
      </c>
      <c r="O81" s="66">
        <v>122.1</v>
      </c>
      <c r="P81" s="66">
        <v>0</v>
      </c>
      <c r="Q81" s="66">
        <v>2442</v>
      </c>
      <c r="R81" s="67">
        <v>5.8999999999999999E-3</v>
      </c>
      <c r="S81" s="67">
        <v>8.9999999999999998E-4</v>
      </c>
      <c r="T81" s="67">
        <v>1E-4</v>
      </c>
    </row>
    <row r="82" spans="1:20">
      <c r="A82" t="s">
        <v>601</v>
      </c>
      <c r="B82" t="s">
        <v>602</v>
      </c>
      <c r="C82" t="s">
        <v>99</v>
      </c>
      <c r="D82" t="s">
        <v>122</v>
      </c>
      <c r="E82" t="s">
        <v>597</v>
      </c>
      <c r="F82" t="s">
        <v>477</v>
      </c>
      <c r="G82" t="s">
        <v>522</v>
      </c>
      <c r="H82" t="s">
        <v>210</v>
      </c>
      <c r="I82" t="s">
        <v>417</v>
      </c>
      <c r="J82" s="66">
        <v>4.4400000000000004</v>
      </c>
      <c r="K82" t="s">
        <v>101</v>
      </c>
      <c r="L82" s="67">
        <v>0.04</v>
      </c>
      <c r="M82" s="67">
        <v>-8.9999999999999993E-3</v>
      </c>
      <c r="N82" s="66">
        <v>238551.04000000001</v>
      </c>
      <c r="O82" s="66">
        <v>127.25</v>
      </c>
      <c r="P82" s="66">
        <v>0</v>
      </c>
      <c r="Q82" s="66">
        <v>303.55619840000003</v>
      </c>
      <c r="R82" s="67">
        <v>2.0000000000000001E-4</v>
      </c>
      <c r="S82" s="67">
        <v>1E-4</v>
      </c>
      <c r="T82" s="67">
        <v>0</v>
      </c>
    </row>
    <row r="83" spans="1:20">
      <c r="A83" t="s">
        <v>603</v>
      </c>
      <c r="B83" t="s">
        <v>604</v>
      </c>
      <c r="C83" t="s">
        <v>99</v>
      </c>
      <c r="D83" t="s">
        <v>122</v>
      </c>
      <c r="E83" t="s">
        <v>597</v>
      </c>
      <c r="F83" t="s">
        <v>477</v>
      </c>
      <c r="G83" t="s">
        <v>522</v>
      </c>
      <c r="H83" t="s">
        <v>210</v>
      </c>
      <c r="I83" t="s">
        <v>605</v>
      </c>
      <c r="J83" s="66">
        <v>1.94</v>
      </c>
      <c r="K83" t="s">
        <v>101</v>
      </c>
      <c r="L83" s="67">
        <v>0.04</v>
      </c>
      <c r="M83" s="67">
        <v>-1.8599999999999998E-2</v>
      </c>
      <c r="N83" s="66">
        <v>3096638.94</v>
      </c>
      <c r="O83" s="66">
        <v>114.23</v>
      </c>
      <c r="P83" s="66">
        <v>0</v>
      </c>
      <c r="Q83" s="66">
        <v>3537.2906611620001</v>
      </c>
      <c r="R83" s="67">
        <v>1.2699999999999999E-2</v>
      </c>
      <c r="S83" s="67">
        <v>1.4E-3</v>
      </c>
      <c r="T83" s="67">
        <v>2.0000000000000001E-4</v>
      </c>
    </row>
    <row r="84" spans="1:20">
      <c r="A84" t="s">
        <v>606</v>
      </c>
      <c r="B84" t="s">
        <v>607</v>
      </c>
      <c r="C84" t="s">
        <v>99</v>
      </c>
      <c r="D84" t="s">
        <v>122</v>
      </c>
      <c r="E84" t="s">
        <v>608</v>
      </c>
      <c r="F84" t="s">
        <v>609</v>
      </c>
      <c r="G84" t="s">
        <v>522</v>
      </c>
      <c r="H84" t="s">
        <v>210</v>
      </c>
      <c r="I84" t="s">
        <v>302</v>
      </c>
      <c r="J84" s="66">
        <v>3.93</v>
      </c>
      <c r="K84" t="s">
        <v>101</v>
      </c>
      <c r="L84" s="67">
        <v>4.2999999999999997E-2</v>
      </c>
      <c r="M84" s="67">
        <v>-1.2699999999999999E-2</v>
      </c>
      <c r="N84" s="66">
        <v>1490760.68</v>
      </c>
      <c r="O84" s="66">
        <v>125.9</v>
      </c>
      <c r="P84" s="66">
        <v>293.00310999999999</v>
      </c>
      <c r="Q84" s="66">
        <v>2169.87080612</v>
      </c>
      <c r="R84" s="67">
        <v>2.0999999999999999E-3</v>
      </c>
      <c r="S84" s="67">
        <v>8.0000000000000004E-4</v>
      </c>
      <c r="T84" s="67">
        <v>1E-4</v>
      </c>
    </row>
    <row r="85" spans="1:20">
      <c r="A85" t="s">
        <v>610</v>
      </c>
      <c r="B85" t="s">
        <v>611</v>
      </c>
      <c r="C85" t="s">
        <v>99</v>
      </c>
      <c r="D85" t="s">
        <v>122</v>
      </c>
      <c r="E85" t="s">
        <v>608</v>
      </c>
      <c r="F85" t="s">
        <v>609</v>
      </c>
      <c r="G85" t="s">
        <v>522</v>
      </c>
      <c r="H85" t="s">
        <v>210</v>
      </c>
      <c r="I85" t="s">
        <v>612</v>
      </c>
      <c r="J85" s="66">
        <v>4.43</v>
      </c>
      <c r="K85" t="s">
        <v>101</v>
      </c>
      <c r="L85" s="67">
        <v>2.9899999999999999E-2</v>
      </c>
      <c r="M85" s="67">
        <v>-7.6E-3</v>
      </c>
      <c r="N85" s="66">
        <v>5816.73</v>
      </c>
      <c r="O85" s="66">
        <v>121.7</v>
      </c>
      <c r="P85" s="66">
        <v>0.94113999999999998</v>
      </c>
      <c r="Q85" s="66">
        <v>8.0201004099999995</v>
      </c>
      <c r="R85" s="67">
        <v>0</v>
      </c>
      <c r="S85" s="67">
        <v>0</v>
      </c>
      <c r="T85" s="67">
        <v>0</v>
      </c>
    </row>
    <row r="86" spans="1:20">
      <c r="A86" t="s">
        <v>613</v>
      </c>
      <c r="B86" t="s">
        <v>614</v>
      </c>
      <c r="C86" t="s">
        <v>99</v>
      </c>
      <c r="D86" t="s">
        <v>122</v>
      </c>
      <c r="E86" t="s">
        <v>615</v>
      </c>
      <c r="F86" t="s">
        <v>450</v>
      </c>
      <c r="G86" t="s">
        <v>522</v>
      </c>
      <c r="H86" t="s">
        <v>210</v>
      </c>
      <c r="I86" t="s">
        <v>417</v>
      </c>
      <c r="J86" s="66">
        <v>2.46</v>
      </c>
      <c r="K86" t="s">
        <v>101</v>
      </c>
      <c r="L86" s="67">
        <v>1.7999999999999999E-2</v>
      </c>
      <c r="M86" s="67">
        <v>-1.18E-2</v>
      </c>
      <c r="N86" s="66">
        <v>1772572.17</v>
      </c>
      <c r="O86" s="66">
        <v>110.5</v>
      </c>
      <c r="P86" s="66">
        <v>0</v>
      </c>
      <c r="Q86" s="66">
        <v>1958.6922478500001</v>
      </c>
      <c r="R86" s="67">
        <v>1.6999999999999999E-3</v>
      </c>
      <c r="S86" s="67">
        <v>8.0000000000000004E-4</v>
      </c>
      <c r="T86" s="67">
        <v>1E-4</v>
      </c>
    </row>
    <row r="87" spans="1:20">
      <c r="A87" t="s">
        <v>616</v>
      </c>
      <c r="B87" t="s">
        <v>617</v>
      </c>
      <c r="C87" t="s">
        <v>99</v>
      </c>
      <c r="D87" t="s">
        <v>122</v>
      </c>
      <c r="E87" t="s">
        <v>618</v>
      </c>
      <c r="F87" t="s">
        <v>619</v>
      </c>
      <c r="G87" t="s">
        <v>620</v>
      </c>
      <c r="H87" t="s">
        <v>210</v>
      </c>
      <c r="I87" t="s">
        <v>417</v>
      </c>
      <c r="J87" s="66">
        <v>6.91</v>
      </c>
      <c r="K87" t="s">
        <v>101</v>
      </c>
      <c r="L87" s="67">
        <v>5.1499999999999997E-2</v>
      </c>
      <c r="M87" s="67">
        <v>2.5999999999999999E-3</v>
      </c>
      <c r="N87" s="66">
        <v>6859040.8899999997</v>
      </c>
      <c r="O87" s="66">
        <v>170.93</v>
      </c>
      <c r="P87" s="66">
        <v>0</v>
      </c>
      <c r="Q87" s="66">
        <v>11724.158593276999</v>
      </c>
      <c r="R87" s="67">
        <v>1.9E-3</v>
      </c>
      <c r="S87" s="67">
        <v>4.4999999999999997E-3</v>
      </c>
      <c r="T87" s="67">
        <v>5.0000000000000001E-4</v>
      </c>
    </row>
    <row r="88" spans="1:20">
      <c r="A88" t="s">
        <v>621</v>
      </c>
      <c r="B88" t="s">
        <v>622</v>
      </c>
      <c r="C88" t="s">
        <v>99</v>
      </c>
      <c r="D88" t="s">
        <v>122</v>
      </c>
      <c r="E88" t="s">
        <v>623</v>
      </c>
      <c r="F88" t="s">
        <v>477</v>
      </c>
      <c r="G88" t="s">
        <v>620</v>
      </c>
      <c r="H88" t="s">
        <v>210</v>
      </c>
      <c r="I88" t="s">
        <v>624</v>
      </c>
      <c r="J88" s="66">
        <v>0.89</v>
      </c>
      <c r="K88" t="s">
        <v>101</v>
      </c>
      <c r="L88" s="67">
        <v>4.4499999999999998E-2</v>
      </c>
      <c r="M88" s="67">
        <v>-9.2999999999999992E-3</v>
      </c>
      <c r="N88" s="66">
        <v>10471987.67</v>
      </c>
      <c r="O88" s="66">
        <v>113.53</v>
      </c>
      <c r="P88" s="66">
        <v>0</v>
      </c>
      <c r="Q88" s="66">
        <v>11888.847601751</v>
      </c>
      <c r="R88" s="67">
        <v>2.52E-2</v>
      </c>
      <c r="S88" s="67">
        <v>4.5999999999999999E-3</v>
      </c>
      <c r="T88" s="67">
        <v>5.0000000000000001E-4</v>
      </c>
    </row>
    <row r="89" spans="1:20">
      <c r="A89" t="s">
        <v>625</v>
      </c>
      <c r="B89" t="s">
        <v>626</v>
      </c>
      <c r="C89" t="s">
        <v>99</v>
      </c>
      <c r="D89" t="s">
        <v>122</v>
      </c>
      <c r="E89" t="s">
        <v>627</v>
      </c>
      <c r="F89" t="s">
        <v>131</v>
      </c>
      <c r="G89" t="s">
        <v>620</v>
      </c>
      <c r="H89" t="s">
        <v>210</v>
      </c>
      <c r="I89" t="s">
        <v>417</v>
      </c>
      <c r="J89" s="66">
        <v>2.9</v>
      </c>
      <c r="K89" t="s">
        <v>101</v>
      </c>
      <c r="L89" s="67">
        <v>2.1999999999999999E-2</v>
      </c>
      <c r="M89" s="67">
        <v>-1.4999999999999999E-2</v>
      </c>
      <c r="N89" s="66">
        <v>4578022</v>
      </c>
      <c r="O89" s="66">
        <v>114.74</v>
      </c>
      <c r="P89" s="66">
        <v>0</v>
      </c>
      <c r="Q89" s="66">
        <v>5252.8224428000003</v>
      </c>
      <c r="R89" s="67">
        <v>5.1999999999999998E-3</v>
      </c>
      <c r="S89" s="67">
        <v>2E-3</v>
      </c>
      <c r="T89" s="67">
        <v>2.0000000000000001E-4</v>
      </c>
    </row>
    <row r="90" spans="1:20">
      <c r="A90" t="s">
        <v>628</v>
      </c>
      <c r="B90" t="s">
        <v>629</v>
      </c>
      <c r="C90" t="s">
        <v>99</v>
      </c>
      <c r="D90" t="s">
        <v>122</v>
      </c>
      <c r="E90" t="s">
        <v>627</v>
      </c>
      <c r="F90" t="s">
        <v>131</v>
      </c>
      <c r="G90" t="s">
        <v>620</v>
      </c>
      <c r="H90" t="s">
        <v>210</v>
      </c>
      <c r="I90" t="s">
        <v>265</v>
      </c>
      <c r="J90" s="66">
        <v>6.35</v>
      </c>
      <c r="K90" t="s">
        <v>101</v>
      </c>
      <c r="L90" s="67">
        <v>1.7000000000000001E-2</v>
      </c>
      <c r="M90" s="67">
        <v>-3.5999999999999999E-3</v>
      </c>
      <c r="N90" s="66">
        <v>5760633</v>
      </c>
      <c r="O90" s="66">
        <v>115.27</v>
      </c>
      <c r="P90" s="66">
        <v>0</v>
      </c>
      <c r="Q90" s="66">
        <v>6640.2816591000001</v>
      </c>
      <c r="R90" s="67">
        <v>4.4999999999999997E-3</v>
      </c>
      <c r="S90" s="67">
        <v>2.5000000000000001E-3</v>
      </c>
      <c r="T90" s="67">
        <v>2.9999999999999997E-4</v>
      </c>
    </row>
    <row r="91" spans="1:20">
      <c r="A91" t="s">
        <v>630</v>
      </c>
      <c r="B91" t="s">
        <v>631</v>
      </c>
      <c r="C91" t="s">
        <v>99</v>
      </c>
      <c r="D91" t="s">
        <v>122</v>
      </c>
      <c r="E91" t="s">
        <v>627</v>
      </c>
      <c r="F91" t="s">
        <v>131</v>
      </c>
      <c r="G91" t="s">
        <v>620</v>
      </c>
      <c r="H91" t="s">
        <v>210</v>
      </c>
      <c r="I91" t="s">
        <v>265</v>
      </c>
      <c r="J91" s="66">
        <v>0.67</v>
      </c>
      <c r="K91" t="s">
        <v>101</v>
      </c>
      <c r="L91" s="67">
        <v>3.6999999999999998E-2</v>
      </c>
      <c r="M91" s="67">
        <v>-1.0200000000000001E-2</v>
      </c>
      <c r="N91" s="66">
        <v>3841844.57</v>
      </c>
      <c r="O91" s="66">
        <v>110.62</v>
      </c>
      <c r="P91" s="66">
        <v>0</v>
      </c>
      <c r="Q91" s="66">
        <v>4249.8484633340004</v>
      </c>
      <c r="R91" s="67">
        <v>3.8E-3</v>
      </c>
      <c r="S91" s="67">
        <v>1.6000000000000001E-3</v>
      </c>
      <c r="T91" s="67">
        <v>2.0000000000000001E-4</v>
      </c>
    </row>
    <row r="92" spans="1:20">
      <c r="A92" t="s">
        <v>632</v>
      </c>
      <c r="B92" t="s">
        <v>633</v>
      </c>
      <c r="C92" t="s">
        <v>99</v>
      </c>
      <c r="D92" t="s">
        <v>122</v>
      </c>
      <c r="E92" t="s">
        <v>535</v>
      </c>
      <c r="F92" t="s">
        <v>477</v>
      </c>
      <c r="G92" t="s">
        <v>634</v>
      </c>
      <c r="H92" t="s">
        <v>149</v>
      </c>
      <c r="I92" t="s">
        <v>635</v>
      </c>
      <c r="J92" s="66">
        <v>6.9</v>
      </c>
      <c r="K92" t="s">
        <v>101</v>
      </c>
      <c r="L92" s="67">
        <v>1.3299999999999999E-2</v>
      </c>
      <c r="M92" s="67">
        <v>3.5000000000000001E-3</v>
      </c>
      <c r="N92" s="66">
        <v>10165000</v>
      </c>
      <c r="O92" s="66">
        <v>109.14</v>
      </c>
      <c r="P92" s="66">
        <v>0</v>
      </c>
      <c r="Q92" s="66">
        <v>11094.081</v>
      </c>
      <c r="R92" s="67">
        <v>1.0800000000000001E-2</v>
      </c>
      <c r="S92" s="67">
        <v>4.3E-3</v>
      </c>
      <c r="T92" s="67">
        <v>5.0000000000000001E-4</v>
      </c>
    </row>
    <row r="93" spans="1:20">
      <c r="A93" t="s">
        <v>636</v>
      </c>
      <c r="B93" t="s">
        <v>637</v>
      </c>
      <c r="C93" t="s">
        <v>99</v>
      </c>
      <c r="D93" t="s">
        <v>122</v>
      </c>
      <c r="E93" t="s">
        <v>535</v>
      </c>
      <c r="F93" t="s">
        <v>477</v>
      </c>
      <c r="G93" t="s">
        <v>634</v>
      </c>
      <c r="H93" t="s">
        <v>149</v>
      </c>
      <c r="I93" t="s">
        <v>417</v>
      </c>
      <c r="J93" s="66">
        <v>6.6</v>
      </c>
      <c r="K93" t="s">
        <v>101</v>
      </c>
      <c r="L93" s="67">
        <v>1.17E-2</v>
      </c>
      <c r="M93" s="67">
        <v>2.3E-3</v>
      </c>
      <c r="N93" s="66">
        <v>19448.84</v>
      </c>
      <c r="O93" s="66">
        <v>108.25</v>
      </c>
      <c r="P93" s="66">
        <v>0</v>
      </c>
      <c r="Q93" s="66">
        <v>21.0533693</v>
      </c>
      <c r="R93" s="67">
        <v>0</v>
      </c>
      <c r="S93" s="67">
        <v>0</v>
      </c>
      <c r="T93" s="67">
        <v>0</v>
      </c>
    </row>
    <row r="94" spans="1:20">
      <c r="A94" t="s">
        <v>638</v>
      </c>
      <c r="B94" t="s">
        <v>639</v>
      </c>
      <c r="C94" t="s">
        <v>99</v>
      </c>
      <c r="D94" t="s">
        <v>122</v>
      </c>
      <c r="E94" t="s">
        <v>535</v>
      </c>
      <c r="F94" t="s">
        <v>477</v>
      </c>
      <c r="G94" t="s">
        <v>620</v>
      </c>
      <c r="H94" t="s">
        <v>210</v>
      </c>
      <c r="I94" t="s">
        <v>640</v>
      </c>
      <c r="J94" s="66">
        <v>0.85</v>
      </c>
      <c r="K94" t="s">
        <v>101</v>
      </c>
      <c r="L94" s="67">
        <v>2.8500000000000001E-2</v>
      </c>
      <c r="M94" s="67">
        <v>-6.1000000000000004E-3</v>
      </c>
      <c r="N94" s="66">
        <v>650378.39</v>
      </c>
      <c r="O94" s="66">
        <v>106.81</v>
      </c>
      <c r="P94" s="66">
        <v>0</v>
      </c>
      <c r="Q94" s="66">
        <v>694.66915835899999</v>
      </c>
      <c r="R94" s="67">
        <v>3.3E-3</v>
      </c>
      <c r="S94" s="67">
        <v>2.9999999999999997E-4</v>
      </c>
      <c r="T94" s="67">
        <v>0</v>
      </c>
    </row>
    <row r="95" spans="1:20">
      <c r="A95" t="s">
        <v>641</v>
      </c>
      <c r="B95" t="s">
        <v>642</v>
      </c>
      <c r="C95" t="s">
        <v>99</v>
      </c>
      <c r="D95" t="s">
        <v>122</v>
      </c>
      <c r="E95" t="s">
        <v>535</v>
      </c>
      <c r="F95" t="s">
        <v>477</v>
      </c>
      <c r="G95" t="s">
        <v>620</v>
      </c>
      <c r="H95" t="s">
        <v>210</v>
      </c>
      <c r="I95" t="s">
        <v>643</v>
      </c>
      <c r="J95" s="66">
        <v>2.4700000000000002</v>
      </c>
      <c r="K95" t="s">
        <v>101</v>
      </c>
      <c r="L95" s="67">
        <v>2.5000000000000001E-2</v>
      </c>
      <c r="M95" s="67">
        <v>-1.03E-2</v>
      </c>
      <c r="N95" s="66">
        <v>3702381.31</v>
      </c>
      <c r="O95" s="66">
        <v>112.73</v>
      </c>
      <c r="P95" s="66">
        <v>0</v>
      </c>
      <c r="Q95" s="66">
        <v>4173.6944507629996</v>
      </c>
      <c r="R95" s="67">
        <v>8.8000000000000005E-3</v>
      </c>
      <c r="S95" s="67">
        <v>1.6000000000000001E-3</v>
      </c>
      <c r="T95" s="67">
        <v>2.0000000000000001E-4</v>
      </c>
    </row>
    <row r="96" spans="1:20">
      <c r="A96" t="s">
        <v>644</v>
      </c>
      <c r="B96" t="s">
        <v>645</v>
      </c>
      <c r="C96" t="s">
        <v>99</v>
      </c>
      <c r="D96" t="s">
        <v>122</v>
      </c>
      <c r="E96" t="s">
        <v>535</v>
      </c>
      <c r="F96" t="s">
        <v>477</v>
      </c>
      <c r="G96" t="s">
        <v>620</v>
      </c>
      <c r="H96" t="s">
        <v>210</v>
      </c>
      <c r="I96" t="s">
        <v>295</v>
      </c>
      <c r="J96" s="66">
        <v>3.61</v>
      </c>
      <c r="K96" t="s">
        <v>101</v>
      </c>
      <c r="L96" s="67">
        <v>1.95E-2</v>
      </c>
      <c r="M96" s="67">
        <v>-8.0999999999999996E-3</v>
      </c>
      <c r="N96" s="66">
        <v>1141787.1299999999</v>
      </c>
      <c r="O96" s="66">
        <v>114.41</v>
      </c>
      <c r="P96" s="66">
        <v>0</v>
      </c>
      <c r="Q96" s="66">
        <v>1306.318655433</v>
      </c>
      <c r="R96" s="67">
        <v>1.8E-3</v>
      </c>
      <c r="S96" s="67">
        <v>5.0000000000000001E-4</v>
      </c>
      <c r="T96" s="67">
        <v>1E-4</v>
      </c>
    </row>
    <row r="97" spans="1:20">
      <c r="A97" t="s">
        <v>646</v>
      </c>
      <c r="B97" t="s">
        <v>647</v>
      </c>
      <c r="C97" t="s">
        <v>99</v>
      </c>
      <c r="D97" t="s">
        <v>122</v>
      </c>
      <c r="E97" t="s">
        <v>556</v>
      </c>
      <c r="F97" t="s">
        <v>557</v>
      </c>
      <c r="G97" t="s">
        <v>620</v>
      </c>
      <c r="H97" t="s">
        <v>210</v>
      </c>
      <c r="I97" t="s">
        <v>265</v>
      </c>
      <c r="J97" s="66">
        <v>1.94</v>
      </c>
      <c r="K97" t="s">
        <v>101</v>
      </c>
      <c r="L97" s="67">
        <v>5.3499999999999999E-2</v>
      </c>
      <c r="M97" s="67">
        <v>1E-3</v>
      </c>
      <c r="N97" s="66">
        <v>7114537.1600000001</v>
      </c>
      <c r="O97" s="66">
        <v>116.94</v>
      </c>
      <c r="P97" s="66">
        <v>0</v>
      </c>
      <c r="Q97" s="66">
        <v>8319.7397549039997</v>
      </c>
      <c r="R97" s="67">
        <v>6.6E-3</v>
      </c>
      <c r="S97" s="67">
        <v>3.2000000000000002E-3</v>
      </c>
      <c r="T97" s="67">
        <v>4.0000000000000002E-4</v>
      </c>
    </row>
    <row r="98" spans="1:20">
      <c r="A98" t="s">
        <v>648</v>
      </c>
      <c r="B98" t="s">
        <v>649</v>
      </c>
      <c r="C98" t="s">
        <v>99</v>
      </c>
      <c r="D98" t="s">
        <v>122</v>
      </c>
      <c r="E98" t="s">
        <v>556</v>
      </c>
      <c r="F98" t="s">
        <v>557</v>
      </c>
      <c r="G98" t="s">
        <v>620</v>
      </c>
      <c r="H98" t="s">
        <v>210</v>
      </c>
      <c r="I98" t="s">
        <v>650</v>
      </c>
      <c r="J98" s="66">
        <v>4.46</v>
      </c>
      <c r="K98" t="s">
        <v>101</v>
      </c>
      <c r="L98" s="67">
        <v>2.7799999999999998E-2</v>
      </c>
      <c r="M98" s="67">
        <v>4.0000000000000001E-3</v>
      </c>
      <c r="N98" s="66">
        <v>7420685.3499999996</v>
      </c>
      <c r="O98" s="66">
        <v>111.63</v>
      </c>
      <c r="P98" s="66">
        <v>0</v>
      </c>
      <c r="Q98" s="66">
        <v>8283.7110562050002</v>
      </c>
      <c r="R98" s="67">
        <v>4.4000000000000003E-3</v>
      </c>
      <c r="S98" s="67">
        <v>3.2000000000000002E-3</v>
      </c>
      <c r="T98" s="67">
        <v>4.0000000000000002E-4</v>
      </c>
    </row>
    <row r="99" spans="1:20">
      <c r="A99" t="s">
        <v>651</v>
      </c>
      <c r="B99" t="s">
        <v>652</v>
      </c>
      <c r="C99" t="s">
        <v>99</v>
      </c>
      <c r="D99" t="s">
        <v>122</v>
      </c>
      <c r="E99" t="s">
        <v>556</v>
      </c>
      <c r="F99" t="s">
        <v>557</v>
      </c>
      <c r="G99" t="s">
        <v>620</v>
      </c>
      <c r="H99" t="s">
        <v>210</v>
      </c>
      <c r="I99" t="s">
        <v>417</v>
      </c>
      <c r="J99" s="66">
        <v>5.33</v>
      </c>
      <c r="K99" t="s">
        <v>101</v>
      </c>
      <c r="L99" s="67">
        <v>1.29E-2</v>
      </c>
      <c r="M99" s="67">
        <v>1.5900000000000001E-2</v>
      </c>
      <c r="N99" s="66">
        <v>6015394</v>
      </c>
      <c r="O99" s="66">
        <v>100</v>
      </c>
      <c r="P99" s="66">
        <v>0</v>
      </c>
      <c r="Q99" s="66">
        <v>6015.3940000000002</v>
      </c>
      <c r="R99" s="67">
        <v>6.1000000000000004E-3</v>
      </c>
      <c r="S99" s="67">
        <v>2.3E-3</v>
      </c>
      <c r="T99" s="67">
        <v>2.9999999999999997E-4</v>
      </c>
    </row>
    <row r="100" spans="1:20">
      <c r="A100" t="s">
        <v>653</v>
      </c>
      <c r="B100" t="s">
        <v>654</v>
      </c>
      <c r="C100" t="s">
        <v>99</v>
      </c>
      <c r="D100" t="s">
        <v>122</v>
      </c>
      <c r="E100" t="s">
        <v>556</v>
      </c>
      <c r="F100" t="s">
        <v>557</v>
      </c>
      <c r="G100" t="s">
        <v>620</v>
      </c>
      <c r="H100" t="s">
        <v>210</v>
      </c>
      <c r="I100" t="s">
        <v>655</v>
      </c>
      <c r="J100" s="66">
        <v>5.96</v>
      </c>
      <c r="K100" t="s">
        <v>101</v>
      </c>
      <c r="L100" s="67">
        <v>1.2500000000000001E-2</v>
      </c>
      <c r="M100" s="67">
        <v>8.6999999999999994E-3</v>
      </c>
      <c r="N100" s="66">
        <v>5000000</v>
      </c>
      <c r="O100" s="66">
        <v>102.56</v>
      </c>
      <c r="P100" s="66">
        <v>0</v>
      </c>
      <c r="Q100" s="66">
        <v>5128</v>
      </c>
      <c r="R100" s="67">
        <v>1.0999999999999999E-2</v>
      </c>
      <c r="S100" s="67">
        <v>2E-3</v>
      </c>
      <c r="T100" s="67">
        <v>2.0000000000000001E-4</v>
      </c>
    </row>
    <row r="101" spans="1:20">
      <c r="A101" t="s">
        <v>656</v>
      </c>
      <c r="B101" t="s">
        <v>657</v>
      </c>
      <c r="C101" t="s">
        <v>99</v>
      </c>
      <c r="D101" t="s">
        <v>122</v>
      </c>
      <c r="E101" t="s">
        <v>556</v>
      </c>
      <c r="F101" t="s">
        <v>557</v>
      </c>
      <c r="G101" t="s">
        <v>620</v>
      </c>
      <c r="H101" t="s">
        <v>210</v>
      </c>
      <c r="I101" t="s">
        <v>650</v>
      </c>
      <c r="J101" s="66">
        <v>4</v>
      </c>
      <c r="K101" t="s">
        <v>101</v>
      </c>
      <c r="L101" s="67">
        <v>0.04</v>
      </c>
      <c r="M101" s="67">
        <v>9.4000000000000004E-3</v>
      </c>
      <c r="N101" s="66">
        <v>20501</v>
      </c>
      <c r="O101" s="66">
        <v>116.14</v>
      </c>
      <c r="P101" s="66">
        <v>0</v>
      </c>
      <c r="Q101" s="66">
        <v>23.809861399999999</v>
      </c>
      <c r="R101" s="67">
        <v>0</v>
      </c>
      <c r="S101" s="67">
        <v>0</v>
      </c>
      <c r="T101" s="67">
        <v>0</v>
      </c>
    </row>
    <row r="102" spans="1:20">
      <c r="A102" t="s">
        <v>658</v>
      </c>
      <c r="B102" t="s">
        <v>659</v>
      </c>
      <c r="C102" t="s">
        <v>99</v>
      </c>
      <c r="D102" t="s">
        <v>122</v>
      </c>
      <c r="E102" t="s">
        <v>561</v>
      </c>
      <c r="F102" t="s">
        <v>562</v>
      </c>
      <c r="G102" t="s">
        <v>620</v>
      </c>
      <c r="H102" t="s">
        <v>210</v>
      </c>
      <c r="I102" t="s">
        <v>643</v>
      </c>
      <c r="J102" s="66">
        <v>2.54</v>
      </c>
      <c r="K102" t="s">
        <v>101</v>
      </c>
      <c r="L102" s="67">
        <v>3.85E-2</v>
      </c>
      <c r="M102" s="67">
        <v>-1.55E-2</v>
      </c>
      <c r="N102" s="66">
        <v>1757823</v>
      </c>
      <c r="O102" s="66">
        <v>122.5</v>
      </c>
      <c r="P102" s="66">
        <v>0</v>
      </c>
      <c r="Q102" s="66">
        <v>2153.3331750000002</v>
      </c>
      <c r="R102" s="67">
        <v>7.0000000000000001E-3</v>
      </c>
      <c r="S102" s="67">
        <v>8.0000000000000004E-4</v>
      </c>
      <c r="T102" s="67">
        <v>1E-4</v>
      </c>
    </row>
    <row r="103" spans="1:20">
      <c r="A103" t="s">
        <v>660</v>
      </c>
      <c r="B103" t="s">
        <v>661</v>
      </c>
      <c r="C103" t="s">
        <v>99</v>
      </c>
      <c r="D103" t="s">
        <v>122</v>
      </c>
      <c r="E103" t="s">
        <v>662</v>
      </c>
      <c r="F103" t="s">
        <v>663</v>
      </c>
      <c r="G103" t="s">
        <v>620</v>
      </c>
      <c r="H103" t="s">
        <v>210</v>
      </c>
      <c r="I103" t="s">
        <v>664</v>
      </c>
      <c r="J103" s="66">
        <v>0.98</v>
      </c>
      <c r="K103" t="s">
        <v>101</v>
      </c>
      <c r="L103" s="67">
        <v>2.6499999999999999E-2</v>
      </c>
      <c r="M103" s="67">
        <v>-1.5699999999999999E-2</v>
      </c>
      <c r="N103" s="66">
        <v>938594.72</v>
      </c>
      <c r="O103" s="66">
        <v>107.1</v>
      </c>
      <c r="P103" s="66">
        <v>0</v>
      </c>
      <c r="Q103" s="66">
        <v>1005.23494512</v>
      </c>
      <c r="R103" s="67">
        <v>3.2000000000000002E-3</v>
      </c>
      <c r="S103" s="67">
        <v>4.0000000000000002E-4</v>
      </c>
      <c r="T103" s="67">
        <v>0</v>
      </c>
    </row>
    <row r="104" spans="1:20">
      <c r="A104" t="s">
        <v>665</v>
      </c>
      <c r="B104" t="s">
        <v>666</v>
      </c>
      <c r="C104" t="s">
        <v>99</v>
      </c>
      <c r="D104" t="s">
        <v>122</v>
      </c>
      <c r="E104" t="s">
        <v>662</v>
      </c>
      <c r="F104" t="s">
        <v>663</v>
      </c>
      <c r="G104" t="s">
        <v>620</v>
      </c>
      <c r="H104" t="s">
        <v>210</v>
      </c>
      <c r="I104" t="s">
        <v>667</v>
      </c>
      <c r="J104" s="66">
        <v>2.99</v>
      </c>
      <c r="K104" t="s">
        <v>101</v>
      </c>
      <c r="L104" s="67">
        <v>1.0500000000000001E-2</v>
      </c>
      <c r="M104" s="67">
        <v>-1.0699999999999999E-2</v>
      </c>
      <c r="N104" s="66">
        <v>2030000.38</v>
      </c>
      <c r="O104" s="66">
        <v>108.18</v>
      </c>
      <c r="P104" s="66">
        <v>0</v>
      </c>
      <c r="Q104" s="66">
        <v>2196.0544110840001</v>
      </c>
      <c r="R104" s="67">
        <v>1.0999999999999999E-2</v>
      </c>
      <c r="S104" s="67">
        <v>8.0000000000000004E-4</v>
      </c>
      <c r="T104" s="67">
        <v>1E-4</v>
      </c>
    </row>
    <row r="105" spans="1:20">
      <c r="A105" t="s">
        <v>668</v>
      </c>
      <c r="B105" t="s">
        <v>669</v>
      </c>
      <c r="C105" t="s">
        <v>99</v>
      </c>
      <c r="D105" t="s">
        <v>122</v>
      </c>
      <c r="E105" t="s">
        <v>670</v>
      </c>
      <c r="F105" t="s">
        <v>410</v>
      </c>
      <c r="G105" t="s">
        <v>620</v>
      </c>
      <c r="H105" t="s">
        <v>210</v>
      </c>
      <c r="I105" t="s">
        <v>671</v>
      </c>
      <c r="J105" s="66">
        <v>3.76</v>
      </c>
      <c r="K105" t="s">
        <v>101</v>
      </c>
      <c r="L105" s="67">
        <v>2E-3</v>
      </c>
      <c r="M105" s="67">
        <v>-1.26E-2</v>
      </c>
      <c r="N105" s="66">
        <v>2538947</v>
      </c>
      <c r="O105" s="66">
        <v>107.5</v>
      </c>
      <c r="P105" s="66">
        <v>0</v>
      </c>
      <c r="Q105" s="66">
        <v>2729.3680250000002</v>
      </c>
      <c r="R105" s="67">
        <v>4.5999999999999999E-3</v>
      </c>
      <c r="S105" s="67">
        <v>1E-3</v>
      </c>
      <c r="T105" s="67">
        <v>1E-4</v>
      </c>
    </row>
    <row r="106" spans="1:20">
      <c r="A106" t="s">
        <v>672</v>
      </c>
      <c r="B106" s="78" t="s">
        <v>673</v>
      </c>
      <c r="C106" t="s">
        <v>99</v>
      </c>
      <c r="D106" t="s">
        <v>122</v>
      </c>
      <c r="E106" t="s">
        <v>670</v>
      </c>
      <c r="F106" t="s">
        <v>410</v>
      </c>
      <c r="G106" t="s">
        <v>620</v>
      </c>
      <c r="H106" t="s">
        <v>210</v>
      </c>
      <c r="I106" t="s">
        <v>674</v>
      </c>
      <c r="J106" s="66">
        <v>1.67</v>
      </c>
      <c r="K106" t="s">
        <v>101</v>
      </c>
      <c r="L106" s="67">
        <v>6.7999999999999996E-3</v>
      </c>
      <c r="M106" s="67">
        <v>-1.6500000000000001E-2</v>
      </c>
      <c r="N106" s="66">
        <v>3954102</v>
      </c>
      <c r="O106" s="66">
        <v>107.15</v>
      </c>
      <c r="P106" s="66">
        <v>0</v>
      </c>
      <c r="Q106" s="66">
        <v>4236.8202930000007</v>
      </c>
      <c r="R106" s="67">
        <v>8.5000000000000006E-3</v>
      </c>
      <c r="S106" s="67">
        <v>2.3E-3</v>
      </c>
      <c r="T106" s="67">
        <v>2.9999999999999997E-4</v>
      </c>
    </row>
    <row r="107" spans="1:20">
      <c r="A107" t="s">
        <v>672</v>
      </c>
      <c r="B107" s="78">
        <v>11425120</v>
      </c>
      <c r="C107" t="s">
        <v>99</v>
      </c>
      <c r="D107" t="s">
        <v>122</v>
      </c>
      <c r="E107" t="s">
        <v>670</v>
      </c>
      <c r="F107" t="s">
        <v>410</v>
      </c>
      <c r="G107" t="s">
        <v>620</v>
      </c>
      <c r="H107" t="s">
        <v>210</v>
      </c>
      <c r="I107" t="s">
        <v>674</v>
      </c>
      <c r="J107" s="66">
        <v>1.67</v>
      </c>
      <c r="K107" t="s">
        <v>101</v>
      </c>
      <c r="L107" s="67">
        <v>0</v>
      </c>
      <c r="M107" s="67">
        <v>0</v>
      </c>
      <c r="N107" s="66">
        <v>1754605</v>
      </c>
      <c r="O107" s="66">
        <v>107.02179030206275</v>
      </c>
      <c r="P107" s="66">
        <v>0</v>
      </c>
      <c r="Q107" s="66">
        <v>1877.8096837295082</v>
      </c>
      <c r="R107" s="67">
        <v>0</v>
      </c>
      <c r="S107" s="67">
        <v>0</v>
      </c>
      <c r="T107" s="67">
        <v>0</v>
      </c>
    </row>
    <row r="108" spans="1:20">
      <c r="A108" t="s">
        <v>675</v>
      </c>
      <c r="B108" t="s">
        <v>676</v>
      </c>
      <c r="C108" t="s">
        <v>99</v>
      </c>
      <c r="D108" t="s">
        <v>122</v>
      </c>
      <c r="E108" t="s">
        <v>670</v>
      </c>
      <c r="F108" t="s">
        <v>410</v>
      </c>
      <c r="G108" t="s">
        <v>620</v>
      </c>
      <c r="H108" t="s">
        <v>210</v>
      </c>
      <c r="I108" t="s">
        <v>677</v>
      </c>
      <c r="J108" s="66">
        <v>0.25</v>
      </c>
      <c r="K108" t="s">
        <v>101</v>
      </c>
      <c r="L108" s="67">
        <v>0.02</v>
      </c>
      <c r="M108" s="67">
        <v>-2.5000000000000001E-3</v>
      </c>
      <c r="N108" s="66">
        <v>353484.1</v>
      </c>
      <c r="O108" s="66">
        <v>106.19</v>
      </c>
      <c r="P108" s="66">
        <v>0</v>
      </c>
      <c r="Q108" s="66">
        <v>375.36476578999998</v>
      </c>
      <c r="R108" s="67">
        <v>2.5000000000000001E-3</v>
      </c>
      <c r="S108" s="67">
        <v>1E-4</v>
      </c>
      <c r="T108" s="67">
        <v>0</v>
      </c>
    </row>
    <row r="109" spans="1:20">
      <c r="A109" t="s">
        <v>678</v>
      </c>
      <c r="B109" t="s">
        <v>679</v>
      </c>
      <c r="C109" t="s">
        <v>99</v>
      </c>
      <c r="D109" t="s">
        <v>122</v>
      </c>
      <c r="E109" t="s">
        <v>680</v>
      </c>
      <c r="F109" t="s">
        <v>477</v>
      </c>
      <c r="G109" t="s">
        <v>620</v>
      </c>
      <c r="H109" t="s">
        <v>210</v>
      </c>
      <c r="I109" t="s">
        <v>417</v>
      </c>
      <c r="J109" s="66">
        <v>5.63</v>
      </c>
      <c r="K109" t="s">
        <v>101</v>
      </c>
      <c r="L109" s="67">
        <v>2.4E-2</v>
      </c>
      <c r="M109" s="67">
        <v>2.9999999999999997E-4</v>
      </c>
      <c r="N109" s="66">
        <v>2401630.41</v>
      </c>
      <c r="O109" s="66">
        <v>119.48</v>
      </c>
      <c r="P109" s="66">
        <v>0</v>
      </c>
      <c r="Q109" s="66">
        <v>2869.4680138680001</v>
      </c>
      <c r="R109" s="67">
        <v>3.0999999999999999E-3</v>
      </c>
      <c r="S109" s="67">
        <v>1.1000000000000001E-3</v>
      </c>
      <c r="T109" s="67">
        <v>1E-4</v>
      </c>
    </row>
    <row r="110" spans="1:20">
      <c r="A110" t="s">
        <v>681</v>
      </c>
      <c r="B110" t="s">
        <v>682</v>
      </c>
      <c r="C110" t="s">
        <v>99</v>
      </c>
      <c r="D110" t="s">
        <v>122</v>
      </c>
      <c r="E110" t="s">
        <v>683</v>
      </c>
      <c r="F110" t="s">
        <v>562</v>
      </c>
      <c r="G110" t="s">
        <v>620</v>
      </c>
      <c r="H110" t="s">
        <v>210</v>
      </c>
      <c r="I110" t="s">
        <v>684</v>
      </c>
      <c r="J110" s="66">
        <v>2.2000000000000002</v>
      </c>
      <c r="K110" t="s">
        <v>101</v>
      </c>
      <c r="L110" s="67">
        <v>2.3199999999999998E-2</v>
      </c>
      <c r="M110" s="67">
        <v>-1.54E-2</v>
      </c>
      <c r="N110" s="66">
        <v>122042</v>
      </c>
      <c r="O110" s="66">
        <v>111.99</v>
      </c>
      <c r="P110" s="66">
        <v>0</v>
      </c>
      <c r="Q110" s="66">
        <v>136.67483580000001</v>
      </c>
      <c r="R110" s="67">
        <v>2.9999999999999997E-4</v>
      </c>
      <c r="S110" s="67">
        <v>1E-4</v>
      </c>
      <c r="T110" s="67">
        <v>0</v>
      </c>
    </row>
    <row r="111" spans="1:20">
      <c r="A111" t="s">
        <v>685</v>
      </c>
      <c r="B111" t="s">
        <v>686</v>
      </c>
      <c r="C111" t="s">
        <v>99</v>
      </c>
      <c r="D111" t="s">
        <v>122</v>
      </c>
      <c r="E111" t="s">
        <v>687</v>
      </c>
      <c r="F111" t="s">
        <v>477</v>
      </c>
      <c r="G111" t="s">
        <v>620</v>
      </c>
      <c r="H111" t="s">
        <v>210</v>
      </c>
      <c r="I111" t="s">
        <v>417</v>
      </c>
      <c r="J111" s="66">
        <v>4.21</v>
      </c>
      <c r="K111" t="s">
        <v>101</v>
      </c>
      <c r="L111" s="67">
        <v>1.4E-2</v>
      </c>
      <c r="M111" s="67">
        <v>-6.0000000000000001E-3</v>
      </c>
      <c r="N111" s="66">
        <v>20355</v>
      </c>
      <c r="O111" s="66">
        <v>113.15</v>
      </c>
      <c r="P111" s="66">
        <v>0</v>
      </c>
      <c r="Q111" s="66">
        <v>23.031682499999999</v>
      </c>
      <c r="R111" s="67">
        <v>0</v>
      </c>
      <c r="S111" s="67">
        <v>0</v>
      </c>
      <c r="T111" s="67">
        <v>0</v>
      </c>
    </row>
    <row r="112" spans="1:20">
      <c r="A112" t="s">
        <v>688</v>
      </c>
      <c r="B112" t="s">
        <v>689</v>
      </c>
      <c r="C112" t="s">
        <v>99</v>
      </c>
      <c r="D112" t="s">
        <v>122</v>
      </c>
      <c r="E112" t="s">
        <v>424</v>
      </c>
      <c r="F112" t="s">
        <v>410</v>
      </c>
      <c r="G112" t="s">
        <v>634</v>
      </c>
      <c r="H112" t="s">
        <v>149</v>
      </c>
      <c r="I112" t="s">
        <v>690</v>
      </c>
      <c r="J112" s="66">
        <v>0.95</v>
      </c>
      <c r="K112" t="s">
        <v>101</v>
      </c>
      <c r="L112" s="67">
        <v>1.6899999999999998E-2</v>
      </c>
      <c r="M112" s="67">
        <v>-8.0999999999999996E-3</v>
      </c>
      <c r="N112" s="66">
        <v>52</v>
      </c>
      <c r="O112" s="66">
        <v>5300000</v>
      </c>
      <c r="P112" s="66">
        <v>0</v>
      </c>
      <c r="Q112" s="66">
        <v>2756</v>
      </c>
      <c r="R112" s="67">
        <v>0</v>
      </c>
      <c r="S112" s="67">
        <v>1.1000000000000001E-3</v>
      </c>
      <c r="T112" s="67">
        <v>1E-4</v>
      </c>
    </row>
    <row r="113" spans="1:20">
      <c r="A113" t="s">
        <v>691</v>
      </c>
      <c r="B113" t="s">
        <v>692</v>
      </c>
      <c r="C113" t="s">
        <v>99</v>
      </c>
      <c r="D113" t="s">
        <v>122</v>
      </c>
      <c r="E113" t="s">
        <v>693</v>
      </c>
      <c r="F113" t="s">
        <v>410</v>
      </c>
      <c r="G113" t="s">
        <v>620</v>
      </c>
      <c r="H113" t="s">
        <v>210</v>
      </c>
      <c r="I113" t="s">
        <v>694</v>
      </c>
      <c r="J113" s="66">
        <v>0.25</v>
      </c>
      <c r="K113" t="s">
        <v>101</v>
      </c>
      <c r="L113" s="67">
        <v>4.4999999999999998E-2</v>
      </c>
      <c r="M113" s="67">
        <v>-8.9999999999999998E-4</v>
      </c>
      <c r="N113" s="66">
        <v>4909544</v>
      </c>
      <c r="O113" s="66">
        <v>124.65</v>
      </c>
      <c r="P113" s="66">
        <v>68.062939999999998</v>
      </c>
      <c r="Q113" s="66">
        <v>6187.8095359999998</v>
      </c>
      <c r="R113" s="67">
        <v>2.8999999999999998E-3</v>
      </c>
      <c r="S113" s="67">
        <v>2.3999999999999998E-3</v>
      </c>
      <c r="T113" s="67">
        <v>2.9999999999999997E-4</v>
      </c>
    </row>
    <row r="114" spans="1:20">
      <c r="A114" t="s">
        <v>695</v>
      </c>
      <c r="B114" t="s">
        <v>696</v>
      </c>
      <c r="C114" t="s">
        <v>99</v>
      </c>
      <c r="D114" t="s">
        <v>122</v>
      </c>
      <c r="E114" t="s">
        <v>578</v>
      </c>
      <c r="F114" t="s">
        <v>477</v>
      </c>
      <c r="G114" t="s">
        <v>620</v>
      </c>
      <c r="H114" t="s">
        <v>210</v>
      </c>
      <c r="I114" t="s">
        <v>697</v>
      </c>
      <c r="J114" s="66">
        <v>1.5</v>
      </c>
      <c r="K114" t="s">
        <v>101</v>
      </c>
      <c r="L114" s="67">
        <v>4.9000000000000002E-2</v>
      </c>
      <c r="M114" s="67">
        <v>-1.9900000000000001E-2</v>
      </c>
      <c r="N114" s="66">
        <v>3176309.22</v>
      </c>
      <c r="O114" s="66">
        <v>116.54</v>
      </c>
      <c r="P114" s="66">
        <v>1795.9213500000001</v>
      </c>
      <c r="Q114" s="66">
        <v>5497.5921149879996</v>
      </c>
      <c r="R114" s="67">
        <v>1.1900000000000001E-2</v>
      </c>
      <c r="S114" s="67">
        <v>2.0999999999999999E-3</v>
      </c>
      <c r="T114" s="67">
        <v>2.0000000000000001E-4</v>
      </c>
    </row>
    <row r="115" spans="1:20">
      <c r="A115" t="s">
        <v>698</v>
      </c>
      <c r="B115" t="s">
        <v>699</v>
      </c>
      <c r="C115" t="s">
        <v>99</v>
      </c>
      <c r="D115" t="s">
        <v>122</v>
      </c>
      <c r="E115" t="s">
        <v>578</v>
      </c>
      <c r="F115" t="s">
        <v>477</v>
      </c>
      <c r="G115" t="s">
        <v>620</v>
      </c>
      <c r="H115" t="s">
        <v>210</v>
      </c>
      <c r="I115" t="s">
        <v>265</v>
      </c>
      <c r="J115" s="66">
        <v>5.47</v>
      </c>
      <c r="K115" t="s">
        <v>101</v>
      </c>
      <c r="L115" s="67">
        <v>2.2499999999999999E-2</v>
      </c>
      <c r="M115" s="67">
        <v>2.0999999999999999E-3</v>
      </c>
      <c r="N115" s="66">
        <v>20167.97</v>
      </c>
      <c r="O115" s="66">
        <v>117.63</v>
      </c>
      <c r="P115" s="66">
        <v>0</v>
      </c>
      <c r="Q115" s="66">
        <v>23.723583111</v>
      </c>
      <c r="R115" s="67">
        <v>0</v>
      </c>
      <c r="S115" s="67">
        <v>0</v>
      </c>
      <c r="T115" s="67">
        <v>0</v>
      </c>
    </row>
    <row r="116" spans="1:20">
      <c r="A116" t="s">
        <v>700</v>
      </c>
      <c r="B116" t="s">
        <v>701</v>
      </c>
      <c r="C116" t="s">
        <v>99</v>
      </c>
      <c r="D116" t="s">
        <v>122</v>
      </c>
      <c r="E116" t="s">
        <v>578</v>
      </c>
      <c r="F116" t="s">
        <v>477</v>
      </c>
      <c r="G116" t="s">
        <v>620</v>
      </c>
      <c r="H116" t="s">
        <v>210</v>
      </c>
      <c r="I116" t="s">
        <v>702</v>
      </c>
      <c r="J116" s="66">
        <v>0.9</v>
      </c>
      <c r="K116" t="s">
        <v>101</v>
      </c>
      <c r="L116" s="67">
        <v>5.8500000000000003E-2</v>
      </c>
      <c r="M116" s="67">
        <v>-7.6E-3</v>
      </c>
      <c r="N116" s="66">
        <v>2725071.57</v>
      </c>
      <c r="O116" s="66">
        <v>119.62</v>
      </c>
      <c r="P116" s="66">
        <v>0</v>
      </c>
      <c r="Q116" s="66">
        <v>3259.7306120339999</v>
      </c>
      <c r="R116" s="67">
        <v>5.7999999999999996E-3</v>
      </c>
      <c r="S116" s="67">
        <v>1.2999999999999999E-3</v>
      </c>
      <c r="T116" s="67">
        <v>1E-4</v>
      </c>
    </row>
    <row r="117" spans="1:20">
      <c r="A117" t="s">
        <v>703</v>
      </c>
      <c r="B117" t="s">
        <v>704</v>
      </c>
      <c r="C117" t="s">
        <v>99</v>
      </c>
      <c r="D117" t="s">
        <v>122</v>
      </c>
      <c r="E117" t="s">
        <v>578</v>
      </c>
      <c r="F117" t="s">
        <v>477</v>
      </c>
      <c r="G117" t="s">
        <v>620</v>
      </c>
      <c r="H117" t="s">
        <v>210</v>
      </c>
      <c r="I117" t="s">
        <v>417</v>
      </c>
      <c r="J117" s="66">
        <v>3.49</v>
      </c>
      <c r="K117" t="s">
        <v>101</v>
      </c>
      <c r="L117" s="67">
        <v>2.3E-2</v>
      </c>
      <c r="M117" s="67">
        <v>-6.1999999999999998E-3</v>
      </c>
      <c r="N117" s="66">
        <v>4265943.29</v>
      </c>
      <c r="O117" s="66">
        <v>115.5</v>
      </c>
      <c r="P117" s="66">
        <v>0</v>
      </c>
      <c r="Q117" s="66">
        <v>4927.1644999500004</v>
      </c>
      <c r="R117" s="67">
        <v>3.2000000000000002E-3</v>
      </c>
      <c r="S117" s="67">
        <v>1.9E-3</v>
      </c>
      <c r="T117" s="67">
        <v>2.0000000000000001E-4</v>
      </c>
    </row>
    <row r="118" spans="1:20">
      <c r="A118" t="s">
        <v>705</v>
      </c>
      <c r="B118" t="s">
        <v>706</v>
      </c>
      <c r="C118" t="s">
        <v>99</v>
      </c>
      <c r="D118" t="s">
        <v>122</v>
      </c>
      <c r="E118" t="s">
        <v>707</v>
      </c>
      <c r="F118" t="s">
        <v>562</v>
      </c>
      <c r="G118" t="s">
        <v>634</v>
      </c>
      <c r="H118" t="s">
        <v>149</v>
      </c>
      <c r="I118" t="s">
        <v>708</v>
      </c>
      <c r="J118" s="66">
        <v>0.75</v>
      </c>
      <c r="K118" t="s">
        <v>101</v>
      </c>
      <c r="L118" s="67">
        <v>4.0500000000000001E-2</v>
      </c>
      <c r="M118" s="67">
        <v>-1.01E-2</v>
      </c>
      <c r="N118" s="66">
        <v>136072.04999999999</v>
      </c>
      <c r="O118" s="66">
        <v>129.11000000000001</v>
      </c>
      <c r="P118" s="66">
        <v>0</v>
      </c>
      <c r="Q118" s="66">
        <v>175.68262375500001</v>
      </c>
      <c r="R118" s="67">
        <v>3.7000000000000002E-3</v>
      </c>
      <c r="S118" s="67">
        <v>1E-4</v>
      </c>
      <c r="T118" s="67">
        <v>0</v>
      </c>
    </row>
    <row r="119" spans="1:20">
      <c r="A119" t="s">
        <v>709</v>
      </c>
      <c r="B119" t="s">
        <v>710</v>
      </c>
      <c r="C119" t="s">
        <v>99</v>
      </c>
      <c r="D119" t="s">
        <v>122</v>
      </c>
      <c r="E119" t="s">
        <v>711</v>
      </c>
      <c r="F119" t="s">
        <v>477</v>
      </c>
      <c r="G119" t="s">
        <v>634</v>
      </c>
      <c r="H119" t="s">
        <v>149</v>
      </c>
      <c r="I119" t="s">
        <v>635</v>
      </c>
      <c r="J119" s="66">
        <v>1.79</v>
      </c>
      <c r="K119" t="s">
        <v>101</v>
      </c>
      <c r="L119" s="67">
        <v>2.75E-2</v>
      </c>
      <c r="M119" s="67">
        <v>-1.3100000000000001E-2</v>
      </c>
      <c r="N119" s="66">
        <v>3958262.06</v>
      </c>
      <c r="O119" s="66">
        <v>110.08</v>
      </c>
      <c r="P119" s="66">
        <v>0</v>
      </c>
      <c r="Q119" s="66">
        <v>4357.2548756480001</v>
      </c>
      <c r="R119" s="67">
        <v>9.9000000000000008E-3</v>
      </c>
      <c r="S119" s="67">
        <v>1.6999999999999999E-3</v>
      </c>
      <c r="T119" s="67">
        <v>2.0000000000000001E-4</v>
      </c>
    </row>
    <row r="120" spans="1:20">
      <c r="A120" t="s">
        <v>712</v>
      </c>
      <c r="B120" t="s">
        <v>713</v>
      </c>
      <c r="C120" t="s">
        <v>99</v>
      </c>
      <c r="D120" t="s">
        <v>122</v>
      </c>
      <c r="E120" t="s">
        <v>711</v>
      </c>
      <c r="F120" t="s">
        <v>477</v>
      </c>
      <c r="G120" t="s">
        <v>634</v>
      </c>
      <c r="H120" t="s">
        <v>149</v>
      </c>
      <c r="I120" t="s">
        <v>417</v>
      </c>
      <c r="J120" s="66">
        <v>5.72</v>
      </c>
      <c r="K120" t="s">
        <v>101</v>
      </c>
      <c r="L120" s="67">
        <v>1.9599999999999999E-2</v>
      </c>
      <c r="M120" s="67">
        <v>-3.2000000000000002E-3</v>
      </c>
      <c r="N120" s="66">
        <v>13039840.82</v>
      </c>
      <c r="O120" s="66">
        <v>118.05</v>
      </c>
      <c r="P120" s="66">
        <v>0</v>
      </c>
      <c r="Q120" s="66">
        <v>15393.532088010001</v>
      </c>
      <c r="R120" s="67">
        <v>1.32E-2</v>
      </c>
      <c r="S120" s="67">
        <v>5.8999999999999999E-3</v>
      </c>
      <c r="T120" s="67">
        <v>6.9999999999999999E-4</v>
      </c>
    </row>
    <row r="121" spans="1:20">
      <c r="A121" t="s">
        <v>714</v>
      </c>
      <c r="B121" t="s">
        <v>715</v>
      </c>
      <c r="C121" t="s">
        <v>99</v>
      </c>
      <c r="D121" t="s">
        <v>122</v>
      </c>
      <c r="E121" t="s">
        <v>711</v>
      </c>
      <c r="F121" t="s">
        <v>477</v>
      </c>
      <c r="G121" t="s">
        <v>634</v>
      </c>
      <c r="H121" t="s">
        <v>149</v>
      </c>
      <c r="I121" t="s">
        <v>542</v>
      </c>
      <c r="J121" s="66">
        <v>7.06</v>
      </c>
      <c r="K121" t="s">
        <v>101</v>
      </c>
      <c r="L121" s="67">
        <v>1.5800000000000002E-2</v>
      </c>
      <c r="M121" s="67">
        <v>1.6000000000000001E-3</v>
      </c>
      <c r="N121" s="66">
        <v>5648432</v>
      </c>
      <c r="O121" s="66">
        <v>112.85</v>
      </c>
      <c r="P121" s="66">
        <v>0</v>
      </c>
      <c r="Q121" s="66">
        <v>6374.2555119999997</v>
      </c>
      <c r="R121" s="67">
        <v>8.6E-3</v>
      </c>
      <c r="S121" s="67">
        <v>2.3999999999999998E-3</v>
      </c>
      <c r="T121" s="67">
        <v>2.9999999999999997E-4</v>
      </c>
    </row>
    <row r="122" spans="1:20">
      <c r="A122" t="s">
        <v>716</v>
      </c>
      <c r="B122" t="s">
        <v>717</v>
      </c>
      <c r="C122" t="s">
        <v>99</v>
      </c>
      <c r="D122" t="s">
        <v>122</v>
      </c>
      <c r="E122" t="s">
        <v>462</v>
      </c>
      <c r="F122" t="s">
        <v>410</v>
      </c>
      <c r="G122" t="s">
        <v>634</v>
      </c>
      <c r="H122" t="s">
        <v>149</v>
      </c>
      <c r="I122" t="s">
        <v>718</v>
      </c>
      <c r="J122" s="66">
        <v>1.57</v>
      </c>
      <c r="K122" t="s">
        <v>101</v>
      </c>
      <c r="L122" s="67">
        <v>1.4200000000000001E-2</v>
      </c>
      <c r="M122" s="67">
        <v>-4.4000000000000003E-3</v>
      </c>
      <c r="N122" s="66">
        <v>401</v>
      </c>
      <c r="O122" s="66">
        <v>5355445</v>
      </c>
      <c r="P122" s="66">
        <v>0</v>
      </c>
      <c r="Q122" s="66">
        <v>21475.334449999998</v>
      </c>
      <c r="R122" s="67">
        <v>0</v>
      </c>
      <c r="S122" s="67">
        <v>8.2000000000000007E-3</v>
      </c>
      <c r="T122" s="67">
        <v>8.9999999999999998E-4</v>
      </c>
    </row>
    <row r="123" spans="1:20">
      <c r="A123" t="s">
        <v>719</v>
      </c>
      <c r="B123" t="s">
        <v>720</v>
      </c>
      <c r="C123" t="s">
        <v>99</v>
      </c>
      <c r="D123" t="s">
        <v>122</v>
      </c>
      <c r="E123" t="s">
        <v>721</v>
      </c>
      <c r="F123" t="s">
        <v>481</v>
      </c>
      <c r="G123" t="s">
        <v>620</v>
      </c>
      <c r="H123" t="s">
        <v>210</v>
      </c>
      <c r="I123" t="s">
        <v>417</v>
      </c>
      <c r="J123" s="66">
        <v>4.68</v>
      </c>
      <c r="K123" t="s">
        <v>101</v>
      </c>
      <c r="L123" s="67">
        <v>1.23E-2</v>
      </c>
      <c r="M123" s="67">
        <v>-5.5999999999999999E-3</v>
      </c>
      <c r="N123" s="66">
        <v>8996789.2799999993</v>
      </c>
      <c r="O123" s="66">
        <v>112.07</v>
      </c>
      <c r="P123" s="66">
        <v>0</v>
      </c>
      <c r="Q123" s="66">
        <v>10082.701746096</v>
      </c>
      <c r="R123" s="67">
        <v>5.7000000000000002E-3</v>
      </c>
      <c r="S123" s="67">
        <v>3.8999999999999998E-3</v>
      </c>
      <c r="T123" s="67">
        <v>4.0000000000000002E-4</v>
      </c>
    </row>
    <row r="124" spans="1:20">
      <c r="A124" t="s">
        <v>722</v>
      </c>
      <c r="B124" t="s">
        <v>723</v>
      </c>
      <c r="C124" t="s">
        <v>99</v>
      </c>
      <c r="D124" t="s">
        <v>122</v>
      </c>
      <c r="E124" t="s">
        <v>724</v>
      </c>
      <c r="F124" t="s">
        <v>562</v>
      </c>
      <c r="G124" t="s">
        <v>620</v>
      </c>
      <c r="H124" t="s">
        <v>210</v>
      </c>
      <c r="I124" t="s">
        <v>725</v>
      </c>
      <c r="J124" s="66">
        <v>4.82</v>
      </c>
      <c r="K124" t="s">
        <v>101</v>
      </c>
      <c r="L124" s="67">
        <v>2.2499999999999999E-2</v>
      </c>
      <c r="M124" s="67">
        <v>-7.3000000000000001E-3</v>
      </c>
      <c r="N124" s="66">
        <v>32211</v>
      </c>
      <c r="O124" s="66">
        <v>120.43</v>
      </c>
      <c r="P124" s="66">
        <v>0</v>
      </c>
      <c r="Q124" s="66">
        <v>38.791707299999999</v>
      </c>
      <c r="R124" s="67">
        <v>1E-4</v>
      </c>
      <c r="S124" s="67">
        <v>0</v>
      </c>
      <c r="T124" s="67">
        <v>0</v>
      </c>
    </row>
    <row r="125" spans="1:20">
      <c r="A125" t="s">
        <v>726</v>
      </c>
      <c r="B125" t="s">
        <v>727</v>
      </c>
      <c r="C125" t="s">
        <v>99</v>
      </c>
      <c r="D125" t="s">
        <v>122</v>
      </c>
      <c r="E125" t="s">
        <v>728</v>
      </c>
      <c r="F125" t="s">
        <v>477</v>
      </c>
      <c r="G125" t="s">
        <v>620</v>
      </c>
      <c r="H125" t="s">
        <v>210</v>
      </c>
      <c r="I125" t="s">
        <v>729</v>
      </c>
      <c r="J125" s="66">
        <v>2.91</v>
      </c>
      <c r="K125" t="s">
        <v>101</v>
      </c>
      <c r="L125" s="67">
        <v>1.6E-2</v>
      </c>
      <c r="M125" s="67">
        <v>-1.21E-2</v>
      </c>
      <c r="N125" s="66">
        <v>3495434.12</v>
      </c>
      <c r="O125" s="66">
        <v>112.9</v>
      </c>
      <c r="P125" s="66">
        <v>0</v>
      </c>
      <c r="Q125" s="66">
        <v>3946.3451214800002</v>
      </c>
      <c r="R125" s="67">
        <v>6.1000000000000004E-3</v>
      </c>
      <c r="S125" s="67">
        <v>1.5E-3</v>
      </c>
      <c r="T125" s="67">
        <v>2.0000000000000001E-4</v>
      </c>
    </row>
    <row r="126" spans="1:20">
      <c r="A126" t="s">
        <v>730</v>
      </c>
      <c r="B126" t="s">
        <v>731</v>
      </c>
      <c r="C126" t="s">
        <v>99</v>
      </c>
      <c r="D126" t="s">
        <v>122</v>
      </c>
      <c r="E126" t="s">
        <v>728</v>
      </c>
      <c r="F126" t="s">
        <v>477</v>
      </c>
      <c r="G126" t="s">
        <v>620</v>
      </c>
      <c r="H126" t="s">
        <v>210</v>
      </c>
      <c r="I126" t="s">
        <v>417</v>
      </c>
      <c r="J126" s="66">
        <v>4.72</v>
      </c>
      <c r="K126" t="s">
        <v>101</v>
      </c>
      <c r="L126" s="67">
        <v>1.4200000000000001E-2</v>
      </c>
      <c r="M126" s="67">
        <v>-5.3E-3</v>
      </c>
      <c r="N126" s="66">
        <v>2729936.36</v>
      </c>
      <c r="O126" s="66">
        <v>112.95</v>
      </c>
      <c r="P126" s="66">
        <v>0</v>
      </c>
      <c r="Q126" s="66">
        <v>3083.4631186199999</v>
      </c>
      <c r="R126" s="67">
        <v>3.5999999999999999E-3</v>
      </c>
      <c r="S126" s="67">
        <v>1.1999999999999999E-3</v>
      </c>
      <c r="T126" s="67">
        <v>1E-4</v>
      </c>
    </row>
    <row r="127" spans="1:20">
      <c r="A127" t="s">
        <v>732</v>
      </c>
      <c r="B127" t="s">
        <v>733</v>
      </c>
      <c r="C127" t="s">
        <v>99</v>
      </c>
      <c r="D127" t="s">
        <v>122</v>
      </c>
      <c r="E127" t="s">
        <v>734</v>
      </c>
      <c r="F127" t="s">
        <v>477</v>
      </c>
      <c r="G127" t="s">
        <v>735</v>
      </c>
      <c r="H127" t="s">
        <v>210</v>
      </c>
      <c r="I127" t="s">
        <v>442</v>
      </c>
      <c r="J127" s="66">
        <v>6.26</v>
      </c>
      <c r="K127" t="s">
        <v>101</v>
      </c>
      <c r="L127" s="67">
        <v>1.5299999999999999E-2</v>
      </c>
      <c r="M127" s="67">
        <v>-3.0000000000000001E-3</v>
      </c>
      <c r="N127" s="66">
        <v>2659055.85</v>
      </c>
      <c r="O127" s="66">
        <v>115.01</v>
      </c>
      <c r="P127" s="66">
        <v>0</v>
      </c>
      <c r="Q127" s="66">
        <v>3058.1801330849999</v>
      </c>
      <c r="R127" s="67">
        <v>7.7000000000000002E-3</v>
      </c>
      <c r="S127" s="67">
        <v>1.1999999999999999E-3</v>
      </c>
      <c r="T127" s="67">
        <v>1E-4</v>
      </c>
    </row>
    <row r="128" spans="1:20">
      <c r="A128" t="s">
        <v>736</v>
      </c>
      <c r="B128" t="s">
        <v>737</v>
      </c>
      <c r="C128" t="s">
        <v>99</v>
      </c>
      <c r="D128" t="s">
        <v>122</v>
      </c>
      <c r="E128" t="s">
        <v>734</v>
      </c>
      <c r="F128" t="s">
        <v>477</v>
      </c>
      <c r="G128" t="s">
        <v>735</v>
      </c>
      <c r="H128" t="s">
        <v>210</v>
      </c>
      <c r="I128" t="s">
        <v>295</v>
      </c>
      <c r="J128" s="66">
        <v>5.53</v>
      </c>
      <c r="K128" t="s">
        <v>101</v>
      </c>
      <c r="L128" s="67">
        <v>1.9400000000000001E-2</v>
      </c>
      <c r="M128" s="67">
        <v>-7.7000000000000002E-3</v>
      </c>
      <c r="N128" s="66">
        <v>1745484.33</v>
      </c>
      <c r="O128" s="66">
        <v>116.84</v>
      </c>
      <c r="P128" s="66">
        <v>0</v>
      </c>
      <c r="Q128" s="66">
        <v>2039.4238911719999</v>
      </c>
      <c r="R128" s="67">
        <v>7.4999999999999997E-3</v>
      </c>
      <c r="S128" s="67">
        <v>8.0000000000000004E-4</v>
      </c>
      <c r="T128" s="67">
        <v>1E-4</v>
      </c>
    </row>
    <row r="129" spans="1:20">
      <c r="A129" t="s">
        <v>738</v>
      </c>
      <c r="B129" t="s">
        <v>739</v>
      </c>
      <c r="C129" t="s">
        <v>99</v>
      </c>
      <c r="D129" t="s">
        <v>122</v>
      </c>
      <c r="E129" t="s">
        <v>740</v>
      </c>
      <c r="F129" t="s">
        <v>477</v>
      </c>
      <c r="G129" t="s">
        <v>741</v>
      </c>
      <c r="H129" t="s">
        <v>149</v>
      </c>
      <c r="I129" t="s">
        <v>518</v>
      </c>
      <c r="J129" s="66">
        <v>3.47</v>
      </c>
      <c r="K129" t="s">
        <v>101</v>
      </c>
      <c r="L129" s="67">
        <v>2.5000000000000001E-2</v>
      </c>
      <c r="M129" s="67">
        <v>-3.3999999999999998E-3</v>
      </c>
      <c r="N129" s="66">
        <v>4498148.24</v>
      </c>
      <c r="O129" s="66">
        <v>116</v>
      </c>
      <c r="P129" s="66">
        <v>0</v>
      </c>
      <c r="Q129" s="66">
        <v>5217.8519583999996</v>
      </c>
      <c r="R129" s="67">
        <v>1.11E-2</v>
      </c>
      <c r="S129" s="67">
        <v>2E-3</v>
      </c>
      <c r="T129" s="67">
        <v>2.0000000000000001E-4</v>
      </c>
    </row>
    <row r="130" spans="1:20">
      <c r="A130" t="s">
        <v>742</v>
      </c>
      <c r="B130" t="s">
        <v>743</v>
      </c>
      <c r="C130" t="s">
        <v>99</v>
      </c>
      <c r="D130" t="s">
        <v>122</v>
      </c>
      <c r="E130" t="s">
        <v>740</v>
      </c>
      <c r="F130" t="s">
        <v>477</v>
      </c>
      <c r="G130" t="s">
        <v>741</v>
      </c>
      <c r="H130" t="s">
        <v>149</v>
      </c>
      <c r="I130" t="s">
        <v>744</v>
      </c>
      <c r="J130" s="66">
        <v>6.29</v>
      </c>
      <c r="K130" t="s">
        <v>101</v>
      </c>
      <c r="L130" s="67">
        <v>1.9E-2</v>
      </c>
      <c r="M130" s="67">
        <v>1.6000000000000001E-3</v>
      </c>
      <c r="N130" s="66">
        <v>3418102.52</v>
      </c>
      <c r="O130" s="66">
        <v>114.9</v>
      </c>
      <c r="P130" s="66">
        <v>0</v>
      </c>
      <c r="Q130" s="66">
        <v>3927.3997954800002</v>
      </c>
      <c r="R130" s="67">
        <v>9.7000000000000003E-3</v>
      </c>
      <c r="S130" s="67">
        <v>1.5E-3</v>
      </c>
      <c r="T130" s="67">
        <v>2.0000000000000001E-4</v>
      </c>
    </row>
    <row r="131" spans="1:20">
      <c r="A131" t="s">
        <v>745</v>
      </c>
      <c r="B131" t="s">
        <v>746</v>
      </c>
      <c r="C131" t="s">
        <v>99</v>
      </c>
      <c r="D131" t="s">
        <v>122</v>
      </c>
      <c r="E131" t="s">
        <v>747</v>
      </c>
      <c r="F131" t="s">
        <v>481</v>
      </c>
      <c r="G131" t="s">
        <v>735</v>
      </c>
      <c r="H131" t="s">
        <v>210</v>
      </c>
      <c r="I131" t="s">
        <v>391</v>
      </c>
      <c r="J131" s="66">
        <v>6.2</v>
      </c>
      <c r="K131" t="s">
        <v>101</v>
      </c>
      <c r="L131" s="67">
        <v>7.4999999999999997E-3</v>
      </c>
      <c r="M131" s="67">
        <v>1.4E-3</v>
      </c>
      <c r="N131" s="66">
        <v>2486000</v>
      </c>
      <c r="O131" s="66">
        <v>104.89</v>
      </c>
      <c r="P131" s="66">
        <v>0</v>
      </c>
      <c r="Q131" s="66">
        <v>2607.5654</v>
      </c>
      <c r="R131" s="67">
        <v>5.5999999999999999E-3</v>
      </c>
      <c r="S131" s="67">
        <v>1E-3</v>
      </c>
      <c r="T131" s="67">
        <v>1E-4</v>
      </c>
    </row>
    <row r="132" spans="1:20">
      <c r="A132" t="s">
        <v>748</v>
      </c>
      <c r="B132" t="s">
        <v>749</v>
      </c>
      <c r="C132" t="s">
        <v>99</v>
      </c>
      <c r="D132" t="s">
        <v>122</v>
      </c>
      <c r="E132" t="s">
        <v>687</v>
      </c>
      <c r="F132" t="s">
        <v>477</v>
      </c>
      <c r="G132" t="s">
        <v>735</v>
      </c>
      <c r="H132" t="s">
        <v>210</v>
      </c>
      <c r="I132" t="s">
        <v>750</v>
      </c>
      <c r="J132" s="66">
        <v>7.73</v>
      </c>
      <c r="K132" t="s">
        <v>101</v>
      </c>
      <c r="L132" s="67">
        <v>5.0000000000000001E-3</v>
      </c>
      <c r="M132" s="67">
        <v>3.3E-3</v>
      </c>
      <c r="N132" s="66">
        <v>4000000</v>
      </c>
      <c r="O132" s="66">
        <v>102.08</v>
      </c>
      <c r="P132" s="66">
        <v>0</v>
      </c>
      <c r="Q132" s="66">
        <v>4083.2</v>
      </c>
      <c r="R132" s="67">
        <v>2.0500000000000001E-2</v>
      </c>
      <c r="S132" s="67">
        <v>1.6000000000000001E-3</v>
      </c>
      <c r="T132" s="67">
        <v>2.0000000000000001E-4</v>
      </c>
    </row>
    <row r="133" spans="1:20">
      <c r="A133" t="s">
        <v>751</v>
      </c>
      <c r="B133" t="s">
        <v>752</v>
      </c>
      <c r="C133" t="s">
        <v>99</v>
      </c>
      <c r="D133" t="s">
        <v>122</v>
      </c>
      <c r="E133" t="s">
        <v>687</v>
      </c>
      <c r="F133" t="s">
        <v>477</v>
      </c>
      <c r="G133" t="s">
        <v>735</v>
      </c>
      <c r="H133" t="s">
        <v>210</v>
      </c>
      <c r="I133" t="s">
        <v>750</v>
      </c>
      <c r="J133" s="66">
        <v>7.59</v>
      </c>
      <c r="K133" t="s">
        <v>101</v>
      </c>
      <c r="L133" s="67">
        <v>9.7000000000000003E-3</v>
      </c>
      <c r="M133" s="67">
        <v>7.1000000000000004E-3</v>
      </c>
      <c r="N133" s="66">
        <v>1973905</v>
      </c>
      <c r="O133" s="66">
        <v>102.8</v>
      </c>
      <c r="P133" s="66">
        <v>0</v>
      </c>
      <c r="Q133" s="66">
        <v>2029.17434</v>
      </c>
      <c r="R133" s="67">
        <v>9.7999999999999997E-3</v>
      </c>
      <c r="S133" s="67">
        <v>8.0000000000000004E-4</v>
      </c>
      <c r="T133" s="67">
        <v>1E-4</v>
      </c>
    </row>
    <row r="134" spans="1:20">
      <c r="A134" t="s">
        <v>753</v>
      </c>
      <c r="B134" t="s">
        <v>754</v>
      </c>
      <c r="C134" t="s">
        <v>99</v>
      </c>
      <c r="D134" t="s">
        <v>122</v>
      </c>
      <c r="E134" t="s">
        <v>687</v>
      </c>
      <c r="F134" t="s">
        <v>477</v>
      </c>
      <c r="G134" t="s">
        <v>735</v>
      </c>
      <c r="H134" t="s">
        <v>210</v>
      </c>
      <c r="I134" t="s">
        <v>755</v>
      </c>
      <c r="J134" s="66">
        <v>6.44</v>
      </c>
      <c r="K134" t="s">
        <v>101</v>
      </c>
      <c r="L134" s="67">
        <v>8.3999999999999995E-3</v>
      </c>
      <c r="M134" s="67">
        <v>1.6000000000000001E-3</v>
      </c>
      <c r="N134" s="66">
        <v>6849915</v>
      </c>
      <c r="O134" s="66">
        <v>106.59</v>
      </c>
      <c r="P134" s="66">
        <v>0</v>
      </c>
      <c r="Q134" s="66">
        <v>7301.3243984999999</v>
      </c>
      <c r="R134" s="67">
        <v>9.4000000000000004E-3</v>
      </c>
      <c r="S134" s="67">
        <v>2.8E-3</v>
      </c>
      <c r="T134" s="67">
        <v>2.9999999999999997E-4</v>
      </c>
    </row>
    <row r="135" spans="1:20">
      <c r="A135" t="s">
        <v>756</v>
      </c>
      <c r="B135" t="s">
        <v>757</v>
      </c>
      <c r="C135" t="s">
        <v>99</v>
      </c>
      <c r="D135" t="s">
        <v>122</v>
      </c>
      <c r="E135" t="s">
        <v>687</v>
      </c>
      <c r="F135" t="s">
        <v>477</v>
      </c>
      <c r="G135" t="s">
        <v>735</v>
      </c>
      <c r="H135" t="s">
        <v>210</v>
      </c>
      <c r="I135" t="s">
        <v>758</v>
      </c>
      <c r="J135" s="66">
        <v>3.16</v>
      </c>
      <c r="K135" t="s">
        <v>101</v>
      </c>
      <c r="L135" s="67">
        <v>2.0500000000000001E-2</v>
      </c>
      <c r="M135" s="67">
        <v>-9.1000000000000004E-3</v>
      </c>
      <c r="N135" s="66">
        <v>3544621.29</v>
      </c>
      <c r="O135" s="66">
        <v>114.14</v>
      </c>
      <c r="P135" s="66">
        <v>0</v>
      </c>
      <c r="Q135" s="66">
        <v>4045.8307404060001</v>
      </c>
      <c r="R135" s="67">
        <v>7.6E-3</v>
      </c>
      <c r="S135" s="67">
        <v>1.6000000000000001E-3</v>
      </c>
      <c r="T135" s="67">
        <v>2.0000000000000001E-4</v>
      </c>
    </row>
    <row r="136" spans="1:20">
      <c r="A136" t="s">
        <v>759</v>
      </c>
      <c r="B136" t="s">
        <v>760</v>
      </c>
      <c r="C136" t="s">
        <v>99</v>
      </c>
      <c r="D136" t="s">
        <v>122</v>
      </c>
      <c r="E136" t="s">
        <v>761</v>
      </c>
      <c r="F136" t="s">
        <v>762</v>
      </c>
      <c r="G136" t="s">
        <v>741</v>
      </c>
      <c r="H136" t="s">
        <v>149</v>
      </c>
      <c r="I136" t="s">
        <v>750</v>
      </c>
      <c r="J136" s="66">
        <v>2.16</v>
      </c>
      <c r="K136" t="s">
        <v>101</v>
      </c>
      <c r="L136" s="67">
        <v>3.95E-2</v>
      </c>
      <c r="M136" s="67">
        <v>-7.9000000000000008E-3</v>
      </c>
      <c r="N136" s="66">
        <v>5850000</v>
      </c>
      <c r="O136" s="66">
        <v>120.98</v>
      </c>
      <c r="P136" s="66">
        <v>0</v>
      </c>
      <c r="Q136" s="66">
        <v>7077.33</v>
      </c>
      <c r="R136" s="67">
        <v>1.44E-2</v>
      </c>
      <c r="S136" s="67">
        <v>2.7000000000000001E-3</v>
      </c>
      <c r="T136" s="67">
        <v>2.9999999999999997E-4</v>
      </c>
    </row>
    <row r="137" spans="1:20">
      <c r="A137" t="s">
        <v>763</v>
      </c>
      <c r="B137" t="s">
        <v>764</v>
      </c>
      <c r="C137" t="s">
        <v>99</v>
      </c>
      <c r="D137" t="s">
        <v>122</v>
      </c>
      <c r="E137" t="s">
        <v>728</v>
      </c>
      <c r="F137" t="s">
        <v>477</v>
      </c>
      <c r="G137" t="s">
        <v>735</v>
      </c>
      <c r="H137" t="s">
        <v>210</v>
      </c>
      <c r="I137" t="s">
        <v>765</v>
      </c>
      <c r="J137" s="66">
        <v>1.1499999999999999</v>
      </c>
      <c r="K137" t="s">
        <v>101</v>
      </c>
      <c r="L137" s="67">
        <v>3.3000000000000002E-2</v>
      </c>
      <c r="M137" s="67">
        <v>-1.44E-2</v>
      </c>
      <c r="N137" s="66">
        <v>48884.33</v>
      </c>
      <c r="O137" s="66">
        <v>108.84</v>
      </c>
      <c r="P137" s="66">
        <v>0</v>
      </c>
      <c r="Q137" s="66">
        <v>53.205704771999997</v>
      </c>
      <c r="R137" s="67">
        <v>1E-4</v>
      </c>
      <c r="S137" s="67">
        <v>0</v>
      </c>
      <c r="T137" s="67">
        <v>0</v>
      </c>
    </row>
    <row r="138" spans="1:20">
      <c r="A138" t="s">
        <v>766</v>
      </c>
      <c r="B138" t="s">
        <v>767</v>
      </c>
      <c r="C138" t="s">
        <v>99</v>
      </c>
      <c r="D138" t="s">
        <v>122</v>
      </c>
      <c r="E138" t="s">
        <v>728</v>
      </c>
      <c r="F138" t="s">
        <v>477</v>
      </c>
      <c r="G138" t="s">
        <v>735</v>
      </c>
      <c r="H138" t="s">
        <v>210</v>
      </c>
      <c r="I138" t="s">
        <v>417</v>
      </c>
      <c r="J138" s="66">
        <v>2.97</v>
      </c>
      <c r="K138" t="s">
        <v>101</v>
      </c>
      <c r="L138" s="67">
        <v>2.1499999999999998E-2</v>
      </c>
      <c r="M138" s="67">
        <v>-2E-3</v>
      </c>
      <c r="N138" s="66">
        <v>22946298</v>
      </c>
      <c r="O138" s="66">
        <v>111.78</v>
      </c>
      <c r="P138" s="66">
        <v>0</v>
      </c>
      <c r="Q138" s="66">
        <v>25649.371904399999</v>
      </c>
      <c r="R138" s="67">
        <v>1.0500000000000001E-2</v>
      </c>
      <c r="S138" s="67">
        <v>9.7999999999999997E-3</v>
      </c>
      <c r="T138" s="67">
        <v>1.1000000000000001E-3</v>
      </c>
    </row>
    <row r="139" spans="1:20">
      <c r="A139" t="s">
        <v>768</v>
      </c>
      <c r="B139" t="s">
        <v>769</v>
      </c>
      <c r="C139" t="s">
        <v>99</v>
      </c>
      <c r="D139" t="s">
        <v>122</v>
      </c>
      <c r="E139" t="s">
        <v>770</v>
      </c>
      <c r="F139" t="s">
        <v>557</v>
      </c>
      <c r="G139" t="s">
        <v>771</v>
      </c>
      <c r="H139" t="s">
        <v>149</v>
      </c>
      <c r="I139" t="s">
        <v>772</v>
      </c>
      <c r="J139" s="66">
        <v>3.78</v>
      </c>
      <c r="K139" t="s">
        <v>101</v>
      </c>
      <c r="L139" s="67">
        <v>2.8500000000000001E-2</v>
      </c>
      <c r="M139" s="67">
        <v>-3.3999999999999998E-3</v>
      </c>
      <c r="N139" s="66">
        <v>320000</v>
      </c>
      <c r="O139" s="66">
        <v>116.7</v>
      </c>
      <c r="P139" s="66">
        <v>0</v>
      </c>
      <c r="Q139" s="66">
        <v>373.44</v>
      </c>
      <c r="R139" s="67">
        <v>5.0000000000000001E-4</v>
      </c>
      <c r="S139" s="67">
        <v>1E-4</v>
      </c>
      <c r="T139" s="67">
        <v>0</v>
      </c>
    </row>
    <row r="140" spans="1:20">
      <c r="A140" t="s">
        <v>773</v>
      </c>
      <c r="B140" t="s">
        <v>774</v>
      </c>
      <c r="C140" t="s">
        <v>99</v>
      </c>
      <c r="D140" t="s">
        <v>122</v>
      </c>
      <c r="E140" t="s">
        <v>770</v>
      </c>
      <c r="F140" t="s">
        <v>557</v>
      </c>
      <c r="G140" t="s">
        <v>771</v>
      </c>
      <c r="H140" t="s">
        <v>149</v>
      </c>
      <c r="I140" t="s">
        <v>758</v>
      </c>
      <c r="J140" s="66">
        <v>2.1800000000000002</v>
      </c>
      <c r="K140" t="s">
        <v>101</v>
      </c>
      <c r="L140" s="67">
        <v>4.65E-2</v>
      </c>
      <c r="M140" s="67">
        <v>-8.3999999999999995E-3</v>
      </c>
      <c r="N140" s="66">
        <v>7128271.2000000002</v>
      </c>
      <c r="O140" s="66">
        <v>116.77</v>
      </c>
      <c r="P140" s="66">
        <v>0</v>
      </c>
      <c r="Q140" s="66">
        <v>8323.6822802400002</v>
      </c>
      <c r="R140" s="67">
        <v>1.24E-2</v>
      </c>
      <c r="S140" s="67">
        <v>3.2000000000000002E-3</v>
      </c>
      <c r="T140" s="67">
        <v>4.0000000000000002E-4</v>
      </c>
    </row>
    <row r="141" spans="1:20">
      <c r="A141" t="s">
        <v>775</v>
      </c>
      <c r="B141" t="s">
        <v>776</v>
      </c>
      <c r="C141" t="s">
        <v>99</v>
      </c>
      <c r="D141" t="s">
        <v>122</v>
      </c>
      <c r="E141" t="s">
        <v>770</v>
      </c>
      <c r="F141" t="s">
        <v>557</v>
      </c>
      <c r="G141" t="s">
        <v>771</v>
      </c>
      <c r="H141" t="s">
        <v>149</v>
      </c>
      <c r="I141" t="s">
        <v>777</v>
      </c>
      <c r="J141" s="66">
        <v>5.49</v>
      </c>
      <c r="K141" t="s">
        <v>101</v>
      </c>
      <c r="L141" s="67">
        <v>2.4500000000000001E-2</v>
      </c>
      <c r="M141" s="67">
        <v>2.0999999999999999E-3</v>
      </c>
      <c r="N141" s="66">
        <v>1757000</v>
      </c>
      <c r="O141" s="66">
        <v>115.09</v>
      </c>
      <c r="P141" s="66">
        <v>0</v>
      </c>
      <c r="Q141" s="66">
        <v>2022.1313</v>
      </c>
      <c r="R141" s="67">
        <v>8.0999999999999996E-3</v>
      </c>
      <c r="S141" s="67">
        <v>1.4E-3</v>
      </c>
      <c r="T141" s="67">
        <v>2.0000000000000001E-4</v>
      </c>
    </row>
    <row r="142" spans="1:20">
      <c r="A142" t="s">
        <v>778</v>
      </c>
      <c r="B142" t="s">
        <v>779</v>
      </c>
      <c r="C142" t="s">
        <v>99</v>
      </c>
      <c r="D142" t="s">
        <v>122</v>
      </c>
      <c r="E142" t="s">
        <v>780</v>
      </c>
      <c r="F142" t="s">
        <v>557</v>
      </c>
      <c r="G142" t="s">
        <v>771</v>
      </c>
      <c r="H142" t="s">
        <v>149</v>
      </c>
      <c r="I142" t="s">
        <v>674</v>
      </c>
      <c r="J142" s="66">
        <v>6.98</v>
      </c>
      <c r="K142" t="s">
        <v>101</v>
      </c>
      <c r="L142" s="67">
        <v>1.09E-2</v>
      </c>
      <c r="M142" s="67">
        <v>7.6E-3</v>
      </c>
      <c r="N142" s="66">
        <v>1800000</v>
      </c>
      <c r="O142" s="66">
        <v>103.38</v>
      </c>
      <c r="P142" s="66">
        <v>0</v>
      </c>
      <c r="Q142" s="66">
        <v>1860.84</v>
      </c>
      <c r="R142" s="67">
        <v>5.1000000000000004E-3</v>
      </c>
      <c r="S142" s="67">
        <v>6.9999999999999999E-4</v>
      </c>
      <c r="T142" s="67">
        <v>1E-4</v>
      </c>
    </row>
    <row r="143" spans="1:20">
      <c r="A143" t="s">
        <v>781</v>
      </c>
      <c r="B143" t="s">
        <v>782</v>
      </c>
      <c r="C143" t="s">
        <v>99</v>
      </c>
      <c r="D143" t="s">
        <v>122</v>
      </c>
      <c r="E143" t="s">
        <v>780</v>
      </c>
      <c r="F143" t="s">
        <v>557</v>
      </c>
      <c r="G143" t="s">
        <v>771</v>
      </c>
      <c r="H143" t="s">
        <v>149</v>
      </c>
      <c r="I143" t="s">
        <v>783</v>
      </c>
      <c r="J143" s="66">
        <v>1.07</v>
      </c>
      <c r="K143" t="s">
        <v>101</v>
      </c>
      <c r="L143" s="67">
        <v>3.6999999999999998E-2</v>
      </c>
      <c r="M143" s="67">
        <v>-7.6E-3</v>
      </c>
      <c r="N143" s="66">
        <v>4757000</v>
      </c>
      <c r="O143" s="66">
        <v>109.1</v>
      </c>
      <c r="P143" s="66">
        <v>0</v>
      </c>
      <c r="Q143" s="66">
        <v>5189.8869999999997</v>
      </c>
      <c r="R143" s="67">
        <v>9.2999999999999992E-3</v>
      </c>
      <c r="S143" s="67">
        <v>2E-3</v>
      </c>
      <c r="T143" s="67">
        <v>2.0000000000000001E-4</v>
      </c>
    </row>
    <row r="144" spans="1:20">
      <c r="A144" t="s">
        <v>784</v>
      </c>
      <c r="B144" t="s">
        <v>785</v>
      </c>
      <c r="C144" t="s">
        <v>99</v>
      </c>
      <c r="D144" t="s">
        <v>122</v>
      </c>
      <c r="E144" t="s">
        <v>780</v>
      </c>
      <c r="F144" t="s">
        <v>557</v>
      </c>
      <c r="G144" t="s">
        <v>771</v>
      </c>
      <c r="H144" t="s">
        <v>149</v>
      </c>
      <c r="I144" t="s">
        <v>265</v>
      </c>
      <c r="J144" s="66">
        <v>4.2699999999999996</v>
      </c>
      <c r="K144" t="s">
        <v>101</v>
      </c>
      <c r="L144" s="67">
        <v>2.5700000000000001E-2</v>
      </c>
      <c r="M144" s="67">
        <v>-1.1000000000000001E-3</v>
      </c>
      <c r="N144" s="66">
        <v>4510345.7</v>
      </c>
      <c r="O144" s="66">
        <v>116.86</v>
      </c>
      <c r="P144" s="66">
        <v>0</v>
      </c>
      <c r="Q144" s="66">
        <v>5270.7899850200001</v>
      </c>
      <c r="R144" s="67">
        <v>3.8E-3</v>
      </c>
      <c r="S144" s="67">
        <v>2E-3</v>
      </c>
      <c r="T144" s="67">
        <v>2.0000000000000001E-4</v>
      </c>
    </row>
    <row r="145" spans="1:20">
      <c r="A145" t="s">
        <v>786</v>
      </c>
      <c r="B145" t="s">
        <v>787</v>
      </c>
      <c r="C145" t="s">
        <v>99</v>
      </c>
      <c r="D145" t="s">
        <v>122</v>
      </c>
      <c r="E145" t="s">
        <v>734</v>
      </c>
      <c r="F145" t="s">
        <v>477</v>
      </c>
      <c r="G145" t="s">
        <v>788</v>
      </c>
      <c r="H145" t="s">
        <v>210</v>
      </c>
      <c r="I145" t="s">
        <v>789</v>
      </c>
      <c r="J145" s="66">
        <v>3.06</v>
      </c>
      <c r="K145" t="s">
        <v>101</v>
      </c>
      <c r="L145" s="67">
        <v>3.0599999999999999E-2</v>
      </c>
      <c r="M145" s="67">
        <v>-8.3999999999999995E-3</v>
      </c>
      <c r="N145" s="66">
        <v>1941406.74</v>
      </c>
      <c r="O145" s="66">
        <v>116.72</v>
      </c>
      <c r="P145" s="66">
        <v>0</v>
      </c>
      <c r="Q145" s="66">
        <v>2266.0099469279999</v>
      </c>
      <c r="R145" s="67">
        <v>4.1999999999999997E-3</v>
      </c>
      <c r="S145" s="67">
        <v>8.9999999999999998E-4</v>
      </c>
      <c r="T145" s="67">
        <v>1E-4</v>
      </c>
    </row>
    <row r="146" spans="1:20">
      <c r="A146" t="s">
        <v>790</v>
      </c>
      <c r="B146" t="s">
        <v>791</v>
      </c>
      <c r="C146" t="s">
        <v>99</v>
      </c>
      <c r="D146" t="s">
        <v>122</v>
      </c>
      <c r="E146" t="s">
        <v>734</v>
      </c>
      <c r="F146" t="s">
        <v>477</v>
      </c>
      <c r="G146" t="s">
        <v>788</v>
      </c>
      <c r="H146" t="s">
        <v>210</v>
      </c>
      <c r="I146" t="s">
        <v>792</v>
      </c>
      <c r="J146" s="66">
        <v>0.66</v>
      </c>
      <c r="K146" t="s">
        <v>101</v>
      </c>
      <c r="L146" s="67">
        <v>4.5999999999999999E-2</v>
      </c>
      <c r="M146" s="67">
        <v>-5.7999999999999996E-3</v>
      </c>
      <c r="N146" s="66">
        <v>1246147.8799999999</v>
      </c>
      <c r="O146" s="66">
        <v>108.73</v>
      </c>
      <c r="P146" s="66">
        <v>0</v>
      </c>
      <c r="Q146" s="66">
        <v>1354.9365899239999</v>
      </c>
      <c r="R146" s="67">
        <v>1.06E-2</v>
      </c>
      <c r="S146" s="67">
        <v>5.0000000000000001E-4</v>
      </c>
      <c r="T146" s="67">
        <v>1E-4</v>
      </c>
    </row>
    <row r="147" spans="1:20">
      <c r="A147" t="s">
        <v>793</v>
      </c>
      <c r="B147" t="s">
        <v>794</v>
      </c>
      <c r="C147" t="s">
        <v>99</v>
      </c>
      <c r="D147" t="s">
        <v>122</v>
      </c>
      <c r="E147" t="s">
        <v>795</v>
      </c>
      <c r="F147" t="s">
        <v>410</v>
      </c>
      <c r="G147" t="s">
        <v>788</v>
      </c>
      <c r="H147" t="s">
        <v>210</v>
      </c>
      <c r="I147" t="s">
        <v>404</v>
      </c>
      <c r="J147" s="66">
        <v>0.25</v>
      </c>
      <c r="K147" t="s">
        <v>101</v>
      </c>
      <c r="L147" s="67">
        <v>5.0999999999999997E-2</v>
      </c>
      <c r="M147" s="67">
        <v>6.9999999999999999E-4</v>
      </c>
      <c r="N147" s="66">
        <v>2045277</v>
      </c>
      <c r="O147" s="66">
        <v>125.06</v>
      </c>
      <c r="P147" s="66">
        <v>31.536359999999998</v>
      </c>
      <c r="Q147" s="66">
        <v>2589.3597761999999</v>
      </c>
      <c r="R147" s="67">
        <v>1.8E-3</v>
      </c>
      <c r="S147" s="67">
        <v>1E-3</v>
      </c>
      <c r="T147" s="67">
        <v>1E-4</v>
      </c>
    </row>
    <row r="148" spans="1:20">
      <c r="A148" t="s">
        <v>796</v>
      </c>
      <c r="B148" s="78" t="s">
        <v>797</v>
      </c>
      <c r="C148" t="s">
        <v>99</v>
      </c>
      <c r="D148" t="s">
        <v>122</v>
      </c>
      <c r="E148" t="s">
        <v>798</v>
      </c>
      <c r="F148" t="s">
        <v>799</v>
      </c>
      <c r="G148" t="s">
        <v>771</v>
      </c>
      <c r="H148" t="s">
        <v>149</v>
      </c>
      <c r="I148" t="s">
        <v>800</v>
      </c>
      <c r="J148" s="66">
        <v>1.1399999999999999</v>
      </c>
      <c r="K148" t="s">
        <v>101</v>
      </c>
      <c r="L148" s="67">
        <v>1.35E-2</v>
      </c>
      <c r="M148" s="67">
        <v>-1.2699999999999999E-2</v>
      </c>
      <c r="N148" s="66">
        <v>4138991.99</v>
      </c>
      <c r="O148" s="66">
        <v>104.9</v>
      </c>
      <c r="P148" s="66">
        <v>0</v>
      </c>
      <c r="Q148" s="66">
        <v>4341.8025975099999</v>
      </c>
      <c r="R148" s="67">
        <v>8.9999999999999993E-3</v>
      </c>
      <c r="S148" s="67">
        <v>1.6999999999999999E-3</v>
      </c>
      <c r="T148" s="67">
        <v>2.0000000000000001E-4</v>
      </c>
    </row>
    <row r="149" spans="1:20">
      <c r="A149" t="s">
        <v>801</v>
      </c>
      <c r="B149" s="78">
        <v>11756600</v>
      </c>
      <c r="C149" t="s">
        <v>99</v>
      </c>
      <c r="D149" t="s">
        <v>122</v>
      </c>
      <c r="E149" t="s">
        <v>798</v>
      </c>
      <c r="F149" t="s">
        <v>799</v>
      </c>
      <c r="G149" t="s">
        <v>771</v>
      </c>
      <c r="H149" t="s">
        <v>149</v>
      </c>
      <c r="I149" t="s">
        <v>500</v>
      </c>
      <c r="J149" s="66">
        <v>2.63</v>
      </c>
      <c r="K149" t="s">
        <v>101</v>
      </c>
      <c r="L149" s="67">
        <v>0.01</v>
      </c>
      <c r="M149" s="67">
        <v>-5.3E-3</v>
      </c>
      <c r="N149" s="66">
        <v>1500000</v>
      </c>
      <c r="O149" s="66">
        <v>104.88181712204006</v>
      </c>
      <c r="P149" s="66">
        <v>0</v>
      </c>
      <c r="Q149" s="66">
        <v>1573.2272568306012</v>
      </c>
      <c r="R149" s="67">
        <v>2.8E-3</v>
      </c>
      <c r="S149" s="67">
        <v>5.9999999999999995E-4</v>
      </c>
      <c r="T149" s="67">
        <v>1E-4</v>
      </c>
    </row>
    <row r="150" spans="1:20">
      <c r="A150" t="s">
        <v>802</v>
      </c>
      <c r="B150" s="78" t="s">
        <v>803</v>
      </c>
      <c r="C150" t="s">
        <v>99</v>
      </c>
      <c r="D150" t="s">
        <v>122</v>
      </c>
      <c r="E150" t="s">
        <v>798</v>
      </c>
      <c r="F150" t="s">
        <v>799</v>
      </c>
      <c r="G150" t="s">
        <v>771</v>
      </c>
      <c r="H150" t="s">
        <v>149</v>
      </c>
      <c r="I150" t="s">
        <v>417</v>
      </c>
      <c r="J150" s="66">
        <v>2.54</v>
      </c>
      <c r="K150" t="s">
        <v>101</v>
      </c>
      <c r="L150" s="67">
        <v>1.8499999999999999E-2</v>
      </c>
      <c r="M150" s="67">
        <v>-8.5000000000000006E-3</v>
      </c>
      <c r="N150" s="66">
        <v>2579870</v>
      </c>
      <c r="O150" s="66">
        <v>109.88000015504657</v>
      </c>
      <c r="P150" s="66">
        <v>0</v>
      </c>
      <c r="Q150" s="66">
        <v>2834.76116</v>
      </c>
      <c r="R150" s="67">
        <v>3.8999999999999998E-3</v>
      </c>
      <c r="S150" s="67">
        <v>1.5E-3</v>
      </c>
      <c r="T150" s="67">
        <v>2.0000000000000001E-4</v>
      </c>
    </row>
    <row r="151" spans="1:20">
      <c r="A151" t="s">
        <v>802</v>
      </c>
      <c r="B151" s="78">
        <v>11712140</v>
      </c>
      <c r="C151" t="s">
        <v>99</v>
      </c>
      <c r="D151" t="s">
        <v>122</v>
      </c>
      <c r="E151" t="s">
        <v>798</v>
      </c>
      <c r="F151" t="s">
        <v>799</v>
      </c>
      <c r="G151" t="s">
        <v>771</v>
      </c>
      <c r="H151" t="s">
        <v>149</v>
      </c>
      <c r="I151" t="s">
        <v>804</v>
      </c>
      <c r="J151" s="66">
        <v>0</v>
      </c>
      <c r="K151" t="s">
        <v>101</v>
      </c>
      <c r="L151" s="67">
        <v>0</v>
      </c>
      <c r="M151" s="67">
        <v>0</v>
      </c>
      <c r="N151" s="66">
        <v>1000000</v>
      </c>
      <c r="O151" s="66">
        <v>109.71375628415299</v>
      </c>
      <c r="P151" s="66">
        <v>0</v>
      </c>
      <c r="Q151" s="66">
        <v>1097.1375628415299</v>
      </c>
      <c r="R151" s="67">
        <v>0</v>
      </c>
      <c r="S151" s="67">
        <v>0</v>
      </c>
      <c r="T151" s="67">
        <v>0</v>
      </c>
    </row>
    <row r="152" spans="1:20">
      <c r="A152" t="s">
        <v>805</v>
      </c>
      <c r="B152" t="s">
        <v>806</v>
      </c>
      <c r="C152" t="s">
        <v>99</v>
      </c>
      <c r="D152" t="s">
        <v>122</v>
      </c>
      <c r="E152" t="s">
        <v>807</v>
      </c>
      <c r="F152" t="s">
        <v>808</v>
      </c>
      <c r="G152" t="s">
        <v>788</v>
      </c>
      <c r="H152" t="s">
        <v>210</v>
      </c>
      <c r="I152" t="s">
        <v>265</v>
      </c>
      <c r="J152" s="66">
        <v>2.21</v>
      </c>
      <c r="K152" t="s">
        <v>101</v>
      </c>
      <c r="L152" s="67">
        <v>4.3400000000000001E-2</v>
      </c>
      <c r="M152" s="67">
        <v>-6.3E-3</v>
      </c>
      <c r="N152" s="66">
        <v>1476099.29</v>
      </c>
      <c r="O152" s="66">
        <v>114.32</v>
      </c>
      <c r="P152" s="66">
        <v>32.729889999999997</v>
      </c>
      <c r="Q152" s="66">
        <v>1720.2065983279999</v>
      </c>
      <c r="R152" s="67">
        <v>1.1000000000000001E-3</v>
      </c>
      <c r="S152" s="67">
        <v>6.9999999999999999E-4</v>
      </c>
      <c r="T152" s="67">
        <v>1E-4</v>
      </c>
    </row>
    <row r="153" spans="1:20">
      <c r="A153" t="s">
        <v>809</v>
      </c>
      <c r="B153" t="s">
        <v>810</v>
      </c>
      <c r="C153" t="s">
        <v>99</v>
      </c>
      <c r="D153" t="s">
        <v>122</v>
      </c>
      <c r="E153" t="s">
        <v>807</v>
      </c>
      <c r="F153" t="s">
        <v>808</v>
      </c>
      <c r="G153" t="s">
        <v>788</v>
      </c>
      <c r="H153" t="s">
        <v>210</v>
      </c>
      <c r="I153" t="s">
        <v>417</v>
      </c>
      <c r="J153" s="66">
        <v>5.14</v>
      </c>
      <c r="K153" t="s">
        <v>101</v>
      </c>
      <c r="L153" s="67">
        <v>3.9E-2</v>
      </c>
      <c r="M153" s="67">
        <v>1E-4</v>
      </c>
      <c r="N153" s="66">
        <v>320032.46999999997</v>
      </c>
      <c r="O153" s="66">
        <v>126.7</v>
      </c>
      <c r="P153" s="66">
        <v>0</v>
      </c>
      <c r="Q153" s="66">
        <v>405.48113948999998</v>
      </c>
      <c r="R153" s="67">
        <v>2.0000000000000001E-4</v>
      </c>
      <c r="S153" s="67">
        <v>2.0000000000000001E-4</v>
      </c>
      <c r="T153" s="67">
        <v>0</v>
      </c>
    </row>
    <row r="154" spans="1:20">
      <c r="A154" t="s">
        <v>811</v>
      </c>
      <c r="B154" s="78" t="s">
        <v>812</v>
      </c>
      <c r="C154" t="s">
        <v>99</v>
      </c>
      <c r="D154" t="s">
        <v>122</v>
      </c>
      <c r="E154" t="s">
        <v>807</v>
      </c>
      <c r="F154" t="s">
        <v>808</v>
      </c>
      <c r="G154" t="s">
        <v>788</v>
      </c>
      <c r="H154" t="s">
        <v>210</v>
      </c>
      <c r="I154" t="s">
        <v>453</v>
      </c>
      <c r="J154" s="66">
        <v>0.74</v>
      </c>
      <c r="K154" t="s">
        <v>101</v>
      </c>
      <c r="L154" s="67">
        <v>5.5E-2</v>
      </c>
      <c r="M154" s="67">
        <v>-3.2000000000000002E-3</v>
      </c>
      <c r="N154" s="66">
        <v>443524.82</v>
      </c>
      <c r="O154" s="66">
        <v>111.61</v>
      </c>
      <c r="P154" s="66">
        <v>0</v>
      </c>
      <c r="Q154" s="66">
        <v>495.01805160200001</v>
      </c>
      <c r="R154" s="67">
        <v>1.8499999999999999E-2</v>
      </c>
      <c r="S154" s="67">
        <v>2.0000000000000001E-4</v>
      </c>
      <c r="T154" s="67">
        <v>0</v>
      </c>
    </row>
    <row r="155" spans="1:20">
      <c r="A155" t="s">
        <v>775</v>
      </c>
      <c r="B155" s="78">
        <v>18202810</v>
      </c>
      <c r="C155" t="s">
        <v>99</v>
      </c>
      <c r="D155" t="s">
        <v>122</v>
      </c>
      <c r="E155" t="s">
        <v>770</v>
      </c>
      <c r="F155" t="s">
        <v>557</v>
      </c>
      <c r="G155" t="s">
        <v>813</v>
      </c>
      <c r="H155" t="s">
        <v>149</v>
      </c>
      <c r="I155" t="s">
        <v>814</v>
      </c>
      <c r="J155" s="66">
        <v>0</v>
      </c>
      <c r="K155" t="s">
        <v>101</v>
      </c>
      <c r="L155" s="67">
        <v>2.4500000000000001E-2</v>
      </c>
      <c r="M155" s="67">
        <v>0</v>
      </c>
      <c r="N155" s="66">
        <v>1500000</v>
      </c>
      <c r="O155" s="66">
        <v>114.89081967213114</v>
      </c>
      <c r="P155" s="66">
        <v>0</v>
      </c>
      <c r="Q155" s="66">
        <v>1723.3622950819672</v>
      </c>
      <c r="R155" s="67">
        <v>0</v>
      </c>
      <c r="S155" s="67">
        <v>0</v>
      </c>
      <c r="T155" s="67">
        <v>0</v>
      </c>
    </row>
    <row r="156" spans="1:20">
      <c r="A156" t="s">
        <v>815</v>
      </c>
      <c r="B156" t="s">
        <v>816</v>
      </c>
      <c r="C156" t="s">
        <v>99</v>
      </c>
      <c r="D156" t="s">
        <v>122</v>
      </c>
      <c r="E156" t="s">
        <v>817</v>
      </c>
      <c r="F156" t="s">
        <v>481</v>
      </c>
      <c r="G156" t="s">
        <v>818</v>
      </c>
      <c r="H156" t="s">
        <v>210</v>
      </c>
      <c r="I156" t="s">
        <v>417</v>
      </c>
      <c r="J156" s="66">
        <v>5.28</v>
      </c>
      <c r="K156" t="s">
        <v>101</v>
      </c>
      <c r="L156" s="67">
        <v>2.75E-2</v>
      </c>
      <c r="M156" s="67">
        <v>-1.6000000000000001E-3</v>
      </c>
      <c r="N156" s="66">
        <v>2086976.96</v>
      </c>
      <c r="O156" s="66">
        <v>118.21</v>
      </c>
      <c r="P156" s="66">
        <v>0</v>
      </c>
      <c r="Q156" s="66">
        <v>2467.0154644160002</v>
      </c>
      <c r="R156" s="67">
        <v>2.2000000000000001E-3</v>
      </c>
      <c r="S156" s="67">
        <v>8.9999999999999998E-4</v>
      </c>
      <c r="T156" s="67">
        <v>1E-4</v>
      </c>
    </row>
    <row r="157" spans="1:20">
      <c r="A157" t="s">
        <v>819</v>
      </c>
      <c r="B157" t="s">
        <v>820</v>
      </c>
      <c r="C157" t="s">
        <v>99</v>
      </c>
      <c r="D157" t="s">
        <v>122</v>
      </c>
      <c r="E157" t="s">
        <v>821</v>
      </c>
      <c r="F157" t="s">
        <v>477</v>
      </c>
      <c r="G157" t="s">
        <v>818</v>
      </c>
      <c r="H157" t="s">
        <v>210</v>
      </c>
      <c r="I157" t="s">
        <v>822</v>
      </c>
      <c r="J157" s="66">
        <v>1.72</v>
      </c>
      <c r="K157" t="s">
        <v>101</v>
      </c>
      <c r="L157" s="67">
        <v>3.2500000000000001E-2</v>
      </c>
      <c r="M157" s="67">
        <v>-3.5000000000000001E-3</v>
      </c>
      <c r="N157" s="66">
        <v>4185</v>
      </c>
      <c r="O157" s="66">
        <v>111.02</v>
      </c>
      <c r="P157" s="66">
        <v>0</v>
      </c>
      <c r="Q157" s="66">
        <v>4.6461870000000003</v>
      </c>
      <c r="R157" s="67">
        <v>0</v>
      </c>
      <c r="S157" s="67">
        <v>0</v>
      </c>
      <c r="T157" s="67">
        <v>0</v>
      </c>
    </row>
    <row r="158" spans="1:20">
      <c r="A158" t="s">
        <v>823</v>
      </c>
      <c r="B158" t="s">
        <v>824</v>
      </c>
      <c r="C158" t="s">
        <v>99</v>
      </c>
      <c r="D158" t="s">
        <v>122</v>
      </c>
      <c r="E158" t="s">
        <v>821</v>
      </c>
      <c r="F158" t="s">
        <v>477</v>
      </c>
      <c r="G158" t="s">
        <v>818</v>
      </c>
      <c r="H158" t="s">
        <v>210</v>
      </c>
      <c r="I158" t="s">
        <v>391</v>
      </c>
      <c r="J158" s="66">
        <v>4.63</v>
      </c>
      <c r="K158" t="s">
        <v>101</v>
      </c>
      <c r="L158" s="67">
        <v>3.3000000000000002E-2</v>
      </c>
      <c r="M158" s="67">
        <v>1.1599999999999999E-2</v>
      </c>
      <c r="N158" s="66">
        <v>10762000</v>
      </c>
      <c r="O158" s="66">
        <v>113.34</v>
      </c>
      <c r="P158" s="66">
        <v>0</v>
      </c>
      <c r="Q158" s="66">
        <v>12197.650799999999</v>
      </c>
      <c r="R158" s="67">
        <v>2.1000000000000001E-2</v>
      </c>
      <c r="S158" s="67">
        <v>4.7000000000000002E-3</v>
      </c>
      <c r="T158" s="67">
        <v>5.0000000000000001E-4</v>
      </c>
    </row>
    <row r="159" spans="1:20">
      <c r="A159" t="s">
        <v>825</v>
      </c>
      <c r="B159" t="s">
        <v>826</v>
      </c>
      <c r="C159" t="s">
        <v>99</v>
      </c>
      <c r="D159" t="s">
        <v>122</v>
      </c>
      <c r="E159" t="s">
        <v>821</v>
      </c>
      <c r="F159" t="s">
        <v>477</v>
      </c>
      <c r="G159" t="s">
        <v>818</v>
      </c>
      <c r="H159" t="s">
        <v>210</v>
      </c>
      <c r="I159" t="s">
        <v>822</v>
      </c>
      <c r="J159" s="66">
        <v>3.15</v>
      </c>
      <c r="K159" t="s">
        <v>101</v>
      </c>
      <c r="L159" s="67">
        <v>2.5000000000000001E-2</v>
      </c>
      <c r="M159" s="67">
        <v>5.7999999999999996E-3</v>
      </c>
      <c r="N159" s="66">
        <v>11830.29</v>
      </c>
      <c r="O159" s="66">
        <v>109.2</v>
      </c>
      <c r="P159" s="66">
        <v>0</v>
      </c>
      <c r="Q159" s="66">
        <v>12.918676680000001</v>
      </c>
      <c r="R159" s="67">
        <v>0</v>
      </c>
      <c r="S159" s="67">
        <v>0</v>
      </c>
      <c r="T159" s="67">
        <v>0</v>
      </c>
    </row>
    <row r="160" spans="1:20">
      <c r="A160" t="s">
        <v>827</v>
      </c>
      <c r="B160" t="s">
        <v>828</v>
      </c>
      <c r="C160" t="s">
        <v>99</v>
      </c>
      <c r="D160" t="s">
        <v>122</v>
      </c>
      <c r="E160" t="s">
        <v>829</v>
      </c>
      <c r="F160" t="s">
        <v>477</v>
      </c>
      <c r="G160" t="s">
        <v>818</v>
      </c>
      <c r="H160" t="s">
        <v>210</v>
      </c>
      <c r="I160" t="s">
        <v>265</v>
      </c>
      <c r="J160" s="66">
        <v>2.2000000000000002</v>
      </c>
      <c r="K160" t="s">
        <v>101</v>
      </c>
      <c r="L160" s="67">
        <v>4.9500000000000002E-2</v>
      </c>
      <c r="M160" s="67">
        <v>-6.7000000000000002E-3</v>
      </c>
      <c r="N160" s="66">
        <v>16884.169999999998</v>
      </c>
      <c r="O160" s="66">
        <v>140.80000000000001</v>
      </c>
      <c r="P160" s="66">
        <v>0</v>
      </c>
      <c r="Q160" s="66">
        <v>23.772911359999998</v>
      </c>
      <c r="R160" s="67">
        <v>0</v>
      </c>
      <c r="S160" s="67">
        <v>0</v>
      </c>
      <c r="T160" s="67">
        <v>0</v>
      </c>
    </row>
    <row r="161" spans="1:20">
      <c r="A161" t="s">
        <v>830</v>
      </c>
      <c r="B161" t="s">
        <v>831</v>
      </c>
      <c r="C161" t="s">
        <v>99</v>
      </c>
      <c r="D161" t="s">
        <v>122</v>
      </c>
      <c r="E161" t="s">
        <v>832</v>
      </c>
      <c r="F161" t="s">
        <v>477</v>
      </c>
      <c r="G161" t="s">
        <v>818</v>
      </c>
      <c r="H161" t="s">
        <v>210</v>
      </c>
      <c r="I161" t="s">
        <v>833</v>
      </c>
      <c r="J161" s="66">
        <v>5.74</v>
      </c>
      <c r="K161" t="s">
        <v>101</v>
      </c>
      <c r="L161" s="67">
        <v>1.0800000000000001E-2</v>
      </c>
      <c r="M161" s="67">
        <v>-1.2999999999999999E-3</v>
      </c>
      <c r="N161" s="66">
        <v>4054000</v>
      </c>
      <c r="O161" s="66">
        <v>109.72</v>
      </c>
      <c r="P161" s="66">
        <v>0</v>
      </c>
      <c r="Q161" s="66">
        <v>4448.0487999999996</v>
      </c>
      <c r="R161" s="67">
        <v>1.55E-2</v>
      </c>
      <c r="S161" s="67">
        <v>1.6999999999999999E-3</v>
      </c>
      <c r="T161" s="67">
        <v>2.0000000000000001E-4</v>
      </c>
    </row>
    <row r="162" spans="1:20">
      <c r="A162" t="s">
        <v>834</v>
      </c>
      <c r="B162" t="s">
        <v>835</v>
      </c>
      <c r="C162" t="s">
        <v>99</v>
      </c>
      <c r="D162" t="s">
        <v>122</v>
      </c>
      <c r="E162" t="s">
        <v>836</v>
      </c>
      <c r="F162" t="s">
        <v>557</v>
      </c>
      <c r="G162" t="s">
        <v>837</v>
      </c>
      <c r="H162" t="s">
        <v>149</v>
      </c>
      <c r="I162" t="s">
        <v>838</v>
      </c>
      <c r="J162" s="66">
        <v>3.15</v>
      </c>
      <c r="K162" t="s">
        <v>101</v>
      </c>
      <c r="L162" s="67">
        <v>0.03</v>
      </c>
      <c r="M162" s="67">
        <v>2.2100000000000002E-2</v>
      </c>
      <c r="N162" s="66">
        <v>104427.6</v>
      </c>
      <c r="O162" s="66">
        <v>107.5</v>
      </c>
      <c r="P162" s="66">
        <v>0</v>
      </c>
      <c r="Q162" s="66">
        <v>112.25967</v>
      </c>
      <c r="R162" s="67">
        <v>8.0000000000000004E-4</v>
      </c>
      <c r="S162" s="67">
        <v>0</v>
      </c>
      <c r="T162" s="67">
        <v>0</v>
      </c>
    </row>
    <row r="163" spans="1:20">
      <c r="A163" t="s">
        <v>839</v>
      </c>
      <c r="B163" t="s">
        <v>840</v>
      </c>
      <c r="C163" t="s">
        <v>99</v>
      </c>
      <c r="D163" t="s">
        <v>122</v>
      </c>
      <c r="E163" t="s">
        <v>836</v>
      </c>
      <c r="F163" t="s">
        <v>557</v>
      </c>
      <c r="G163" t="s">
        <v>837</v>
      </c>
      <c r="H163" t="s">
        <v>149</v>
      </c>
      <c r="I163" t="s">
        <v>841</v>
      </c>
      <c r="J163" s="66">
        <v>5.22</v>
      </c>
      <c r="K163" t="s">
        <v>101</v>
      </c>
      <c r="L163" s="67">
        <v>3.3700000000000001E-2</v>
      </c>
      <c r="M163" s="67">
        <v>0.03</v>
      </c>
      <c r="N163" s="66">
        <v>714216</v>
      </c>
      <c r="O163" s="66">
        <v>103.34</v>
      </c>
      <c r="P163" s="66">
        <v>0</v>
      </c>
      <c r="Q163" s="66">
        <v>738.07081440000002</v>
      </c>
      <c r="R163" s="67">
        <v>6.0000000000000001E-3</v>
      </c>
      <c r="S163" s="67">
        <v>2.9999999999999997E-4</v>
      </c>
      <c r="T163" s="67">
        <v>0</v>
      </c>
    </row>
    <row r="164" spans="1:20">
      <c r="A164" t="s">
        <v>842</v>
      </c>
      <c r="B164" t="s">
        <v>843</v>
      </c>
      <c r="C164" t="s">
        <v>99</v>
      </c>
      <c r="D164" t="s">
        <v>122</v>
      </c>
      <c r="E164" t="s">
        <v>832</v>
      </c>
      <c r="F164" t="s">
        <v>477</v>
      </c>
      <c r="G164" t="s">
        <v>837</v>
      </c>
      <c r="H164" t="s">
        <v>149</v>
      </c>
      <c r="I164" t="s">
        <v>844</v>
      </c>
      <c r="J164" s="66">
        <v>2.12</v>
      </c>
      <c r="K164" t="s">
        <v>101</v>
      </c>
      <c r="L164" s="67">
        <v>2.6499999999999999E-2</v>
      </c>
      <c r="M164" s="67">
        <v>-5.5999999999999999E-3</v>
      </c>
      <c r="N164" s="66">
        <v>3068169.16</v>
      </c>
      <c r="O164" s="66">
        <v>109.4</v>
      </c>
      <c r="P164" s="66">
        <v>0</v>
      </c>
      <c r="Q164" s="66">
        <v>3356.57706104</v>
      </c>
      <c r="R164" s="67">
        <v>1.7999999999999999E-2</v>
      </c>
      <c r="S164" s="67">
        <v>1.2999999999999999E-3</v>
      </c>
      <c r="T164" s="67">
        <v>1E-4</v>
      </c>
    </row>
    <row r="165" spans="1:20">
      <c r="A165" t="s">
        <v>845</v>
      </c>
      <c r="B165" t="s">
        <v>846</v>
      </c>
      <c r="C165" t="s">
        <v>99</v>
      </c>
      <c r="D165" t="s">
        <v>122</v>
      </c>
      <c r="E165" t="s">
        <v>847</v>
      </c>
      <c r="F165" t="s">
        <v>848</v>
      </c>
      <c r="G165" t="s">
        <v>849</v>
      </c>
      <c r="H165" t="s">
        <v>210</v>
      </c>
      <c r="I165" t="s">
        <v>850</v>
      </c>
      <c r="J165" s="66">
        <v>2.17</v>
      </c>
      <c r="K165" t="s">
        <v>101</v>
      </c>
      <c r="L165" s="67">
        <v>4.9500000000000002E-2</v>
      </c>
      <c r="M165" s="67">
        <v>-1.2999999999999999E-3</v>
      </c>
      <c r="N165" s="66">
        <v>2695857.54</v>
      </c>
      <c r="O165" s="66">
        <v>142.19999999999999</v>
      </c>
      <c r="P165" s="66">
        <v>0</v>
      </c>
      <c r="Q165" s="66">
        <v>3833.50942188</v>
      </c>
      <c r="R165" s="67">
        <v>2.8999999999999998E-3</v>
      </c>
      <c r="S165" s="67">
        <v>1.5E-3</v>
      </c>
      <c r="T165" s="67">
        <v>2.0000000000000001E-4</v>
      </c>
    </row>
    <row r="166" spans="1:20">
      <c r="A166" t="s">
        <v>851</v>
      </c>
      <c r="B166" t="s">
        <v>852</v>
      </c>
      <c r="C166" t="s">
        <v>99</v>
      </c>
      <c r="D166" t="s">
        <v>122</v>
      </c>
      <c r="E166" t="s">
        <v>853</v>
      </c>
      <c r="F166" t="s">
        <v>854</v>
      </c>
      <c r="G166" t="s">
        <v>253</v>
      </c>
      <c r="H166" t="s">
        <v>855</v>
      </c>
      <c r="I166" t="s">
        <v>856</v>
      </c>
      <c r="J166" s="66">
        <v>4.6500000000000004</v>
      </c>
      <c r="K166" t="s">
        <v>101</v>
      </c>
      <c r="L166" s="67">
        <v>1.5800000000000002E-2</v>
      </c>
      <c r="M166" s="67">
        <v>1.0999999999999999E-2</v>
      </c>
      <c r="N166" s="66">
        <v>2340000</v>
      </c>
      <c r="O166" s="66">
        <v>103.16</v>
      </c>
      <c r="P166" s="66">
        <v>0</v>
      </c>
      <c r="Q166" s="66">
        <v>2413.944</v>
      </c>
      <c r="R166" s="67">
        <v>6.4999999999999997E-3</v>
      </c>
      <c r="S166" s="67">
        <v>8.9999999999999998E-4</v>
      </c>
      <c r="T166" s="67">
        <v>1E-4</v>
      </c>
    </row>
    <row r="167" spans="1:20">
      <c r="A167" t="s">
        <v>857</v>
      </c>
      <c r="B167" t="s">
        <v>858</v>
      </c>
      <c r="C167" t="s">
        <v>99</v>
      </c>
      <c r="D167" t="s">
        <v>122</v>
      </c>
      <c r="E167" t="s">
        <v>859</v>
      </c>
      <c r="F167" t="s">
        <v>131</v>
      </c>
      <c r="G167" t="s">
        <v>253</v>
      </c>
      <c r="H167" t="s">
        <v>855</v>
      </c>
      <c r="I167" t="s">
        <v>860</v>
      </c>
      <c r="J167" s="66">
        <v>3.19</v>
      </c>
      <c r="K167" t="s">
        <v>101</v>
      </c>
      <c r="L167" s="67">
        <v>4.8000000000000001E-2</v>
      </c>
      <c r="M167" s="67">
        <v>1.7399999999999999E-2</v>
      </c>
      <c r="N167" s="66">
        <v>882000</v>
      </c>
      <c r="O167" s="66">
        <v>112.38</v>
      </c>
      <c r="P167" s="66">
        <v>0</v>
      </c>
      <c r="Q167" s="66">
        <v>991.19159999999999</v>
      </c>
      <c r="R167" s="67">
        <v>4.5999999999999999E-3</v>
      </c>
      <c r="S167" s="67">
        <v>4.0000000000000002E-4</v>
      </c>
      <c r="T167" s="67">
        <v>0</v>
      </c>
    </row>
    <row r="168" spans="1:20">
      <c r="A168" t="s">
        <v>861</v>
      </c>
      <c r="B168">
        <v>1160506</v>
      </c>
      <c r="C168" t="s">
        <v>99</v>
      </c>
      <c r="D168" t="s">
        <v>122</v>
      </c>
      <c r="E168" t="s">
        <v>862</v>
      </c>
      <c r="F168" t="s">
        <v>808</v>
      </c>
      <c r="G168" t="s">
        <v>253</v>
      </c>
      <c r="H168" t="s">
        <v>855</v>
      </c>
      <c r="I168" t="s">
        <v>430</v>
      </c>
      <c r="J168" s="66">
        <v>3.8</v>
      </c>
      <c r="K168" t="s">
        <v>101</v>
      </c>
      <c r="L168" s="67">
        <v>2.35E-2</v>
      </c>
      <c r="M168" s="67">
        <v>8.8000000000000005E-3</v>
      </c>
      <c r="N168" s="66">
        <v>465385</v>
      </c>
      <c r="O168" s="66">
        <v>105.6937068087055</v>
      </c>
      <c r="P168" s="66">
        <v>0</v>
      </c>
      <c r="Q168" s="66">
        <v>491.8826574316941</v>
      </c>
      <c r="R168" s="67">
        <v>3.7000000000000002E-3</v>
      </c>
      <c r="S168" s="67">
        <v>2.0000000000000001E-4</v>
      </c>
      <c r="T168" s="67">
        <v>0</v>
      </c>
    </row>
    <row r="169" spans="1:20">
      <c r="A169" t="s">
        <v>863</v>
      </c>
      <c r="B169" t="s">
        <v>864</v>
      </c>
      <c r="C169" t="s">
        <v>99</v>
      </c>
      <c r="D169" t="s">
        <v>122</v>
      </c>
      <c r="E169" t="s">
        <v>865</v>
      </c>
      <c r="F169" t="s">
        <v>477</v>
      </c>
      <c r="G169" t="s">
        <v>253</v>
      </c>
      <c r="H169" t="s">
        <v>855</v>
      </c>
      <c r="I169" t="s">
        <v>265</v>
      </c>
      <c r="J169" s="66">
        <v>0.75</v>
      </c>
      <c r="K169" t="s">
        <v>101</v>
      </c>
      <c r="L169" s="67">
        <v>0.01</v>
      </c>
      <c r="M169" s="67">
        <v>2.0299999999999999E-2</v>
      </c>
      <c r="N169" s="66">
        <v>6940909</v>
      </c>
      <c r="O169" s="66">
        <v>104.36</v>
      </c>
      <c r="P169" s="66">
        <v>0</v>
      </c>
      <c r="Q169" s="66">
        <v>7243.5326323999998</v>
      </c>
      <c r="R169" s="67">
        <v>1.34E-2</v>
      </c>
      <c r="S169" s="67">
        <v>2.8E-3</v>
      </c>
      <c r="T169" s="67">
        <v>2.9999999999999997E-4</v>
      </c>
    </row>
    <row r="170" spans="1:20">
      <c r="A170" t="s">
        <v>866</v>
      </c>
      <c r="B170" t="s">
        <v>867</v>
      </c>
      <c r="C170" t="s">
        <v>99</v>
      </c>
      <c r="D170" t="s">
        <v>122</v>
      </c>
      <c r="E170" t="s">
        <v>865</v>
      </c>
      <c r="F170" t="s">
        <v>477</v>
      </c>
      <c r="G170" t="s">
        <v>253</v>
      </c>
      <c r="H170" t="s">
        <v>855</v>
      </c>
      <c r="I170" t="s">
        <v>539</v>
      </c>
      <c r="J170" s="66">
        <v>4.25</v>
      </c>
      <c r="K170" t="s">
        <v>101</v>
      </c>
      <c r="L170" s="67">
        <v>1E-3</v>
      </c>
      <c r="M170" s="67">
        <v>-5.9999999999999995E-4</v>
      </c>
      <c r="N170" s="66">
        <v>4760000</v>
      </c>
      <c r="O170" s="66">
        <v>102.93</v>
      </c>
      <c r="P170" s="66">
        <v>0</v>
      </c>
      <c r="Q170" s="66">
        <v>4899.4679999999998</v>
      </c>
      <c r="R170" s="67">
        <v>9.1999999999999998E-3</v>
      </c>
      <c r="S170" s="67">
        <v>1.9E-3</v>
      </c>
      <c r="T170" s="67">
        <v>2.0000000000000001E-4</v>
      </c>
    </row>
    <row r="171" spans="1:20">
      <c r="A171" t="s">
        <v>868</v>
      </c>
      <c r="B171" t="s">
        <v>869</v>
      </c>
      <c r="C171" t="s">
        <v>99</v>
      </c>
      <c r="D171" t="s">
        <v>122</v>
      </c>
      <c r="E171" t="s">
        <v>865</v>
      </c>
      <c r="F171" t="s">
        <v>477</v>
      </c>
      <c r="G171" t="s">
        <v>253</v>
      </c>
      <c r="H171" t="s">
        <v>855</v>
      </c>
      <c r="I171" t="s">
        <v>870</v>
      </c>
      <c r="J171" s="66">
        <v>6.94</v>
      </c>
      <c r="K171" t="s">
        <v>101</v>
      </c>
      <c r="L171" s="67">
        <v>3.0000000000000001E-3</v>
      </c>
      <c r="M171" s="67">
        <v>4.3E-3</v>
      </c>
      <c r="N171" s="66">
        <v>4613987</v>
      </c>
      <c r="O171" s="66">
        <v>100.29</v>
      </c>
      <c r="P171" s="66">
        <v>0</v>
      </c>
      <c r="Q171" s="66">
        <v>4627.3675622999999</v>
      </c>
      <c r="R171" s="67">
        <v>3.56E-2</v>
      </c>
      <c r="S171" s="67">
        <v>1.8E-3</v>
      </c>
      <c r="T171" s="67">
        <v>2.0000000000000001E-4</v>
      </c>
    </row>
    <row r="172" spans="1:20">
      <c r="A172" t="s">
        <v>871</v>
      </c>
      <c r="B172" t="s">
        <v>872</v>
      </c>
      <c r="C172" t="s">
        <v>99</v>
      </c>
      <c r="D172" t="s">
        <v>122</v>
      </c>
      <c r="E172" t="s">
        <v>873</v>
      </c>
      <c r="F172" t="s">
        <v>477</v>
      </c>
      <c r="G172" t="s">
        <v>253</v>
      </c>
      <c r="H172" t="s">
        <v>855</v>
      </c>
      <c r="I172" t="s">
        <v>874</v>
      </c>
      <c r="J172" s="66">
        <v>1.37</v>
      </c>
      <c r="K172" t="s">
        <v>101</v>
      </c>
      <c r="L172" s="67">
        <v>2.1000000000000001E-2</v>
      </c>
      <c r="M172" s="67">
        <v>-1.9E-3</v>
      </c>
      <c r="N172" s="66">
        <v>2954843.94</v>
      </c>
      <c r="O172" s="66">
        <v>108.03</v>
      </c>
      <c r="P172" s="66">
        <v>149.66655</v>
      </c>
      <c r="Q172" s="66">
        <v>3341.7844583820001</v>
      </c>
      <c r="R172" s="67">
        <v>1.34E-2</v>
      </c>
      <c r="S172" s="67">
        <v>1.2999999999999999E-3</v>
      </c>
      <c r="T172" s="67">
        <v>1E-4</v>
      </c>
    </row>
    <row r="173" spans="1:20">
      <c r="A173" t="s">
        <v>875</v>
      </c>
      <c r="B173" t="s">
        <v>876</v>
      </c>
      <c r="C173" t="s">
        <v>99</v>
      </c>
      <c r="D173" t="s">
        <v>122</v>
      </c>
      <c r="E173" t="s">
        <v>873</v>
      </c>
      <c r="F173" t="s">
        <v>477</v>
      </c>
      <c r="G173" t="s">
        <v>253</v>
      </c>
      <c r="H173" t="s">
        <v>855</v>
      </c>
      <c r="I173" t="s">
        <v>877</v>
      </c>
      <c r="J173" s="66">
        <v>5.0199999999999996</v>
      </c>
      <c r="K173" t="s">
        <v>101</v>
      </c>
      <c r="L173" s="67">
        <v>2.75E-2</v>
      </c>
      <c r="M173" s="67">
        <v>-8.9999999999999998E-4</v>
      </c>
      <c r="N173" s="66">
        <v>6191625</v>
      </c>
      <c r="O173" s="66">
        <v>117.7</v>
      </c>
      <c r="P173" s="66">
        <v>0</v>
      </c>
      <c r="Q173" s="66">
        <v>7287.542625</v>
      </c>
      <c r="R173" s="67">
        <v>1.32E-2</v>
      </c>
      <c r="S173" s="67">
        <v>2.8E-3</v>
      </c>
      <c r="T173" s="67">
        <v>2.9999999999999997E-4</v>
      </c>
    </row>
    <row r="174" spans="1:20">
      <c r="A174" t="s">
        <v>878</v>
      </c>
      <c r="B174" t="s">
        <v>879</v>
      </c>
      <c r="C174" t="s">
        <v>99</v>
      </c>
      <c r="D174" t="s">
        <v>122</v>
      </c>
      <c r="E174" t="s">
        <v>873</v>
      </c>
      <c r="F174" t="s">
        <v>477</v>
      </c>
      <c r="G174" t="s">
        <v>253</v>
      </c>
      <c r="H174" t="s">
        <v>855</v>
      </c>
      <c r="I174" t="s">
        <v>880</v>
      </c>
      <c r="J174" s="66">
        <v>7.15</v>
      </c>
      <c r="K174" t="s">
        <v>101</v>
      </c>
      <c r="L174" s="67">
        <v>8.5000000000000006E-3</v>
      </c>
      <c r="M174" s="67">
        <v>5.1000000000000004E-3</v>
      </c>
      <c r="N174" s="66">
        <v>8195501</v>
      </c>
      <c r="O174" s="66">
        <v>103.47</v>
      </c>
      <c r="P174" s="66">
        <v>0</v>
      </c>
      <c r="Q174" s="66">
        <v>8479.8848847000008</v>
      </c>
      <c r="R174" s="67">
        <v>3.7199999999999997E-2</v>
      </c>
      <c r="S174" s="67">
        <v>3.3E-3</v>
      </c>
      <c r="T174" s="67">
        <v>4.0000000000000002E-4</v>
      </c>
    </row>
    <row r="175" spans="1:20">
      <c r="A175" t="s">
        <v>881</v>
      </c>
      <c r="B175" t="s">
        <v>882</v>
      </c>
      <c r="C175" t="s">
        <v>99</v>
      </c>
      <c r="D175" t="s">
        <v>122</v>
      </c>
      <c r="E175" t="s">
        <v>883</v>
      </c>
      <c r="F175" t="s">
        <v>854</v>
      </c>
      <c r="G175" t="s">
        <v>253</v>
      </c>
      <c r="H175" t="s">
        <v>855</v>
      </c>
      <c r="I175" t="s">
        <v>884</v>
      </c>
      <c r="J175" s="66">
        <v>4.12</v>
      </c>
      <c r="K175" t="s">
        <v>101</v>
      </c>
      <c r="L175" s="67">
        <v>1.6400000000000001E-2</v>
      </c>
      <c r="M175" s="67">
        <v>-1E-4</v>
      </c>
      <c r="N175" s="66">
        <v>3252441.06</v>
      </c>
      <c r="O175" s="66">
        <v>109.46</v>
      </c>
      <c r="P175" s="66">
        <v>0</v>
      </c>
      <c r="Q175" s="66">
        <v>3560.1219842760001</v>
      </c>
      <c r="R175" s="67">
        <v>1.49E-2</v>
      </c>
      <c r="S175" s="67">
        <v>1.4E-3</v>
      </c>
      <c r="T175" s="67">
        <v>2.0000000000000001E-4</v>
      </c>
    </row>
    <row r="176" spans="1:20">
      <c r="A176" t="s">
        <v>885</v>
      </c>
      <c r="B176" t="s">
        <v>886</v>
      </c>
      <c r="C176" t="s">
        <v>99</v>
      </c>
      <c r="D176" t="s">
        <v>122</v>
      </c>
      <c r="E176" t="s">
        <v>887</v>
      </c>
      <c r="F176" t="s">
        <v>854</v>
      </c>
      <c r="G176" t="s">
        <v>253</v>
      </c>
      <c r="H176" t="s">
        <v>855</v>
      </c>
      <c r="I176" t="s">
        <v>888</v>
      </c>
      <c r="J176" s="66">
        <v>4.66</v>
      </c>
      <c r="K176" t="s">
        <v>101</v>
      </c>
      <c r="L176" s="67">
        <v>1.4800000000000001E-2</v>
      </c>
      <c r="M176" s="67">
        <v>9.9000000000000008E-3</v>
      </c>
      <c r="N176" s="66">
        <v>1666053</v>
      </c>
      <c r="O176" s="66">
        <v>102.81</v>
      </c>
      <c r="P176" s="66">
        <v>0</v>
      </c>
      <c r="Q176" s="66">
        <v>1712.8690893</v>
      </c>
      <c r="R176" s="67">
        <v>4.1999999999999997E-3</v>
      </c>
      <c r="S176" s="67">
        <v>6.9999999999999999E-4</v>
      </c>
      <c r="T176" s="67">
        <v>1E-4</v>
      </c>
    </row>
    <row r="177" spans="1:20">
      <c r="A177" t="s">
        <v>889</v>
      </c>
      <c r="B177" t="s">
        <v>890</v>
      </c>
      <c r="C177" t="s">
        <v>99</v>
      </c>
      <c r="D177" t="s">
        <v>122</v>
      </c>
      <c r="E177" t="s">
        <v>891</v>
      </c>
      <c r="F177" t="s">
        <v>848</v>
      </c>
      <c r="G177" t="s">
        <v>253</v>
      </c>
      <c r="H177" t="s">
        <v>855</v>
      </c>
      <c r="I177" t="s">
        <v>892</v>
      </c>
      <c r="J177" s="66">
        <v>4.57</v>
      </c>
      <c r="K177" t="s">
        <v>101</v>
      </c>
      <c r="L177" s="67">
        <v>3.6999999999999998E-2</v>
      </c>
      <c r="M177" s="67">
        <v>1.2500000000000001E-2</v>
      </c>
      <c r="N177" s="66">
        <v>1904000.18</v>
      </c>
      <c r="O177" s="66">
        <v>115.06</v>
      </c>
      <c r="P177" s="66">
        <v>0</v>
      </c>
      <c r="Q177" s="66">
        <v>2190.7426071079999</v>
      </c>
      <c r="R177" s="67">
        <v>1.8E-3</v>
      </c>
      <c r="S177" s="67">
        <v>8.0000000000000004E-4</v>
      </c>
      <c r="T177" s="67">
        <v>1E-4</v>
      </c>
    </row>
    <row r="178" spans="1:20">
      <c r="A178" t="s">
        <v>893</v>
      </c>
      <c r="B178" t="s">
        <v>894</v>
      </c>
      <c r="C178" t="s">
        <v>99</v>
      </c>
      <c r="D178" t="s">
        <v>122</v>
      </c>
      <c r="E178" t="s">
        <v>895</v>
      </c>
      <c r="F178" t="s">
        <v>477</v>
      </c>
      <c r="G178" t="s">
        <v>253</v>
      </c>
      <c r="H178" t="s">
        <v>855</v>
      </c>
      <c r="I178" t="s">
        <v>896</v>
      </c>
      <c r="J178" s="66">
        <v>7.93</v>
      </c>
      <c r="K178" t="s">
        <v>101</v>
      </c>
      <c r="L178" s="67">
        <v>6.4000000000000003E-3</v>
      </c>
      <c r="M178" s="67">
        <v>6.3E-3</v>
      </c>
      <c r="N178" s="66">
        <v>3185000</v>
      </c>
      <c r="O178" s="66">
        <v>101.51</v>
      </c>
      <c r="P178" s="66">
        <v>0</v>
      </c>
      <c r="Q178" s="66">
        <v>3233.0934999999999</v>
      </c>
      <c r="R178" s="67">
        <v>2.1000000000000001E-2</v>
      </c>
      <c r="S178" s="67">
        <v>1.1999999999999999E-3</v>
      </c>
      <c r="T178" s="67">
        <v>1E-4</v>
      </c>
    </row>
    <row r="179" spans="1:20">
      <c r="A179" s="68" t="s">
        <v>288</v>
      </c>
      <c r="B179" s="14"/>
      <c r="C179" s="14"/>
      <c r="D179" s="14"/>
      <c r="E179" s="14"/>
      <c r="J179" s="70">
        <v>3.29</v>
      </c>
      <c r="M179" s="69">
        <v>1.5100000000000001E-2</v>
      </c>
      <c r="N179" s="70">
        <v>688429716.99000037</v>
      </c>
      <c r="P179" s="70">
        <v>6221.4215999999997</v>
      </c>
      <c r="Q179" s="70">
        <v>723017.30318882118</v>
      </c>
      <c r="S179" s="69">
        <v>0.27739999999999998</v>
      </c>
      <c r="T179" s="69">
        <v>3.0800000000000001E-2</v>
      </c>
    </row>
    <row r="180" spans="1:20">
      <c r="A180" t="s">
        <v>897</v>
      </c>
      <c r="B180" t="s">
        <v>898</v>
      </c>
      <c r="C180" t="s">
        <v>99</v>
      </c>
      <c r="D180" t="s">
        <v>122</v>
      </c>
      <c r="E180" t="s">
        <v>471</v>
      </c>
      <c r="F180" t="s">
        <v>410</v>
      </c>
      <c r="G180" t="s">
        <v>209</v>
      </c>
      <c r="H180" t="s">
        <v>210</v>
      </c>
      <c r="I180" t="s">
        <v>899</v>
      </c>
      <c r="J180" s="66">
        <v>1.66</v>
      </c>
      <c r="K180" t="s">
        <v>101</v>
      </c>
      <c r="L180" s="67">
        <v>1.8700000000000001E-2</v>
      </c>
      <c r="M180" s="67">
        <v>2.3999999999999998E-3</v>
      </c>
      <c r="N180" s="66">
        <v>24726827.780000001</v>
      </c>
      <c r="O180" s="66">
        <v>104.26</v>
      </c>
      <c r="P180" s="66">
        <v>0</v>
      </c>
      <c r="Q180" s="66">
        <v>25780.190643427999</v>
      </c>
      <c r="R180" s="67">
        <v>2.24E-2</v>
      </c>
      <c r="S180" s="67">
        <v>9.9000000000000008E-3</v>
      </c>
      <c r="T180" s="67">
        <v>1.1000000000000001E-3</v>
      </c>
    </row>
    <row r="181" spans="1:20">
      <c r="A181" t="s">
        <v>900</v>
      </c>
      <c r="B181" t="s">
        <v>901</v>
      </c>
      <c r="C181" t="s">
        <v>99</v>
      </c>
      <c r="D181" t="s">
        <v>122</v>
      </c>
      <c r="E181" t="s">
        <v>471</v>
      </c>
      <c r="F181" t="s">
        <v>410</v>
      </c>
      <c r="G181" t="s">
        <v>209</v>
      </c>
      <c r="H181" t="s">
        <v>210</v>
      </c>
      <c r="I181" t="s">
        <v>902</v>
      </c>
      <c r="J181" s="66">
        <v>4.42</v>
      </c>
      <c r="K181" t="s">
        <v>101</v>
      </c>
      <c r="L181" s="67">
        <v>2.6800000000000001E-2</v>
      </c>
      <c r="M181" s="67">
        <v>9.4999999999999998E-3</v>
      </c>
      <c r="N181" s="66">
        <v>44123952.100000001</v>
      </c>
      <c r="O181" s="66">
        <v>110.03</v>
      </c>
      <c r="P181" s="66">
        <v>0</v>
      </c>
      <c r="Q181" s="66">
        <v>48549.584495629999</v>
      </c>
      <c r="R181" s="67">
        <v>2.0199999999999999E-2</v>
      </c>
      <c r="S181" s="67">
        <v>1.8599999999999998E-2</v>
      </c>
      <c r="T181" s="67">
        <v>2.0999999999999999E-3</v>
      </c>
    </row>
    <row r="182" spans="1:20">
      <c r="A182" t="s">
        <v>903</v>
      </c>
      <c r="B182" t="s">
        <v>904</v>
      </c>
      <c r="C182" t="s">
        <v>99</v>
      </c>
      <c r="D182" t="s">
        <v>122</v>
      </c>
      <c r="E182" t="s">
        <v>905</v>
      </c>
      <c r="F182" t="s">
        <v>403</v>
      </c>
      <c r="G182" t="s">
        <v>420</v>
      </c>
      <c r="H182" t="s">
        <v>149</v>
      </c>
      <c r="I182" t="s">
        <v>906</v>
      </c>
      <c r="J182" s="66">
        <v>2.85</v>
      </c>
      <c r="K182" t="s">
        <v>101</v>
      </c>
      <c r="L182" s="67">
        <v>3.3999999999999998E-3</v>
      </c>
      <c r="M182" s="67">
        <v>3.0000000000000001E-3</v>
      </c>
      <c r="N182" s="66">
        <v>10800000</v>
      </c>
      <c r="O182" s="66">
        <v>100.86</v>
      </c>
      <c r="P182" s="66">
        <v>0</v>
      </c>
      <c r="Q182" s="66">
        <v>10892.88</v>
      </c>
      <c r="R182" s="67">
        <v>1.6500000000000001E-2</v>
      </c>
      <c r="S182" s="67">
        <v>4.1999999999999997E-3</v>
      </c>
      <c r="T182" s="67">
        <v>5.0000000000000001E-4</v>
      </c>
    </row>
    <row r="183" spans="1:20">
      <c r="A183" t="s">
        <v>907</v>
      </c>
      <c r="B183" t="s">
        <v>908</v>
      </c>
      <c r="C183" t="s">
        <v>99</v>
      </c>
      <c r="D183" t="s">
        <v>122</v>
      </c>
      <c r="E183" t="s">
        <v>905</v>
      </c>
      <c r="F183" t="s">
        <v>403</v>
      </c>
      <c r="G183" t="s">
        <v>420</v>
      </c>
      <c r="H183" t="s">
        <v>149</v>
      </c>
      <c r="I183" t="s">
        <v>265</v>
      </c>
      <c r="J183" s="66">
        <v>5.32</v>
      </c>
      <c r="K183" t="s">
        <v>101</v>
      </c>
      <c r="L183" s="67">
        <v>1.2E-2</v>
      </c>
      <c r="M183" s="67">
        <v>1.26E-2</v>
      </c>
      <c r="N183" s="66">
        <v>1320062</v>
      </c>
      <c r="O183" s="66">
        <v>101.71</v>
      </c>
      <c r="P183" s="66">
        <v>0</v>
      </c>
      <c r="Q183" s="66">
        <v>1342.6350602</v>
      </c>
      <c r="R183" s="67">
        <v>1.2E-2</v>
      </c>
      <c r="S183" s="67">
        <v>5.0000000000000001E-4</v>
      </c>
      <c r="T183" s="67">
        <v>1E-4</v>
      </c>
    </row>
    <row r="184" spans="1:20">
      <c r="A184" t="s">
        <v>909</v>
      </c>
      <c r="B184" t="s">
        <v>910</v>
      </c>
      <c r="C184" t="s">
        <v>99</v>
      </c>
      <c r="D184" t="s">
        <v>122</v>
      </c>
      <c r="E184" t="s">
        <v>416</v>
      </c>
      <c r="F184" t="s">
        <v>410</v>
      </c>
      <c r="G184" t="s">
        <v>209</v>
      </c>
      <c r="H184" t="s">
        <v>210</v>
      </c>
      <c r="I184" t="s">
        <v>265</v>
      </c>
      <c r="J184" s="66">
        <v>2.4300000000000002</v>
      </c>
      <c r="K184" t="s">
        <v>101</v>
      </c>
      <c r="L184" s="67">
        <v>3.0099999999999998E-2</v>
      </c>
      <c r="M184" s="67">
        <v>4.8999999999999998E-3</v>
      </c>
      <c r="N184" s="66">
        <v>8598760</v>
      </c>
      <c r="O184" s="66">
        <v>106.25</v>
      </c>
      <c r="P184" s="66">
        <v>0</v>
      </c>
      <c r="Q184" s="66">
        <v>9136.1825000000008</v>
      </c>
      <c r="R184" s="67">
        <v>7.4999999999999997E-3</v>
      </c>
      <c r="S184" s="67">
        <v>3.5000000000000001E-3</v>
      </c>
      <c r="T184" s="67">
        <v>4.0000000000000002E-4</v>
      </c>
    </row>
    <row r="185" spans="1:20">
      <c r="A185" t="s">
        <v>911</v>
      </c>
      <c r="B185" t="s">
        <v>912</v>
      </c>
      <c r="C185" t="s">
        <v>99</v>
      </c>
      <c r="D185" t="s">
        <v>122</v>
      </c>
      <c r="E185" t="s">
        <v>416</v>
      </c>
      <c r="F185" t="s">
        <v>410</v>
      </c>
      <c r="G185" t="s">
        <v>209</v>
      </c>
      <c r="H185" t="s">
        <v>210</v>
      </c>
      <c r="I185" t="s">
        <v>265</v>
      </c>
      <c r="J185" s="66">
        <v>2.36</v>
      </c>
      <c r="K185" t="s">
        <v>101</v>
      </c>
      <c r="L185" s="67">
        <v>2.0199999999999999E-2</v>
      </c>
      <c r="M185" s="67">
        <v>4.8999999999999998E-3</v>
      </c>
      <c r="N185" s="66">
        <v>5056463</v>
      </c>
      <c r="O185" s="66">
        <v>104.83</v>
      </c>
      <c r="P185" s="66">
        <v>0</v>
      </c>
      <c r="Q185" s="66">
        <v>5300.6901629000004</v>
      </c>
      <c r="R185" s="67">
        <v>3.0000000000000001E-3</v>
      </c>
      <c r="S185" s="67">
        <v>2E-3</v>
      </c>
      <c r="T185" s="67">
        <v>2.0000000000000001E-4</v>
      </c>
    </row>
    <row r="186" spans="1:20">
      <c r="A186" t="s">
        <v>913</v>
      </c>
      <c r="B186" t="s">
        <v>914</v>
      </c>
      <c r="C186" t="s">
        <v>99</v>
      </c>
      <c r="D186" t="s">
        <v>122</v>
      </c>
      <c r="E186" t="s">
        <v>424</v>
      </c>
      <c r="F186" t="s">
        <v>410</v>
      </c>
      <c r="G186" t="s">
        <v>420</v>
      </c>
      <c r="H186" t="s">
        <v>149</v>
      </c>
      <c r="I186" t="s">
        <v>417</v>
      </c>
      <c r="J186" s="66">
        <v>2.9</v>
      </c>
      <c r="K186" t="s">
        <v>101</v>
      </c>
      <c r="L186" s="67">
        <v>1.09E-2</v>
      </c>
      <c r="M186" s="67">
        <v>5.1000000000000004E-3</v>
      </c>
      <c r="N186" s="66">
        <v>327741</v>
      </c>
      <c r="O186" s="66">
        <v>101.75</v>
      </c>
      <c r="P186" s="66">
        <v>0</v>
      </c>
      <c r="Q186" s="66">
        <v>333.47646750000001</v>
      </c>
      <c r="R186" s="67">
        <v>4.0000000000000002E-4</v>
      </c>
      <c r="S186" s="67">
        <v>1E-4</v>
      </c>
      <c r="T186" s="67">
        <v>0</v>
      </c>
    </row>
    <row r="187" spans="1:20">
      <c r="A187" t="s">
        <v>915</v>
      </c>
      <c r="B187" t="s">
        <v>916</v>
      </c>
      <c r="C187" t="s">
        <v>99</v>
      </c>
      <c r="D187" t="s">
        <v>122</v>
      </c>
      <c r="E187" t="s">
        <v>424</v>
      </c>
      <c r="F187" t="s">
        <v>410</v>
      </c>
      <c r="G187" t="s">
        <v>209</v>
      </c>
      <c r="H187" t="s">
        <v>210</v>
      </c>
      <c r="I187" t="s">
        <v>265</v>
      </c>
      <c r="J187" s="66">
        <v>3.53</v>
      </c>
      <c r="K187" t="s">
        <v>101</v>
      </c>
      <c r="L187" s="67">
        <v>2.98E-2</v>
      </c>
      <c r="M187" s="67">
        <v>7.7999999999999996E-3</v>
      </c>
      <c r="N187" s="66">
        <v>17298566</v>
      </c>
      <c r="O187" s="66">
        <v>108.9</v>
      </c>
      <c r="P187" s="66">
        <v>0</v>
      </c>
      <c r="Q187" s="66">
        <v>18838.138373999998</v>
      </c>
      <c r="R187" s="67">
        <v>6.7999999999999996E-3</v>
      </c>
      <c r="S187" s="67">
        <v>7.1999999999999998E-3</v>
      </c>
      <c r="T187" s="67">
        <v>8.0000000000000004E-4</v>
      </c>
    </row>
    <row r="188" spans="1:20">
      <c r="A188" t="s">
        <v>917</v>
      </c>
      <c r="B188" t="s">
        <v>918</v>
      </c>
      <c r="C188" t="s">
        <v>99</v>
      </c>
      <c r="D188" t="s">
        <v>122</v>
      </c>
      <c r="E188" t="s">
        <v>424</v>
      </c>
      <c r="F188" t="s">
        <v>410</v>
      </c>
      <c r="G188" t="s">
        <v>209</v>
      </c>
      <c r="H188" t="s">
        <v>210</v>
      </c>
      <c r="I188" t="s">
        <v>265</v>
      </c>
      <c r="J188" s="66">
        <v>0.68</v>
      </c>
      <c r="K188" t="s">
        <v>101</v>
      </c>
      <c r="L188" s="67">
        <v>2.47E-2</v>
      </c>
      <c r="M188" s="67">
        <v>1.9E-3</v>
      </c>
      <c r="N188" s="66">
        <v>21738076</v>
      </c>
      <c r="O188" s="66">
        <v>102.34</v>
      </c>
      <c r="P188" s="66">
        <v>0</v>
      </c>
      <c r="Q188" s="66">
        <v>22246.746978399999</v>
      </c>
      <c r="R188" s="67">
        <v>6.4999999999999997E-3</v>
      </c>
      <c r="S188" s="67">
        <v>8.5000000000000006E-3</v>
      </c>
      <c r="T188" s="67">
        <v>8.9999999999999998E-4</v>
      </c>
    </row>
    <row r="189" spans="1:20">
      <c r="A189" t="s">
        <v>919</v>
      </c>
      <c r="B189" t="s">
        <v>920</v>
      </c>
      <c r="C189" t="s">
        <v>99</v>
      </c>
      <c r="D189" t="s">
        <v>122</v>
      </c>
      <c r="E189" t="s">
        <v>456</v>
      </c>
      <c r="F189" t="s">
        <v>410</v>
      </c>
      <c r="G189" t="s">
        <v>209</v>
      </c>
      <c r="H189" t="s">
        <v>210</v>
      </c>
      <c r="I189" t="s">
        <v>417</v>
      </c>
      <c r="J189" s="66">
        <v>0.5</v>
      </c>
      <c r="K189" t="s">
        <v>101</v>
      </c>
      <c r="L189" s="67">
        <v>2.07E-2</v>
      </c>
      <c r="M189" s="67">
        <v>1.4E-3</v>
      </c>
      <c r="N189" s="66">
        <v>2787454</v>
      </c>
      <c r="O189" s="66">
        <v>102</v>
      </c>
      <c r="P189" s="66">
        <v>0</v>
      </c>
      <c r="Q189" s="66">
        <v>2843.2030800000002</v>
      </c>
      <c r="R189" s="67">
        <v>1.0999999999999999E-2</v>
      </c>
      <c r="S189" s="67">
        <v>1.1000000000000001E-3</v>
      </c>
      <c r="T189" s="67">
        <v>1E-4</v>
      </c>
    </row>
    <row r="190" spans="1:20">
      <c r="A190" t="s">
        <v>921</v>
      </c>
      <c r="B190" t="s">
        <v>922</v>
      </c>
      <c r="C190" t="s">
        <v>99</v>
      </c>
      <c r="D190" t="s">
        <v>122</v>
      </c>
      <c r="E190" t="s">
        <v>923</v>
      </c>
      <c r="F190" t="s">
        <v>477</v>
      </c>
      <c r="G190" t="s">
        <v>209</v>
      </c>
      <c r="H190" t="s">
        <v>210</v>
      </c>
      <c r="I190" t="s">
        <v>302</v>
      </c>
      <c r="J190" s="66">
        <v>3.43</v>
      </c>
      <c r="K190" t="s">
        <v>101</v>
      </c>
      <c r="L190" s="67">
        <v>1.44E-2</v>
      </c>
      <c r="M190" s="67">
        <v>5.5999999999999999E-3</v>
      </c>
      <c r="N190" s="66">
        <v>3684667.58</v>
      </c>
      <c r="O190" s="66">
        <v>103.02</v>
      </c>
      <c r="P190" s="66">
        <v>0</v>
      </c>
      <c r="Q190" s="66">
        <v>3795.9445409159998</v>
      </c>
      <c r="R190" s="67">
        <v>5.7000000000000002E-3</v>
      </c>
      <c r="S190" s="67">
        <v>1.5E-3</v>
      </c>
      <c r="T190" s="67">
        <v>2.0000000000000001E-4</v>
      </c>
    </row>
    <row r="191" spans="1:20">
      <c r="A191" t="s">
        <v>924</v>
      </c>
      <c r="B191" t="s">
        <v>925</v>
      </c>
      <c r="C191" t="s">
        <v>99</v>
      </c>
      <c r="D191" t="s">
        <v>122</v>
      </c>
      <c r="E191" t="s">
        <v>795</v>
      </c>
      <c r="F191" t="s">
        <v>410</v>
      </c>
      <c r="G191" t="s">
        <v>472</v>
      </c>
      <c r="H191" t="s">
        <v>210</v>
      </c>
      <c r="I191" t="s">
        <v>800</v>
      </c>
      <c r="J191" s="66">
        <v>0.68</v>
      </c>
      <c r="K191" t="s">
        <v>101</v>
      </c>
      <c r="L191" s="67">
        <v>6.4000000000000001E-2</v>
      </c>
      <c r="M191" s="67">
        <v>1.4E-3</v>
      </c>
      <c r="N191" s="66">
        <v>1755195.82</v>
      </c>
      <c r="O191" s="66">
        <v>106.3</v>
      </c>
      <c r="P191" s="66">
        <v>0</v>
      </c>
      <c r="Q191" s="66">
        <v>1865.77315666</v>
      </c>
      <c r="R191" s="67">
        <v>2.1600000000000001E-2</v>
      </c>
      <c r="S191" s="67">
        <v>6.9999999999999999E-4</v>
      </c>
      <c r="T191" s="67">
        <v>1E-4</v>
      </c>
    </row>
    <row r="192" spans="1:20">
      <c r="A192" t="s">
        <v>926</v>
      </c>
      <c r="B192" t="s">
        <v>927</v>
      </c>
      <c r="C192" t="s">
        <v>99</v>
      </c>
      <c r="D192" t="s">
        <v>122</v>
      </c>
      <c r="E192" t="s">
        <v>480</v>
      </c>
      <c r="F192" t="s">
        <v>481</v>
      </c>
      <c r="G192" t="s">
        <v>472</v>
      </c>
      <c r="H192" t="s">
        <v>210</v>
      </c>
      <c r="I192" t="s">
        <v>302</v>
      </c>
      <c r="J192" s="66">
        <v>1.5</v>
      </c>
      <c r="K192" t="s">
        <v>101</v>
      </c>
      <c r="L192" s="67">
        <v>4.8000000000000001E-2</v>
      </c>
      <c r="M192" s="67">
        <v>8.9999999999999998E-4</v>
      </c>
      <c r="N192" s="66">
        <v>11751882.02</v>
      </c>
      <c r="O192" s="66">
        <v>107.05</v>
      </c>
      <c r="P192" s="66">
        <v>5296.1814999999997</v>
      </c>
      <c r="Q192" s="66">
        <v>17876.571202409999</v>
      </c>
      <c r="R192" s="67">
        <v>8.6999999999999994E-3</v>
      </c>
      <c r="S192" s="67">
        <v>6.8999999999999999E-3</v>
      </c>
      <c r="T192" s="67">
        <v>8.0000000000000004E-4</v>
      </c>
    </row>
    <row r="193" spans="1:20">
      <c r="A193" t="s">
        <v>928</v>
      </c>
      <c r="B193" t="s">
        <v>929</v>
      </c>
      <c r="C193" t="s">
        <v>99</v>
      </c>
      <c r="D193" t="s">
        <v>122</v>
      </c>
      <c r="E193" t="s">
        <v>480</v>
      </c>
      <c r="F193" t="s">
        <v>481</v>
      </c>
      <c r="G193" t="s">
        <v>472</v>
      </c>
      <c r="H193" t="s">
        <v>210</v>
      </c>
      <c r="I193" t="s">
        <v>525</v>
      </c>
      <c r="J193" s="66">
        <v>2.41</v>
      </c>
      <c r="K193" t="s">
        <v>101</v>
      </c>
      <c r="L193" s="67">
        <v>2.5499999999999998E-2</v>
      </c>
      <c r="M193" s="67">
        <v>5.5999999999999999E-3</v>
      </c>
      <c r="N193" s="66">
        <v>13658</v>
      </c>
      <c r="O193" s="66">
        <v>104.95</v>
      </c>
      <c r="P193" s="66">
        <v>0</v>
      </c>
      <c r="Q193" s="66">
        <v>14.334071</v>
      </c>
      <c r="R193" s="67">
        <v>0</v>
      </c>
      <c r="S193" s="67">
        <v>0</v>
      </c>
      <c r="T193" s="67">
        <v>0</v>
      </c>
    </row>
    <row r="194" spans="1:20">
      <c r="A194" t="s">
        <v>930</v>
      </c>
      <c r="B194" t="s">
        <v>931</v>
      </c>
      <c r="C194" t="s">
        <v>99</v>
      </c>
      <c r="D194" t="s">
        <v>122</v>
      </c>
      <c r="E194" t="s">
        <v>490</v>
      </c>
      <c r="F194" t="s">
        <v>477</v>
      </c>
      <c r="G194" t="s">
        <v>491</v>
      </c>
      <c r="H194" t="s">
        <v>149</v>
      </c>
      <c r="I194" t="s">
        <v>417</v>
      </c>
      <c r="J194" s="66">
        <v>1.73</v>
      </c>
      <c r="K194" t="s">
        <v>101</v>
      </c>
      <c r="L194" s="67">
        <v>1.6299999999999999E-2</v>
      </c>
      <c r="M194" s="67">
        <v>4.7000000000000002E-3</v>
      </c>
      <c r="N194" s="66">
        <v>5257790</v>
      </c>
      <c r="O194" s="66">
        <v>102.42</v>
      </c>
      <c r="P194" s="66">
        <v>0</v>
      </c>
      <c r="Q194" s="66">
        <v>5385.0285180000001</v>
      </c>
      <c r="R194" s="67">
        <v>1.26E-2</v>
      </c>
      <c r="S194" s="67">
        <v>2.0999999999999999E-3</v>
      </c>
      <c r="T194" s="67">
        <v>2.0000000000000001E-4</v>
      </c>
    </row>
    <row r="195" spans="1:20">
      <c r="A195" t="s">
        <v>932</v>
      </c>
      <c r="B195" t="s">
        <v>933</v>
      </c>
      <c r="C195" t="s">
        <v>99</v>
      </c>
      <c r="D195" t="s">
        <v>122</v>
      </c>
      <c r="E195" t="s">
        <v>462</v>
      </c>
      <c r="F195" t="s">
        <v>410</v>
      </c>
      <c r="G195" t="s">
        <v>472</v>
      </c>
      <c r="H195" t="s">
        <v>210</v>
      </c>
      <c r="I195" t="s">
        <v>265</v>
      </c>
      <c r="J195" s="66">
        <v>1.1499999999999999</v>
      </c>
      <c r="K195" t="s">
        <v>101</v>
      </c>
      <c r="L195" s="67">
        <v>6.5000000000000002E-2</v>
      </c>
      <c r="M195" s="67">
        <v>2.0999999999999999E-3</v>
      </c>
      <c r="N195" s="66">
        <v>1613548.7</v>
      </c>
      <c r="O195" s="66">
        <v>109.49</v>
      </c>
      <c r="P195" s="66">
        <v>0</v>
      </c>
      <c r="Q195" s="66">
        <v>1766.67447163</v>
      </c>
      <c r="R195" s="67">
        <v>1.0699999999999999E-2</v>
      </c>
      <c r="S195" s="67">
        <v>6.9999999999999999E-4</v>
      </c>
      <c r="T195" s="67">
        <v>1E-4</v>
      </c>
    </row>
    <row r="196" spans="1:20">
      <c r="A196" t="s">
        <v>934</v>
      </c>
      <c r="B196" t="s">
        <v>935</v>
      </c>
      <c r="C196" t="s">
        <v>99</v>
      </c>
      <c r="D196" t="s">
        <v>122</v>
      </c>
      <c r="E196" t="s">
        <v>936</v>
      </c>
      <c r="F196" t="s">
        <v>937</v>
      </c>
      <c r="G196" t="s">
        <v>472</v>
      </c>
      <c r="H196" t="s">
        <v>210</v>
      </c>
      <c r="I196" t="s">
        <v>594</v>
      </c>
      <c r="J196" s="66">
        <v>3.74</v>
      </c>
      <c r="K196" t="s">
        <v>101</v>
      </c>
      <c r="L196" s="67">
        <v>2.6100000000000002E-2</v>
      </c>
      <c r="M196" s="67">
        <v>7.7999999999999996E-3</v>
      </c>
      <c r="N196" s="66">
        <v>7833463.6299999999</v>
      </c>
      <c r="O196" s="66">
        <v>107.7</v>
      </c>
      <c r="P196" s="66">
        <v>0</v>
      </c>
      <c r="Q196" s="66">
        <v>8436.6403295100008</v>
      </c>
      <c r="R196" s="67">
        <v>1.44E-2</v>
      </c>
      <c r="S196" s="67">
        <v>3.2000000000000002E-3</v>
      </c>
      <c r="T196" s="67">
        <v>4.0000000000000002E-4</v>
      </c>
    </row>
    <row r="197" spans="1:20">
      <c r="A197" t="s">
        <v>938</v>
      </c>
      <c r="B197" t="s">
        <v>939</v>
      </c>
      <c r="C197" t="s">
        <v>99</v>
      </c>
      <c r="D197" t="s">
        <v>122</v>
      </c>
      <c r="E197" t="s">
        <v>936</v>
      </c>
      <c r="F197" t="s">
        <v>937</v>
      </c>
      <c r="G197" t="s">
        <v>472</v>
      </c>
      <c r="H197" t="s">
        <v>210</v>
      </c>
      <c r="I197" t="s">
        <v>783</v>
      </c>
      <c r="J197" s="66">
        <v>8.86</v>
      </c>
      <c r="K197" t="s">
        <v>101</v>
      </c>
      <c r="L197" s="67">
        <v>1.9E-2</v>
      </c>
      <c r="M197" s="67">
        <v>2.0299999999999999E-2</v>
      </c>
      <c r="N197" s="66">
        <v>16946</v>
      </c>
      <c r="O197" s="66">
        <v>99.44</v>
      </c>
      <c r="P197" s="66">
        <v>0</v>
      </c>
      <c r="Q197" s="66">
        <v>16.851102399999998</v>
      </c>
      <c r="R197" s="67">
        <v>0</v>
      </c>
      <c r="S197" s="67">
        <v>0</v>
      </c>
      <c r="T197" s="67">
        <v>0</v>
      </c>
    </row>
    <row r="198" spans="1:20">
      <c r="A198" t="s">
        <v>940</v>
      </c>
      <c r="B198" t="s">
        <v>941</v>
      </c>
      <c r="C198" t="s">
        <v>99</v>
      </c>
      <c r="D198" t="s">
        <v>122</v>
      </c>
      <c r="E198" t="s">
        <v>942</v>
      </c>
      <c r="F198" t="s">
        <v>943</v>
      </c>
      <c r="G198" t="s">
        <v>472</v>
      </c>
      <c r="H198" t="s">
        <v>210</v>
      </c>
      <c r="I198" t="s">
        <v>417</v>
      </c>
      <c r="J198" s="66">
        <v>1.1599999999999999</v>
      </c>
      <c r="K198" t="s">
        <v>101</v>
      </c>
      <c r="L198" s="67">
        <v>1.0500000000000001E-2</v>
      </c>
      <c r="M198" s="67">
        <v>2.3E-3</v>
      </c>
      <c r="N198" s="66">
        <v>4695920</v>
      </c>
      <c r="O198" s="66">
        <v>101.3</v>
      </c>
      <c r="P198" s="66">
        <v>0</v>
      </c>
      <c r="Q198" s="66">
        <v>4756.9669599999997</v>
      </c>
      <c r="R198" s="67">
        <v>1.01E-2</v>
      </c>
      <c r="S198" s="67">
        <v>1.8E-3</v>
      </c>
      <c r="T198" s="67">
        <v>2.0000000000000001E-4</v>
      </c>
    </row>
    <row r="199" spans="1:20">
      <c r="A199" t="s">
        <v>944</v>
      </c>
      <c r="B199" t="s">
        <v>945</v>
      </c>
      <c r="C199" t="s">
        <v>99</v>
      </c>
      <c r="D199" t="s">
        <v>122</v>
      </c>
      <c r="E199" t="s">
        <v>946</v>
      </c>
      <c r="F199" t="s">
        <v>619</v>
      </c>
      <c r="G199" t="s">
        <v>522</v>
      </c>
      <c r="H199" t="s">
        <v>210</v>
      </c>
      <c r="I199" t="s">
        <v>417</v>
      </c>
      <c r="J199" s="66">
        <v>9.89</v>
      </c>
      <c r="K199" t="s">
        <v>101</v>
      </c>
      <c r="L199" s="67">
        <v>2.4E-2</v>
      </c>
      <c r="M199" s="67">
        <v>2.63E-2</v>
      </c>
      <c r="N199" s="66">
        <v>18940</v>
      </c>
      <c r="O199" s="66">
        <v>98.51</v>
      </c>
      <c r="P199" s="66">
        <v>0</v>
      </c>
      <c r="Q199" s="66">
        <v>18.657793999999999</v>
      </c>
      <c r="R199" s="67">
        <v>0</v>
      </c>
      <c r="S199" s="67">
        <v>0</v>
      </c>
      <c r="T199" s="67">
        <v>0</v>
      </c>
    </row>
    <row r="200" spans="1:20">
      <c r="A200" t="s">
        <v>947</v>
      </c>
      <c r="B200" t="s">
        <v>948</v>
      </c>
      <c r="C200" t="s">
        <v>99</v>
      </c>
      <c r="D200" t="s">
        <v>122</v>
      </c>
      <c r="E200" t="s">
        <v>949</v>
      </c>
      <c r="F200" t="s">
        <v>943</v>
      </c>
      <c r="G200" t="s">
        <v>522</v>
      </c>
      <c r="H200" t="s">
        <v>210</v>
      </c>
      <c r="I200" t="s">
        <v>950</v>
      </c>
      <c r="J200" s="66">
        <v>4.13</v>
      </c>
      <c r="K200" t="s">
        <v>101</v>
      </c>
      <c r="L200" s="67">
        <v>1.0800000000000001E-2</v>
      </c>
      <c r="M200" s="67">
        <v>9.9000000000000008E-3</v>
      </c>
      <c r="N200" s="66">
        <v>3955000</v>
      </c>
      <c r="O200" s="66">
        <v>100.61</v>
      </c>
      <c r="P200" s="66">
        <v>0</v>
      </c>
      <c r="Q200" s="66">
        <v>3979.1255000000001</v>
      </c>
      <c r="R200" s="67">
        <v>2.5999999999999999E-3</v>
      </c>
      <c r="S200" s="67">
        <v>1.5E-3</v>
      </c>
      <c r="T200" s="67">
        <v>2.0000000000000001E-4</v>
      </c>
    </row>
    <row r="201" spans="1:20">
      <c r="A201" t="s">
        <v>951</v>
      </c>
      <c r="B201" t="s">
        <v>952</v>
      </c>
      <c r="C201" t="s">
        <v>99</v>
      </c>
      <c r="D201" t="s">
        <v>122</v>
      </c>
      <c r="E201" t="s">
        <v>521</v>
      </c>
      <c r="F201" t="s">
        <v>477</v>
      </c>
      <c r="G201" t="s">
        <v>522</v>
      </c>
      <c r="H201" t="s">
        <v>210</v>
      </c>
      <c r="I201" t="s">
        <v>417</v>
      </c>
      <c r="J201" s="66">
        <v>2.39</v>
      </c>
      <c r="K201" t="s">
        <v>101</v>
      </c>
      <c r="L201" s="67">
        <v>3.39E-2</v>
      </c>
      <c r="M201" s="67">
        <v>8.8000000000000005E-3</v>
      </c>
      <c r="N201" s="66">
        <v>24138.5</v>
      </c>
      <c r="O201" s="66">
        <v>108.61</v>
      </c>
      <c r="P201" s="66">
        <v>0</v>
      </c>
      <c r="Q201" s="66">
        <v>26.216824849999998</v>
      </c>
      <c r="R201" s="67">
        <v>0</v>
      </c>
      <c r="S201" s="67">
        <v>0</v>
      </c>
      <c r="T201" s="67">
        <v>0</v>
      </c>
    </row>
    <row r="202" spans="1:20">
      <c r="A202" t="s">
        <v>953</v>
      </c>
      <c r="B202" t="s">
        <v>954</v>
      </c>
      <c r="C202" t="s">
        <v>99</v>
      </c>
      <c r="D202" t="s">
        <v>122</v>
      </c>
      <c r="E202" t="s">
        <v>521</v>
      </c>
      <c r="F202" t="s">
        <v>477</v>
      </c>
      <c r="G202" t="s">
        <v>522</v>
      </c>
      <c r="H202" t="s">
        <v>210</v>
      </c>
      <c r="I202" t="s">
        <v>417</v>
      </c>
      <c r="J202" s="66">
        <v>7.84</v>
      </c>
      <c r="K202" t="s">
        <v>101</v>
      </c>
      <c r="L202" s="67">
        <v>2.4400000000000002E-2</v>
      </c>
      <c r="M202" s="67">
        <v>2.58E-2</v>
      </c>
      <c r="N202" s="66">
        <v>19760</v>
      </c>
      <c r="O202" s="66">
        <v>100.69</v>
      </c>
      <c r="P202" s="66">
        <v>0</v>
      </c>
      <c r="Q202" s="66">
        <v>19.896343999999999</v>
      </c>
      <c r="R202" s="67">
        <v>0</v>
      </c>
      <c r="S202" s="67">
        <v>0</v>
      </c>
      <c r="T202" s="67">
        <v>0</v>
      </c>
    </row>
    <row r="203" spans="1:20">
      <c r="A203" t="s">
        <v>955</v>
      </c>
      <c r="B203" t="s">
        <v>956</v>
      </c>
      <c r="C203" t="s">
        <v>99</v>
      </c>
      <c r="D203" t="s">
        <v>122</v>
      </c>
      <c r="E203" t="s">
        <v>957</v>
      </c>
      <c r="F203" t="s">
        <v>848</v>
      </c>
      <c r="G203" t="s">
        <v>522</v>
      </c>
      <c r="H203" t="s">
        <v>210</v>
      </c>
      <c r="I203" t="s">
        <v>958</v>
      </c>
      <c r="J203" s="66">
        <v>1.53</v>
      </c>
      <c r="K203" t="s">
        <v>101</v>
      </c>
      <c r="L203" s="67">
        <v>1.9099999999999999E-2</v>
      </c>
      <c r="M203" s="67">
        <v>7.0000000000000001E-3</v>
      </c>
      <c r="N203" s="66">
        <v>6812800.1699999999</v>
      </c>
      <c r="O203" s="66">
        <v>102.2</v>
      </c>
      <c r="P203" s="66">
        <v>0</v>
      </c>
      <c r="Q203" s="66">
        <v>6962.6817737399997</v>
      </c>
      <c r="R203" s="67">
        <v>1.6899999999999998E-2</v>
      </c>
      <c r="S203" s="67">
        <v>2.7000000000000001E-3</v>
      </c>
      <c r="T203" s="67">
        <v>2.9999999999999997E-4</v>
      </c>
    </row>
    <row r="204" spans="1:20">
      <c r="A204" t="s">
        <v>959</v>
      </c>
      <c r="B204" t="s">
        <v>960</v>
      </c>
      <c r="C204" t="s">
        <v>99</v>
      </c>
      <c r="D204" t="s">
        <v>122</v>
      </c>
      <c r="E204" t="s">
        <v>957</v>
      </c>
      <c r="F204" t="s">
        <v>848</v>
      </c>
      <c r="G204" t="s">
        <v>522</v>
      </c>
      <c r="H204" t="s">
        <v>210</v>
      </c>
      <c r="I204" t="s">
        <v>783</v>
      </c>
      <c r="J204" s="66">
        <v>4.8099999999999996</v>
      </c>
      <c r="K204" t="s">
        <v>101</v>
      </c>
      <c r="L204" s="67">
        <v>1.6400000000000001E-2</v>
      </c>
      <c r="M204" s="67">
        <v>1.29E-2</v>
      </c>
      <c r="N204" s="66">
        <v>4884135.25</v>
      </c>
      <c r="O204" s="66">
        <v>102.02</v>
      </c>
      <c r="P204" s="66">
        <v>0</v>
      </c>
      <c r="Q204" s="66">
        <v>4982.7947820500003</v>
      </c>
      <c r="R204" s="67">
        <v>2.2599999999999999E-2</v>
      </c>
      <c r="S204" s="67">
        <v>1.9E-3</v>
      </c>
      <c r="T204" s="67">
        <v>2.0000000000000001E-4</v>
      </c>
    </row>
    <row r="205" spans="1:20">
      <c r="A205" t="s">
        <v>961</v>
      </c>
      <c r="B205" t="s">
        <v>962</v>
      </c>
      <c r="C205" t="s">
        <v>99</v>
      </c>
      <c r="D205" t="s">
        <v>122</v>
      </c>
      <c r="E205" t="s">
        <v>551</v>
      </c>
      <c r="F205" t="s">
        <v>477</v>
      </c>
      <c r="G205" t="s">
        <v>522</v>
      </c>
      <c r="H205" t="s">
        <v>210</v>
      </c>
      <c r="I205" t="s">
        <v>643</v>
      </c>
      <c r="J205" s="66">
        <v>7.29</v>
      </c>
      <c r="K205" t="s">
        <v>101</v>
      </c>
      <c r="L205" s="67">
        <v>2.5499999999999998E-2</v>
      </c>
      <c r="M205" s="67">
        <v>2.1000000000000001E-2</v>
      </c>
      <c r="N205" s="66">
        <v>29367983.399999999</v>
      </c>
      <c r="O205" s="66">
        <v>104</v>
      </c>
      <c r="P205" s="66">
        <v>0</v>
      </c>
      <c r="Q205" s="66">
        <v>30542.702735999999</v>
      </c>
      <c r="R205" s="67">
        <v>2.01E-2</v>
      </c>
      <c r="S205" s="67">
        <v>1.17E-2</v>
      </c>
      <c r="T205" s="67">
        <v>1.2999999999999999E-3</v>
      </c>
    </row>
    <row r="206" spans="1:20">
      <c r="A206" t="s">
        <v>963</v>
      </c>
      <c r="B206" t="s">
        <v>964</v>
      </c>
      <c r="C206" t="s">
        <v>99</v>
      </c>
      <c r="D206" t="s">
        <v>122</v>
      </c>
      <c r="E206" t="s">
        <v>965</v>
      </c>
      <c r="F206" t="s">
        <v>557</v>
      </c>
      <c r="G206" t="s">
        <v>522</v>
      </c>
      <c r="H206" t="s">
        <v>210</v>
      </c>
      <c r="I206" t="s">
        <v>417</v>
      </c>
      <c r="J206" s="66">
        <v>3.35</v>
      </c>
      <c r="K206" t="s">
        <v>101</v>
      </c>
      <c r="L206" s="67">
        <v>5.45E-2</v>
      </c>
      <c r="M206" s="67">
        <v>4.4600000000000001E-2</v>
      </c>
      <c r="N206" s="66">
        <v>1007730.12</v>
      </c>
      <c r="O206" s="66">
        <v>104.04</v>
      </c>
      <c r="P206" s="66">
        <v>0</v>
      </c>
      <c r="Q206" s="66">
        <v>1048.442416848</v>
      </c>
      <c r="R206" s="67">
        <v>3.2000000000000002E-3</v>
      </c>
      <c r="S206" s="67">
        <v>4.0000000000000002E-4</v>
      </c>
      <c r="T206" s="67">
        <v>0</v>
      </c>
    </row>
    <row r="207" spans="1:20">
      <c r="A207" t="s">
        <v>966</v>
      </c>
      <c r="B207" t="s">
        <v>967</v>
      </c>
      <c r="C207" t="s">
        <v>99</v>
      </c>
      <c r="D207" t="s">
        <v>122</v>
      </c>
      <c r="E207" t="s">
        <v>476</v>
      </c>
      <c r="F207" t="s">
        <v>477</v>
      </c>
      <c r="G207" t="s">
        <v>522</v>
      </c>
      <c r="H207" t="s">
        <v>210</v>
      </c>
      <c r="I207" t="s">
        <v>417</v>
      </c>
      <c r="J207" s="66">
        <v>1.23</v>
      </c>
      <c r="K207" t="s">
        <v>101</v>
      </c>
      <c r="L207" s="67">
        <v>4.5999999999999999E-2</v>
      </c>
      <c r="M207" s="67">
        <v>5.1999999999999998E-3</v>
      </c>
      <c r="N207" s="66">
        <v>2670043</v>
      </c>
      <c r="O207" s="66">
        <v>106.22</v>
      </c>
      <c r="P207" s="66">
        <v>0</v>
      </c>
      <c r="Q207" s="66">
        <v>2836.1196746000001</v>
      </c>
      <c r="R207" s="67">
        <v>1.7299999999999999E-2</v>
      </c>
      <c r="S207" s="67">
        <v>1.1000000000000001E-3</v>
      </c>
      <c r="T207" s="67">
        <v>1E-4</v>
      </c>
    </row>
    <row r="208" spans="1:20">
      <c r="A208" t="s">
        <v>968</v>
      </c>
      <c r="B208" t="s">
        <v>969</v>
      </c>
      <c r="C208" t="s">
        <v>99</v>
      </c>
      <c r="D208" t="s">
        <v>122</v>
      </c>
      <c r="E208" t="s">
        <v>476</v>
      </c>
      <c r="F208" t="s">
        <v>477</v>
      </c>
      <c r="G208" t="s">
        <v>522</v>
      </c>
      <c r="H208" t="s">
        <v>210</v>
      </c>
      <c r="I208" t="s">
        <v>417</v>
      </c>
      <c r="J208" s="66">
        <v>2.37</v>
      </c>
      <c r="K208" t="s">
        <v>101</v>
      </c>
      <c r="L208" s="67">
        <v>2.5499999999999998E-2</v>
      </c>
      <c r="M208" s="67">
        <v>8.8999999999999999E-3</v>
      </c>
      <c r="N208" s="66">
        <v>8292</v>
      </c>
      <c r="O208" s="66">
        <v>104.67</v>
      </c>
      <c r="P208" s="66">
        <v>0</v>
      </c>
      <c r="Q208" s="66">
        <v>8.6792364000000006</v>
      </c>
      <c r="R208" s="67">
        <v>0</v>
      </c>
      <c r="S208" s="67">
        <v>0</v>
      </c>
      <c r="T208" s="67">
        <v>0</v>
      </c>
    </row>
    <row r="209" spans="1:20">
      <c r="A209" t="s">
        <v>970</v>
      </c>
      <c r="B209" t="s">
        <v>971</v>
      </c>
      <c r="C209" t="s">
        <v>99</v>
      </c>
      <c r="D209" t="s">
        <v>122</v>
      </c>
      <c r="E209" t="s">
        <v>965</v>
      </c>
      <c r="F209" t="s">
        <v>557</v>
      </c>
      <c r="G209" t="s">
        <v>522</v>
      </c>
      <c r="H209" t="s">
        <v>210</v>
      </c>
      <c r="I209" t="s">
        <v>417</v>
      </c>
      <c r="J209" s="66">
        <v>2.4900000000000002</v>
      </c>
      <c r="K209" t="s">
        <v>101</v>
      </c>
      <c r="L209" s="67">
        <v>3.15E-2</v>
      </c>
      <c r="M209" s="67">
        <v>4.4600000000000001E-2</v>
      </c>
      <c r="N209" s="66">
        <v>108158.16</v>
      </c>
      <c r="O209" s="66">
        <v>97.25</v>
      </c>
      <c r="P209" s="66">
        <v>0</v>
      </c>
      <c r="Q209" s="66">
        <v>105.1838106</v>
      </c>
      <c r="R209" s="67">
        <v>5.0000000000000001E-4</v>
      </c>
      <c r="S209" s="67">
        <v>0</v>
      </c>
      <c r="T209" s="67">
        <v>0</v>
      </c>
    </row>
    <row r="210" spans="1:20">
      <c r="A210" t="s">
        <v>972</v>
      </c>
      <c r="B210" t="s">
        <v>973</v>
      </c>
      <c r="C210" t="s">
        <v>99</v>
      </c>
      <c r="D210" t="s">
        <v>122</v>
      </c>
      <c r="E210" t="s">
        <v>974</v>
      </c>
      <c r="F210" t="s">
        <v>762</v>
      </c>
      <c r="G210" t="s">
        <v>975</v>
      </c>
      <c r="H210" t="s">
        <v>149</v>
      </c>
      <c r="I210" t="s">
        <v>417</v>
      </c>
      <c r="J210" s="66">
        <v>1.4</v>
      </c>
      <c r="K210" t="s">
        <v>101</v>
      </c>
      <c r="L210" s="67">
        <v>1.49E-2</v>
      </c>
      <c r="M210" s="67">
        <v>4.4999999999999997E-3</v>
      </c>
      <c r="N210" s="66">
        <v>3465761.24</v>
      </c>
      <c r="O210" s="66">
        <v>101.96</v>
      </c>
      <c r="P210" s="66">
        <v>0</v>
      </c>
      <c r="Q210" s="66">
        <v>3533.6901603040001</v>
      </c>
      <c r="R210" s="67">
        <v>4.7999999999999996E-3</v>
      </c>
      <c r="S210" s="67">
        <v>1.4E-3</v>
      </c>
      <c r="T210" s="67">
        <v>2.0000000000000001E-4</v>
      </c>
    </row>
    <row r="211" spans="1:20">
      <c r="A211" t="s">
        <v>976</v>
      </c>
      <c r="B211" t="s">
        <v>977</v>
      </c>
      <c r="C211" t="s">
        <v>99</v>
      </c>
      <c r="D211" t="s">
        <v>122</v>
      </c>
      <c r="E211" t="s">
        <v>978</v>
      </c>
      <c r="F211" t="s">
        <v>979</v>
      </c>
      <c r="G211" t="s">
        <v>522</v>
      </c>
      <c r="H211" t="s">
        <v>210</v>
      </c>
      <c r="I211" t="s">
        <v>417</v>
      </c>
      <c r="J211" s="66">
        <v>5.04</v>
      </c>
      <c r="K211" t="s">
        <v>101</v>
      </c>
      <c r="L211" s="67">
        <v>2.24E-2</v>
      </c>
      <c r="M211" s="67">
        <v>1.3899999999999999E-2</v>
      </c>
      <c r="N211" s="66">
        <v>9154</v>
      </c>
      <c r="O211" s="66">
        <v>105.41</v>
      </c>
      <c r="P211" s="66">
        <v>0</v>
      </c>
      <c r="Q211" s="66">
        <v>9.6492313999999997</v>
      </c>
      <c r="R211" s="67">
        <v>0</v>
      </c>
      <c r="S211" s="67">
        <v>0</v>
      </c>
      <c r="T211" s="67">
        <v>0</v>
      </c>
    </row>
    <row r="212" spans="1:20">
      <c r="A212" t="s">
        <v>980</v>
      </c>
      <c r="B212" t="s">
        <v>981</v>
      </c>
      <c r="C212" t="s">
        <v>99</v>
      </c>
      <c r="D212" t="s">
        <v>122</v>
      </c>
      <c r="E212" t="s">
        <v>946</v>
      </c>
      <c r="F212" t="s">
        <v>619</v>
      </c>
      <c r="G212" t="s">
        <v>522</v>
      </c>
      <c r="H212" t="s">
        <v>210</v>
      </c>
      <c r="I212" t="s">
        <v>417</v>
      </c>
      <c r="J212" s="66">
        <v>1.49</v>
      </c>
      <c r="K212" t="s">
        <v>101</v>
      </c>
      <c r="L212" s="67">
        <v>2.4500000000000001E-2</v>
      </c>
      <c r="M212" s="67">
        <v>3.5999999999999999E-3</v>
      </c>
      <c r="N212" s="66">
        <v>19746702.25</v>
      </c>
      <c r="O212" s="66">
        <v>103.12</v>
      </c>
      <c r="P212" s="66">
        <v>0</v>
      </c>
      <c r="Q212" s="66">
        <v>20362.799360199999</v>
      </c>
      <c r="R212" s="67">
        <v>1.6799999999999999E-2</v>
      </c>
      <c r="S212" s="67">
        <v>7.7999999999999996E-3</v>
      </c>
      <c r="T212" s="67">
        <v>8.9999999999999998E-4</v>
      </c>
    </row>
    <row r="213" spans="1:20">
      <c r="A213" t="s">
        <v>982</v>
      </c>
      <c r="B213" t="s">
        <v>983</v>
      </c>
      <c r="C213" t="s">
        <v>99</v>
      </c>
      <c r="D213" t="s">
        <v>122</v>
      </c>
      <c r="E213" t="s">
        <v>566</v>
      </c>
      <c r="F213" t="s">
        <v>477</v>
      </c>
      <c r="G213" t="s">
        <v>522</v>
      </c>
      <c r="H213" t="s">
        <v>210</v>
      </c>
      <c r="I213" t="s">
        <v>417</v>
      </c>
      <c r="J213" s="66">
        <v>3.47</v>
      </c>
      <c r="K213" t="s">
        <v>101</v>
      </c>
      <c r="L213" s="67">
        <v>5.6500000000000002E-2</v>
      </c>
      <c r="M213" s="67">
        <v>1.1299999999999999E-2</v>
      </c>
      <c r="N213" s="66">
        <v>6749.62</v>
      </c>
      <c r="O213" s="66">
        <v>117.87</v>
      </c>
      <c r="P213" s="66">
        <v>0</v>
      </c>
      <c r="Q213" s="66">
        <v>7.9557770940000001</v>
      </c>
      <c r="R213" s="67">
        <v>0</v>
      </c>
      <c r="S213" s="67">
        <v>0</v>
      </c>
      <c r="T213" s="67">
        <v>0</v>
      </c>
    </row>
    <row r="214" spans="1:20">
      <c r="A214" t="s">
        <v>984</v>
      </c>
      <c r="B214" t="s">
        <v>985</v>
      </c>
      <c r="C214" t="s">
        <v>99</v>
      </c>
      <c r="D214" t="s">
        <v>122</v>
      </c>
      <c r="E214" t="s">
        <v>986</v>
      </c>
      <c r="F214" t="s">
        <v>562</v>
      </c>
      <c r="G214" t="s">
        <v>975</v>
      </c>
      <c r="H214" t="s">
        <v>149</v>
      </c>
      <c r="I214" t="s">
        <v>417</v>
      </c>
      <c r="J214" s="66">
        <v>1.47</v>
      </c>
      <c r="K214" t="s">
        <v>101</v>
      </c>
      <c r="L214" s="67">
        <v>3.39E-2</v>
      </c>
      <c r="M214" s="67">
        <v>8.3000000000000001E-3</v>
      </c>
      <c r="N214" s="66">
        <v>5582153</v>
      </c>
      <c r="O214" s="66">
        <v>105.5</v>
      </c>
      <c r="P214" s="66">
        <v>0</v>
      </c>
      <c r="Q214" s="66">
        <v>5889.1714149999998</v>
      </c>
      <c r="R214" s="67">
        <v>7.7999999999999996E-3</v>
      </c>
      <c r="S214" s="67">
        <v>2.3E-3</v>
      </c>
      <c r="T214" s="67">
        <v>2.9999999999999997E-4</v>
      </c>
    </row>
    <row r="215" spans="1:20">
      <c r="A215" t="s">
        <v>987</v>
      </c>
      <c r="B215" t="s">
        <v>988</v>
      </c>
      <c r="C215" t="s">
        <v>99</v>
      </c>
      <c r="D215" t="s">
        <v>122</v>
      </c>
      <c r="E215" t="s">
        <v>989</v>
      </c>
      <c r="F215" t="s">
        <v>562</v>
      </c>
      <c r="G215" t="s">
        <v>975</v>
      </c>
      <c r="H215" t="s">
        <v>149</v>
      </c>
      <c r="I215" t="s">
        <v>990</v>
      </c>
      <c r="J215" s="66">
        <v>2.95</v>
      </c>
      <c r="K215" t="s">
        <v>101</v>
      </c>
      <c r="L215" s="67">
        <v>2.9399999999999999E-2</v>
      </c>
      <c r="M215" s="67">
        <v>5.8999999999999999E-3</v>
      </c>
      <c r="N215" s="66">
        <v>5274.06</v>
      </c>
      <c r="O215" s="66">
        <v>106.97</v>
      </c>
      <c r="P215" s="66">
        <v>0</v>
      </c>
      <c r="Q215" s="66">
        <v>5.6416619819999996</v>
      </c>
      <c r="R215" s="67">
        <v>0</v>
      </c>
      <c r="S215" s="67">
        <v>0</v>
      </c>
      <c r="T215" s="67">
        <v>0</v>
      </c>
    </row>
    <row r="216" spans="1:20">
      <c r="A216" t="s">
        <v>991</v>
      </c>
      <c r="B216" t="s">
        <v>992</v>
      </c>
      <c r="C216" t="s">
        <v>99</v>
      </c>
      <c r="D216" t="s">
        <v>122</v>
      </c>
      <c r="E216" t="s">
        <v>993</v>
      </c>
      <c r="F216" t="s">
        <v>979</v>
      </c>
      <c r="G216" t="s">
        <v>522</v>
      </c>
      <c r="H216" t="s">
        <v>210</v>
      </c>
      <c r="I216" t="s">
        <v>783</v>
      </c>
      <c r="J216" s="66">
        <v>1.82</v>
      </c>
      <c r="K216" t="s">
        <v>101</v>
      </c>
      <c r="L216" s="67">
        <v>2.3599999999999999E-2</v>
      </c>
      <c r="M216" s="67">
        <v>6.7000000000000002E-3</v>
      </c>
      <c r="N216" s="66">
        <v>1749069.71</v>
      </c>
      <c r="O216" s="66">
        <v>103.53</v>
      </c>
      <c r="P216" s="66">
        <v>0</v>
      </c>
      <c r="Q216" s="66">
        <v>1810.8118707629999</v>
      </c>
      <c r="R216" s="67">
        <v>8.8000000000000005E-3</v>
      </c>
      <c r="S216" s="67">
        <v>6.9999999999999999E-4</v>
      </c>
      <c r="T216" s="67">
        <v>1E-4</v>
      </c>
    </row>
    <row r="217" spans="1:20">
      <c r="A217" t="s">
        <v>994</v>
      </c>
      <c r="B217" t="s">
        <v>995</v>
      </c>
      <c r="C217" t="s">
        <v>99</v>
      </c>
      <c r="D217" t="s">
        <v>122</v>
      </c>
      <c r="E217" t="s">
        <v>996</v>
      </c>
      <c r="F217" t="s">
        <v>557</v>
      </c>
      <c r="G217" t="s">
        <v>975</v>
      </c>
      <c r="H217" t="s">
        <v>149</v>
      </c>
      <c r="I217" t="s">
        <v>417</v>
      </c>
      <c r="J217" s="66">
        <v>6</v>
      </c>
      <c r="K217" t="s">
        <v>101</v>
      </c>
      <c r="L217" s="67">
        <v>3.6900000000000002E-2</v>
      </c>
      <c r="M217" s="67">
        <v>2.0199999999999999E-2</v>
      </c>
      <c r="N217" s="66">
        <v>4534210.18</v>
      </c>
      <c r="O217" s="66">
        <v>111</v>
      </c>
      <c r="P217" s="66">
        <v>0</v>
      </c>
      <c r="Q217" s="66">
        <v>5032.9732997999999</v>
      </c>
      <c r="R217" s="67">
        <v>1.47E-2</v>
      </c>
      <c r="S217" s="67">
        <v>1.9E-3</v>
      </c>
      <c r="T217" s="67">
        <v>2.0000000000000001E-4</v>
      </c>
    </row>
    <row r="218" spans="1:20">
      <c r="A218" t="s">
        <v>997</v>
      </c>
      <c r="B218" t="s">
        <v>998</v>
      </c>
      <c r="C218" t="s">
        <v>99</v>
      </c>
      <c r="D218" t="s">
        <v>122</v>
      </c>
      <c r="E218" t="s">
        <v>996</v>
      </c>
      <c r="F218" t="s">
        <v>557</v>
      </c>
      <c r="G218" t="s">
        <v>975</v>
      </c>
      <c r="H218" t="s">
        <v>149</v>
      </c>
      <c r="I218" t="s">
        <v>417</v>
      </c>
      <c r="J218" s="66">
        <v>1.67</v>
      </c>
      <c r="K218" t="s">
        <v>101</v>
      </c>
      <c r="L218" s="67">
        <v>6.4000000000000001E-2</v>
      </c>
      <c r="M218" s="67">
        <v>4.4999999999999997E-3</v>
      </c>
      <c r="N218" s="66">
        <v>8020.71</v>
      </c>
      <c r="O218" s="66">
        <v>111.3</v>
      </c>
      <c r="P218" s="66">
        <v>0</v>
      </c>
      <c r="Q218" s="66">
        <v>8.9270502300000008</v>
      </c>
      <c r="R218" s="67">
        <v>0</v>
      </c>
      <c r="S218" s="67">
        <v>0</v>
      </c>
      <c r="T218" s="67">
        <v>0</v>
      </c>
    </row>
    <row r="219" spans="1:20">
      <c r="A219" t="s">
        <v>999</v>
      </c>
      <c r="B219" t="s">
        <v>1000</v>
      </c>
      <c r="C219" t="s">
        <v>99</v>
      </c>
      <c r="D219" t="s">
        <v>122</v>
      </c>
      <c r="E219" t="s">
        <v>1001</v>
      </c>
      <c r="F219" t="s">
        <v>557</v>
      </c>
      <c r="G219" t="s">
        <v>522</v>
      </c>
      <c r="H219" t="s">
        <v>210</v>
      </c>
      <c r="I219" t="s">
        <v>417</v>
      </c>
      <c r="J219" s="66">
        <v>1.7</v>
      </c>
      <c r="K219" t="s">
        <v>101</v>
      </c>
      <c r="L219" s="67">
        <v>3.3799999999999997E-2</v>
      </c>
      <c r="M219" s="67">
        <v>2.2800000000000001E-2</v>
      </c>
      <c r="N219" s="66">
        <v>426952</v>
      </c>
      <c r="O219" s="66">
        <v>102.71</v>
      </c>
      <c r="P219" s="66">
        <v>0</v>
      </c>
      <c r="Q219" s="66">
        <v>438.5223992</v>
      </c>
      <c r="R219" s="67">
        <v>5.0000000000000001E-4</v>
      </c>
      <c r="S219" s="67">
        <v>2.0000000000000001E-4</v>
      </c>
      <c r="T219" s="67">
        <v>0</v>
      </c>
    </row>
    <row r="220" spans="1:20">
      <c r="A220" t="s">
        <v>1002</v>
      </c>
      <c r="B220" t="s">
        <v>1003</v>
      </c>
      <c r="C220" t="s">
        <v>99</v>
      </c>
      <c r="D220" t="s">
        <v>122</v>
      </c>
      <c r="E220" t="s">
        <v>1001</v>
      </c>
      <c r="F220" t="s">
        <v>557</v>
      </c>
      <c r="G220" t="s">
        <v>522</v>
      </c>
      <c r="H220" t="s">
        <v>210</v>
      </c>
      <c r="I220" t="s">
        <v>990</v>
      </c>
      <c r="J220" s="66">
        <v>4.8099999999999996</v>
      </c>
      <c r="K220" t="s">
        <v>101</v>
      </c>
      <c r="L220" s="67">
        <v>3.49E-2</v>
      </c>
      <c r="M220" s="67">
        <v>3.0200000000000001E-2</v>
      </c>
      <c r="N220" s="66">
        <v>8337</v>
      </c>
      <c r="O220" s="66">
        <v>103.25</v>
      </c>
      <c r="P220" s="66">
        <v>0</v>
      </c>
      <c r="Q220" s="66">
        <v>8.6079524999999997</v>
      </c>
      <c r="R220" s="67">
        <v>0</v>
      </c>
      <c r="S220" s="67">
        <v>0</v>
      </c>
      <c r="T220" s="67">
        <v>0</v>
      </c>
    </row>
    <row r="221" spans="1:20">
      <c r="A221" t="s">
        <v>1004</v>
      </c>
      <c r="B221" t="s">
        <v>1005</v>
      </c>
      <c r="C221" t="s">
        <v>99</v>
      </c>
      <c r="D221" t="s">
        <v>122</v>
      </c>
      <c r="E221" t="s">
        <v>608</v>
      </c>
      <c r="F221" t="s">
        <v>609</v>
      </c>
      <c r="G221" t="s">
        <v>522</v>
      </c>
      <c r="H221" t="s">
        <v>210</v>
      </c>
      <c r="I221" t="s">
        <v>783</v>
      </c>
      <c r="J221" s="66">
        <v>5.55</v>
      </c>
      <c r="K221" t="s">
        <v>101</v>
      </c>
      <c r="L221" s="67">
        <v>3.5200000000000002E-2</v>
      </c>
      <c r="M221" s="67">
        <v>1.4E-2</v>
      </c>
      <c r="N221" s="66">
        <v>13200697</v>
      </c>
      <c r="O221" s="66">
        <v>112.64</v>
      </c>
      <c r="P221" s="66">
        <v>0</v>
      </c>
      <c r="Q221" s="66">
        <v>14869.265100799999</v>
      </c>
      <c r="R221" s="67">
        <v>1.54E-2</v>
      </c>
      <c r="S221" s="67">
        <v>5.7000000000000002E-3</v>
      </c>
      <c r="T221" s="67">
        <v>5.9999999999999995E-4</v>
      </c>
    </row>
    <row r="222" spans="1:20">
      <c r="A222" t="s">
        <v>1006</v>
      </c>
      <c r="B222" t="s">
        <v>1007</v>
      </c>
      <c r="C222" t="s">
        <v>99</v>
      </c>
      <c r="D222" t="s">
        <v>122</v>
      </c>
      <c r="E222" t="s">
        <v>608</v>
      </c>
      <c r="F222" t="s">
        <v>609</v>
      </c>
      <c r="G222" t="s">
        <v>522</v>
      </c>
      <c r="H222" t="s">
        <v>210</v>
      </c>
      <c r="I222" t="s">
        <v>1008</v>
      </c>
      <c r="J222" s="66">
        <v>4.26</v>
      </c>
      <c r="K222" t="s">
        <v>101</v>
      </c>
      <c r="L222" s="67">
        <v>5.0900000000000001E-2</v>
      </c>
      <c r="M222" s="67">
        <v>1.01E-2</v>
      </c>
      <c r="N222" s="66">
        <v>2516492.39</v>
      </c>
      <c r="O222" s="66">
        <v>117.65</v>
      </c>
      <c r="P222" s="66">
        <v>458.66219000000001</v>
      </c>
      <c r="Q222" s="66">
        <v>3419.3154868349998</v>
      </c>
      <c r="R222" s="67">
        <v>3.0000000000000001E-3</v>
      </c>
      <c r="S222" s="67">
        <v>1.2999999999999999E-3</v>
      </c>
      <c r="T222" s="67">
        <v>1E-4</v>
      </c>
    </row>
    <row r="223" spans="1:20">
      <c r="A223" t="s">
        <v>1009</v>
      </c>
      <c r="B223" t="s">
        <v>1010</v>
      </c>
      <c r="C223" t="s">
        <v>99</v>
      </c>
      <c r="D223" t="s">
        <v>122</v>
      </c>
      <c r="E223" t="s">
        <v>615</v>
      </c>
      <c r="F223" t="s">
        <v>450</v>
      </c>
      <c r="G223" t="s">
        <v>522</v>
      </c>
      <c r="H223" t="s">
        <v>210</v>
      </c>
      <c r="I223" t="s">
        <v>417</v>
      </c>
      <c r="J223" s="66">
        <v>2.41</v>
      </c>
      <c r="K223" t="s">
        <v>101</v>
      </c>
      <c r="L223" s="67">
        <v>2.7E-2</v>
      </c>
      <c r="M223" s="67">
        <v>9.9000000000000008E-3</v>
      </c>
      <c r="N223" s="66">
        <v>3327.92</v>
      </c>
      <c r="O223" s="66">
        <v>104.24</v>
      </c>
      <c r="P223" s="66">
        <v>0</v>
      </c>
      <c r="Q223" s="66">
        <v>3.4690238080000002</v>
      </c>
      <c r="R223" s="67">
        <v>0</v>
      </c>
      <c r="S223" s="67">
        <v>0</v>
      </c>
      <c r="T223" s="67">
        <v>0</v>
      </c>
    </row>
    <row r="224" spans="1:20">
      <c r="A224" t="s">
        <v>1011</v>
      </c>
      <c r="B224" t="s">
        <v>1012</v>
      </c>
      <c r="C224" t="s">
        <v>99</v>
      </c>
      <c r="D224" t="s">
        <v>122</v>
      </c>
      <c r="E224" t="s">
        <v>623</v>
      </c>
      <c r="F224" t="s">
        <v>477</v>
      </c>
      <c r="G224" t="s">
        <v>620</v>
      </c>
      <c r="H224" t="s">
        <v>210</v>
      </c>
      <c r="I224" t="s">
        <v>417</v>
      </c>
      <c r="J224" s="66">
        <v>3.75</v>
      </c>
      <c r="K224" t="s">
        <v>101</v>
      </c>
      <c r="L224" s="67">
        <v>2.3400000000000001E-2</v>
      </c>
      <c r="M224" s="67">
        <v>1.1299999999999999E-2</v>
      </c>
      <c r="N224" s="66">
        <v>7678163</v>
      </c>
      <c r="O224" s="66">
        <v>104.84</v>
      </c>
      <c r="P224" s="66">
        <v>0</v>
      </c>
      <c r="Q224" s="66">
        <v>8049.7860891999999</v>
      </c>
      <c r="R224" s="67">
        <v>5.7999999999999996E-3</v>
      </c>
      <c r="S224" s="67">
        <v>3.0999999999999999E-3</v>
      </c>
      <c r="T224" s="67">
        <v>2.9999999999999997E-4</v>
      </c>
    </row>
    <row r="225" spans="1:20">
      <c r="A225" t="s">
        <v>1013</v>
      </c>
      <c r="B225" t="s">
        <v>1014</v>
      </c>
      <c r="C225" t="s">
        <v>99</v>
      </c>
      <c r="D225" t="s">
        <v>122</v>
      </c>
      <c r="E225" t="s">
        <v>623</v>
      </c>
      <c r="F225" t="s">
        <v>477</v>
      </c>
      <c r="G225" t="s">
        <v>620</v>
      </c>
      <c r="H225" t="s">
        <v>210</v>
      </c>
      <c r="I225" t="s">
        <v>417</v>
      </c>
      <c r="J225" s="66">
        <v>3.01</v>
      </c>
      <c r="K225" t="s">
        <v>101</v>
      </c>
      <c r="L225" s="67">
        <v>3.85E-2</v>
      </c>
      <c r="M225" s="67">
        <v>9.4999999999999998E-3</v>
      </c>
      <c r="N225" s="66">
        <v>2731283.64</v>
      </c>
      <c r="O225" s="66">
        <v>111.22</v>
      </c>
      <c r="P225" s="66">
        <v>0</v>
      </c>
      <c r="Q225" s="66">
        <v>3037.7336644080001</v>
      </c>
      <c r="R225" s="67">
        <v>2.5999999999999999E-3</v>
      </c>
      <c r="S225" s="67">
        <v>1.1999999999999999E-3</v>
      </c>
      <c r="T225" s="67">
        <v>1E-4</v>
      </c>
    </row>
    <row r="226" spans="1:20">
      <c r="A226" t="s">
        <v>1015</v>
      </c>
      <c r="B226" t="s">
        <v>1016</v>
      </c>
      <c r="C226" t="s">
        <v>99</v>
      </c>
      <c r="D226" t="s">
        <v>122</v>
      </c>
      <c r="E226" t="s">
        <v>623</v>
      </c>
      <c r="F226" t="s">
        <v>477</v>
      </c>
      <c r="G226" t="s">
        <v>620</v>
      </c>
      <c r="H226" t="s">
        <v>210</v>
      </c>
      <c r="I226" t="s">
        <v>417</v>
      </c>
      <c r="J226" s="66">
        <v>5.8</v>
      </c>
      <c r="K226" t="s">
        <v>101</v>
      </c>
      <c r="L226" s="67">
        <v>2.41E-2</v>
      </c>
      <c r="M226" s="67">
        <v>2.1100000000000001E-2</v>
      </c>
      <c r="N226" s="66">
        <v>1889853</v>
      </c>
      <c r="O226" s="66">
        <v>103.14</v>
      </c>
      <c r="P226" s="66">
        <v>0</v>
      </c>
      <c r="Q226" s="66">
        <v>1949.1943842000001</v>
      </c>
      <c r="R226" s="67">
        <v>2.3999999999999998E-3</v>
      </c>
      <c r="S226" s="67">
        <v>6.9999999999999999E-4</v>
      </c>
      <c r="T226" s="67">
        <v>1E-4</v>
      </c>
    </row>
    <row r="227" spans="1:20">
      <c r="A227" t="s">
        <v>1017</v>
      </c>
      <c r="B227" t="s">
        <v>1018</v>
      </c>
      <c r="C227" t="s">
        <v>99</v>
      </c>
      <c r="D227" t="s">
        <v>122</v>
      </c>
      <c r="E227" t="s">
        <v>627</v>
      </c>
      <c r="F227" t="s">
        <v>131</v>
      </c>
      <c r="G227" t="s">
        <v>620</v>
      </c>
      <c r="H227" t="s">
        <v>210</v>
      </c>
      <c r="I227" t="s">
        <v>265</v>
      </c>
      <c r="J227" s="66">
        <v>2.83</v>
      </c>
      <c r="K227" t="s">
        <v>101</v>
      </c>
      <c r="L227" s="67">
        <v>3.6499999999999998E-2</v>
      </c>
      <c r="M227" s="67">
        <v>8.9999999999999993E-3</v>
      </c>
      <c r="N227" s="66">
        <v>4840214</v>
      </c>
      <c r="O227" s="66">
        <v>109.23</v>
      </c>
      <c r="P227" s="66">
        <v>0</v>
      </c>
      <c r="Q227" s="66">
        <v>5286.9657521999998</v>
      </c>
      <c r="R227" s="67">
        <v>2.3E-3</v>
      </c>
      <c r="S227" s="67">
        <v>2E-3</v>
      </c>
      <c r="T227" s="67">
        <v>2.0000000000000001E-4</v>
      </c>
    </row>
    <row r="228" spans="1:20">
      <c r="A228" t="s">
        <v>1019</v>
      </c>
      <c r="B228" t="s">
        <v>1020</v>
      </c>
      <c r="C228" t="s">
        <v>99</v>
      </c>
      <c r="D228" t="s">
        <v>122</v>
      </c>
      <c r="E228" t="s">
        <v>627</v>
      </c>
      <c r="F228" t="s">
        <v>131</v>
      </c>
      <c r="G228" t="s">
        <v>620</v>
      </c>
      <c r="H228" t="s">
        <v>210</v>
      </c>
      <c r="I228" t="s">
        <v>1021</v>
      </c>
      <c r="J228" s="66">
        <v>0.67</v>
      </c>
      <c r="K228" t="s">
        <v>101</v>
      </c>
      <c r="L228" s="67">
        <v>1.4E-2</v>
      </c>
      <c r="M228" s="67">
        <v>6.1999999999999998E-3</v>
      </c>
      <c r="N228" s="66">
        <v>322833.33</v>
      </c>
      <c r="O228" s="66">
        <v>100.63</v>
      </c>
      <c r="P228" s="66">
        <v>0</v>
      </c>
      <c r="Q228" s="66">
        <v>324.86717997900001</v>
      </c>
      <c r="R228" s="67">
        <v>4.4999999999999997E-3</v>
      </c>
      <c r="S228" s="67">
        <v>1E-4</v>
      </c>
      <c r="T228" s="67">
        <v>0</v>
      </c>
    </row>
    <row r="229" spans="1:20">
      <c r="A229" t="s">
        <v>1022</v>
      </c>
      <c r="B229" t="s">
        <v>1023</v>
      </c>
      <c r="C229" t="s">
        <v>99</v>
      </c>
      <c r="D229" t="s">
        <v>122</v>
      </c>
      <c r="E229" t="s">
        <v>627</v>
      </c>
      <c r="F229" t="s">
        <v>131</v>
      </c>
      <c r="G229" t="s">
        <v>620</v>
      </c>
      <c r="H229" t="s">
        <v>210</v>
      </c>
      <c r="I229" t="s">
        <v>417</v>
      </c>
      <c r="J229" s="66">
        <v>6.03</v>
      </c>
      <c r="K229" t="s">
        <v>101</v>
      </c>
      <c r="L229" s="67">
        <v>3.2000000000000001E-2</v>
      </c>
      <c r="M229" s="67">
        <v>1.95E-2</v>
      </c>
      <c r="N229" s="66">
        <v>6111631</v>
      </c>
      <c r="O229" s="66">
        <v>108.87</v>
      </c>
      <c r="P229" s="66">
        <v>0</v>
      </c>
      <c r="Q229" s="66">
        <v>6653.7326696999999</v>
      </c>
      <c r="R229" s="67">
        <v>7.3000000000000001E-3</v>
      </c>
      <c r="S229" s="67">
        <v>2.5999999999999999E-3</v>
      </c>
      <c r="T229" s="67">
        <v>2.9999999999999997E-4</v>
      </c>
    </row>
    <row r="230" spans="1:20">
      <c r="A230" t="s">
        <v>1024</v>
      </c>
      <c r="B230" t="s">
        <v>1025</v>
      </c>
      <c r="C230" t="s">
        <v>99</v>
      </c>
      <c r="D230" t="s">
        <v>122</v>
      </c>
      <c r="E230" t="s">
        <v>965</v>
      </c>
      <c r="F230" t="s">
        <v>557</v>
      </c>
      <c r="G230" t="s">
        <v>620</v>
      </c>
      <c r="H230" t="s">
        <v>210</v>
      </c>
      <c r="I230" t="s">
        <v>417</v>
      </c>
      <c r="J230" s="66">
        <v>2.74</v>
      </c>
      <c r="K230" t="s">
        <v>101</v>
      </c>
      <c r="L230" s="67">
        <v>4.3499999999999997E-2</v>
      </c>
      <c r="M230" s="67">
        <v>7.6499999999999999E-2</v>
      </c>
      <c r="N230" s="66">
        <v>2716190.66</v>
      </c>
      <c r="O230" s="66">
        <v>93.3</v>
      </c>
      <c r="P230" s="66">
        <v>0</v>
      </c>
      <c r="Q230" s="66">
        <v>2534.2058857799998</v>
      </c>
      <c r="R230" s="67">
        <v>2E-3</v>
      </c>
      <c r="S230" s="67">
        <v>1E-3</v>
      </c>
      <c r="T230" s="67">
        <v>1E-4</v>
      </c>
    </row>
    <row r="231" spans="1:20">
      <c r="A231" t="s">
        <v>1026</v>
      </c>
      <c r="B231" t="s">
        <v>1027</v>
      </c>
      <c r="C231" t="s">
        <v>99</v>
      </c>
      <c r="D231" t="s">
        <v>122</v>
      </c>
      <c r="E231" t="s">
        <v>1028</v>
      </c>
      <c r="F231" t="s">
        <v>562</v>
      </c>
      <c r="G231" t="s">
        <v>620</v>
      </c>
      <c r="H231" t="s">
        <v>210</v>
      </c>
      <c r="I231" t="s">
        <v>783</v>
      </c>
      <c r="J231" s="66">
        <v>3.23</v>
      </c>
      <c r="K231" t="s">
        <v>101</v>
      </c>
      <c r="L231" s="67">
        <v>2.2200000000000001E-2</v>
      </c>
      <c r="M231" s="67">
        <v>8.8000000000000005E-3</v>
      </c>
      <c r="N231" s="66">
        <v>219580</v>
      </c>
      <c r="O231" s="66">
        <v>104.76</v>
      </c>
      <c r="P231" s="66">
        <v>0</v>
      </c>
      <c r="Q231" s="66">
        <v>230.03200799999999</v>
      </c>
      <c r="R231" s="67">
        <v>8.0000000000000004E-4</v>
      </c>
      <c r="S231" s="67">
        <v>1E-4</v>
      </c>
      <c r="T231" s="67">
        <v>0</v>
      </c>
    </row>
    <row r="232" spans="1:20">
      <c r="A232" t="s">
        <v>1029</v>
      </c>
      <c r="B232" t="s">
        <v>1030</v>
      </c>
      <c r="C232" t="s">
        <v>99</v>
      </c>
      <c r="D232" t="s">
        <v>122</v>
      </c>
      <c r="E232" t="s">
        <v>1028</v>
      </c>
      <c r="F232" t="s">
        <v>562</v>
      </c>
      <c r="G232" t="s">
        <v>620</v>
      </c>
      <c r="H232" t="s">
        <v>210</v>
      </c>
      <c r="I232" t="s">
        <v>417</v>
      </c>
      <c r="J232" s="66">
        <v>5.14</v>
      </c>
      <c r="K232" t="s">
        <v>101</v>
      </c>
      <c r="L232" s="67">
        <v>1.38E-2</v>
      </c>
      <c r="M232" s="67">
        <v>1.15E-2</v>
      </c>
      <c r="N232" s="66">
        <v>366223.56</v>
      </c>
      <c r="O232" s="66">
        <v>101.42</v>
      </c>
      <c r="P232" s="66">
        <v>0</v>
      </c>
      <c r="Q232" s="66">
        <v>371.42393455199999</v>
      </c>
      <c r="R232" s="67">
        <v>1.1000000000000001E-3</v>
      </c>
      <c r="S232" s="67">
        <v>1E-4</v>
      </c>
      <c r="T232" s="67">
        <v>0</v>
      </c>
    </row>
    <row r="233" spans="1:20">
      <c r="A233" t="s">
        <v>1031</v>
      </c>
      <c r="B233" t="s">
        <v>1032</v>
      </c>
      <c r="C233" t="s">
        <v>99</v>
      </c>
      <c r="D233" t="s">
        <v>122</v>
      </c>
      <c r="E233" t="s">
        <v>561</v>
      </c>
      <c r="F233" t="s">
        <v>562</v>
      </c>
      <c r="G233" t="s">
        <v>620</v>
      </c>
      <c r="H233" t="s">
        <v>210</v>
      </c>
      <c r="I233" t="s">
        <v>417</v>
      </c>
      <c r="J233" s="66">
        <v>8.1199999999999992</v>
      </c>
      <c r="K233" t="s">
        <v>101</v>
      </c>
      <c r="L233" s="67">
        <v>3.0499999999999999E-2</v>
      </c>
      <c r="M233" s="67">
        <v>2.3099999999999999E-2</v>
      </c>
      <c r="N233" s="66">
        <v>18013</v>
      </c>
      <c r="O233" s="66">
        <v>107.04</v>
      </c>
      <c r="P233" s="66">
        <v>0</v>
      </c>
      <c r="Q233" s="66">
        <v>19.281115199999999</v>
      </c>
      <c r="R233" s="67">
        <v>0</v>
      </c>
      <c r="S233" s="67">
        <v>0</v>
      </c>
      <c r="T233" s="67">
        <v>0</v>
      </c>
    </row>
    <row r="234" spans="1:20">
      <c r="A234" t="s">
        <v>1033</v>
      </c>
      <c r="B234" t="s">
        <v>1034</v>
      </c>
      <c r="C234" t="s">
        <v>99</v>
      </c>
      <c r="D234" t="s">
        <v>122</v>
      </c>
      <c r="E234" t="s">
        <v>561</v>
      </c>
      <c r="F234" t="s">
        <v>562</v>
      </c>
      <c r="G234" t="s">
        <v>620</v>
      </c>
      <c r="H234" t="s">
        <v>210</v>
      </c>
      <c r="I234" t="s">
        <v>417</v>
      </c>
      <c r="J234" s="66">
        <v>8.86</v>
      </c>
      <c r="K234" t="s">
        <v>101</v>
      </c>
      <c r="L234" s="67">
        <v>3.0499999999999999E-2</v>
      </c>
      <c r="M234" s="67">
        <v>2.4799999999999999E-2</v>
      </c>
      <c r="N234" s="66">
        <v>16871</v>
      </c>
      <c r="O234" s="66">
        <v>106.02</v>
      </c>
      <c r="P234" s="66">
        <v>0</v>
      </c>
      <c r="Q234" s="66">
        <v>17.8866342</v>
      </c>
      <c r="R234" s="67">
        <v>0</v>
      </c>
      <c r="S234" s="67">
        <v>0</v>
      </c>
      <c r="T234" s="67">
        <v>0</v>
      </c>
    </row>
    <row r="235" spans="1:20">
      <c r="A235" t="s">
        <v>1035</v>
      </c>
      <c r="B235" t="s">
        <v>1036</v>
      </c>
      <c r="C235" t="s">
        <v>99</v>
      </c>
      <c r="D235" t="s">
        <v>122</v>
      </c>
      <c r="E235" t="s">
        <v>561</v>
      </c>
      <c r="F235" t="s">
        <v>562</v>
      </c>
      <c r="G235" t="s">
        <v>620</v>
      </c>
      <c r="H235" t="s">
        <v>210</v>
      </c>
      <c r="I235" t="s">
        <v>417</v>
      </c>
      <c r="J235" s="66">
        <v>4.45</v>
      </c>
      <c r="K235" t="s">
        <v>101</v>
      </c>
      <c r="L235" s="67">
        <v>2.9100000000000001E-2</v>
      </c>
      <c r="M235" s="67">
        <v>1.4200000000000001E-2</v>
      </c>
      <c r="N235" s="66">
        <v>3629357</v>
      </c>
      <c r="O235" s="66">
        <v>107.57</v>
      </c>
      <c r="P235" s="66">
        <v>0</v>
      </c>
      <c r="Q235" s="66">
        <v>3904.0993248999998</v>
      </c>
      <c r="R235" s="67">
        <v>6.0000000000000001E-3</v>
      </c>
      <c r="S235" s="67">
        <v>1.5E-3</v>
      </c>
      <c r="T235" s="67">
        <v>2.0000000000000001E-4</v>
      </c>
    </row>
    <row r="236" spans="1:20">
      <c r="A236" t="s">
        <v>1037</v>
      </c>
      <c r="B236" t="s">
        <v>1038</v>
      </c>
      <c r="C236" t="s">
        <v>99</v>
      </c>
      <c r="D236" t="s">
        <v>122</v>
      </c>
      <c r="E236" t="s">
        <v>561</v>
      </c>
      <c r="F236" t="s">
        <v>562</v>
      </c>
      <c r="G236" t="s">
        <v>620</v>
      </c>
      <c r="H236" t="s">
        <v>210</v>
      </c>
      <c r="I236" t="s">
        <v>417</v>
      </c>
      <c r="J236" s="66">
        <v>5.55</v>
      </c>
      <c r="K236" t="s">
        <v>101</v>
      </c>
      <c r="L236" s="67">
        <v>4.36E-2</v>
      </c>
      <c r="M236" s="67">
        <v>1.72E-2</v>
      </c>
      <c r="N236" s="66">
        <v>7414</v>
      </c>
      <c r="O236" s="66">
        <v>116.71</v>
      </c>
      <c r="P236" s="66">
        <v>0</v>
      </c>
      <c r="Q236" s="66">
        <v>8.6528793999999998</v>
      </c>
      <c r="R236" s="67">
        <v>0</v>
      </c>
      <c r="S236" s="67">
        <v>0</v>
      </c>
      <c r="T236" s="67">
        <v>0</v>
      </c>
    </row>
    <row r="237" spans="1:20">
      <c r="A237" t="s">
        <v>1039</v>
      </c>
      <c r="B237" t="s">
        <v>1040</v>
      </c>
      <c r="C237" t="s">
        <v>99</v>
      </c>
      <c r="D237" t="s">
        <v>122</v>
      </c>
      <c r="E237" t="s">
        <v>561</v>
      </c>
      <c r="F237" t="s">
        <v>562</v>
      </c>
      <c r="G237" t="s">
        <v>620</v>
      </c>
      <c r="H237" t="s">
        <v>210</v>
      </c>
      <c r="I237" t="s">
        <v>417</v>
      </c>
      <c r="J237" s="66">
        <v>6.4</v>
      </c>
      <c r="K237" t="s">
        <v>101</v>
      </c>
      <c r="L237" s="67">
        <v>3.95E-2</v>
      </c>
      <c r="M237" s="67">
        <v>1.8200000000000001E-2</v>
      </c>
      <c r="N237" s="66">
        <v>5931</v>
      </c>
      <c r="O237" s="66">
        <v>115.45</v>
      </c>
      <c r="P237" s="66">
        <v>0</v>
      </c>
      <c r="Q237" s="66">
        <v>6.8473395000000004</v>
      </c>
      <c r="R237" s="67">
        <v>0</v>
      </c>
      <c r="S237" s="67">
        <v>0</v>
      </c>
      <c r="T237" s="67">
        <v>0</v>
      </c>
    </row>
    <row r="238" spans="1:20">
      <c r="A238" t="s">
        <v>1041</v>
      </c>
      <c r="B238" t="s">
        <v>1042</v>
      </c>
      <c r="C238" t="s">
        <v>99</v>
      </c>
      <c r="D238" t="s">
        <v>122</v>
      </c>
      <c r="E238" t="s">
        <v>561</v>
      </c>
      <c r="F238" t="s">
        <v>562</v>
      </c>
      <c r="G238" t="s">
        <v>620</v>
      </c>
      <c r="H238" t="s">
        <v>210</v>
      </c>
      <c r="I238" t="s">
        <v>417</v>
      </c>
      <c r="J238" s="66">
        <v>7.16</v>
      </c>
      <c r="K238" t="s">
        <v>101</v>
      </c>
      <c r="L238" s="67">
        <v>3.95E-2</v>
      </c>
      <c r="M238" s="67">
        <v>1.9800000000000002E-2</v>
      </c>
      <c r="N238" s="66">
        <v>5931</v>
      </c>
      <c r="O238" s="66">
        <v>115.97</v>
      </c>
      <c r="P238" s="66">
        <v>0</v>
      </c>
      <c r="Q238" s="66">
        <v>6.8781806999999997</v>
      </c>
      <c r="R238" s="67">
        <v>0</v>
      </c>
      <c r="S238" s="67">
        <v>0</v>
      </c>
      <c r="T238" s="67">
        <v>0</v>
      </c>
    </row>
    <row r="239" spans="1:20">
      <c r="A239" t="s">
        <v>1043</v>
      </c>
      <c r="B239" t="s">
        <v>1044</v>
      </c>
      <c r="C239" t="s">
        <v>99</v>
      </c>
      <c r="D239" t="s">
        <v>122</v>
      </c>
      <c r="E239" t="s">
        <v>561</v>
      </c>
      <c r="F239" t="s">
        <v>562</v>
      </c>
      <c r="G239" t="s">
        <v>620</v>
      </c>
      <c r="H239" t="s">
        <v>210</v>
      </c>
      <c r="I239" t="s">
        <v>417</v>
      </c>
      <c r="J239" s="66">
        <v>5.92</v>
      </c>
      <c r="K239" t="s">
        <v>101</v>
      </c>
      <c r="L239" s="67">
        <v>1.7899999999999999E-2</v>
      </c>
      <c r="M239" s="67">
        <v>1.89E-2</v>
      </c>
      <c r="N239" s="66">
        <v>8650</v>
      </c>
      <c r="O239" s="66">
        <v>99.91</v>
      </c>
      <c r="P239" s="66">
        <v>0</v>
      </c>
      <c r="Q239" s="66">
        <v>8.6422150000000002</v>
      </c>
      <c r="R239" s="67">
        <v>0</v>
      </c>
      <c r="S239" s="67">
        <v>0</v>
      </c>
      <c r="T239" s="67">
        <v>0</v>
      </c>
    </row>
    <row r="240" spans="1:20">
      <c r="A240" t="s">
        <v>1045</v>
      </c>
      <c r="B240" t="s">
        <v>1046</v>
      </c>
      <c r="C240" t="s">
        <v>99</v>
      </c>
      <c r="D240" t="s">
        <v>122</v>
      </c>
      <c r="E240" t="s">
        <v>1047</v>
      </c>
      <c r="F240" t="s">
        <v>557</v>
      </c>
      <c r="G240" t="s">
        <v>620</v>
      </c>
      <c r="H240" t="s">
        <v>210</v>
      </c>
      <c r="I240" t="s">
        <v>990</v>
      </c>
      <c r="J240" s="66">
        <v>3.03</v>
      </c>
      <c r="K240" t="s">
        <v>101</v>
      </c>
      <c r="L240" s="67">
        <v>4.8000000000000001E-2</v>
      </c>
      <c r="M240" s="67">
        <v>2.5999999999999999E-2</v>
      </c>
      <c r="N240" s="66">
        <v>1822043</v>
      </c>
      <c r="O240" s="66">
        <v>108.91</v>
      </c>
      <c r="P240" s="66">
        <v>0</v>
      </c>
      <c r="Q240" s="66">
        <v>1984.3870313</v>
      </c>
      <c r="R240" s="67">
        <v>3.5999999999999999E-3</v>
      </c>
      <c r="S240" s="67">
        <v>8.0000000000000004E-4</v>
      </c>
      <c r="T240" s="67">
        <v>1E-4</v>
      </c>
    </row>
    <row r="241" spans="1:20">
      <c r="A241" t="s">
        <v>1048</v>
      </c>
      <c r="B241" t="s">
        <v>1049</v>
      </c>
      <c r="C241" t="s">
        <v>99</v>
      </c>
      <c r="D241" t="s">
        <v>122</v>
      </c>
      <c r="E241" t="s">
        <v>1050</v>
      </c>
      <c r="F241" t="s">
        <v>557</v>
      </c>
      <c r="G241" t="s">
        <v>620</v>
      </c>
      <c r="H241" t="s">
        <v>210</v>
      </c>
      <c r="I241" t="s">
        <v>417</v>
      </c>
      <c r="J241" s="66">
        <v>1.96</v>
      </c>
      <c r="K241" t="s">
        <v>101</v>
      </c>
      <c r="L241" s="67">
        <v>3.9E-2</v>
      </c>
      <c r="M241" s="67">
        <v>3.1399999999999997E-2</v>
      </c>
      <c r="N241" s="66">
        <v>1213745.94</v>
      </c>
      <c r="O241" s="66">
        <v>101.89</v>
      </c>
      <c r="P241" s="66">
        <v>0</v>
      </c>
      <c r="Q241" s="66">
        <v>1236.685738266</v>
      </c>
      <c r="R241" s="67">
        <v>2.5000000000000001E-3</v>
      </c>
      <c r="S241" s="67">
        <v>5.0000000000000001E-4</v>
      </c>
      <c r="T241" s="67">
        <v>1E-4</v>
      </c>
    </row>
    <row r="242" spans="1:20">
      <c r="A242" t="s">
        <v>1051</v>
      </c>
      <c r="B242" t="s">
        <v>1052</v>
      </c>
      <c r="C242" t="s">
        <v>99</v>
      </c>
      <c r="D242" t="s">
        <v>122</v>
      </c>
      <c r="E242" t="s">
        <v>1053</v>
      </c>
      <c r="F242" t="s">
        <v>1054</v>
      </c>
      <c r="G242" t="s">
        <v>620</v>
      </c>
      <c r="H242" t="s">
        <v>210</v>
      </c>
      <c r="I242" t="s">
        <v>990</v>
      </c>
      <c r="J242" s="66">
        <v>0.99</v>
      </c>
      <c r="K242" t="s">
        <v>101</v>
      </c>
      <c r="L242" s="67">
        <v>2.7900000000000001E-2</v>
      </c>
      <c r="M242" s="67">
        <v>1.4E-3</v>
      </c>
      <c r="N242" s="66">
        <v>1717978.27</v>
      </c>
      <c r="O242" s="66">
        <v>102.65</v>
      </c>
      <c r="P242" s="66">
        <v>0</v>
      </c>
      <c r="Q242" s="66">
        <v>1763.5046941549999</v>
      </c>
      <c r="R242" s="67">
        <v>8.6E-3</v>
      </c>
      <c r="S242" s="67">
        <v>6.9999999999999999E-4</v>
      </c>
      <c r="T242" s="67">
        <v>1E-4</v>
      </c>
    </row>
    <row r="243" spans="1:20">
      <c r="A243" t="s">
        <v>1055</v>
      </c>
      <c r="B243" t="s">
        <v>1056</v>
      </c>
      <c r="C243" t="s">
        <v>99</v>
      </c>
      <c r="D243" t="s">
        <v>122</v>
      </c>
      <c r="E243" t="s">
        <v>662</v>
      </c>
      <c r="F243" t="s">
        <v>663</v>
      </c>
      <c r="G243" t="s">
        <v>620</v>
      </c>
      <c r="H243" t="s">
        <v>210</v>
      </c>
      <c r="I243" t="s">
        <v>417</v>
      </c>
      <c r="J243" s="66">
        <v>3.57</v>
      </c>
      <c r="K243" t="s">
        <v>101</v>
      </c>
      <c r="L243" s="67">
        <v>2.18E-2</v>
      </c>
      <c r="M243" s="67">
        <v>1.5100000000000001E-2</v>
      </c>
      <c r="N243" s="66">
        <v>2350700.7400000002</v>
      </c>
      <c r="O243" s="66">
        <v>102.75</v>
      </c>
      <c r="P243" s="66">
        <v>0</v>
      </c>
      <c r="Q243" s="66">
        <v>2415.3450103499999</v>
      </c>
      <c r="R243" s="67">
        <v>8.3999999999999995E-3</v>
      </c>
      <c r="S243" s="67">
        <v>8.9999999999999998E-4</v>
      </c>
      <c r="T243" s="67">
        <v>1E-4</v>
      </c>
    </row>
    <row r="244" spans="1:20">
      <c r="A244" t="s">
        <v>1057</v>
      </c>
      <c r="B244" t="s">
        <v>1058</v>
      </c>
      <c r="C244" t="s">
        <v>99</v>
      </c>
      <c r="D244" t="s">
        <v>122</v>
      </c>
      <c r="E244" t="s">
        <v>662</v>
      </c>
      <c r="F244" t="s">
        <v>663</v>
      </c>
      <c r="G244" t="s">
        <v>620</v>
      </c>
      <c r="H244" t="s">
        <v>210</v>
      </c>
      <c r="I244" t="s">
        <v>417</v>
      </c>
      <c r="J244" s="66">
        <v>0.97</v>
      </c>
      <c r="K244" t="s">
        <v>101</v>
      </c>
      <c r="L244" s="67">
        <v>3.4000000000000002E-2</v>
      </c>
      <c r="M244" s="67">
        <v>6.3E-3</v>
      </c>
      <c r="N244" s="66">
        <v>541173.04</v>
      </c>
      <c r="O244" s="66">
        <v>103.19</v>
      </c>
      <c r="P244" s="66">
        <v>0</v>
      </c>
      <c r="Q244" s="66">
        <v>558.43645997600004</v>
      </c>
      <c r="R244" s="67">
        <v>1.9E-3</v>
      </c>
      <c r="S244" s="67">
        <v>2.0000000000000001E-4</v>
      </c>
      <c r="T244" s="67">
        <v>0</v>
      </c>
    </row>
    <row r="245" spans="1:20">
      <c r="A245" t="s">
        <v>1059</v>
      </c>
      <c r="B245" t="s">
        <v>1060</v>
      </c>
      <c r="C245" t="s">
        <v>99</v>
      </c>
      <c r="D245" t="s">
        <v>122</v>
      </c>
      <c r="E245" t="s">
        <v>680</v>
      </c>
      <c r="F245" t="s">
        <v>477</v>
      </c>
      <c r="G245" t="s">
        <v>620</v>
      </c>
      <c r="H245" t="s">
        <v>210</v>
      </c>
      <c r="I245" t="s">
        <v>307</v>
      </c>
      <c r="J245" s="66">
        <v>2.79</v>
      </c>
      <c r="K245" t="s">
        <v>101</v>
      </c>
      <c r="L245" s="67">
        <v>5.0500000000000003E-2</v>
      </c>
      <c r="M245" s="67">
        <v>1.0200000000000001E-2</v>
      </c>
      <c r="N245" s="66">
        <v>1571500.63</v>
      </c>
      <c r="O245" s="66">
        <v>111.91</v>
      </c>
      <c r="P245" s="66">
        <v>0</v>
      </c>
      <c r="Q245" s="66">
        <v>1758.6663550329999</v>
      </c>
      <c r="R245" s="67">
        <v>2.8E-3</v>
      </c>
      <c r="S245" s="67">
        <v>6.9999999999999999E-4</v>
      </c>
      <c r="T245" s="67">
        <v>1E-4</v>
      </c>
    </row>
    <row r="246" spans="1:20">
      <c r="A246" t="s">
        <v>1061</v>
      </c>
      <c r="B246" t="s">
        <v>1062</v>
      </c>
      <c r="C246" t="s">
        <v>99</v>
      </c>
      <c r="D246" t="s">
        <v>122</v>
      </c>
      <c r="E246" t="s">
        <v>683</v>
      </c>
      <c r="F246" t="s">
        <v>562</v>
      </c>
      <c r="G246" t="s">
        <v>620</v>
      </c>
      <c r="H246" t="s">
        <v>210</v>
      </c>
      <c r="I246" t="s">
        <v>265</v>
      </c>
      <c r="J246" s="66">
        <v>7.69</v>
      </c>
      <c r="K246" t="s">
        <v>101</v>
      </c>
      <c r="L246" s="67">
        <v>2.64E-2</v>
      </c>
      <c r="M246" s="67">
        <v>2.2499999999999999E-2</v>
      </c>
      <c r="N246" s="66">
        <v>5368017</v>
      </c>
      <c r="O246" s="66">
        <v>103.06</v>
      </c>
      <c r="P246" s="66">
        <v>0</v>
      </c>
      <c r="Q246" s="66">
        <v>5532.2783202000001</v>
      </c>
      <c r="R246" s="67">
        <v>3.3E-3</v>
      </c>
      <c r="S246" s="67">
        <v>2.0999999999999999E-3</v>
      </c>
      <c r="T246" s="67">
        <v>2.0000000000000001E-4</v>
      </c>
    </row>
    <row r="247" spans="1:20">
      <c r="A247" t="s">
        <v>1063</v>
      </c>
      <c r="B247" t="s">
        <v>1064</v>
      </c>
      <c r="C247" t="s">
        <v>99</v>
      </c>
      <c r="D247" t="s">
        <v>122</v>
      </c>
      <c r="E247" t="s">
        <v>683</v>
      </c>
      <c r="F247" t="s">
        <v>562</v>
      </c>
      <c r="G247" t="s">
        <v>620</v>
      </c>
      <c r="H247" t="s">
        <v>210</v>
      </c>
      <c r="I247" t="s">
        <v>417</v>
      </c>
      <c r="J247" s="66">
        <v>1.23</v>
      </c>
      <c r="K247" t="s">
        <v>101</v>
      </c>
      <c r="L247" s="67">
        <v>4.1399999999999999E-2</v>
      </c>
      <c r="M247" s="67">
        <v>7.4000000000000003E-3</v>
      </c>
      <c r="N247" s="66">
        <v>11600</v>
      </c>
      <c r="O247" s="66">
        <v>105.2</v>
      </c>
      <c r="P247" s="66">
        <v>0</v>
      </c>
      <c r="Q247" s="66">
        <v>12.203200000000001</v>
      </c>
      <c r="R247" s="67">
        <v>0</v>
      </c>
      <c r="S247" s="67">
        <v>0</v>
      </c>
      <c r="T247" s="67">
        <v>0</v>
      </c>
    </row>
    <row r="248" spans="1:20">
      <c r="A248" t="s">
        <v>1065</v>
      </c>
      <c r="B248" t="s">
        <v>1066</v>
      </c>
      <c r="C248" t="s">
        <v>99</v>
      </c>
      <c r="D248" t="s">
        <v>122</v>
      </c>
      <c r="E248" t="s">
        <v>683</v>
      </c>
      <c r="F248" t="s">
        <v>562</v>
      </c>
      <c r="G248" t="s">
        <v>620</v>
      </c>
      <c r="H248" t="s">
        <v>210</v>
      </c>
      <c r="I248" t="s">
        <v>1067</v>
      </c>
      <c r="J248" s="66">
        <v>9.27</v>
      </c>
      <c r="K248" t="s">
        <v>101</v>
      </c>
      <c r="L248" s="67">
        <v>2.5000000000000001E-2</v>
      </c>
      <c r="M248" s="67">
        <v>2.7199999999999998E-2</v>
      </c>
      <c r="N248" s="66">
        <v>1000000</v>
      </c>
      <c r="O248" s="66">
        <v>98.35</v>
      </c>
      <c r="P248" s="66">
        <v>0</v>
      </c>
      <c r="Q248" s="66">
        <v>983.5</v>
      </c>
      <c r="R248" s="67">
        <v>2.5000000000000001E-3</v>
      </c>
      <c r="S248" s="67">
        <v>4.0000000000000002E-4</v>
      </c>
      <c r="T248" s="67">
        <v>0</v>
      </c>
    </row>
    <row r="249" spans="1:20">
      <c r="A249" t="s">
        <v>1068</v>
      </c>
      <c r="B249" t="s">
        <v>1069</v>
      </c>
      <c r="C249" t="s">
        <v>99</v>
      </c>
      <c r="D249" t="s">
        <v>122</v>
      </c>
      <c r="E249" t="s">
        <v>683</v>
      </c>
      <c r="F249" t="s">
        <v>562</v>
      </c>
      <c r="G249" t="s">
        <v>620</v>
      </c>
      <c r="H249" t="s">
        <v>210</v>
      </c>
      <c r="I249" t="s">
        <v>417</v>
      </c>
      <c r="J249" s="66">
        <v>2.7</v>
      </c>
      <c r="K249" t="s">
        <v>101</v>
      </c>
      <c r="L249" s="67">
        <v>3.9199999999999999E-2</v>
      </c>
      <c r="M249" s="67">
        <v>9.1000000000000004E-3</v>
      </c>
      <c r="N249" s="66">
        <v>10165065</v>
      </c>
      <c r="O249" s="66">
        <v>109.01</v>
      </c>
      <c r="P249" s="66">
        <v>0</v>
      </c>
      <c r="Q249" s="66">
        <v>11080.937356500001</v>
      </c>
      <c r="R249" s="67">
        <v>1.06E-2</v>
      </c>
      <c r="S249" s="67">
        <v>4.3E-3</v>
      </c>
      <c r="T249" s="67">
        <v>5.0000000000000001E-4</v>
      </c>
    </row>
    <row r="250" spans="1:20">
      <c r="A250" t="s">
        <v>1070</v>
      </c>
      <c r="B250" t="s">
        <v>1071</v>
      </c>
      <c r="C250" t="s">
        <v>99</v>
      </c>
      <c r="D250" t="s">
        <v>122</v>
      </c>
      <c r="E250" t="s">
        <v>986</v>
      </c>
      <c r="F250" t="s">
        <v>562</v>
      </c>
      <c r="G250" t="s">
        <v>634</v>
      </c>
      <c r="H250" t="s">
        <v>149</v>
      </c>
      <c r="I250" t="s">
        <v>417</v>
      </c>
      <c r="J250" s="66">
        <v>4.7300000000000004</v>
      </c>
      <c r="K250" t="s">
        <v>101</v>
      </c>
      <c r="L250" s="67">
        <v>4.1000000000000002E-2</v>
      </c>
      <c r="M250" s="67">
        <v>1.6799999999999999E-2</v>
      </c>
      <c r="N250" s="66">
        <v>4201358</v>
      </c>
      <c r="O250" s="66">
        <v>115.1</v>
      </c>
      <c r="P250" s="66">
        <v>0</v>
      </c>
      <c r="Q250" s="66">
        <v>4835.7630579999995</v>
      </c>
      <c r="R250" s="67">
        <v>5.8999999999999999E-3</v>
      </c>
      <c r="S250" s="67">
        <v>1.9E-3</v>
      </c>
      <c r="T250" s="67">
        <v>2.0000000000000001E-4</v>
      </c>
    </row>
    <row r="251" spans="1:20">
      <c r="A251" t="s">
        <v>1072</v>
      </c>
      <c r="B251" t="s">
        <v>1073</v>
      </c>
      <c r="C251" t="s">
        <v>99</v>
      </c>
      <c r="D251" t="s">
        <v>122</v>
      </c>
      <c r="E251" t="s">
        <v>986</v>
      </c>
      <c r="F251" t="s">
        <v>562</v>
      </c>
      <c r="G251" t="s">
        <v>634</v>
      </c>
      <c r="H251" t="s">
        <v>149</v>
      </c>
      <c r="I251" t="s">
        <v>417</v>
      </c>
      <c r="J251" s="66">
        <v>2.66</v>
      </c>
      <c r="K251" t="s">
        <v>101</v>
      </c>
      <c r="L251" s="67">
        <v>3.2899999999999999E-2</v>
      </c>
      <c r="M251" s="67">
        <v>1.14E-2</v>
      </c>
      <c r="N251" s="66">
        <v>22270</v>
      </c>
      <c r="O251" s="66">
        <v>106.61</v>
      </c>
      <c r="P251" s="66">
        <v>0</v>
      </c>
      <c r="Q251" s="66">
        <v>23.742046999999999</v>
      </c>
      <c r="R251" s="67">
        <v>0</v>
      </c>
      <c r="S251" s="67">
        <v>0</v>
      </c>
      <c r="T251" s="67">
        <v>0</v>
      </c>
    </row>
    <row r="252" spans="1:20">
      <c r="A252" t="s">
        <v>1074</v>
      </c>
      <c r="B252" t="s">
        <v>1075</v>
      </c>
      <c r="C252" t="s">
        <v>99</v>
      </c>
      <c r="D252" t="s">
        <v>122</v>
      </c>
      <c r="E252" t="s">
        <v>986</v>
      </c>
      <c r="F252" t="s">
        <v>562</v>
      </c>
      <c r="G252" t="s">
        <v>634</v>
      </c>
      <c r="H252" t="s">
        <v>149</v>
      </c>
      <c r="I252" t="s">
        <v>417</v>
      </c>
      <c r="J252" s="66">
        <v>4.01</v>
      </c>
      <c r="K252" t="s">
        <v>101</v>
      </c>
      <c r="L252" s="67">
        <v>2.63E-2</v>
      </c>
      <c r="M252" s="67">
        <v>1.32E-2</v>
      </c>
      <c r="N252" s="66">
        <v>258973</v>
      </c>
      <c r="O252" s="66">
        <v>107.34</v>
      </c>
      <c r="P252" s="66">
        <v>0</v>
      </c>
      <c r="Q252" s="66">
        <v>277.98161820000001</v>
      </c>
      <c r="R252" s="67">
        <v>2.0000000000000001E-4</v>
      </c>
      <c r="S252" s="67">
        <v>1E-4</v>
      </c>
      <c r="T252" s="67">
        <v>0</v>
      </c>
    </row>
    <row r="253" spans="1:20">
      <c r="A253" t="s">
        <v>1076</v>
      </c>
      <c r="B253" t="s">
        <v>1077</v>
      </c>
      <c r="C253" t="s">
        <v>99</v>
      </c>
      <c r="D253" t="s">
        <v>122</v>
      </c>
      <c r="E253" t="s">
        <v>986</v>
      </c>
      <c r="F253" t="s">
        <v>562</v>
      </c>
      <c r="G253" t="s">
        <v>634</v>
      </c>
      <c r="H253" t="s">
        <v>149</v>
      </c>
      <c r="I253" t="s">
        <v>417</v>
      </c>
      <c r="J253" s="66">
        <v>1.46</v>
      </c>
      <c r="K253" t="s">
        <v>101</v>
      </c>
      <c r="L253" s="67">
        <v>3.5799999999999998E-2</v>
      </c>
      <c r="M253" s="67">
        <v>9.4999999999999998E-3</v>
      </c>
      <c r="N253" s="66">
        <v>25052</v>
      </c>
      <c r="O253" s="66">
        <v>105.68</v>
      </c>
      <c r="P253" s="66">
        <v>0</v>
      </c>
      <c r="Q253" s="66">
        <v>26.474953599999999</v>
      </c>
      <c r="R253" s="67">
        <v>0</v>
      </c>
      <c r="S253" s="67">
        <v>0</v>
      </c>
      <c r="T253" s="67">
        <v>0</v>
      </c>
    </row>
    <row r="254" spans="1:20">
      <c r="A254" t="s">
        <v>1078</v>
      </c>
      <c r="B254" t="s">
        <v>1079</v>
      </c>
      <c r="C254" t="s">
        <v>99</v>
      </c>
      <c r="D254" t="s">
        <v>122</v>
      </c>
      <c r="E254" t="s">
        <v>578</v>
      </c>
      <c r="F254" t="s">
        <v>477</v>
      </c>
      <c r="G254" t="s">
        <v>620</v>
      </c>
      <c r="H254" t="s">
        <v>210</v>
      </c>
      <c r="I254" t="s">
        <v>417</v>
      </c>
      <c r="J254" s="66">
        <v>2.78</v>
      </c>
      <c r="K254" t="s">
        <v>101</v>
      </c>
      <c r="L254" s="67">
        <v>3.5000000000000003E-2</v>
      </c>
      <c r="M254" s="67">
        <v>1.15E-2</v>
      </c>
      <c r="N254" s="66">
        <v>1959986.33</v>
      </c>
      <c r="O254" s="66">
        <v>107.58</v>
      </c>
      <c r="P254" s="66">
        <v>0</v>
      </c>
      <c r="Q254" s="66">
        <v>2108.553293814</v>
      </c>
      <c r="R254" s="67">
        <v>2E-3</v>
      </c>
      <c r="S254" s="67">
        <v>8.0000000000000004E-4</v>
      </c>
      <c r="T254" s="67">
        <v>1E-4</v>
      </c>
    </row>
    <row r="255" spans="1:20">
      <c r="A255" t="s">
        <v>1080</v>
      </c>
      <c r="B255" t="s">
        <v>1081</v>
      </c>
      <c r="C255" t="s">
        <v>99</v>
      </c>
      <c r="D255" t="s">
        <v>122</v>
      </c>
      <c r="E255" t="s">
        <v>707</v>
      </c>
      <c r="F255" t="s">
        <v>562</v>
      </c>
      <c r="G255" t="s">
        <v>634</v>
      </c>
      <c r="H255" t="s">
        <v>149</v>
      </c>
      <c r="I255" t="s">
        <v>417</v>
      </c>
      <c r="J255" s="66">
        <v>2.61</v>
      </c>
      <c r="K255" t="s">
        <v>101</v>
      </c>
      <c r="L255" s="67">
        <v>4.1000000000000002E-2</v>
      </c>
      <c r="M255" s="67">
        <v>7.4999999999999997E-3</v>
      </c>
      <c r="N255" s="66">
        <v>7414</v>
      </c>
      <c r="O255" s="66">
        <v>110.13</v>
      </c>
      <c r="P255" s="66">
        <v>0</v>
      </c>
      <c r="Q255" s="66">
        <v>8.1650381999999997</v>
      </c>
      <c r="R255" s="67">
        <v>0</v>
      </c>
      <c r="S255" s="67">
        <v>0</v>
      </c>
      <c r="T255" s="67">
        <v>0</v>
      </c>
    </row>
    <row r="256" spans="1:20">
      <c r="A256" t="s">
        <v>1082</v>
      </c>
      <c r="B256" t="s">
        <v>1083</v>
      </c>
      <c r="C256" t="s">
        <v>99</v>
      </c>
      <c r="D256" t="s">
        <v>122</v>
      </c>
      <c r="E256" t="s">
        <v>1084</v>
      </c>
      <c r="F256" t="s">
        <v>557</v>
      </c>
      <c r="G256" t="s">
        <v>620</v>
      </c>
      <c r="H256" t="s">
        <v>210</v>
      </c>
      <c r="I256" t="s">
        <v>417</v>
      </c>
      <c r="J256" s="66">
        <v>2.02</v>
      </c>
      <c r="K256" t="s">
        <v>101</v>
      </c>
      <c r="L256" s="67">
        <v>5.8000000000000003E-2</v>
      </c>
      <c r="M256" s="67">
        <v>3.5099999999999999E-2</v>
      </c>
      <c r="N256" s="66">
        <v>4285514.59</v>
      </c>
      <c r="O256" s="66">
        <v>106.69</v>
      </c>
      <c r="P256" s="66">
        <v>0</v>
      </c>
      <c r="Q256" s="66">
        <v>4572.2155160709999</v>
      </c>
      <c r="R256" s="67">
        <v>8.0999999999999996E-3</v>
      </c>
      <c r="S256" s="67">
        <v>1.8E-3</v>
      </c>
      <c r="T256" s="67">
        <v>2.0000000000000001E-4</v>
      </c>
    </row>
    <row r="257" spans="1:20">
      <c r="A257" t="s">
        <v>1085</v>
      </c>
      <c r="B257" t="s">
        <v>1086</v>
      </c>
      <c r="C257" t="s">
        <v>99</v>
      </c>
      <c r="D257" t="s">
        <v>122</v>
      </c>
      <c r="E257" t="s">
        <v>1084</v>
      </c>
      <c r="F257" t="s">
        <v>557</v>
      </c>
      <c r="G257" t="s">
        <v>620</v>
      </c>
      <c r="H257" t="s">
        <v>210</v>
      </c>
      <c r="I257" t="s">
        <v>417</v>
      </c>
      <c r="J257" s="66">
        <v>4.7300000000000004</v>
      </c>
      <c r="K257" t="s">
        <v>101</v>
      </c>
      <c r="L257" s="67">
        <v>4.4999999999999998E-2</v>
      </c>
      <c r="M257" s="67">
        <v>4.02E-2</v>
      </c>
      <c r="N257" s="66">
        <v>178102.43</v>
      </c>
      <c r="O257" s="66">
        <v>104.5</v>
      </c>
      <c r="P257" s="66">
        <v>0</v>
      </c>
      <c r="Q257" s="66">
        <v>186.11703935</v>
      </c>
      <c r="R257" s="67">
        <v>5.0000000000000001E-4</v>
      </c>
      <c r="S257" s="67">
        <v>1E-4</v>
      </c>
      <c r="T257" s="67">
        <v>0</v>
      </c>
    </row>
    <row r="258" spans="1:20">
      <c r="A258" t="s">
        <v>1087</v>
      </c>
      <c r="B258" t="s">
        <v>1088</v>
      </c>
      <c r="C258" t="s">
        <v>99</v>
      </c>
      <c r="D258" t="s">
        <v>122</v>
      </c>
      <c r="E258" t="s">
        <v>1089</v>
      </c>
      <c r="F258" t="s">
        <v>1090</v>
      </c>
      <c r="G258" t="s">
        <v>620</v>
      </c>
      <c r="H258" t="s">
        <v>210</v>
      </c>
      <c r="I258" t="s">
        <v>1091</v>
      </c>
      <c r="J258" s="66">
        <v>1.72</v>
      </c>
      <c r="K258" t="s">
        <v>101</v>
      </c>
      <c r="L258" s="67">
        <v>2.8000000000000001E-2</v>
      </c>
      <c r="M258" s="67">
        <v>7.7999999999999996E-3</v>
      </c>
      <c r="N258" s="66">
        <v>2098275.63</v>
      </c>
      <c r="O258" s="66">
        <v>104.2</v>
      </c>
      <c r="P258" s="66">
        <v>0</v>
      </c>
      <c r="Q258" s="66">
        <v>2186.4032064600001</v>
      </c>
      <c r="R258" s="67">
        <v>2.0400000000000001E-2</v>
      </c>
      <c r="S258" s="67">
        <v>8.0000000000000004E-4</v>
      </c>
      <c r="T258" s="67">
        <v>1E-4</v>
      </c>
    </row>
    <row r="259" spans="1:20">
      <c r="A259" t="s">
        <v>1092</v>
      </c>
      <c r="B259" t="s">
        <v>1093</v>
      </c>
      <c r="C259" t="s">
        <v>99</v>
      </c>
      <c r="D259" t="s">
        <v>122</v>
      </c>
      <c r="E259" t="s">
        <v>1089</v>
      </c>
      <c r="F259" t="s">
        <v>1090</v>
      </c>
      <c r="G259" t="s">
        <v>620</v>
      </c>
      <c r="H259" t="s">
        <v>210</v>
      </c>
      <c r="I259" t="s">
        <v>417</v>
      </c>
      <c r="J259" s="66">
        <v>3.08</v>
      </c>
      <c r="K259" t="s">
        <v>101</v>
      </c>
      <c r="L259" s="67">
        <v>2.29E-2</v>
      </c>
      <c r="M259" s="67">
        <v>9.2999999999999992E-3</v>
      </c>
      <c r="N259" s="66">
        <v>710553.07</v>
      </c>
      <c r="O259" s="66">
        <v>105.01</v>
      </c>
      <c r="P259" s="66">
        <v>0</v>
      </c>
      <c r="Q259" s="66">
        <v>746.15177880699991</v>
      </c>
      <c r="R259" s="67">
        <v>4.4999999999999997E-3</v>
      </c>
      <c r="S259" s="67">
        <v>8.0000000000000004E-4</v>
      </c>
      <c r="T259" s="67">
        <v>1E-4</v>
      </c>
    </row>
    <row r="260" spans="1:20">
      <c r="A260" t="s">
        <v>1092</v>
      </c>
      <c r="B260">
        <v>25602090</v>
      </c>
      <c r="C260" t="s">
        <v>99</v>
      </c>
      <c r="D260" t="s">
        <v>122</v>
      </c>
      <c r="E260" t="s">
        <v>1089</v>
      </c>
      <c r="F260" t="s">
        <v>1090</v>
      </c>
      <c r="G260" t="s">
        <v>620</v>
      </c>
      <c r="H260" t="s">
        <v>210</v>
      </c>
      <c r="I260" t="s">
        <v>1094</v>
      </c>
      <c r="J260" s="66">
        <v>3.08</v>
      </c>
      <c r="K260" t="s">
        <v>101</v>
      </c>
      <c r="L260" s="67">
        <v>0</v>
      </c>
      <c r="M260" s="67">
        <v>0</v>
      </c>
      <c r="N260" s="66">
        <v>1200000</v>
      </c>
      <c r="O260" s="66">
        <v>104.92540983606558</v>
      </c>
      <c r="P260" s="66">
        <v>0</v>
      </c>
      <c r="Q260" s="66">
        <v>1259.1049180327871</v>
      </c>
      <c r="R260" s="67">
        <v>0</v>
      </c>
      <c r="S260" s="67">
        <v>0</v>
      </c>
      <c r="T260" s="67">
        <v>0</v>
      </c>
    </row>
    <row r="261" spans="1:20">
      <c r="A261" t="s">
        <v>1095</v>
      </c>
      <c r="B261" t="s">
        <v>1096</v>
      </c>
      <c r="C261" t="s">
        <v>99</v>
      </c>
      <c r="D261" t="s">
        <v>122</v>
      </c>
      <c r="E261" t="s">
        <v>721</v>
      </c>
      <c r="F261" t="s">
        <v>481</v>
      </c>
      <c r="G261" t="s">
        <v>620</v>
      </c>
      <c r="H261" t="s">
        <v>210</v>
      </c>
      <c r="I261" t="s">
        <v>417</v>
      </c>
      <c r="J261" s="66">
        <v>2.61</v>
      </c>
      <c r="K261" t="s">
        <v>101</v>
      </c>
      <c r="L261" s="67">
        <v>1.7500000000000002E-2</v>
      </c>
      <c r="M261" s="67">
        <v>9.7999999999999997E-3</v>
      </c>
      <c r="N261" s="66">
        <v>17166.25</v>
      </c>
      <c r="O261" s="66">
        <v>102.17</v>
      </c>
      <c r="P261" s="66">
        <v>0</v>
      </c>
      <c r="Q261" s="66">
        <v>17.538757624999999</v>
      </c>
      <c r="R261" s="67">
        <v>0</v>
      </c>
      <c r="S261" s="67">
        <v>0</v>
      </c>
      <c r="T261" s="67">
        <v>0</v>
      </c>
    </row>
    <row r="262" spans="1:20">
      <c r="A262" t="s">
        <v>1097</v>
      </c>
      <c r="B262" t="s">
        <v>1098</v>
      </c>
      <c r="C262" t="s">
        <v>99</v>
      </c>
      <c r="D262" t="s">
        <v>122</v>
      </c>
      <c r="E262" t="s">
        <v>721</v>
      </c>
      <c r="F262" t="s">
        <v>481</v>
      </c>
      <c r="G262" t="s">
        <v>620</v>
      </c>
      <c r="H262" t="s">
        <v>210</v>
      </c>
      <c r="I262" t="s">
        <v>417</v>
      </c>
      <c r="J262" s="66">
        <v>1.1499999999999999</v>
      </c>
      <c r="K262" t="s">
        <v>101</v>
      </c>
      <c r="L262" s="67">
        <v>2.9600000000000001E-2</v>
      </c>
      <c r="M262" s="67">
        <v>6.3E-3</v>
      </c>
      <c r="N262" s="66">
        <v>970489</v>
      </c>
      <c r="O262" s="66">
        <v>103.69</v>
      </c>
      <c r="P262" s="66">
        <v>0</v>
      </c>
      <c r="Q262" s="66">
        <v>1006.3000441</v>
      </c>
      <c r="R262" s="67">
        <v>2.3999999999999998E-3</v>
      </c>
      <c r="S262" s="67">
        <v>4.0000000000000002E-4</v>
      </c>
      <c r="T262" s="67">
        <v>0</v>
      </c>
    </row>
    <row r="263" spans="1:20">
      <c r="A263" t="s">
        <v>1099</v>
      </c>
      <c r="B263" t="s">
        <v>1100</v>
      </c>
      <c r="C263" t="s">
        <v>99</v>
      </c>
      <c r="D263" t="s">
        <v>122</v>
      </c>
      <c r="E263" t="s">
        <v>721</v>
      </c>
      <c r="F263" t="s">
        <v>481</v>
      </c>
      <c r="G263" t="s">
        <v>620</v>
      </c>
      <c r="H263" t="s">
        <v>210</v>
      </c>
      <c r="I263" t="s">
        <v>417</v>
      </c>
      <c r="J263" s="66">
        <v>6.54</v>
      </c>
      <c r="K263" t="s">
        <v>101</v>
      </c>
      <c r="L263" s="67">
        <v>2.4299999999999999E-2</v>
      </c>
      <c r="M263" s="67">
        <v>2.2200000000000001E-2</v>
      </c>
      <c r="N263" s="66">
        <v>21368</v>
      </c>
      <c r="O263" s="66">
        <v>102.25</v>
      </c>
      <c r="P263" s="66">
        <v>0</v>
      </c>
      <c r="Q263" s="66">
        <v>21.848780000000001</v>
      </c>
      <c r="R263" s="67">
        <v>0</v>
      </c>
      <c r="S263" s="67">
        <v>0</v>
      </c>
      <c r="T263" s="67">
        <v>0</v>
      </c>
    </row>
    <row r="264" spans="1:20">
      <c r="A264" t="s">
        <v>1101</v>
      </c>
      <c r="B264" t="s">
        <v>1102</v>
      </c>
      <c r="C264" t="s">
        <v>99</v>
      </c>
      <c r="D264" t="s">
        <v>122</v>
      </c>
      <c r="E264" t="s">
        <v>724</v>
      </c>
      <c r="F264" t="s">
        <v>562</v>
      </c>
      <c r="G264" t="s">
        <v>620</v>
      </c>
      <c r="H264" t="s">
        <v>210</v>
      </c>
      <c r="I264" t="s">
        <v>417</v>
      </c>
      <c r="J264" s="66">
        <v>2.25</v>
      </c>
      <c r="K264" t="s">
        <v>101</v>
      </c>
      <c r="L264" s="67">
        <v>3.85E-2</v>
      </c>
      <c r="M264" s="67">
        <v>8.6E-3</v>
      </c>
      <c r="N264" s="66">
        <v>47839</v>
      </c>
      <c r="O264" s="66">
        <v>107.49</v>
      </c>
      <c r="P264" s="66">
        <v>0</v>
      </c>
      <c r="Q264" s="66">
        <v>51.422141099999997</v>
      </c>
      <c r="R264" s="67">
        <v>1E-4</v>
      </c>
      <c r="S264" s="67">
        <v>0</v>
      </c>
      <c r="T264" s="67">
        <v>0</v>
      </c>
    </row>
    <row r="265" spans="1:20">
      <c r="A265" t="s">
        <v>1103</v>
      </c>
      <c r="B265" t="s">
        <v>1104</v>
      </c>
      <c r="C265" t="s">
        <v>99</v>
      </c>
      <c r="D265" t="s">
        <v>122</v>
      </c>
      <c r="E265" t="s">
        <v>724</v>
      </c>
      <c r="F265" t="s">
        <v>562</v>
      </c>
      <c r="G265" t="s">
        <v>620</v>
      </c>
      <c r="H265" t="s">
        <v>210</v>
      </c>
      <c r="I265" t="s">
        <v>417</v>
      </c>
      <c r="J265" s="66">
        <v>3.61</v>
      </c>
      <c r="K265" t="s">
        <v>101</v>
      </c>
      <c r="L265" s="67">
        <v>3.61E-2</v>
      </c>
      <c r="M265" s="67">
        <v>1.06E-2</v>
      </c>
      <c r="N265" s="66">
        <v>18968</v>
      </c>
      <c r="O265" s="66">
        <v>110.14</v>
      </c>
      <c r="P265" s="66">
        <v>0</v>
      </c>
      <c r="Q265" s="66">
        <v>20.8913552</v>
      </c>
      <c r="R265" s="67">
        <v>0</v>
      </c>
      <c r="S265" s="67">
        <v>0</v>
      </c>
      <c r="T265" s="67">
        <v>0</v>
      </c>
    </row>
    <row r="266" spans="1:20">
      <c r="A266" t="s">
        <v>1105</v>
      </c>
      <c r="B266" t="s">
        <v>1106</v>
      </c>
      <c r="C266" t="s">
        <v>99</v>
      </c>
      <c r="D266" t="s">
        <v>122</v>
      </c>
      <c r="E266" t="s">
        <v>724</v>
      </c>
      <c r="F266" t="s">
        <v>562</v>
      </c>
      <c r="G266" t="s">
        <v>620</v>
      </c>
      <c r="H266" t="s">
        <v>210</v>
      </c>
      <c r="I266" t="s">
        <v>417</v>
      </c>
      <c r="J266" s="66">
        <v>1.32</v>
      </c>
      <c r="K266" t="s">
        <v>101</v>
      </c>
      <c r="L266" s="67">
        <v>3.0499999999999999E-2</v>
      </c>
      <c r="M266" s="67">
        <v>7.1999999999999998E-3</v>
      </c>
      <c r="N266" s="66">
        <v>3368274</v>
      </c>
      <c r="O266" s="66">
        <v>103.57</v>
      </c>
      <c r="P266" s="66">
        <v>0</v>
      </c>
      <c r="Q266" s="66">
        <v>3488.5213818000002</v>
      </c>
      <c r="R266" s="67">
        <v>8.2000000000000007E-3</v>
      </c>
      <c r="S266" s="67">
        <v>1.2999999999999999E-3</v>
      </c>
      <c r="T266" s="67">
        <v>1E-4</v>
      </c>
    </row>
    <row r="267" spans="1:20">
      <c r="A267" t="s">
        <v>1107</v>
      </c>
      <c r="B267" t="s">
        <v>1108</v>
      </c>
      <c r="C267" t="s">
        <v>99</v>
      </c>
      <c r="D267" t="s">
        <v>122</v>
      </c>
      <c r="E267" t="s">
        <v>724</v>
      </c>
      <c r="F267" t="s">
        <v>562</v>
      </c>
      <c r="G267" t="s">
        <v>620</v>
      </c>
      <c r="H267" t="s">
        <v>210</v>
      </c>
      <c r="I267" t="s">
        <v>417</v>
      </c>
      <c r="J267" s="66">
        <v>4.59</v>
      </c>
      <c r="K267" t="s">
        <v>101</v>
      </c>
      <c r="L267" s="67">
        <v>3.3000000000000002E-2</v>
      </c>
      <c r="M267" s="67">
        <v>1.3599999999999999E-2</v>
      </c>
      <c r="N267" s="66">
        <v>7620</v>
      </c>
      <c r="O267" s="66">
        <v>109.49</v>
      </c>
      <c r="P267" s="66">
        <v>0</v>
      </c>
      <c r="Q267" s="66">
        <v>8.3431379999999997</v>
      </c>
      <c r="R267" s="67">
        <v>0</v>
      </c>
      <c r="S267" s="67">
        <v>0</v>
      </c>
      <c r="T267" s="67">
        <v>0</v>
      </c>
    </row>
    <row r="268" spans="1:20">
      <c r="A268" t="s">
        <v>1109</v>
      </c>
      <c r="B268" t="s">
        <v>1110</v>
      </c>
      <c r="C268" t="s">
        <v>99</v>
      </c>
      <c r="D268" t="s">
        <v>122</v>
      </c>
      <c r="E268" t="s">
        <v>724</v>
      </c>
      <c r="F268" t="s">
        <v>562</v>
      </c>
      <c r="G268" t="s">
        <v>620</v>
      </c>
      <c r="H268" t="s">
        <v>210</v>
      </c>
      <c r="I268" t="s">
        <v>417</v>
      </c>
      <c r="J268" s="66">
        <v>3.26</v>
      </c>
      <c r="K268" t="s">
        <v>101</v>
      </c>
      <c r="L268" s="67">
        <v>1.44E-2</v>
      </c>
      <c r="M268" s="67">
        <v>1.0699999999999999E-2</v>
      </c>
      <c r="N268" s="66">
        <v>2261281</v>
      </c>
      <c r="O268" s="66">
        <v>101.47</v>
      </c>
      <c r="P268" s="66">
        <v>0</v>
      </c>
      <c r="Q268" s="66">
        <v>2294.5218307</v>
      </c>
      <c r="R268" s="67">
        <v>7.7000000000000002E-3</v>
      </c>
      <c r="S268" s="67">
        <v>8.9999999999999998E-4</v>
      </c>
      <c r="T268" s="67">
        <v>1E-4</v>
      </c>
    </row>
    <row r="269" spans="1:20">
      <c r="A269" t="s">
        <v>1111</v>
      </c>
      <c r="B269" t="s">
        <v>1112</v>
      </c>
      <c r="C269" t="s">
        <v>99</v>
      </c>
      <c r="D269" t="s">
        <v>122</v>
      </c>
      <c r="E269" t="s">
        <v>724</v>
      </c>
      <c r="F269" t="s">
        <v>562</v>
      </c>
      <c r="G269" t="s">
        <v>620</v>
      </c>
      <c r="H269" t="s">
        <v>210</v>
      </c>
      <c r="I269" t="s">
        <v>417</v>
      </c>
      <c r="J269" s="66">
        <v>6.88</v>
      </c>
      <c r="K269" t="s">
        <v>101</v>
      </c>
      <c r="L269" s="67">
        <v>2.6200000000000001E-2</v>
      </c>
      <c r="M269" s="67">
        <v>1.9800000000000002E-2</v>
      </c>
      <c r="N269" s="66">
        <v>19771</v>
      </c>
      <c r="O269" s="66">
        <v>105.65</v>
      </c>
      <c r="P269" s="66">
        <v>0</v>
      </c>
      <c r="Q269" s="66">
        <v>20.888061499999999</v>
      </c>
      <c r="R269" s="67">
        <v>0</v>
      </c>
      <c r="S269" s="67">
        <v>0</v>
      </c>
      <c r="T269" s="67">
        <v>0</v>
      </c>
    </row>
    <row r="270" spans="1:20">
      <c r="A270" t="s">
        <v>1113</v>
      </c>
      <c r="B270" t="s">
        <v>1114</v>
      </c>
      <c r="C270" t="s">
        <v>99</v>
      </c>
      <c r="D270" t="s">
        <v>122</v>
      </c>
      <c r="E270" t="s">
        <v>1115</v>
      </c>
      <c r="F270" t="s">
        <v>557</v>
      </c>
      <c r="G270" t="s">
        <v>620</v>
      </c>
      <c r="H270" t="s">
        <v>210</v>
      </c>
      <c r="I270" t="s">
        <v>417</v>
      </c>
      <c r="J270" s="66">
        <v>3.12</v>
      </c>
      <c r="K270" t="s">
        <v>101</v>
      </c>
      <c r="L270" s="67">
        <v>3.9300000000000002E-2</v>
      </c>
      <c r="M270" s="67">
        <v>4.7699999999999999E-2</v>
      </c>
      <c r="N270" s="66">
        <v>6278</v>
      </c>
      <c r="O270" s="66">
        <v>98.25</v>
      </c>
      <c r="P270" s="66">
        <v>0</v>
      </c>
      <c r="Q270" s="66">
        <v>6.1681350000000004</v>
      </c>
      <c r="R270" s="67">
        <v>0</v>
      </c>
      <c r="S270" s="67">
        <v>0</v>
      </c>
      <c r="T270" s="67">
        <v>0</v>
      </c>
    </row>
    <row r="271" spans="1:20">
      <c r="A271" t="s">
        <v>1116</v>
      </c>
      <c r="B271" t="s">
        <v>1117</v>
      </c>
      <c r="C271" t="s">
        <v>99</v>
      </c>
      <c r="D271" t="s">
        <v>122</v>
      </c>
      <c r="E271" t="s">
        <v>1115</v>
      </c>
      <c r="F271" t="s">
        <v>557</v>
      </c>
      <c r="G271" t="s">
        <v>620</v>
      </c>
      <c r="H271" t="s">
        <v>210</v>
      </c>
      <c r="I271" t="s">
        <v>990</v>
      </c>
      <c r="J271" s="66">
        <v>0.9</v>
      </c>
      <c r="K271" t="s">
        <v>101</v>
      </c>
      <c r="L271" s="67">
        <v>4.2500000000000003E-2</v>
      </c>
      <c r="M271" s="67">
        <v>4.5400000000000003E-2</v>
      </c>
      <c r="N271" s="66">
        <v>2130793.1</v>
      </c>
      <c r="O271" s="66">
        <v>100.12</v>
      </c>
      <c r="P271" s="66">
        <v>0</v>
      </c>
      <c r="Q271" s="66">
        <v>2133.35005172</v>
      </c>
      <c r="R271" s="67">
        <v>3.3E-3</v>
      </c>
      <c r="S271" s="67">
        <v>8.0000000000000004E-4</v>
      </c>
      <c r="T271" s="67">
        <v>1E-4</v>
      </c>
    </row>
    <row r="272" spans="1:20">
      <c r="A272" t="s">
        <v>1118</v>
      </c>
      <c r="B272" t="s">
        <v>1119</v>
      </c>
      <c r="C272" t="s">
        <v>99</v>
      </c>
      <c r="D272" t="s">
        <v>122</v>
      </c>
      <c r="E272" t="s">
        <v>1120</v>
      </c>
      <c r="F272" t="s">
        <v>1121</v>
      </c>
      <c r="G272" t="s">
        <v>735</v>
      </c>
      <c r="H272" t="s">
        <v>210</v>
      </c>
      <c r="I272" t="s">
        <v>417</v>
      </c>
      <c r="J272" s="66">
        <v>1.7</v>
      </c>
      <c r="K272" t="s">
        <v>101</v>
      </c>
      <c r="L272" s="67">
        <v>4.7500000000000001E-2</v>
      </c>
      <c r="M272" s="67">
        <v>1.15E-2</v>
      </c>
      <c r="N272" s="66">
        <v>8272.49</v>
      </c>
      <c r="O272" s="66">
        <v>107.4</v>
      </c>
      <c r="P272" s="66">
        <v>0</v>
      </c>
      <c r="Q272" s="66">
        <v>8.8846542599999996</v>
      </c>
      <c r="R272" s="67">
        <v>0</v>
      </c>
      <c r="S272" s="67">
        <v>0</v>
      </c>
      <c r="T272" s="67">
        <v>0</v>
      </c>
    </row>
    <row r="273" spans="1:20">
      <c r="A273" t="s">
        <v>1122</v>
      </c>
      <c r="B273" t="s">
        <v>1123</v>
      </c>
      <c r="C273" t="s">
        <v>99</v>
      </c>
      <c r="D273" t="s">
        <v>122</v>
      </c>
      <c r="E273" t="s">
        <v>1124</v>
      </c>
      <c r="F273" t="s">
        <v>848</v>
      </c>
      <c r="G273" t="s">
        <v>735</v>
      </c>
      <c r="H273" t="s">
        <v>210</v>
      </c>
      <c r="I273" t="s">
        <v>1125</v>
      </c>
      <c r="J273" s="66">
        <v>4.8099999999999996</v>
      </c>
      <c r="K273" t="s">
        <v>101</v>
      </c>
      <c r="L273" s="67">
        <v>2.0400000000000001E-2</v>
      </c>
      <c r="M273" s="67">
        <v>1.5900000000000001E-2</v>
      </c>
      <c r="N273" s="66">
        <v>3187.3</v>
      </c>
      <c r="O273" s="66">
        <v>102.25</v>
      </c>
      <c r="P273" s="66">
        <v>0</v>
      </c>
      <c r="Q273" s="66">
        <v>3.2590142500000008</v>
      </c>
      <c r="R273" s="67">
        <v>9.1000000000000004E-3</v>
      </c>
      <c r="S273" s="67">
        <v>8.9999999999999998E-4</v>
      </c>
      <c r="T273" s="67">
        <v>1E-4</v>
      </c>
    </row>
    <row r="274" spans="1:20">
      <c r="A274" t="s">
        <v>1122</v>
      </c>
      <c r="B274">
        <v>69402330</v>
      </c>
      <c r="C274" t="s">
        <v>99</v>
      </c>
      <c r="D274" t="s">
        <v>122</v>
      </c>
      <c r="E274" t="s">
        <v>1124</v>
      </c>
      <c r="F274" t="s">
        <v>848</v>
      </c>
      <c r="G274" t="s">
        <v>735</v>
      </c>
      <c r="H274" t="s">
        <v>210</v>
      </c>
      <c r="I274" t="s">
        <v>1125</v>
      </c>
      <c r="J274" s="66">
        <v>4.8099999999999996</v>
      </c>
      <c r="K274" t="s">
        <v>101</v>
      </c>
      <c r="L274" s="67">
        <v>0</v>
      </c>
      <c r="M274" s="67">
        <v>0</v>
      </c>
      <c r="N274" s="66">
        <v>2400000</v>
      </c>
      <c r="O274" s="66">
        <v>101.58740960837886</v>
      </c>
      <c r="P274" s="66">
        <v>0</v>
      </c>
      <c r="Q274" s="66">
        <v>2438.0978306010929</v>
      </c>
      <c r="R274" s="67">
        <v>0</v>
      </c>
      <c r="S274" s="67">
        <v>0</v>
      </c>
      <c r="T274" s="67">
        <v>0</v>
      </c>
    </row>
    <row r="275" spans="1:20">
      <c r="A275" t="s">
        <v>1126</v>
      </c>
      <c r="B275" t="s">
        <v>1127</v>
      </c>
      <c r="C275" t="s">
        <v>99</v>
      </c>
      <c r="D275" t="s">
        <v>122</v>
      </c>
      <c r="E275" t="s">
        <v>1128</v>
      </c>
      <c r="F275" t="s">
        <v>848</v>
      </c>
      <c r="G275" t="s">
        <v>735</v>
      </c>
      <c r="H275" t="s">
        <v>210</v>
      </c>
      <c r="I275" t="s">
        <v>783</v>
      </c>
      <c r="J275" s="66">
        <v>4.8499999999999996</v>
      </c>
      <c r="K275" t="s">
        <v>101</v>
      </c>
      <c r="L275" s="67">
        <v>3.7499999999999999E-2</v>
      </c>
      <c r="M275" s="67">
        <v>1.5299999999999999E-2</v>
      </c>
      <c r="N275" s="66">
        <v>494996</v>
      </c>
      <c r="O275" s="66">
        <v>111.99</v>
      </c>
      <c r="P275" s="66">
        <v>0</v>
      </c>
      <c r="Q275" s="66">
        <v>554.34602040000004</v>
      </c>
      <c r="R275" s="67">
        <v>8.9999999999999998E-4</v>
      </c>
      <c r="S275" s="67">
        <v>2.0000000000000001E-4</v>
      </c>
      <c r="T275" s="67">
        <v>0</v>
      </c>
    </row>
    <row r="276" spans="1:20">
      <c r="A276" t="s">
        <v>1129</v>
      </c>
      <c r="B276" t="s">
        <v>1130</v>
      </c>
      <c r="C276" t="s">
        <v>99</v>
      </c>
      <c r="D276" t="s">
        <v>122</v>
      </c>
      <c r="E276" t="s">
        <v>1128</v>
      </c>
      <c r="F276" t="s">
        <v>848</v>
      </c>
      <c r="G276" t="s">
        <v>735</v>
      </c>
      <c r="H276" t="s">
        <v>210</v>
      </c>
      <c r="I276" t="s">
        <v>783</v>
      </c>
      <c r="J276" s="66">
        <v>2.64</v>
      </c>
      <c r="K276" t="s">
        <v>101</v>
      </c>
      <c r="L276" s="67">
        <v>3.7499999999999999E-2</v>
      </c>
      <c r="M276" s="67">
        <v>1.06E-2</v>
      </c>
      <c r="N276" s="66">
        <v>7974.08</v>
      </c>
      <c r="O276" s="66">
        <v>108.2</v>
      </c>
      <c r="P276" s="66">
        <v>0</v>
      </c>
      <c r="Q276" s="66">
        <v>8.6279545599999992</v>
      </c>
      <c r="R276" s="67">
        <v>0</v>
      </c>
      <c r="S276" s="67">
        <v>0</v>
      </c>
      <c r="T276" s="67">
        <v>0</v>
      </c>
    </row>
    <row r="277" spans="1:20">
      <c r="A277" t="s">
        <v>1131</v>
      </c>
      <c r="B277" t="s">
        <v>1132</v>
      </c>
      <c r="C277" t="s">
        <v>99</v>
      </c>
      <c r="D277" t="s">
        <v>122</v>
      </c>
      <c r="E277" t="s">
        <v>1133</v>
      </c>
      <c r="F277" t="s">
        <v>762</v>
      </c>
      <c r="G277" t="s">
        <v>735</v>
      </c>
      <c r="H277" t="s">
        <v>210</v>
      </c>
      <c r="I277" t="s">
        <v>990</v>
      </c>
      <c r="J277" s="66">
        <v>1.63</v>
      </c>
      <c r="K277" t="s">
        <v>101</v>
      </c>
      <c r="L277" s="67">
        <v>0.06</v>
      </c>
      <c r="M277" s="67">
        <v>3.9E-2</v>
      </c>
      <c r="N277" s="66">
        <v>6557.6</v>
      </c>
      <c r="O277" s="66">
        <v>105.5</v>
      </c>
      <c r="P277" s="66">
        <v>0</v>
      </c>
      <c r="Q277" s="66">
        <v>6.9182680000000003</v>
      </c>
      <c r="R277" s="67">
        <v>0</v>
      </c>
      <c r="S277" s="67">
        <v>0</v>
      </c>
      <c r="T277" s="67">
        <v>0</v>
      </c>
    </row>
    <row r="278" spans="1:20">
      <c r="A278" t="s">
        <v>1134</v>
      </c>
      <c r="B278" t="s">
        <v>1135</v>
      </c>
      <c r="C278" t="s">
        <v>99</v>
      </c>
      <c r="D278" t="s">
        <v>122</v>
      </c>
      <c r="E278" t="s">
        <v>1133</v>
      </c>
      <c r="F278" t="s">
        <v>762</v>
      </c>
      <c r="G278" t="s">
        <v>735</v>
      </c>
      <c r="H278" t="s">
        <v>210</v>
      </c>
      <c r="I278" t="s">
        <v>417</v>
      </c>
      <c r="J278" s="66">
        <v>2.82</v>
      </c>
      <c r="K278" t="s">
        <v>101</v>
      </c>
      <c r="L278" s="67">
        <v>4.7500000000000001E-2</v>
      </c>
      <c r="M278" s="67">
        <v>3.6799999999999999E-2</v>
      </c>
      <c r="N278" s="66">
        <v>7920642.1100000003</v>
      </c>
      <c r="O278" s="66">
        <v>103.21</v>
      </c>
      <c r="P278" s="66">
        <v>0</v>
      </c>
      <c r="Q278" s="66">
        <v>8174.8947217309997</v>
      </c>
      <c r="R278" s="67">
        <v>1.21E-2</v>
      </c>
      <c r="S278" s="67">
        <v>3.0999999999999999E-3</v>
      </c>
      <c r="T278" s="67">
        <v>2.9999999999999997E-4</v>
      </c>
    </row>
    <row r="279" spans="1:20">
      <c r="A279" t="s">
        <v>1136</v>
      </c>
      <c r="B279" t="s">
        <v>1137</v>
      </c>
      <c r="C279" t="s">
        <v>99</v>
      </c>
      <c r="D279" t="s">
        <v>122</v>
      </c>
      <c r="E279" t="s">
        <v>1138</v>
      </c>
      <c r="F279" t="s">
        <v>100</v>
      </c>
      <c r="G279" t="s">
        <v>741</v>
      </c>
      <c r="H279" t="s">
        <v>149</v>
      </c>
      <c r="I279" t="s">
        <v>1091</v>
      </c>
      <c r="J279" s="66">
        <v>0.25</v>
      </c>
      <c r="K279" t="s">
        <v>101</v>
      </c>
      <c r="L279" s="67">
        <v>7.5999999999999998E-2</v>
      </c>
      <c r="M279" s="67">
        <v>1.04E-2</v>
      </c>
      <c r="N279" s="66">
        <v>416081.53</v>
      </c>
      <c r="O279" s="66">
        <v>103.53</v>
      </c>
      <c r="P279" s="66">
        <v>0</v>
      </c>
      <c r="Q279" s="66">
        <v>430.76920800900001</v>
      </c>
      <c r="R279" s="67">
        <v>1.7299999999999999E-2</v>
      </c>
      <c r="S279" s="67">
        <v>2.0000000000000001E-4</v>
      </c>
      <c r="T279" s="67">
        <v>0</v>
      </c>
    </row>
    <row r="280" spans="1:20">
      <c r="A280" t="s">
        <v>1139</v>
      </c>
      <c r="B280" t="s">
        <v>1140</v>
      </c>
      <c r="C280" t="s">
        <v>99</v>
      </c>
      <c r="D280" t="s">
        <v>122</v>
      </c>
      <c r="E280" t="s">
        <v>1138</v>
      </c>
      <c r="F280" t="s">
        <v>100</v>
      </c>
      <c r="G280" t="s">
        <v>741</v>
      </c>
      <c r="H280" t="s">
        <v>149</v>
      </c>
      <c r="I280" t="s">
        <v>783</v>
      </c>
      <c r="J280" s="66">
        <v>3.67</v>
      </c>
      <c r="K280" t="s">
        <v>101</v>
      </c>
      <c r="L280" s="67">
        <v>0.05</v>
      </c>
      <c r="M280" s="67">
        <v>1.0699999999999999E-2</v>
      </c>
      <c r="N280" s="66">
        <v>9453.73</v>
      </c>
      <c r="O280" s="66">
        <v>115.38</v>
      </c>
      <c r="P280" s="66">
        <v>0</v>
      </c>
      <c r="Q280" s="66">
        <v>10.907713674</v>
      </c>
      <c r="R280" s="67">
        <v>0</v>
      </c>
      <c r="S280" s="67">
        <v>0</v>
      </c>
      <c r="T280" s="67">
        <v>0</v>
      </c>
    </row>
    <row r="281" spans="1:20">
      <c r="A281" t="s">
        <v>1141</v>
      </c>
      <c r="B281" t="s">
        <v>1142</v>
      </c>
      <c r="C281" t="s">
        <v>99</v>
      </c>
      <c r="D281" t="s">
        <v>122</v>
      </c>
      <c r="E281" t="s">
        <v>1143</v>
      </c>
      <c r="F281" t="s">
        <v>808</v>
      </c>
      <c r="G281" t="s">
        <v>741</v>
      </c>
      <c r="H281" t="s">
        <v>149</v>
      </c>
      <c r="I281" t="s">
        <v>417</v>
      </c>
      <c r="J281" s="66">
        <v>1.98</v>
      </c>
      <c r="K281" t="s">
        <v>101</v>
      </c>
      <c r="L281" s="67">
        <v>3.0499999999999999E-2</v>
      </c>
      <c r="M281" s="67">
        <v>1.09E-2</v>
      </c>
      <c r="N281" s="66">
        <v>3870.74</v>
      </c>
      <c r="O281" s="66">
        <v>104.7</v>
      </c>
      <c r="P281" s="66">
        <v>0</v>
      </c>
      <c r="Q281" s="66">
        <v>4.0526647799999997</v>
      </c>
      <c r="R281" s="67">
        <v>0</v>
      </c>
      <c r="S281" s="67">
        <v>0</v>
      </c>
      <c r="T281" s="67">
        <v>0</v>
      </c>
    </row>
    <row r="282" spans="1:20">
      <c r="A282" t="s">
        <v>1144</v>
      </c>
      <c r="B282" t="s">
        <v>1145</v>
      </c>
      <c r="C282" t="s">
        <v>99</v>
      </c>
      <c r="D282" t="s">
        <v>122</v>
      </c>
      <c r="E282" t="s">
        <v>1143</v>
      </c>
      <c r="F282" t="s">
        <v>808</v>
      </c>
      <c r="G282" t="s">
        <v>741</v>
      </c>
      <c r="H282" t="s">
        <v>149</v>
      </c>
      <c r="I282" t="s">
        <v>433</v>
      </c>
      <c r="J282" s="66">
        <v>0.75</v>
      </c>
      <c r="K282" t="s">
        <v>101</v>
      </c>
      <c r="L282" s="67">
        <v>3.4500000000000003E-2</v>
      </c>
      <c r="M282" s="67">
        <v>8.9999999999999993E-3</v>
      </c>
      <c r="N282" s="66">
        <v>792665</v>
      </c>
      <c r="O282" s="66">
        <v>102.76</v>
      </c>
      <c r="P282" s="66">
        <v>0</v>
      </c>
      <c r="Q282" s="66">
        <v>814.542554</v>
      </c>
      <c r="R282" s="67">
        <v>8.8000000000000005E-3</v>
      </c>
      <c r="S282" s="67">
        <v>2.9999999999999997E-4</v>
      </c>
      <c r="T282" s="67">
        <v>0</v>
      </c>
    </row>
    <row r="283" spans="1:20">
      <c r="A283" t="s">
        <v>1146</v>
      </c>
      <c r="B283" t="s">
        <v>1147</v>
      </c>
      <c r="C283" t="s">
        <v>99</v>
      </c>
      <c r="D283" t="s">
        <v>122</v>
      </c>
      <c r="E283" t="s">
        <v>1143</v>
      </c>
      <c r="F283" t="s">
        <v>808</v>
      </c>
      <c r="G283" t="s">
        <v>741</v>
      </c>
      <c r="H283" t="s">
        <v>149</v>
      </c>
      <c r="I283" t="s">
        <v>417</v>
      </c>
      <c r="J283" s="66">
        <v>2.2999999999999998</v>
      </c>
      <c r="K283" t="s">
        <v>101</v>
      </c>
      <c r="L283" s="67">
        <v>4.1700000000000001E-2</v>
      </c>
      <c r="M283" s="67">
        <v>1.2999999999999999E-2</v>
      </c>
      <c r="N283" s="66">
        <v>6159034</v>
      </c>
      <c r="O283" s="66">
        <v>107.8</v>
      </c>
      <c r="P283" s="66">
        <v>0</v>
      </c>
      <c r="Q283" s="66">
        <v>6639.4386519999998</v>
      </c>
      <c r="R283" s="67">
        <v>1.77E-2</v>
      </c>
      <c r="S283" s="67">
        <v>2.5000000000000001E-3</v>
      </c>
      <c r="T283" s="67">
        <v>2.9999999999999997E-4</v>
      </c>
    </row>
    <row r="284" spans="1:20">
      <c r="A284" t="s">
        <v>1148</v>
      </c>
      <c r="B284" t="s">
        <v>1149</v>
      </c>
      <c r="C284" t="s">
        <v>99</v>
      </c>
      <c r="D284" t="s">
        <v>122</v>
      </c>
      <c r="E284" t="s">
        <v>1143</v>
      </c>
      <c r="F284" t="s">
        <v>808</v>
      </c>
      <c r="G284" t="s">
        <v>741</v>
      </c>
      <c r="H284" t="s">
        <v>149</v>
      </c>
      <c r="I284" t="s">
        <v>417</v>
      </c>
      <c r="J284" s="66">
        <v>4.24</v>
      </c>
      <c r="K284" t="s">
        <v>101</v>
      </c>
      <c r="L284" s="67">
        <v>2.58E-2</v>
      </c>
      <c r="M284" s="67">
        <v>1.5900000000000001E-2</v>
      </c>
      <c r="N284" s="66">
        <v>6613930</v>
      </c>
      <c r="O284" s="66">
        <v>104.87</v>
      </c>
      <c r="P284" s="66">
        <v>0</v>
      </c>
      <c r="Q284" s="66">
        <v>6936.0283909999998</v>
      </c>
      <c r="R284" s="67">
        <v>3.15E-2</v>
      </c>
      <c r="S284" s="67">
        <v>2.7000000000000001E-3</v>
      </c>
      <c r="T284" s="67">
        <v>2.9999999999999997E-4</v>
      </c>
    </row>
    <row r="285" spans="1:20">
      <c r="A285" t="s">
        <v>1150</v>
      </c>
      <c r="B285" t="s">
        <v>1151</v>
      </c>
      <c r="C285" t="s">
        <v>99</v>
      </c>
      <c r="D285" t="s">
        <v>122</v>
      </c>
      <c r="E285" t="s">
        <v>1152</v>
      </c>
      <c r="F285" t="s">
        <v>1090</v>
      </c>
      <c r="G285" t="s">
        <v>741</v>
      </c>
      <c r="H285" t="s">
        <v>149</v>
      </c>
      <c r="I285" t="s">
        <v>1153</v>
      </c>
      <c r="J285" s="66">
        <v>0.41</v>
      </c>
      <c r="K285" t="s">
        <v>101</v>
      </c>
      <c r="L285" s="67">
        <v>3.2000000000000001E-2</v>
      </c>
      <c r="M285" s="67">
        <v>3.2599999999999997E-2</v>
      </c>
      <c r="N285" s="66">
        <v>147780</v>
      </c>
      <c r="O285" s="66">
        <v>101.052054</v>
      </c>
      <c r="P285" s="66">
        <v>0</v>
      </c>
      <c r="Q285" s="66">
        <v>149.33472660000001</v>
      </c>
      <c r="R285" s="67">
        <v>8.6999999999999994E-3</v>
      </c>
      <c r="S285" s="67">
        <v>1E-4</v>
      </c>
      <c r="T285" s="67">
        <v>0</v>
      </c>
    </row>
    <row r="286" spans="1:20">
      <c r="A286" t="s">
        <v>1154</v>
      </c>
      <c r="B286" t="s">
        <v>1155</v>
      </c>
      <c r="C286" t="s">
        <v>99</v>
      </c>
      <c r="D286" t="s">
        <v>122</v>
      </c>
      <c r="E286" t="s">
        <v>1047</v>
      </c>
      <c r="F286" t="s">
        <v>557</v>
      </c>
      <c r="G286" t="s">
        <v>735</v>
      </c>
      <c r="H286" t="s">
        <v>210</v>
      </c>
      <c r="I286" t="s">
        <v>417</v>
      </c>
      <c r="J286" s="66">
        <v>4.3499999999999996</v>
      </c>
      <c r="K286" t="s">
        <v>101</v>
      </c>
      <c r="L286" s="67">
        <v>4.3499999999999997E-2</v>
      </c>
      <c r="M286" s="67">
        <v>4.5199999999999997E-2</v>
      </c>
      <c r="N286" s="66">
        <v>5684</v>
      </c>
      <c r="O286" s="66">
        <v>100.17</v>
      </c>
      <c r="P286" s="66">
        <v>0</v>
      </c>
      <c r="Q286" s="66">
        <v>5.6936628000000002</v>
      </c>
      <c r="R286" s="67">
        <v>0</v>
      </c>
      <c r="S286" s="67">
        <v>0</v>
      </c>
      <c r="T286" s="67">
        <v>0</v>
      </c>
    </row>
    <row r="287" spans="1:20">
      <c r="A287" t="s">
        <v>1156</v>
      </c>
      <c r="B287" t="s">
        <v>1157</v>
      </c>
      <c r="C287" t="s">
        <v>99</v>
      </c>
      <c r="D287" t="s">
        <v>122</v>
      </c>
      <c r="E287" t="s">
        <v>1158</v>
      </c>
      <c r="F287" t="s">
        <v>937</v>
      </c>
      <c r="G287" t="s">
        <v>741</v>
      </c>
      <c r="H287" t="s">
        <v>149</v>
      </c>
      <c r="I287" t="s">
        <v>417</v>
      </c>
      <c r="J287" s="66">
        <v>3.88</v>
      </c>
      <c r="K287" t="s">
        <v>101</v>
      </c>
      <c r="L287" s="67">
        <v>1.5800000000000002E-2</v>
      </c>
      <c r="M287" s="67">
        <v>1.1299999999999999E-2</v>
      </c>
      <c r="N287" s="66">
        <v>4393.17</v>
      </c>
      <c r="O287" s="66">
        <v>101.77</v>
      </c>
      <c r="P287" s="66">
        <v>0</v>
      </c>
      <c r="Q287" s="66">
        <v>4.4709291090000001</v>
      </c>
      <c r="R287" s="67">
        <v>0</v>
      </c>
      <c r="S287" s="67">
        <v>0</v>
      </c>
      <c r="T287" s="67">
        <v>0</v>
      </c>
    </row>
    <row r="288" spans="1:20">
      <c r="A288" t="s">
        <v>1159</v>
      </c>
      <c r="B288" t="s">
        <v>1160</v>
      </c>
      <c r="C288" t="s">
        <v>99</v>
      </c>
      <c r="D288" t="s">
        <v>122</v>
      </c>
      <c r="E288" t="s">
        <v>1161</v>
      </c>
      <c r="F288" t="s">
        <v>808</v>
      </c>
      <c r="G288" t="s">
        <v>735</v>
      </c>
      <c r="H288" t="s">
        <v>210</v>
      </c>
      <c r="I288" t="s">
        <v>302</v>
      </c>
      <c r="J288" s="66">
        <v>0.99</v>
      </c>
      <c r="K288" t="s">
        <v>101</v>
      </c>
      <c r="L288" s="67">
        <v>3.7999999999999999E-2</v>
      </c>
      <c r="M288" s="67">
        <v>9.2999999999999992E-3</v>
      </c>
      <c r="N288" s="66">
        <v>1320839.06</v>
      </c>
      <c r="O288" s="66">
        <v>102.85</v>
      </c>
      <c r="P288" s="66">
        <v>0</v>
      </c>
      <c r="Q288" s="66">
        <v>1358.48297321</v>
      </c>
      <c r="R288" s="67">
        <v>2.1600000000000001E-2</v>
      </c>
      <c r="S288" s="67">
        <v>5.0000000000000001E-4</v>
      </c>
      <c r="T288" s="67">
        <v>1E-4</v>
      </c>
    </row>
    <row r="289" spans="1:20">
      <c r="A289" t="s">
        <v>1162</v>
      </c>
      <c r="B289" t="s">
        <v>1163</v>
      </c>
      <c r="C289" t="s">
        <v>99</v>
      </c>
      <c r="D289" t="s">
        <v>122</v>
      </c>
      <c r="E289" t="s">
        <v>1164</v>
      </c>
      <c r="F289" t="s">
        <v>557</v>
      </c>
      <c r="G289" t="s">
        <v>735</v>
      </c>
      <c r="H289" t="s">
        <v>210</v>
      </c>
      <c r="I289" t="s">
        <v>417</v>
      </c>
      <c r="J289" s="66">
        <v>2.96</v>
      </c>
      <c r="K289" t="s">
        <v>101</v>
      </c>
      <c r="L289" s="67">
        <v>3.95E-2</v>
      </c>
      <c r="M289" s="67">
        <v>3.8199999999999998E-2</v>
      </c>
      <c r="N289" s="66">
        <v>8894</v>
      </c>
      <c r="O289" s="66">
        <v>101.79</v>
      </c>
      <c r="P289" s="66">
        <v>0</v>
      </c>
      <c r="Q289" s="66">
        <v>9.0532026000000005</v>
      </c>
      <c r="R289" s="67">
        <v>0</v>
      </c>
      <c r="S289" s="67">
        <v>0</v>
      </c>
      <c r="T289" s="67">
        <v>0</v>
      </c>
    </row>
    <row r="290" spans="1:20">
      <c r="A290" t="s">
        <v>1165</v>
      </c>
      <c r="B290" t="s">
        <v>1166</v>
      </c>
      <c r="C290" t="s">
        <v>99</v>
      </c>
      <c r="D290" t="s">
        <v>122</v>
      </c>
      <c r="E290" t="s">
        <v>1164</v>
      </c>
      <c r="F290" t="s">
        <v>557</v>
      </c>
      <c r="G290" t="s">
        <v>735</v>
      </c>
      <c r="H290" t="s">
        <v>210</v>
      </c>
      <c r="I290" t="s">
        <v>417</v>
      </c>
      <c r="J290" s="66">
        <v>1.58</v>
      </c>
      <c r="K290" t="s">
        <v>101</v>
      </c>
      <c r="L290" s="67">
        <v>6.0499999999999998E-2</v>
      </c>
      <c r="M290" s="67">
        <v>2.7799999999999998E-2</v>
      </c>
      <c r="N290" s="66">
        <v>1230045.8400000001</v>
      </c>
      <c r="O290" s="66">
        <v>107.3</v>
      </c>
      <c r="P290" s="66">
        <v>0</v>
      </c>
      <c r="Q290" s="66">
        <v>1319.83918632</v>
      </c>
      <c r="R290" s="67">
        <v>3.0999999999999999E-3</v>
      </c>
      <c r="S290" s="67">
        <v>5.0000000000000001E-4</v>
      </c>
      <c r="T290" s="67">
        <v>1E-4</v>
      </c>
    </row>
    <row r="291" spans="1:20">
      <c r="A291" t="s">
        <v>1167</v>
      </c>
      <c r="B291" t="s">
        <v>1168</v>
      </c>
      <c r="C291" t="s">
        <v>99</v>
      </c>
      <c r="D291" t="s">
        <v>122</v>
      </c>
      <c r="E291" t="s">
        <v>761</v>
      </c>
      <c r="F291" t="s">
        <v>762</v>
      </c>
      <c r="G291" t="s">
        <v>741</v>
      </c>
      <c r="H291" t="s">
        <v>149</v>
      </c>
      <c r="I291" t="s">
        <v>417</v>
      </c>
      <c r="J291" s="66">
        <v>5.16</v>
      </c>
      <c r="K291" t="s">
        <v>101</v>
      </c>
      <c r="L291" s="67">
        <v>2.1100000000000001E-2</v>
      </c>
      <c r="M291" s="67">
        <v>2.01E-2</v>
      </c>
      <c r="N291" s="66">
        <v>12689.45</v>
      </c>
      <c r="O291" s="66">
        <v>101.23</v>
      </c>
      <c r="P291" s="66">
        <v>0</v>
      </c>
      <c r="Q291" s="66">
        <v>12.845530235</v>
      </c>
      <c r="R291" s="67">
        <v>0</v>
      </c>
      <c r="S291" s="67">
        <v>0</v>
      </c>
      <c r="T291" s="67">
        <v>0</v>
      </c>
    </row>
    <row r="292" spans="1:20">
      <c r="A292" t="s">
        <v>1169</v>
      </c>
      <c r="B292" t="s">
        <v>1170</v>
      </c>
      <c r="C292" t="s">
        <v>99</v>
      </c>
      <c r="D292" t="s">
        <v>122</v>
      </c>
      <c r="E292" t="s">
        <v>1171</v>
      </c>
      <c r="F292" t="s">
        <v>450</v>
      </c>
      <c r="G292" t="s">
        <v>735</v>
      </c>
      <c r="H292" t="s">
        <v>210</v>
      </c>
      <c r="I292" t="s">
        <v>417</v>
      </c>
      <c r="J292" s="66">
        <v>3.59</v>
      </c>
      <c r="K292" t="s">
        <v>101</v>
      </c>
      <c r="L292" s="67">
        <v>2.3900000000000001E-2</v>
      </c>
      <c r="M292" s="67">
        <v>1.3100000000000001E-2</v>
      </c>
      <c r="N292" s="66">
        <v>4420.33</v>
      </c>
      <c r="O292" s="66">
        <v>104.46</v>
      </c>
      <c r="P292" s="66">
        <v>0</v>
      </c>
      <c r="Q292" s="66">
        <v>4.6174767179999998</v>
      </c>
      <c r="R292" s="67">
        <v>0</v>
      </c>
      <c r="S292" s="67">
        <v>0</v>
      </c>
      <c r="T292" s="67">
        <v>0</v>
      </c>
    </row>
    <row r="293" spans="1:20">
      <c r="A293" t="s">
        <v>1172</v>
      </c>
      <c r="B293" t="s">
        <v>1173</v>
      </c>
      <c r="C293" t="s">
        <v>99</v>
      </c>
      <c r="D293" t="s">
        <v>122</v>
      </c>
      <c r="E293" t="s">
        <v>1171</v>
      </c>
      <c r="F293" t="s">
        <v>450</v>
      </c>
      <c r="G293" t="s">
        <v>735</v>
      </c>
      <c r="H293" t="s">
        <v>210</v>
      </c>
      <c r="I293" t="s">
        <v>1174</v>
      </c>
      <c r="J293" s="66">
        <v>1.71</v>
      </c>
      <c r="K293" t="s">
        <v>101</v>
      </c>
      <c r="L293" s="67">
        <v>2.9499999999999998E-2</v>
      </c>
      <c r="M293" s="67">
        <v>1.0999999999999999E-2</v>
      </c>
      <c r="N293" s="66">
        <v>174687</v>
      </c>
      <c r="O293" s="66">
        <v>103.93</v>
      </c>
      <c r="P293" s="66">
        <v>0</v>
      </c>
      <c r="Q293" s="66">
        <v>181.5521991</v>
      </c>
      <c r="R293" s="67">
        <v>1.4E-3</v>
      </c>
      <c r="S293" s="67">
        <v>1E-4</v>
      </c>
      <c r="T293" s="67">
        <v>0</v>
      </c>
    </row>
    <row r="294" spans="1:20">
      <c r="A294" t="s">
        <v>1175</v>
      </c>
      <c r="B294" t="s">
        <v>1176</v>
      </c>
      <c r="C294" t="s">
        <v>99</v>
      </c>
      <c r="D294" t="s">
        <v>122</v>
      </c>
      <c r="E294" t="s">
        <v>707</v>
      </c>
      <c r="F294" t="s">
        <v>562</v>
      </c>
      <c r="G294" t="s">
        <v>741</v>
      </c>
      <c r="H294" t="s">
        <v>149</v>
      </c>
      <c r="I294" t="s">
        <v>417</v>
      </c>
      <c r="J294" s="66">
        <v>4.8099999999999996</v>
      </c>
      <c r="K294" t="s">
        <v>101</v>
      </c>
      <c r="L294" s="67">
        <v>1.84E-2</v>
      </c>
      <c r="M294" s="67">
        <v>1.3299999999999999E-2</v>
      </c>
      <c r="N294" s="66">
        <v>7414</v>
      </c>
      <c r="O294" s="66">
        <v>102.46</v>
      </c>
      <c r="P294" s="66">
        <v>0</v>
      </c>
      <c r="Q294" s="66">
        <v>7.5963843999999998</v>
      </c>
      <c r="R294" s="67">
        <v>0</v>
      </c>
      <c r="S294" s="67">
        <v>0</v>
      </c>
      <c r="T294" s="67">
        <v>0</v>
      </c>
    </row>
    <row r="295" spans="1:20">
      <c r="A295" t="s">
        <v>1177</v>
      </c>
      <c r="B295" t="s">
        <v>1178</v>
      </c>
      <c r="C295" t="s">
        <v>99</v>
      </c>
      <c r="D295" t="s">
        <v>122</v>
      </c>
      <c r="E295" t="s">
        <v>707</v>
      </c>
      <c r="F295" t="s">
        <v>562</v>
      </c>
      <c r="G295" t="s">
        <v>741</v>
      </c>
      <c r="H295" t="s">
        <v>149</v>
      </c>
      <c r="I295" t="s">
        <v>417</v>
      </c>
      <c r="J295" s="66">
        <v>6.87</v>
      </c>
      <c r="K295" t="s">
        <v>101</v>
      </c>
      <c r="L295" s="67">
        <v>3.4299999999999997E-2</v>
      </c>
      <c r="M295" s="67">
        <v>2.1399999999999999E-2</v>
      </c>
      <c r="N295" s="66">
        <v>7510</v>
      </c>
      <c r="O295" s="66">
        <v>110.09</v>
      </c>
      <c r="P295" s="66">
        <v>0</v>
      </c>
      <c r="Q295" s="66">
        <v>8.2677589999999999</v>
      </c>
      <c r="R295" s="67">
        <v>0</v>
      </c>
      <c r="S295" s="67">
        <v>0</v>
      </c>
      <c r="T295" s="67">
        <v>0</v>
      </c>
    </row>
    <row r="296" spans="1:20">
      <c r="A296" t="s">
        <v>1179</v>
      </c>
      <c r="B296" t="s">
        <v>1180</v>
      </c>
      <c r="C296" t="s">
        <v>99</v>
      </c>
      <c r="D296" t="s">
        <v>122</v>
      </c>
      <c r="E296" t="s">
        <v>1181</v>
      </c>
      <c r="F296" t="s">
        <v>1121</v>
      </c>
      <c r="G296" t="s">
        <v>735</v>
      </c>
      <c r="H296" t="s">
        <v>210</v>
      </c>
      <c r="I296" t="s">
        <v>783</v>
      </c>
      <c r="J296" s="66">
        <v>1.99</v>
      </c>
      <c r="K296" t="s">
        <v>101</v>
      </c>
      <c r="L296" s="67">
        <v>5.8900000000000001E-2</v>
      </c>
      <c r="M296" s="67">
        <v>0.01</v>
      </c>
      <c r="N296" s="66">
        <v>8348.59</v>
      </c>
      <c r="O296" s="66">
        <v>111.4</v>
      </c>
      <c r="P296" s="66">
        <v>0</v>
      </c>
      <c r="Q296" s="66">
        <v>9.3003292599999998</v>
      </c>
      <c r="R296" s="67">
        <v>0</v>
      </c>
      <c r="S296" s="67">
        <v>0</v>
      </c>
      <c r="T296" s="67">
        <v>0</v>
      </c>
    </row>
    <row r="297" spans="1:20">
      <c r="A297" t="s">
        <v>1182</v>
      </c>
      <c r="B297" s="78" t="s">
        <v>1183</v>
      </c>
      <c r="C297" t="s">
        <v>99</v>
      </c>
      <c r="D297" t="s">
        <v>122</v>
      </c>
      <c r="E297" t="s">
        <v>1184</v>
      </c>
      <c r="F297" t="s">
        <v>481</v>
      </c>
      <c r="G297" t="s">
        <v>741</v>
      </c>
      <c r="H297" t="s">
        <v>149</v>
      </c>
      <c r="I297" t="s">
        <v>417</v>
      </c>
      <c r="J297" s="66">
        <v>4.66</v>
      </c>
      <c r="K297" t="s">
        <v>101</v>
      </c>
      <c r="L297" s="67">
        <v>1.7000000000000001E-2</v>
      </c>
      <c r="M297" s="67">
        <v>1.5100000000000001E-2</v>
      </c>
      <c r="N297" s="66">
        <v>1346078</v>
      </c>
      <c r="O297" s="66">
        <v>101.5</v>
      </c>
      <c r="P297" s="66">
        <v>0</v>
      </c>
      <c r="Q297" s="66">
        <v>1366.26917</v>
      </c>
      <c r="R297" s="67">
        <v>8.0999999999999996E-3</v>
      </c>
      <c r="S297" s="67">
        <v>8.9999999999999998E-4</v>
      </c>
      <c r="T297" s="67">
        <v>1E-4</v>
      </c>
    </row>
    <row r="298" spans="1:20">
      <c r="A298" t="s">
        <v>1182</v>
      </c>
      <c r="B298" s="78">
        <v>11673600</v>
      </c>
      <c r="C298" t="s">
        <v>99</v>
      </c>
      <c r="D298" t="s">
        <v>122</v>
      </c>
      <c r="E298" t="s">
        <v>1184</v>
      </c>
      <c r="F298" t="s">
        <v>481</v>
      </c>
      <c r="G298" t="s">
        <v>741</v>
      </c>
      <c r="H298" t="s">
        <v>149</v>
      </c>
      <c r="I298" t="s">
        <v>1185</v>
      </c>
      <c r="J298" s="66">
        <v>0</v>
      </c>
      <c r="K298" t="s">
        <v>101</v>
      </c>
      <c r="L298" s="67">
        <v>1.7000000000000001E-2</v>
      </c>
      <c r="M298" s="67">
        <v>0</v>
      </c>
      <c r="N298" s="66">
        <v>1000000</v>
      </c>
      <c r="O298" s="66">
        <v>101.41256830601093</v>
      </c>
      <c r="P298" s="66">
        <v>0</v>
      </c>
      <c r="Q298" s="66">
        <v>1014.1256830601093</v>
      </c>
      <c r="R298" s="67">
        <v>0</v>
      </c>
      <c r="S298" s="67">
        <v>0</v>
      </c>
      <c r="T298" s="67">
        <v>0</v>
      </c>
    </row>
    <row r="299" spans="1:20">
      <c r="A299" t="s">
        <v>1186</v>
      </c>
      <c r="B299" t="s">
        <v>1187</v>
      </c>
      <c r="C299" t="s">
        <v>99</v>
      </c>
      <c r="D299" t="s">
        <v>122</v>
      </c>
      <c r="E299" t="s">
        <v>1188</v>
      </c>
      <c r="F299" t="s">
        <v>557</v>
      </c>
      <c r="G299" t="s">
        <v>735</v>
      </c>
      <c r="H299" t="s">
        <v>210</v>
      </c>
      <c r="I299" t="s">
        <v>417</v>
      </c>
      <c r="J299" s="66">
        <v>0.5</v>
      </c>
      <c r="K299" t="s">
        <v>101</v>
      </c>
      <c r="L299" s="67">
        <v>5.1999999999999998E-2</v>
      </c>
      <c r="M299" s="67">
        <v>4.9500000000000002E-2</v>
      </c>
      <c r="N299" s="66">
        <v>701602.58</v>
      </c>
      <c r="O299" s="66">
        <v>100.15</v>
      </c>
      <c r="P299" s="66">
        <v>0</v>
      </c>
      <c r="Q299" s="66">
        <v>702.65498387000002</v>
      </c>
      <c r="R299" s="67">
        <v>2.3999999999999998E-3</v>
      </c>
      <c r="S299" s="67">
        <v>2.9999999999999997E-4</v>
      </c>
      <c r="T299" s="67">
        <v>0</v>
      </c>
    </row>
    <row r="300" spans="1:20">
      <c r="A300" t="s">
        <v>1189</v>
      </c>
      <c r="B300" t="s">
        <v>1190</v>
      </c>
      <c r="C300" t="s">
        <v>99</v>
      </c>
      <c r="D300" t="s">
        <v>122</v>
      </c>
      <c r="E300" t="s">
        <v>1188</v>
      </c>
      <c r="F300" t="s">
        <v>557</v>
      </c>
      <c r="G300" t="s">
        <v>735</v>
      </c>
      <c r="H300" t="s">
        <v>210</v>
      </c>
      <c r="I300" t="s">
        <v>1191</v>
      </c>
      <c r="J300" s="66">
        <v>3.78</v>
      </c>
      <c r="K300" t="s">
        <v>101</v>
      </c>
      <c r="L300" s="67">
        <v>5.7000000000000002E-2</v>
      </c>
      <c r="M300" s="67">
        <v>4.7E-2</v>
      </c>
      <c r="N300" s="66">
        <v>2722000</v>
      </c>
      <c r="O300" s="66">
        <v>104.9</v>
      </c>
      <c r="P300" s="66">
        <v>0</v>
      </c>
      <c r="Q300" s="66">
        <v>2855.3780000000002</v>
      </c>
      <c r="R300" s="67">
        <v>1.3100000000000001E-2</v>
      </c>
      <c r="S300" s="67">
        <v>1.1000000000000001E-3</v>
      </c>
      <c r="T300" s="67">
        <v>1E-4</v>
      </c>
    </row>
    <row r="301" spans="1:20">
      <c r="A301" t="s">
        <v>1192</v>
      </c>
      <c r="B301" t="s">
        <v>1193</v>
      </c>
      <c r="C301" t="s">
        <v>99</v>
      </c>
      <c r="D301" t="s">
        <v>122</v>
      </c>
      <c r="E301" t="s">
        <v>1194</v>
      </c>
      <c r="F301" t="s">
        <v>557</v>
      </c>
      <c r="G301" t="s">
        <v>735</v>
      </c>
      <c r="H301" t="s">
        <v>210</v>
      </c>
      <c r="I301" t="s">
        <v>417</v>
      </c>
      <c r="J301" s="66">
        <v>2.89</v>
      </c>
      <c r="K301" t="s">
        <v>101</v>
      </c>
      <c r="L301" s="67">
        <v>3.9E-2</v>
      </c>
      <c r="M301" s="67">
        <v>4.8500000000000001E-2</v>
      </c>
      <c r="N301" s="66">
        <v>5782761.4400000004</v>
      </c>
      <c r="O301" s="66">
        <v>100.51</v>
      </c>
      <c r="P301" s="66">
        <v>0</v>
      </c>
      <c r="Q301" s="66">
        <v>5812.2535233440003</v>
      </c>
      <c r="R301" s="67">
        <v>1.4E-2</v>
      </c>
      <c r="S301" s="67">
        <v>2.2000000000000001E-3</v>
      </c>
      <c r="T301" s="67">
        <v>2.0000000000000001E-4</v>
      </c>
    </row>
    <row r="302" spans="1:20">
      <c r="A302" t="s">
        <v>1195</v>
      </c>
      <c r="B302" t="s">
        <v>1196</v>
      </c>
      <c r="C302" t="s">
        <v>99</v>
      </c>
      <c r="D302" t="s">
        <v>122</v>
      </c>
      <c r="E302" t="s">
        <v>1197</v>
      </c>
      <c r="F302" t="s">
        <v>131</v>
      </c>
      <c r="G302" t="s">
        <v>735</v>
      </c>
      <c r="H302" t="s">
        <v>210</v>
      </c>
      <c r="I302" t="s">
        <v>417</v>
      </c>
      <c r="J302" s="66">
        <v>1.71</v>
      </c>
      <c r="K302" t="s">
        <v>101</v>
      </c>
      <c r="L302" s="67">
        <v>2.1600000000000001E-2</v>
      </c>
      <c r="M302" s="67">
        <v>8.6E-3</v>
      </c>
      <c r="N302" s="66">
        <v>2241741.66</v>
      </c>
      <c r="O302" s="66">
        <v>102.81</v>
      </c>
      <c r="P302" s="66">
        <v>0</v>
      </c>
      <c r="Q302" s="66">
        <v>2304.7346006460002</v>
      </c>
      <c r="R302" s="67">
        <v>5.7999999999999996E-3</v>
      </c>
      <c r="S302" s="67">
        <v>8.9999999999999998E-4</v>
      </c>
      <c r="T302" s="67">
        <v>1E-4</v>
      </c>
    </row>
    <row r="303" spans="1:20">
      <c r="A303" t="s">
        <v>1198</v>
      </c>
      <c r="B303" t="s">
        <v>1199</v>
      </c>
      <c r="C303" t="s">
        <v>99</v>
      </c>
      <c r="D303" t="s">
        <v>122</v>
      </c>
      <c r="E303" t="s">
        <v>1197</v>
      </c>
      <c r="F303" t="s">
        <v>131</v>
      </c>
      <c r="G303" t="s">
        <v>735</v>
      </c>
      <c r="H303" t="s">
        <v>210</v>
      </c>
      <c r="I303" t="s">
        <v>417</v>
      </c>
      <c r="J303" s="66">
        <v>3.89</v>
      </c>
      <c r="K303" t="s">
        <v>101</v>
      </c>
      <c r="L303" s="67">
        <v>0.04</v>
      </c>
      <c r="M303" s="67">
        <v>1.3599999999999999E-2</v>
      </c>
      <c r="N303" s="66">
        <v>406628</v>
      </c>
      <c r="O303" s="66">
        <v>111.56</v>
      </c>
      <c r="P303" s="66">
        <v>0</v>
      </c>
      <c r="Q303" s="66">
        <v>453.63419679999998</v>
      </c>
      <c r="R303" s="67">
        <v>5.0000000000000001E-4</v>
      </c>
      <c r="S303" s="67">
        <v>2.0000000000000001E-4</v>
      </c>
      <c r="T303" s="67">
        <v>0</v>
      </c>
    </row>
    <row r="304" spans="1:20">
      <c r="A304" t="s">
        <v>1200</v>
      </c>
      <c r="B304" t="s">
        <v>1201</v>
      </c>
      <c r="C304" t="s">
        <v>99</v>
      </c>
      <c r="D304" t="s">
        <v>122</v>
      </c>
      <c r="E304" t="s">
        <v>1197</v>
      </c>
      <c r="F304" t="s">
        <v>131</v>
      </c>
      <c r="G304" t="s">
        <v>735</v>
      </c>
      <c r="H304" t="s">
        <v>210</v>
      </c>
      <c r="I304" t="s">
        <v>302</v>
      </c>
      <c r="J304" s="66">
        <v>0.25</v>
      </c>
      <c r="K304" t="s">
        <v>101</v>
      </c>
      <c r="L304" s="67">
        <v>1.32E-2</v>
      </c>
      <c r="M304" s="67">
        <v>5.7000000000000002E-3</v>
      </c>
      <c r="N304" s="66">
        <v>1957896.88</v>
      </c>
      <c r="O304" s="66">
        <v>100.19</v>
      </c>
      <c r="P304" s="66">
        <v>0</v>
      </c>
      <c r="Q304" s="66">
        <v>1961.6168840719999</v>
      </c>
      <c r="R304" s="67">
        <v>1.7899999999999999E-2</v>
      </c>
      <c r="S304" s="67">
        <v>8.0000000000000004E-4</v>
      </c>
      <c r="T304" s="67">
        <v>1E-4</v>
      </c>
    </row>
    <row r="305" spans="1:20">
      <c r="A305" t="s">
        <v>1202</v>
      </c>
      <c r="B305" t="s">
        <v>1203</v>
      </c>
      <c r="C305" t="s">
        <v>99</v>
      </c>
      <c r="D305" t="s">
        <v>122</v>
      </c>
      <c r="E305" t="s">
        <v>1204</v>
      </c>
      <c r="F305" t="s">
        <v>557</v>
      </c>
      <c r="G305" t="s">
        <v>741</v>
      </c>
      <c r="H305" t="s">
        <v>149</v>
      </c>
      <c r="I305" t="s">
        <v>417</v>
      </c>
      <c r="J305" s="66">
        <v>0.9</v>
      </c>
      <c r="K305" t="s">
        <v>101</v>
      </c>
      <c r="L305" s="67">
        <v>4.9000000000000002E-2</v>
      </c>
      <c r="M305" s="67">
        <v>1.6299999999999999E-2</v>
      </c>
      <c r="N305" s="66">
        <v>1734334.9</v>
      </c>
      <c r="O305" s="66">
        <v>103.69</v>
      </c>
      <c r="P305" s="66">
        <v>0</v>
      </c>
      <c r="Q305" s="66">
        <v>1798.33185781</v>
      </c>
      <c r="R305" s="67">
        <v>8.9999999999999993E-3</v>
      </c>
      <c r="S305" s="67">
        <v>6.9999999999999999E-4</v>
      </c>
      <c r="T305" s="67">
        <v>1E-4</v>
      </c>
    </row>
    <row r="306" spans="1:20">
      <c r="A306" t="s">
        <v>1205</v>
      </c>
      <c r="B306" t="s">
        <v>1206</v>
      </c>
      <c r="C306" t="s">
        <v>99</v>
      </c>
      <c r="D306" t="s">
        <v>122</v>
      </c>
      <c r="E306" t="s">
        <v>1207</v>
      </c>
      <c r="F306" t="s">
        <v>663</v>
      </c>
      <c r="G306" t="s">
        <v>741</v>
      </c>
      <c r="H306" t="s">
        <v>149</v>
      </c>
      <c r="I306" t="s">
        <v>417</v>
      </c>
      <c r="J306" s="66">
        <v>3.61</v>
      </c>
      <c r="K306" t="s">
        <v>101</v>
      </c>
      <c r="L306" s="67">
        <v>2.3E-2</v>
      </c>
      <c r="M306" s="67">
        <v>1.3299999999999999E-2</v>
      </c>
      <c r="N306" s="66">
        <v>10830.46</v>
      </c>
      <c r="O306" s="66">
        <v>103.73</v>
      </c>
      <c r="P306" s="66">
        <v>0</v>
      </c>
      <c r="Q306" s="66">
        <v>11.234436157999999</v>
      </c>
      <c r="R306" s="67">
        <v>0</v>
      </c>
      <c r="S306" s="67">
        <v>0</v>
      </c>
      <c r="T306" s="67">
        <v>0</v>
      </c>
    </row>
    <row r="307" spans="1:20">
      <c r="A307" t="s">
        <v>1208</v>
      </c>
      <c r="B307" t="s">
        <v>1209</v>
      </c>
      <c r="C307" t="s">
        <v>99</v>
      </c>
      <c r="D307" t="s">
        <v>122</v>
      </c>
      <c r="E307" t="s">
        <v>1207</v>
      </c>
      <c r="F307" t="s">
        <v>663</v>
      </c>
      <c r="G307" t="s">
        <v>741</v>
      </c>
      <c r="H307" t="s">
        <v>149</v>
      </c>
      <c r="I307" t="s">
        <v>417</v>
      </c>
      <c r="J307" s="66">
        <v>2.6</v>
      </c>
      <c r="K307" t="s">
        <v>101</v>
      </c>
      <c r="L307" s="67">
        <v>2.75E-2</v>
      </c>
      <c r="M307" s="67">
        <v>1.15E-2</v>
      </c>
      <c r="N307" s="66">
        <v>3602067.94</v>
      </c>
      <c r="O307" s="66">
        <v>104.41</v>
      </c>
      <c r="P307" s="66">
        <v>0</v>
      </c>
      <c r="Q307" s="66">
        <v>3760.9191361540002</v>
      </c>
      <c r="R307" s="67">
        <v>1.1599999999999999E-2</v>
      </c>
      <c r="S307" s="67">
        <v>1.4E-3</v>
      </c>
      <c r="T307" s="67">
        <v>2.0000000000000001E-4</v>
      </c>
    </row>
    <row r="308" spans="1:20">
      <c r="A308" t="s">
        <v>1210</v>
      </c>
      <c r="B308" t="s">
        <v>1211</v>
      </c>
      <c r="C308" t="s">
        <v>99</v>
      </c>
      <c r="D308" t="s">
        <v>122</v>
      </c>
      <c r="E308" t="s">
        <v>1212</v>
      </c>
      <c r="F308" t="s">
        <v>1213</v>
      </c>
      <c r="G308" t="s">
        <v>735</v>
      </c>
      <c r="H308" t="s">
        <v>210</v>
      </c>
      <c r="I308" t="s">
        <v>417</v>
      </c>
      <c r="J308" s="66">
        <v>4.51</v>
      </c>
      <c r="K308" t="s">
        <v>101</v>
      </c>
      <c r="L308" s="67">
        <v>2.6200000000000001E-2</v>
      </c>
      <c r="M308" s="67">
        <v>1.2999999999999999E-2</v>
      </c>
      <c r="N308" s="66">
        <v>15884.74</v>
      </c>
      <c r="O308" s="66">
        <v>106.67</v>
      </c>
      <c r="P308" s="66">
        <v>0</v>
      </c>
      <c r="Q308" s="66">
        <v>16.944252158000001</v>
      </c>
      <c r="R308" s="67">
        <v>0</v>
      </c>
      <c r="S308" s="67">
        <v>0</v>
      </c>
      <c r="T308" s="67">
        <v>0</v>
      </c>
    </row>
    <row r="309" spans="1:20">
      <c r="A309" t="s">
        <v>1214</v>
      </c>
      <c r="B309" t="s">
        <v>1215</v>
      </c>
      <c r="C309" t="s">
        <v>99</v>
      </c>
      <c r="D309" t="s">
        <v>122</v>
      </c>
      <c r="E309" t="s">
        <v>1212</v>
      </c>
      <c r="F309" t="s">
        <v>1213</v>
      </c>
      <c r="G309" t="s">
        <v>735</v>
      </c>
      <c r="H309" t="s">
        <v>210</v>
      </c>
      <c r="I309" t="s">
        <v>990</v>
      </c>
      <c r="J309" s="66">
        <v>2.44</v>
      </c>
      <c r="K309" t="s">
        <v>101</v>
      </c>
      <c r="L309" s="67">
        <v>3.3500000000000002E-2</v>
      </c>
      <c r="M309" s="67">
        <v>6.7999999999999996E-3</v>
      </c>
      <c r="N309" s="66">
        <v>5088.74</v>
      </c>
      <c r="O309" s="66">
        <v>106.59</v>
      </c>
      <c r="P309" s="66">
        <v>1.84663</v>
      </c>
      <c r="Q309" s="66">
        <v>7.2707179660000003</v>
      </c>
      <c r="R309" s="67">
        <v>0</v>
      </c>
      <c r="S309" s="67">
        <v>0</v>
      </c>
      <c r="T309" s="67">
        <v>0</v>
      </c>
    </row>
    <row r="310" spans="1:20">
      <c r="A310" t="s">
        <v>1216</v>
      </c>
      <c r="B310" t="s">
        <v>1217</v>
      </c>
      <c r="C310" t="s">
        <v>99</v>
      </c>
      <c r="D310" t="s">
        <v>122</v>
      </c>
      <c r="E310" t="s">
        <v>1212</v>
      </c>
      <c r="F310" t="s">
        <v>1213</v>
      </c>
      <c r="G310" t="s">
        <v>735</v>
      </c>
      <c r="H310" t="s">
        <v>210</v>
      </c>
      <c r="I310" t="s">
        <v>1218</v>
      </c>
      <c r="J310" s="66">
        <v>7.63</v>
      </c>
      <c r="K310" t="s">
        <v>101</v>
      </c>
      <c r="L310" s="67">
        <v>2.3400000000000001E-2</v>
      </c>
      <c r="M310" s="67">
        <v>2.47E-2</v>
      </c>
      <c r="N310" s="66">
        <v>1751302</v>
      </c>
      <c r="O310" s="66">
        <v>99.64</v>
      </c>
      <c r="P310" s="66">
        <v>0</v>
      </c>
      <c r="Q310" s="66">
        <v>1744.9973127999999</v>
      </c>
      <c r="R310" s="67">
        <v>5.0000000000000001E-3</v>
      </c>
      <c r="S310" s="67">
        <v>6.9999999999999999E-4</v>
      </c>
      <c r="T310" s="67">
        <v>1E-4</v>
      </c>
    </row>
    <row r="311" spans="1:20">
      <c r="A311" t="s">
        <v>1219</v>
      </c>
      <c r="B311" t="s">
        <v>1220</v>
      </c>
      <c r="C311" t="s">
        <v>99</v>
      </c>
      <c r="D311" t="s">
        <v>122</v>
      </c>
      <c r="E311" t="s">
        <v>1221</v>
      </c>
      <c r="F311" t="s">
        <v>808</v>
      </c>
      <c r="G311" t="s">
        <v>771</v>
      </c>
      <c r="H311" t="s">
        <v>149</v>
      </c>
      <c r="I311" t="s">
        <v>783</v>
      </c>
      <c r="J311" s="66">
        <v>2.1800000000000002</v>
      </c>
      <c r="K311" t="s">
        <v>101</v>
      </c>
      <c r="L311" s="67">
        <v>3.15E-2</v>
      </c>
      <c r="M311" s="67">
        <v>1.29E-2</v>
      </c>
      <c r="N311" s="66">
        <v>1373035.25</v>
      </c>
      <c r="O311" s="66">
        <v>104.89</v>
      </c>
      <c r="P311" s="66">
        <v>0</v>
      </c>
      <c r="Q311" s="66">
        <v>1440.176673725</v>
      </c>
      <c r="R311" s="67">
        <v>6.0000000000000001E-3</v>
      </c>
      <c r="S311" s="67">
        <v>5.9999999999999995E-4</v>
      </c>
      <c r="T311" s="67">
        <v>1E-4</v>
      </c>
    </row>
    <row r="312" spans="1:20">
      <c r="A312" t="s">
        <v>1222</v>
      </c>
      <c r="B312" t="s">
        <v>1223</v>
      </c>
      <c r="C312" t="s">
        <v>99</v>
      </c>
      <c r="D312" t="s">
        <v>122</v>
      </c>
      <c r="E312" t="s">
        <v>1221</v>
      </c>
      <c r="F312" t="s">
        <v>808</v>
      </c>
      <c r="G312" t="s">
        <v>771</v>
      </c>
      <c r="H312" t="s">
        <v>149</v>
      </c>
      <c r="I312" t="s">
        <v>783</v>
      </c>
      <c r="J312" s="66">
        <v>3.16</v>
      </c>
      <c r="K312" t="s">
        <v>101</v>
      </c>
      <c r="L312" s="67">
        <v>2.9499999999999998E-2</v>
      </c>
      <c r="M312" s="67">
        <v>1.49E-2</v>
      </c>
      <c r="N312" s="66">
        <v>1642551.9</v>
      </c>
      <c r="O312" s="66">
        <v>105.43</v>
      </c>
      <c r="P312" s="66">
        <v>0</v>
      </c>
      <c r="Q312" s="66">
        <v>1731.7424681699999</v>
      </c>
      <c r="R312" s="67">
        <v>5.4000000000000003E-3</v>
      </c>
      <c r="S312" s="67">
        <v>6.9999999999999999E-4</v>
      </c>
      <c r="T312" s="67">
        <v>1E-4</v>
      </c>
    </row>
    <row r="313" spans="1:20">
      <c r="A313" t="s">
        <v>1224</v>
      </c>
      <c r="B313" t="s">
        <v>1225</v>
      </c>
      <c r="C313" t="s">
        <v>99</v>
      </c>
      <c r="D313" t="s">
        <v>122</v>
      </c>
      <c r="E313" t="s">
        <v>1226</v>
      </c>
      <c r="F313" t="s">
        <v>562</v>
      </c>
      <c r="G313" t="s">
        <v>771</v>
      </c>
      <c r="H313" t="s">
        <v>149</v>
      </c>
      <c r="I313" t="s">
        <v>417</v>
      </c>
      <c r="J313" s="66">
        <v>0.78</v>
      </c>
      <c r="K313" t="s">
        <v>101</v>
      </c>
      <c r="L313" s="67">
        <v>4.3499999999999997E-2</v>
      </c>
      <c r="M313" s="67">
        <v>6.1999999999999998E-3</v>
      </c>
      <c r="N313" s="66">
        <v>785783</v>
      </c>
      <c r="O313" s="66">
        <v>103.85</v>
      </c>
      <c r="P313" s="66">
        <v>0</v>
      </c>
      <c r="Q313" s="66">
        <v>816.03564549999999</v>
      </c>
      <c r="R313" s="67">
        <v>4.4999999999999997E-3</v>
      </c>
      <c r="S313" s="67">
        <v>2.9999999999999997E-4</v>
      </c>
      <c r="T313" s="67">
        <v>0</v>
      </c>
    </row>
    <row r="314" spans="1:20">
      <c r="A314" t="s">
        <v>1227</v>
      </c>
      <c r="B314" t="s">
        <v>1228</v>
      </c>
      <c r="C314" t="s">
        <v>99</v>
      </c>
      <c r="D314" t="s">
        <v>122</v>
      </c>
      <c r="E314" t="s">
        <v>1226</v>
      </c>
      <c r="F314" t="s">
        <v>562</v>
      </c>
      <c r="G314" t="s">
        <v>771</v>
      </c>
      <c r="H314" t="s">
        <v>149</v>
      </c>
      <c r="I314" t="s">
        <v>417</v>
      </c>
      <c r="J314" s="66">
        <v>3.86</v>
      </c>
      <c r="K314" t="s">
        <v>101</v>
      </c>
      <c r="L314" s="67">
        <v>3.27E-2</v>
      </c>
      <c r="M314" s="67">
        <v>1.14E-2</v>
      </c>
      <c r="N314" s="66">
        <v>7799</v>
      </c>
      <c r="O314" s="66">
        <v>109.8</v>
      </c>
      <c r="P314" s="66">
        <v>0</v>
      </c>
      <c r="Q314" s="66">
        <v>8.5633020000000002</v>
      </c>
      <c r="R314" s="67">
        <v>0</v>
      </c>
      <c r="S314" s="67">
        <v>0</v>
      </c>
      <c r="T314" s="67">
        <v>0</v>
      </c>
    </row>
    <row r="315" spans="1:20">
      <c r="A315" t="s">
        <v>1229</v>
      </c>
      <c r="B315" t="s">
        <v>1230</v>
      </c>
      <c r="C315" t="s">
        <v>99</v>
      </c>
      <c r="D315" t="s">
        <v>122</v>
      </c>
      <c r="E315" t="s">
        <v>1231</v>
      </c>
      <c r="F315" t="s">
        <v>450</v>
      </c>
      <c r="G315" t="s">
        <v>788</v>
      </c>
      <c r="H315" t="s">
        <v>210</v>
      </c>
      <c r="I315" t="s">
        <v>417</v>
      </c>
      <c r="J315" s="66">
        <v>1.1100000000000001</v>
      </c>
      <c r="K315" t="s">
        <v>101</v>
      </c>
      <c r="L315" s="67">
        <v>0.03</v>
      </c>
      <c r="M315" s="67">
        <v>1.4500000000000001E-2</v>
      </c>
      <c r="N315" s="66">
        <v>6423.11</v>
      </c>
      <c r="O315" s="66">
        <v>102.1</v>
      </c>
      <c r="P315" s="66">
        <v>0</v>
      </c>
      <c r="Q315" s="66">
        <v>6.5579953099999999</v>
      </c>
      <c r="R315" s="67">
        <v>0</v>
      </c>
      <c r="S315" s="67">
        <v>0</v>
      </c>
      <c r="T315" s="67">
        <v>0</v>
      </c>
    </row>
    <row r="316" spans="1:20">
      <c r="A316" t="s">
        <v>1232</v>
      </c>
      <c r="B316" t="s">
        <v>1233</v>
      </c>
      <c r="C316" t="s">
        <v>99</v>
      </c>
      <c r="D316" t="s">
        <v>122</v>
      </c>
      <c r="E316" t="s">
        <v>1231</v>
      </c>
      <c r="F316" t="s">
        <v>450</v>
      </c>
      <c r="G316" t="s">
        <v>788</v>
      </c>
      <c r="H316" t="s">
        <v>210</v>
      </c>
      <c r="I316" t="s">
        <v>417</v>
      </c>
      <c r="J316" s="66">
        <v>2.54</v>
      </c>
      <c r="K316" t="s">
        <v>101</v>
      </c>
      <c r="L316" s="67">
        <v>3.2500000000000001E-2</v>
      </c>
      <c r="M316" s="67">
        <v>2.0799999999999999E-2</v>
      </c>
      <c r="N316" s="66">
        <v>9089.68</v>
      </c>
      <c r="O316" s="66">
        <v>103.75</v>
      </c>
      <c r="P316" s="66">
        <v>0</v>
      </c>
      <c r="Q316" s="66">
        <v>9.4305430000000001</v>
      </c>
      <c r="R316" s="67">
        <v>0</v>
      </c>
      <c r="S316" s="67">
        <v>0</v>
      </c>
      <c r="T316" s="67">
        <v>0</v>
      </c>
    </row>
    <row r="317" spans="1:20">
      <c r="A317" t="s">
        <v>1234</v>
      </c>
      <c r="B317" t="s">
        <v>1235</v>
      </c>
      <c r="C317" t="s">
        <v>99</v>
      </c>
      <c r="D317" t="s">
        <v>122</v>
      </c>
      <c r="E317" t="s">
        <v>1236</v>
      </c>
      <c r="F317" t="s">
        <v>450</v>
      </c>
      <c r="G317" t="s">
        <v>788</v>
      </c>
      <c r="H317" t="s">
        <v>210</v>
      </c>
      <c r="I317" t="s">
        <v>265</v>
      </c>
      <c r="J317" s="66">
        <v>0.57999999999999996</v>
      </c>
      <c r="K317" t="s">
        <v>101</v>
      </c>
      <c r="L317" s="67">
        <v>3.6999999999999998E-2</v>
      </c>
      <c r="M317" s="67">
        <v>1.9E-2</v>
      </c>
      <c r="N317" s="66">
        <v>3117716.67</v>
      </c>
      <c r="O317" s="66">
        <v>102.58</v>
      </c>
      <c r="P317" s="66">
        <v>0</v>
      </c>
      <c r="Q317" s="66">
        <v>3198.1537600860001</v>
      </c>
      <c r="R317" s="67">
        <v>2.3800000000000002E-2</v>
      </c>
      <c r="S317" s="67">
        <v>1.1999999999999999E-3</v>
      </c>
      <c r="T317" s="67">
        <v>1E-4</v>
      </c>
    </row>
    <row r="318" spans="1:20">
      <c r="A318" t="s">
        <v>1237</v>
      </c>
      <c r="B318" t="s">
        <v>1238</v>
      </c>
      <c r="C318" t="s">
        <v>99</v>
      </c>
      <c r="D318" t="s">
        <v>122</v>
      </c>
      <c r="E318" t="s">
        <v>1236</v>
      </c>
      <c r="F318" t="s">
        <v>450</v>
      </c>
      <c r="G318" t="s">
        <v>788</v>
      </c>
      <c r="H318" t="s">
        <v>210</v>
      </c>
      <c r="I318" t="s">
        <v>417</v>
      </c>
      <c r="J318" s="66">
        <v>0.57999999999999996</v>
      </c>
      <c r="K318" t="s">
        <v>101</v>
      </c>
      <c r="L318" s="67">
        <v>4.2500000000000003E-2</v>
      </c>
      <c r="M318" s="67">
        <v>1.44E-2</v>
      </c>
      <c r="N318" s="66">
        <v>3519.85</v>
      </c>
      <c r="O318" s="66">
        <v>103.38</v>
      </c>
      <c r="P318" s="66">
        <v>0</v>
      </c>
      <c r="Q318" s="66">
        <v>3.6388209300000001</v>
      </c>
      <c r="R318" s="67">
        <v>0</v>
      </c>
      <c r="S318" s="67">
        <v>0</v>
      </c>
      <c r="T318" s="67">
        <v>0</v>
      </c>
    </row>
    <row r="319" spans="1:20">
      <c r="A319" t="s">
        <v>1239</v>
      </c>
      <c r="B319" t="s">
        <v>1240</v>
      </c>
      <c r="C319" t="s">
        <v>99</v>
      </c>
      <c r="D319" t="s">
        <v>122</v>
      </c>
      <c r="E319" t="s">
        <v>1236</v>
      </c>
      <c r="F319" t="s">
        <v>450</v>
      </c>
      <c r="G319" t="s">
        <v>788</v>
      </c>
      <c r="H319" t="s">
        <v>210</v>
      </c>
      <c r="I319" t="s">
        <v>417</v>
      </c>
      <c r="J319" s="66">
        <v>2.63</v>
      </c>
      <c r="K319" t="s">
        <v>101</v>
      </c>
      <c r="L319" s="67">
        <v>2.8000000000000001E-2</v>
      </c>
      <c r="M319" s="67">
        <v>2.1000000000000001E-2</v>
      </c>
      <c r="N319" s="66">
        <v>12897.12</v>
      </c>
      <c r="O319" s="66">
        <v>102.56</v>
      </c>
      <c r="P319" s="66">
        <v>0</v>
      </c>
      <c r="Q319" s="66">
        <v>13.227286272000001</v>
      </c>
      <c r="R319" s="67">
        <v>0</v>
      </c>
      <c r="S319" s="67">
        <v>0</v>
      </c>
      <c r="T319" s="67">
        <v>0</v>
      </c>
    </row>
    <row r="320" spans="1:20">
      <c r="A320" t="s">
        <v>1241</v>
      </c>
      <c r="B320" t="s">
        <v>1242</v>
      </c>
      <c r="C320" t="s">
        <v>99</v>
      </c>
      <c r="D320" t="s">
        <v>122</v>
      </c>
      <c r="E320" t="s">
        <v>1243</v>
      </c>
      <c r="F320" t="s">
        <v>848</v>
      </c>
      <c r="G320" t="s">
        <v>788</v>
      </c>
      <c r="H320" t="s">
        <v>210</v>
      </c>
      <c r="I320" t="s">
        <v>417</v>
      </c>
      <c r="J320" s="66">
        <v>2.83</v>
      </c>
      <c r="K320" t="s">
        <v>101</v>
      </c>
      <c r="L320" s="67">
        <v>3.9E-2</v>
      </c>
      <c r="M320" s="67">
        <v>2.3E-2</v>
      </c>
      <c r="N320" s="66">
        <v>6426872</v>
      </c>
      <c r="O320" s="66">
        <v>104.57</v>
      </c>
      <c r="P320" s="66">
        <v>0</v>
      </c>
      <c r="Q320" s="66">
        <v>6720.5800503999999</v>
      </c>
      <c r="R320" s="67">
        <v>6.7999999999999996E-3</v>
      </c>
      <c r="S320" s="67">
        <v>2.5999999999999999E-3</v>
      </c>
      <c r="T320" s="67">
        <v>2.9999999999999997E-4</v>
      </c>
    </row>
    <row r="321" spans="1:20">
      <c r="A321" t="s">
        <v>1244</v>
      </c>
      <c r="B321" t="s">
        <v>1245</v>
      </c>
      <c r="C321" t="s">
        <v>99</v>
      </c>
      <c r="D321" t="s">
        <v>122</v>
      </c>
      <c r="E321" t="s">
        <v>1246</v>
      </c>
      <c r="F321" t="s">
        <v>854</v>
      </c>
      <c r="G321" t="s">
        <v>788</v>
      </c>
      <c r="H321" t="s">
        <v>210</v>
      </c>
      <c r="I321" t="s">
        <v>1247</v>
      </c>
      <c r="J321" s="66">
        <v>5.8</v>
      </c>
      <c r="K321" t="s">
        <v>101</v>
      </c>
      <c r="L321" s="67">
        <v>2.5000000000000001E-3</v>
      </c>
      <c r="M321" s="67">
        <v>1.37E-2</v>
      </c>
      <c r="N321" s="66">
        <v>7257535</v>
      </c>
      <c r="O321" s="66">
        <v>93.8</v>
      </c>
      <c r="P321" s="66">
        <v>0</v>
      </c>
      <c r="Q321" s="66">
        <v>6807.56783</v>
      </c>
      <c r="R321" s="67">
        <v>1.4500000000000001E-2</v>
      </c>
      <c r="S321" s="67">
        <v>2.5999999999999999E-3</v>
      </c>
      <c r="T321" s="67">
        <v>2.9999999999999997E-4</v>
      </c>
    </row>
    <row r="322" spans="1:20">
      <c r="A322" t="s">
        <v>1248</v>
      </c>
      <c r="B322" t="s">
        <v>1249</v>
      </c>
      <c r="C322" t="s">
        <v>99</v>
      </c>
      <c r="D322" t="s">
        <v>122</v>
      </c>
      <c r="E322" t="s">
        <v>1246</v>
      </c>
      <c r="F322" t="s">
        <v>854</v>
      </c>
      <c r="G322" t="s">
        <v>788</v>
      </c>
      <c r="H322" t="s">
        <v>210</v>
      </c>
      <c r="I322" t="s">
        <v>417</v>
      </c>
      <c r="J322" s="66">
        <v>4.3600000000000003</v>
      </c>
      <c r="K322" t="s">
        <v>101</v>
      </c>
      <c r="L322" s="67">
        <v>2.0500000000000001E-2</v>
      </c>
      <c r="M322" s="67">
        <v>1.5699999999999999E-2</v>
      </c>
      <c r="N322" s="66">
        <v>6515505</v>
      </c>
      <c r="O322" s="66">
        <v>102.43</v>
      </c>
      <c r="P322" s="66">
        <v>0</v>
      </c>
      <c r="Q322" s="66">
        <v>6673.8317715000003</v>
      </c>
      <c r="R322" s="67">
        <v>1.52E-2</v>
      </c>
      <c r="S322" s="67">
        <v>2.5999999999999999E-3</v>
      </c>
      <c r="T322" s="67">
        <v>2.9999999999999997E-4</v>
      </c>
    </row>
    <row r="323" spans="1:20">
      <c r="A323" t="s">
        <v>1250</v>
      </c>
      <c r="B323" t="s">
        <v>1251</v>
      </c>
      <c r="C323" t="s">
        <v>99</v>
      </c>
      <c r="D323" t="s">
        <v>122</v>
      </c>
      <c r="E323" t="s">
        <v>1252</v>
      </c>
      <c r="F323" t="s">
        <v>557</v>
      </c>
      <c r="G323" t="s">
        <v>788</v>
      </c>
      <c r="H323" t="s">
        <v>210</v>
      </c>
      <c r="I323" t="s">
        <v>417</v>
      </c>
      <c r="J323" s="66">
        <v>3.83</v>
      </c>
      <c r="K323" t="s">
        <v>101</v>
      </c>
      <c r="L323" s="67">
        <v>3.4000000000000002E-2</v>
      </c>
      <c r="M323" s="67">
        <v>1.7100000000000001E-2</v>
      </c>
      <c r="N323" s="66">
        <v>5646.2</v>
      </c>
      <c r="O323" s="66">
        <v>107.5</v>
      </c>
      <c r="P323" s="66">
        <v>0</v>
      </c>
      <c r="Q323" s="66">
        <v>6.0696649999999996</v>
      </c>
      <c r="R323" s="67">
        <v>0</v>
      </c>
      <c r="S323" s="67">
        <v>0</v>
      </c>
      <c r="T323" s="67">
        <v>0</v>
      </c>
    </row>
    <row r="324" spans="1:20">
      <c r="A324" t="s">
        <v>1253</v>
      </c>
      <c r="B324" t="s">
        <v>1254</v>
      </c>
      <c r="C324" t="s">
        <v>99</v>
      </c>
      <c r="D324" t="s">
        <v>122</v>
      </c>
      <c r="E324" t="s">
        <v>780</v>
      </c>
      <c r="F324" t="s">
        <v>557</v>
      </c>
      <c r="G324" t="s">
        <v>771</v>
      </c>
      <c r="H324" t="s">
        <v>149</v>
      </c>
      <c r="I324" t="s">
        <v>417</v>
      </c>
      <c r="J324" s="66">
        <v>5.1100000000000003</v>
      </c>
      <c r="K324" t="s">
        <v>101</v>
      </c>
      <c r="L324" s="67">
        <v>3.2500000000000001E-2</v>
      </c>
      <c r="M324" s="67">
        <v>2.5000000000000001E-2</v>
      </c>
      <c r="N324" s="66">
        <v>1708483</v>
      </c>
      <c r="O324" s="66">
        <v>103.8</v>
      </c>
      <c r="P324" s="66">
        <v>0</v>
      </c>
      <c r="Q324" s="66">
        <v>1773.405354</v>
      </c>
      <c r="R324" s="67">
        <v>5.0000000000000001E-3</v>
      </c>
      <c r="S324" s="67">
        <v>6.9999999999999999E-4</v>
      </c>
      <c r="T324" s="67">
        <v>1E-4</v>
      </c>
    </row>
    <row r="325" spans="1:20">
      <c r="A325" t="s">
        <v>1255</v>
      </c>
      <c r="B325" t="s">
        <v>1256</v>
      </c>
      <c r="C325" t="s">
        <v>99</v>
      </c>
      <c r="D325" t="s">
        <v>122</v>
      </c>
      <c r="E325" t="s">
        <v>780</v>
      </c>
      <c r="F325" t="s">
        <v>557</v>
      </c>
      <c r="G325" t="s">
        <v>771</v>
      </c>
      <c r="H325" t="s">
        <v>149</v>
      </c>
      <c r="I325" t="s">
        <v>417</v>
      </c>
      <c r="J325" s="66">
        <v>5.0199999999999996</v>
      </c>
      <c r="K325" t="s">
        <v>101</v>
      </c>
      <c r="L325" s="67">
        <v>2.3E-2</v>
      </c>
      <c r="M325" s="67">
        <v>2.0899999999999998E-2</v>
      </c>
      <c r="N325" s="66">
        <v>11632773.82</v>
      </c>
      <c r="O325" s="66">
        <v>101.2</v>
      </c>
      <c r="P325" s="66">
        <v>0</v>
      </c>
      <c r="Q325" s="66">
        <v>11772.36710584</v>
      </c>
      <c r="R325" s="67">
        <v>1.9300000000000001E-2</v>
      </c>
      <c r="S325" s="67">
        <v>4.4999999999999997E-3</v>
      </c>
      <c r="T325" s="67">
        <v>5.0000000000000001E-4</v>
      </c>
    </row>
    <row r="326" spans="1:20">
      <c r="A326" t="s">
        <v>1257</v>
      </c>
      <c r="B326" t="s">
        <v>1258</v>
      </c>
      <c r="C326" t="s">
        <v>99</v>
      </c>
      <c r="D326" t="s">
        <v>122</v>
      </c>
      <c r="E326" t="s">
        <v>1259</v>
      </c>
      <c r="F326" t="s">
        <v>808</v>
      </c>
      <c r="G326" t="s">
        <v>771</v>
      </c>
      <c r="H326" t="s">
        <v>149</v>
      </c>
      <c r="I326" t="s">
        <v>417</v>
      </c>
      <c r="J326" s="66">
        <v>0.5</v>
      </c>
      <c r="K326" t="s">
        <v>101</v>
      </c>
      <c r="L326" s="67">
        <v>3.9E-2</v>
      </c>
      <c r="M326" s="67">
        <v>1.1299999999999999E-2</v>
      </c>
      <c r="N326" s="66">
        <v>2921.26</v>
      </c>
      <c r="O326" s="66">
        <v>101.38</v>
      </c>
      <c r="P326" s="66">
        <v>0</v>
      </c>
      <c r="Q326" s="66">
        <v>2.9615733880000001</v>
      </c>
      <c r="R326" s="67">
        <v>0</v>
      </c>
      <c r="S326" s="67">
        <v>0</v>
      </c>
      <c r="T326" s="67">
        <v>0</v>
      </c>
    </row>
    <row r="327" spans="1:20">
      <c r="A327" t="s">
        <v>1260</v>
      </c>
      <c r="B327" t="s">
        <v>1261</v>
      </c>
      <c r="C327" t="s">
        <v>99</v>
      </c>
      <c r="D327" t="s">
        <v>122</v>
      </c>
      <c r="E327" t="s">
        <v>1259</v>
      </c>
      <c r="F327" t="s">
        <v>808</v>
      </c>
      <c r="G327" t="s">
        <v>771</v>
      </c>
      <c r="H327" t="s">
        <v>149</v>
      </c>
      <c r="I327" t="s">
        <v>417</v>
      </c>
      <c r="J327" s="66">
        <v>4.22</v>
      </c>
      <c r="K327" t="s">
        <v>101</v>
      </c>
      <c r="L327" s="67">
        <v>2.4E-2</v>
      </c>
      <c r="M327" s="67">
        <v>1.7100000000000001E-2</v>
      </c>
      <c r="N327" s="66">
        <v>6870.12</v>
      </c>
      <c r="O327" s="66">
        <v>104.2</v>
      </c>
      <c r="P327" s="66">
        <v>0</v>
      </c>
      <c r="Q327" s="66">
        <v>7.1586650399999998</v>
      </c>
      <c r="R327" s="67">
        <v>0</v>
      </c>
      <c r="S327" s="67">
        <v>0</v>
      </c>
      <c r="T327" s="67">
        <v>0</v>
      </c>
    </row>
    <row r="328" spans="1:20">
      <c r="A328" t="s">
        <v>1262</v>
      </c>
      <c r="B328" t="s">
        <v>1263</v>
      </c>
      <c r="C328" t="s">
        <v>99</v>
      </c>
      <c r="D328" t="s">
        <v>122</v>
      </c>
      <c r="E328" t="s">
        <v>1259</v>
      </c>
      <c r="F328" t="s">
        <v>808</v>
      </c>
      <c r="G328" t="s">
        <v>771</v>
      </c>
      <c r="H328" t="s">
        <v>149</v>
      </c>
      <c r="I328" t="s">
        <v>417</v>
      </c>
      <c r="J328" s="66">
        <v>2.34</v>
      </c>
      <c r="K328" t="s">
        <v>101</v>
      </c>
      <c r="L328" s="67">
        <v>2.75E-2</v>
      </c>
      <c r="M328" s="67">
        <v>1.2500000000000001E-2</v>
      </c>
      <c r="N328" s="66">
        <v>8378</v>
      </c>
      <c r="O328" s="66">
        <v>103.52</v>
      </c>
      <c r="P328" s="66">
        <v>0</v>
      </c>
      <c r="Q328" s="66">
        <v>8.6729056</v>
      </c>
      <c r="R328" s="67">
        <v>0</v>
      </c>
      <c r="S328" s="67">
        <v>0</v>
      </c>
      <c r="T328" s="67">
        <v>0</v>
      </c>
    </row>
    <row r="329" spans="1:20">
      <c r="A329" t="s">
        <v>1264</v>
      </c>
      <c r="B329" t="s">
        <v>1265</v>
      </c>
      <c r="C329" t="s">
        <v>99</v>
      </c>
      <c r="D329" t="s">
        <v>122</v>
      </c>
      <c r="E329" t="s">
        <v>780</v>
      </c>
      <c r="F329" t="s">
        <v>557</v>
      </c>
      <c r="G329" t="s">
        <v>771</v>
      </c>
      <c r="H329" t="s">
        <v>149</v>
      </c>
      <c r="I329" t="s">
        <v>417</v>
      </c>
      <c r="J329" s="66">
        <v>1.87</v>
      </c>
      <c r="K329" t="s">
        <v>101</v>
      </c>
      <c r="L329" s="67">
        <v>4.2000000000000003E-2</v>
      </c>
      <c r="M329" s="67">
        <v>1.2999999999999999E-2</v>
      </c>
      <c r="N329" s="66">
        <v>3480323.47</v>
      </c>
      <c r="O329" s="66">
        <v>107.15</v>
      </c>
      <c r="P329" s="66">
        <v>0</v>
      </c>
      <c r="Q329" s="66">
        <v>3729.166598105</v>
      </c>
      <c r="R329" s="67">
        <v>8.0000000000000002E-3</v>
      </c>
      <c r="S329" s="67">
        <v>1.4E-3</v>
      </c>
      <c r="T329" s="67">
        <v>2.0000000000000001E-4</v>
      </c>
    </row>
    <row r="330" spans="1:20">
      <c r="A330" t="s">
        <v>1266</v>
      </c>
      <c r="B330" t="s">
        <v>1267</v>
      </c>
      <c r="C330" t="s">
        <v>99</v>
      </c>
      <c r="D330" t="s">
        <v>122</v>
      </c>
      <c r="E330" t="s">
        <v>1268</v>
      </c>
      <c r="F330" t="s">
        <v>808</v>
      </c>
      <c r="G330" t="s">
        <v>788</v>
      </c>
      <c r="H330" t="s">
        <v>210</v>
      </c>
      <c r="I330" t="s">
        <v>417</v>
      </c>
      <c r="J330" s="66">
        <v>1.47</v>
      </c>
      <c r="K330" t="s">
        <v>101</v>
      </c>
      <c r="L330" s="67">
        <v>4.2000000000000003E-2</v>
      </c>
      <c r="M330" s="67">
        <v>1.09E-2</v>
      </c>
      <c r="N330" s="66">
        <v>1164614.72</v>
      </c>
      <c r="O330" s="66">
        <v>105.66</v>
      </c>
      <c r="P330" s="66">
        <v>0</v>
      </c>
      <c r="Q330" s="66">
        <v>1230.531913152</v>
      </c>
      <c r="R330" s="67">
        <v>4.4000000000000003E-3</v>
      </c>
      <c r="S330" s="67">
        <v>5.0000000000000001E-4</v>
      </c>
      <c r="T330" s="67">
        <v>1E-4</v>
      </c>
    </row>
    <row r="331" spans="1:20">
      <c r="A331" t="s">
        <v>1269</v>
      </c>
      <c r="B331" t="s">
        <v>1270</v>
      </c>
      <c r="C331" t="s">
        <v>99</v>
      </c>
      <c r="D331" t="s">
        <v>122</v>
      </c>
      <c r="E331" t="s">
        <v>1268</v>
      </c>
      <c r="F331" t="s">
        <v>808</v>
      </c>
      <c r="G331" t="s">
        <v>788</v>
      </c>
      <c r="H331" t="s">
        <v>210</v>
      </c>
      <c r="I331" t="s">
        <v>417</v>
      </c>
      <c r="J331" s="66">
        <v>2.31</v>
      </c>
      <c r="K331" t="s">
        <v>101</v>
      </c>
      <c r="L331" s="67">
        <v>3.4200000000000001E-2</v>
      </c>
      <c r="M331" s="67">
        <v>1.24E-2</v>
      </c>
      <c r="N331" s="66">
        <v>7154912.2999999998</v>
      </c>
      <c r="O331" s="66">
        <v>105.69</v>
      </c>
      <c r="P331" s="66">
        <v>0</v>
      </c>
      <c r="Q331" s="66">
        <v>7562.0268098699999</v>
      </c>
      <c r="R331" s="67">
        <v>2.1399999999999999E-2</v>
      </c>
      <c r="S331" s="67">
        <v>2.8999999999999998E-3</v>
      </c>
      <c r="T331" s="67">
        <v>2.9999999999999997E-4</v>
      </c>
    </row>
    <row r="332" spans="1:20">
      <c r="A332" t="s">
        <v>1271</v>
      </c>
      <c r="B332" t="s">
        <v>1272</v>
      </c>
      <c r="C332" t="s">
        <v>99</v>
      </c>
      <c r="D332" t="s">
        <v>122</v>
      </c>
      <c r="E332" t="s">
        <v>734</v>
      </c>
      <c r="F332" t="s">
        <v>477</v>
      </c>
      <c r="G332" t="s">
        <v>788</v>
      </c>
      <c r="H332" t="s">
        <v>210</v>
      </c>
      <c r="I332" t="s">
        <v>990</v>
      </c>
      <c r="J332" s="66">
        <v>4.16</v>
      </c>
      <c r="K332" t="s">
        <v>101</v>
      </c>
      <c r="L332" s="67">
        <v>4.9000000000000002E-2</v>
      </c>
      <c r="M332" s="67">
        <v>1.6400000000000001E-2</v>
      </c>
      <c r="N332" s="66">
        <v>10253.64</v>
      </c>
      <c r="O332" s="66">
        <v>114</v>
      </c>
      <c r="P332" s="66">
        <v>0.93137000000000003</v>
      </c>
      <c r="Q332" s="66">
        <v>12.6205196</v>
      </c>
      <c r="R332" s="67">
        <v>0</v>
      </c>
      <c r="S332" s="67">
        <v>0</v>
      </c>
      <c r="T332" s="67">
        <v>0</v>
      </c>
    </row>
    <row r="333" spans="1:20">
      <c r="A333" t="s">
        <v>1273</v>
      </c>
      <c r="B333" t="s">
        <v>1274</v>
      </c>
      <c r="C333" t="s">
        <v>99</v>
      </c>
      <c r="D333" t="s">
        <v>122</v>
      </c>
      <c r="E333" t="s">
        <v>1275</v>
      </c>
      <c r="F333" t="s">
        <v>808</v>
      </c>
      <c r="G333" t="s">
        <v>788</v>
      </c>
      <c r="H333" t="s">
        <v>210</v>
      </c>
      <c r="I333" t="s">
        <v>417</v>
      </c>
      <c r="J333" s="66">
        <v>2.02</v>
      </c>
      <c r="K333" t="s">
        <v>101</v>
      </c>
      <c r="L333" s="67">
        <v>4.2000000000000003E-2</v>
      </c>
      <c r="M333" s="67">
        <v>1.41E-2</v>
      </c>
      <c r="N333" s="66">
        <v>789298.21</v>
      </c>
      <c r="O333" s="66">
        <v>107.4</v>
      </c>
      <c r="P333" s="66">
        <v>0</v>
      </c>
      <c r="Q333" s="66">
        <v>847.70627753999997</v>
      </c>
      <c r="R333" s="67">
        <v>1.6000000000000001E-3</v>
      </c>
      <c r="S333" s="67">
        <v>2.9999999999999997E-4</v>
      </c>
      <c r="T333" s="67">
        <v>0</v>
      </c>
    </row>
    <row r="334" spans="1:20">
      <c r="A334" t="s">
        <v>1276</v>
      </c>
      <c r="B334" t="s">
        <v>1277</v>
      </c>
      <c r="C334" t="s">
        <v>99</v>
      </c>
      <c r="D334" t="s">
        <v>122</v>
      </c>
      <c r="E334" t="s">
        <v>1275</v>
      </c>
      <c r="F334" t="s">
        <v>808</v>
      </c>
      <c r="G334" t="s">
        <v>788</v>
      </c>
      <c r="H334" t="s">
        <v>210</v>
      </c>
      <c r="I334" t="s">
        <v>265</v>
      </c>
      <c r="J334" s="66">
        <v>3.55</v>
      </c>
      <c r="K334" t="s">
        <v>101</v>
      </c>
      <c r="L334" s="67">
        <v>4.2999999999999997E-2</v>
      </c>
      <c r="M334" s="67">
        <v>1.61E-2</v>
      </c>
      <c r="N334" s="66">
        <v>6706717.5599999996</v>
      </c>
      <c r="O334" s="66">
        <v>110.66</v>
      </c>
      <c r="P334" s="66">
        <v>0</v>
      </c>
      <c r="Q334" s="66">
        <v>7421.6536518960002</v>
      </c>
      <c r="R334" s="67">
        <v>5.8999999999999999E-3</v>
      </c>
      <c r="S334" s="67">
        <v>2.8E-3</v>
      </c>
      <c r="T334" s="67">
        <v>2.9999999999999997E-4</v>
      </c>
    </row>
    <row r="335" spans="1:20">
      <c r="A335" t="s">
        <v>1278</v>
      </c>
      <c r="B335" t="s">
        <v>1279</v>
      </c>
      <c r="C335" t="s">
        <v>99</v>
      </c>
      <c r="D335" t="s">
        <v>122</v>
      </c>
      <c r="E335" t="s">
        <v>1280</v>
      </c>
      <c r="F335" t="s">
        <v>450</v>
      </c>
      <c r="G335" t="s">
        <v>771</v>
      </c>
      <c r="H335" t="s">
        <v>149</v>
      </c>
      <c r="I335" t="s">
        <v>425</v>
      </c>
      <c r="J335" s="66">
        <v>1.24</v>
      </c>
      <c r="K335" t="s">
        <v>101</v>
      </c>
      <c r="L335" s="67">
        <v>2.75E-2</v>
      </c>
      <c r="M335" s="67">
        <v>8.0000000000000004E-4</v>
      </c>
      <c r="N335" s="66">
        <v>895239.94</v>
      </c>
      <c r="O335" s="66">
        <v>104.02</v>
      </c>
      <c r="P335" s="66">
        <v>0</v>
      </c>
      <c r="Q335" s="66">
        <v>931.22858558799999</v>
      </c>
      <c r="R335" s="67">
        <v>2.86E-2</v>
      </c>
      <c r="S335" s="67">
        <v>4.0000000000000002E-4</v>
      </c>
      <c r="T335" s="67">
        <v>0</v>
      </c>
    </row>
    <row r="336" spans="1:20">
      <c r="A336" t="s">
        <v>1281</v>
      </c>
      <c r="B336" t="s">
        <v>1282</v>
      </c>
      <c r="C336" t="s">
        <v>99</v>
      </c>
      <c r="D336" t="s">
        <v>122</v>
      </c>
      <c r="E336" t="s">
        <v>747</v>
      </c>
      <c r="F336" t="s">
        <v>481</v>
      </c>
      <c r="G336" t="s">
        <v>788</v>
      </c>
      <c r="H336" t="s">
        <v>210</v>
      </c>
      <c r="I336" t="s">
        <v>1283</v>
      </c>
      <c r="J336" s="66">
        <v>2.1800000000000002</v>
      </c>
      <c r="K336" t="s">
        <v>101</v>
      </c>
      <c r="L336" s="67">
        <v>3.85E-2</v>
      </c>
      <c r="M336" s="67">
        <v>6.3E-3</v>
      </c>
      <c r="N336" s="66">
        <v>3011110</v>
      </c>
      <c r="O336" s="66">
        <v>108.13</v>
      </c>
      <c r="P336" s="66">
        <v>0</v>
      </c>
      <c r="Q336" s="66">
        <v>3255.913243</v>
      </c>
      <c r="R336" s="67">
        <v>2.4299999999999999E-2</v>
      </c>
      <c r="S336" s="67">
        <v>1.1999999999999999E-3</v>
      </c>
      <c r="T336" s="67">
        <v>1E-4</v>
      </c>
    </row>
    <row r="337" spans="1:20">
      <c r="A337" t="s">
        <v>1284</v>
      </c>
      <c r="B337" t="s">
        <v>1285</v>
      </c>
      <c r="C337" t="s">
        <v>99</v>
      </c>
      <c r="D337" t="s">
        <v>122</v>
      </c>
      <c r="E337" t="s">
        <v>1286</v>
      </c>
      <c r="F337" t="s">
        <v>557</v>
      </c>
      <c r="G337" t="s">
        <v>788</v>
      </c>
      <c r="H337" t="s">
        <v>210</v>
      </c>
      <c r="I337" t="s">
        <v>417</v>
      </c>
      <c r="J337" s="66">
        <v>2.5099999999999998</v>
      </c>
      <c r="K337" t="s">
        <v>101</v>
      </c>
      <c r="L337" s="67">
        <v>0.05</v>
      </c>
      <c r="M337" s="67">
        <v>4.2700000000000002E-2</v>
      </c>
      <c r="N337" s="66">
        <v>265330</v>
      </c>
      <c r="O337" s="66">
        <v>103.19</v>
      </c>
      <c r="P337" s="66">
        <v>0</v>
      </c>
      <c r="Q337" s="66">
        <v>273.79402700000003</v>
      </c>
      <c r="R337" s="67">
        <v>1.1999999999999999E-3</v>
      </c>
      <c r="S337" s="67">
        <v>1E-4</v>
      </c>
      <c r="T337" s="67">
        <v>0</v>
      </c>
    </row>
    <row r="338" spans="1:20">
      <c r="A338" t="s">
        <v>1287</v>
      </c>
      <c r="B338" t="s">
        <v>1288</v>
      </c>
      <c r="C338" t="s">
        <v>99</v>
      </c>
      <c r="D338" t="s">
        <v>122</v>
      </c>
      <c r="E338" t="s">
        <v>1289</v>
      </c>
      <c r="F338" t="s">
        <v>557</v>
      </c>
      <c r="G338" t="s">
        <v>771</v>
      </c>
      <c r="H338" t="s">
        <v>149</v>
      </c>
      <c r="I338" t="s">
        <v>417</v>
      </c>
      <c r="J338" s="66">
        <v>2.09</v>
      </c>
      <c r="K338" t="s">
        <v>101</v>
      </c>
      <c r="L338" s="67">
        <v>5.5500000000000001E-2</v>
      </c>
      <c r="M338" s="67">
        <v>6.7199999999999996E-2</v>
      </c>
      <c r="N338" s="66">
        <v>445068.99</v>
      </c>
      <c r="O338" s="66">
        <v>98.99</v>
      </c>
      <c r="P338" s="66">
        <v>0</v>
      </c>
      <c r="Q338" s="66">
        <v>440.573793201</v>
      </c>
      <c r="R338" s="67">
        <v>1E-3</v>
      </c>
      <c r="S338" s="67">
        <v>2.0000000000000001E-4</v>
      </c>
      <c r="T338" s="67">
        <v>0</v>
      </c>
    </row>
    <row r="339" spans="1:20">
      <c r="A339" t="s">
        <v>1290</v>
      </c>
      <c r="B339" t="s">
        <v>1291</v>
      </c>
      <c r="C339" t="s">
        <v>99</v>
      </c>
      <c r="D339" t="s">
        <v>122</v>
      </c>
      <c r="E339" t="s">
        <v>1292</v>
      </c>
      <c r="F339" t="s">
        <v>609</v>
      </c>
      <c r="G339" t="s">
        <v>771</v>
      </c>
      <c r="H339" t="s">
        <v>149</v>
      </c>
      <c r="I339" t="s">
        <v>1091</v>
      </c>
      <c r="J339" s="66">
        <v>1.39</v>
      </c>
      <c r="K339" t="s">
        <v>101</v>
      </c>
      <c r="L339" s="67">
        <v>3.5000000000000003E-2</v>
      </c>
      <c r="M339" s="67">
        <v>1.1299999999999999E-2</v>
      </c>
      <c r="N339" s="66">
        <v>546466.5</v>
      </c>
      <c r="O339" s="66">
        <v>103.61</v>
      </c>
      <c r="P339" s="66">
        <v>0</v>
      </c>
      <c r="Q339" s="66">
        <v>566.19394064999994</v>
      </c>
      <c r="R339" s="67">
        <v>1.8200000000000001E-2</v>
      </c>
      <c r="S339" s="67">
        <v>2.0000000000000001E-4</v>
      </c>
      <c r="T339" s="67">
        <v>0</v>
      </c>
    </row>
    <row r="340" spans="1:20">
      <c r="A340" t="s">
        <v>1293</v>
      </c>
      <c r="B340" t="s">
        <v>1294</v>
      </c>
      <c r="C340" t="s">
        <v>99</v>
      </c>
      <c r="D340" t="s">
        <v>122</v>
      </c>
      <c r="E340" t="s">
        <v>1295</v>
      </c>
      <c r="F340" t="s">
        <v>477</v>
      </c>
      <c r="G340" t="s">
        <v>771</v>
      </c>
      <c r="H340" t="s">
        <v>149</v>
      </c>
      <c r="I340" t="s">
        <v>417</v>
      </c>
      <c r="J340" s="66">
        <v>1.37</v>
      </c>
      <c r="K340" t="s">
        <v>101</v>
      </c>
      <c r="L340" s="67">
        <v>3.85E-2</v>
      </c>
      <c r="M340" s="67">
        <v>1.03E-2</v>
      </c>
      <c r="N340" s="66">
        <v>3829.25</v>
      </c>
      <c r="O340" s="66">
        <v>104.86</v>
      </c>
      <c r="P340" s="66">
        <v>0</v>
      </c>
      <c r="Q340" s="66">
        <v>4.0153515500000001</v>
      </c>
      <c r="R340" s="67">
        <v>0</v>
      </c>
      <c r="S340" s="67">
        <v>0</v>
      </c>
      <c r="T340" s="67">
        <v>0</v>
      </c>
    </row>
    <row r="341" spans="1:20">
      <c r="A341" t="s">
        <v>1296</v>
      </c>
      <c r="B341" t="s">
        <v>1297</v>
      </c>
      <c r="C341" t="s">
        <v>99</v>
      </c>
      <c r="D341" t="s">
        <v>122</v>
      </c>
      <c r="E341" t="s">
        <v>1298</v>
      </c>
      <c r="F341" t="s">
        <v>848</v>
      </c>
      <c r="G341" t="s">
        <v>788</v>
      </c>
      <c r="H341" t="s">
        <v>210</v>
      </c>
      <c r="I341" t="s">
        <v>417</v>
      </c>
      <c r="J341" s="66">
        <v>1.69</v>
      </c>
      <c r="K341" t="s">
        <v>101</v>
      </c>
      <c r="L341" s="67">
        <v>4.1000000000000002E-2</v>
      </c>
      <c r="M341" s="67">
        <v>6.3E-3</v>
      </c>
      <c r="N341" s="66">
        <v>731168.91</v>
      </c>
      <c r="O341" s="66">
        <v>107.37</v>
      </c>
      <c r="P341" s="66">
        <v>0</v>
      </c>
      <c r="Q341" s="66">
        <v>785.056058667</v>
      </c>
      <c r="R341" s="67">
        <v>1.6999999999999999E-3</v>
      </c>
      <c r="S341" s="67">
        <v>2.9999999999999997E-4</v>
      </c>
      <c r="T341" s="67">
        <v>0</v>
      </c>
    </row>
    <row r="342" spans="1:20">
      <c r="A342" t="s">
        <v>1299</v>
      </c>
      <c r="B342" t="s">
        <v>1300</v>
      </c>
      <c r="C342" t="s">
        <v>99</v>
      </c>
      <c r="D342" t="s">
        <v>122</v>
      </c>
      <c r="E342" t="s">
        <v>1298</v>
      </c>
      <c r="F342" t="s">
        <v>848</v>
      </c>
      <c r="G342" t="s">
        <v>788</v>
      </c>
      <c r="H342" t="s">
        <v>210</v>
      </c>
      <c r="I342" t="s">
        <v>525</v>
      </c>
      <c r="J342" s="66">
        <v>2.95</v>
      </c>
      <c r="K342" t="s">
        <v>101</v>
      </c>
      <c r="L342" s="67">
        <v>3.3500000000000002E-2</v>
      </c>
      <c r="M342" s="67">
        <v>9.2999999999999992E-3</v>
      </c>
      <c r="N342" s="66">
        <v>2832662.7</v>
      </c>
      <c r="O342" s="66">
        <v>107.18</v>
      </c>
      <c r="P342" s="66">
        <v>0</v>
      </c>
      <c r="Q342" s="66">
        <v>3036.04788186</v>
      </c>
      <c r="R342" s="67">
        <v>5.7000000000000002E-3</v>
      </c>
      <c r="S342" s="67">
        <v>1.1999999999999999E-3</v>
      </c>
      <c r="T342" s="67">
        <v>1E-4</v>
      </c>
    </row>
    <row r="343" spans="1:20">
      <c r="A343" t="s">
        <v>1301</v>
      </c>
      <c r="B343" t="s">
        <v>1302</v>
      </c>
      <c r="C343" t="s">
        <v>99</v>
      </c>
      <c r="D343" t="s">
        <v>122</v>
      </c>
      <c r="E343" t="s">
        <v>1298</v>
      </c>
      <c r="F343" t="s">
        <v>848</v>
      </c>
      <c r="G343" t="s">
        <v>788</v>
      </c>
      <c r="H343" t="s">
        <v>210</v>
      </c>
      <c r="I343" t="s">
        <v>1303</v>
      </c>
      <c r="J343" s="66">
        <v>6.28</v>
      </c>
      <c r="K343" t="s">
        <v>101</v>
      </c>
      <c r="L343" s="67">
        <v>2.7400000000000001E-2</v>
      </c>
      <c r="M343" s="67">
        <v>2.5100000000000001E-2</v>
      </c>
      <c r="N343" s="66">
        <v>8726684</v>
      </c>
      <c r="O343" s="66">
        <v>102.75</v>
      </c>
      <c r="P343" s="66">
        <v>0</v>
      </c>
      <c r="Q343" s="66">
        <v>8966.6678100000008</v>
      </c>
      <c r="R343" s="67">
        <v>1.1599999999999999E-2</v>
      </c>
      <c r="S343" s="67">
        <v>3.3999999999999998E-3</v>
      </c>
      <c r="T343" s="67">
        <v>4.0000000000000002E-4</v>
      </c>
    </row>
    <row r="344" spans="1:20">
      <c r="A344" t="s">
        <v>1304</v>
      </c>
      <c r="B344" t="s">
        <v>1305</v>
      </c>
      <c r="C344" t="s">
        <v>99</v>
      </c>
      <c r="D344" t="s">
        <v>122</v>
      </c>
      <c r="E344" t="s">
        <v>1298</v>
      </c>
      <c r="F344" t="s">
        <v>848</v>
      </c>
      <c r="G344" t="s">
        <v>788</v>
      </c>
      <c r="H344" t="s">
        <v>210</v>
      </c>
      <c r="I344" t="s">
        <v>525</v>
      </c>
      <c r="J344" s="66">
        <v>4.24</v>
      </c>
      <c r="K344" t="s">
        <v>101</v>
      </c>
      <c r="L344" s="67">
        <v>2.1999999999999999E-2</v>
      </c>
      <c r="M344" s="67">
        <v>1.9099999999999999E-2</v>
      </c>
      <c r="N344" s="66">
        <v>1760154</v>
      </c>
      <c r="O344" s="66">
        <v>101.83</v>
      </c>
      <c r="P344" s="66">
        <v>0</v>
      </c>
      <c r="Q344" s="66">
        <v>1792.3648181999999</v>
      </c>
      <c r="R344" s="67">
        <v>1.1999999999999999E-3</v>
      </c>
      <c r="S344" s="67">
        <v>6.9999999999999999E-4</v>
      </c>
      <c r="T344" s="67">
        <v>1E-4</v>
      </c>
    </row>
    <row r="345" spans="1:20">
      <c r="A345" t="s">
        <v>1306</v>
      </c>
      <c r="B345" t="s">
        <v>1307</v>
      </c>
      <c r="C345" t="s">
        <v>99</v>
      </c>
      <c r="D345" t="s">
        <v>122</v>
      </c>
      <c r="E345" t="s">
        <v>1308</v>
      </c>
      <c r="F345" t="s">
        <v>848</v>
      </c>
      <c r="G345" t="s">
        <v>788</v>
      </c>
      <c r="H345" t="s">
        <v>210</v>
      </c>
      <c r="I345" t="s">
        <v>729</v>
      </c>
      <c r="J345" s="66">
        <v>3.18</v>
      </c>
      <c r="K345" t="s">
        <v>101</v>
      </c>
      <c r="L345" s="67">
        <v>2.63E-2</v>
      </c>
      <c r="M345" s="67">
        <v>2.07E-2</v>
      </c>
      <c r="N345" s="66">
        <v>2500000</v>
      </c>
      <c r="O345" s="66">
        <v>102.91</v>
      </c>
      <c r="P345" s="66">
        <v>0</v>
      </c>
      <c r="Q345" s="66">
        <v>2572.75</v>
      </c>
      <c r="R345" s="67">
        <v>2.6100000000000002E-2</v>
      </c>
      <c r="S345" s="67">
        <v>1E-3</v>
      </c>
      <c r="T345" s="67">
        <v>1E-4</v>
      </c>
    </row>
    <row r="346" spans="1:20">
      <c r="A346" t="s">
        <v>1309</v>
      </c>
      <c r="B346" t="s">
        <v>1310</v>
      </c>
      <c r="C346" t="s">
        <v>99</v>
      </c>
      <c r="D346" t="s">
        <v>122</v>
      </c>
      <c r="E346" t="s">
        <v>1311</v>
      </c>
      <c r="F346" t="s">
        <v>477</v>
      </c>
      <c r="G346" t="s">
        <v>771</v>
      </c>
      <c r="H346" t="s">
        <v>149</v>
      </c>
      <c r="I346" t="s">
        <v>417</v>
      </c>
      <c r="J346" s="66">
        <v>4.1900000000000004</v>
      </c>
      <c r="K346" t="s">
        <v>101</v>
      </c>
      <c r="L346" s="67">
        <v>2.8000000000000001E-2</v>
      </c>
      <c r="M346" s="67">
        <v>1.67E-2</v>
      </c>
      <c r="N346" s="66">
        <v>3509</v>
      </c>
      <c r="O346" s="66">
        <v>105.52</v>
      </c>
      <c r="P346" s="66">
        <v>0</v>
      </c>
      <c r="Q346" s="66">
        <v>3.7026968</v>
      </c>
      <c r="R346" s="67">
        <v>0</v>
      </c>
      <c r="S346" s="67">
        <v>0</v>
      </c>
      <c r="T346" s="67">
        <v>0</v>
      </c>
    </row>
    <row r="347" spans="1:20">
      <c r="A347" t="s">
        <v>1312</v>
      </c>
      <c r="B347" t="s">
        <v>1313</v>
      </c>
      <c r="C347" t="s">
        <v>99</v>
      </c>
      <c r="D347" t="s">
        <v>122</v>
      </c>
      <c r="E347" t="s">
        <v>1311</v>
      </c>
      <c r="F347" t="s">
        <v>477</v>
      </c>
      <c r="G347" t="s">
        <v>771</v>
      </c>
      <c r="H347" t="s">
        <v>149</v>
      </c>
      <c r="I347" t="s">
        <v>417</v>
      </c>
      <c r="J347" s="66">
        <v>5.79</v>
      </c>
      <c r="K347" t="s">
        <v>101</v>
      </c>
      <c r="L347" s="67">
        <v>3.04E-2</v>
      </c>
      <c r="M347" s="67">
        <v>2.0899999999999998E-2</v>
      </c>
      <c r="N347" s="66">
        <v>13395</v>
      </c>
      <c r="O347" s="66">
        <v>106.4</v>
      </c>
      <c r="P347" s="66">
        <v>0</v>
      </c>
      <c r="Q347" s="66">
        <v>14.252280000000001</v>
      </c>
      <c r="R347" s="67">
        <v>0</v>
      </c>
      <c r="S347" s="67">
        <v>0</v>
      </c>
      <c r="T347" s="67">
        <v>0</v>
      </c>
    </row>
    <row r="348" spans="1:20">
      <c r="A348" t="s">
        <v>1314</v>
      </c>
      <c r="B348" t="s">
        <v>1315</v>
      </c>
      <c r="C348" t="s">
        <v>99</v>
      </c>
      <c r="D348" t="s">
        <v>122</v>
      </c>
      <c r="E348" t="s">
        <v>829</v>
      </c>
      <c r="F348" t="s">
        <v>477</v>
      </c>
      <c r="G348" t="s">
        <v>771</v>
      </c>
      <c r="H348" t="s">
        <v>149</v>
      </c>
      <c r="I348" t="s">
        <v>783</v>
      </c>
      <c r="J348" s="66">
        <v>2.13</v>
      </c>
      <c r="K348" t="s">
        <v>101</v>
      </c>
      <c r="L348" s="67">
        <v>7.0499999999999993E-2</v>
      </c>
      <c r="M348" s="67">
        <v>1.47E-2</v>
      </c>
      <c r="N348" s="66">
        <v>7995.08</v>
      </c>
      <c r="O348" s="66">
        <v>114</v>
      </c>
      <c r="P348" s="66">
        <v>0</v>
      </c>
      <c r="Q348" s="66">
        <v>9.1143912</v>
      </c>
      <c r="R348" s="67">
        <v>0</v>
      </c>
      <c r="S348" s="67">
        <v>0</v>
      </c>
      <c r="T348" s="67">
        <v>0</v>
      </c>
    </row>
    <row r="349" spans="1:20">
      <c r="A349" t="s">
        <v>1316</v>
      </c>
      <c r="B349" t="s">
        <v>1317</v>
      </c>
      <c r="C349" t="s">
        <v>99</v>
      </c>
      <c r="D349" t="s">
        <v>122</v>
      </c>
      <c r="E349" t="s">
        <v>829</v>
      </c>
      <c r="F349" t="s">
        <v>477</v>
      </c>
      <c r="G349" t="s">
        <v>771</v>
      </c>
      <c r="H349" t="s">
        <v>149</v>
      </c>
      <c r="I349" t="s">
        <v>624</v>
      </c>
      <c r="J349" s="66">
        <v>5.18</v>
      </c>
      <c r="K349" t="s">
        <v>101</v>
      </c>
      <c r="L349" s="67">
        <v>3.95E-2</v>
      </c>
      <c r="M349" s="67">
        <v>2.3E-2</v>
      </c>
      <c r="N349" s="66">
        <v>629002.77</v>
      </c>
      <c r="O349" s="66">
        <v>109.85</v>
      </c>
      <c r="P349" s="66">
        <v>0</v>
      </c>
      <c r="Q349" s="66">
        <v>690.95954284499999</v>
      </c>
      <c r="R349" s="67">
        <v>4.0000000000000002E-4</v>
      </c>
      <c r="S349" s="67">
        <v>2.9999999999999997E-4</v>
      </c>
      <c r="T349" s="67">
        <v>0</v>
      </c>
    </row>
    <row r="350" spans="1:20">
      <c r="A350" t="s">
        <v>1318</v>
      </c>
      <c r="B350" t="s">
        <v>1319</v>
      </c>
      <c r="C350" t="s">
        <v>99</v>
      </c>
      <c r="D350" t="s">
        <v>122</v>
      </c>
      <c r="E350" t="s">
        <v>1320</v>
      </c>
      <c r="F350" t="s">
        <v>557</v>
      </c>
      <c r="G350" t="s">
        <v>788</v>
      </c>
      <c r="H350" t="s">
        <v>210</v>
      </c>
      <c r="I350" t="s">
        <v>417</v>
      </c>
      <c r="J350" s="66">
        <v>1.3</v>
      </c>
      <c r="K350" t="s">
        <v>101</v>
      </c>
      <c r="L350" s="67">
        <v>4.65E-2</v>
      </c>
      <c r="M350" s="67">
        <v>4.1200000000000001E-2</v>
      </c>
      <c r="N350" s="66">
        <v>1862063.42</v>
      </c>
      <c r="O350" s="66">
        <v>101.5</v>
      </c>
      <c r="P350" s="66">
        <v>0</v>
      </c>
      <c r="Q350" s="66">
        <v>1889.9943713</v>
      </c>
      <c r="R350" s="67">
        <v>7.7000000000000002E-3</v>
      </c>
      <c r="S350" s="67">
        <v>6.9999999999999999E-4</v>
      </c>
      <c r="T350" s="67">
        <v>1E-4</v>
      </c>
    </row>
    <row r="351" spans="1:20">
      <c r="A351" t="s">
        <v>1321</v>
      </c>
      <c r="B351" t="s">
        <v>1322</v>
      </c>
      <c r="C351" t="s">
        <v>99</v>
      </c>
      <c r="D351" t="s">
        <v>122</v>
      </c>
      <c r="E351" t="s">
        <v>1323</v>
      </c>
      <c r="F351" t="s">
        <v>131</v>
      </c>
      <c r="G351" t="s">
        <v>788</v>
      </c>
      <c r="H351" t="s">
        <v>210</v>
      </c>
      <c r="I351" t="s">
        <v>417</v>
      </c>
      <c r="J351" s="66">
        <v>2.79</v>
      </c>
      <c r="K351" t="s">
        <v>101</v>
      </c>
      <c r="L351" s="67">
        <v>3.5499999999999997E-2</v>
      </c>
      <c r="M351" s="67">
        <v>2.1499999999999998E-2</v>
      </c>
      <c r="N351" s="66">
        <v>14928</v>
      </c>
      <c r="O351" s="66">
        <v>104.8</v>
      </c>
      <c r="P351" s="66">
        <v>0</v>
      </c>
      <c r="Q351" s="66">
        <v>15.644544</v>
      </c>
      <c r="R351" s="67">
        <v>0</v>
      </c>
      <c r="S351" s="67">
        <v>0</v>
      </c>
      <c r="T351" s="67">
        <v>0</v>
      </c>
    </row>
    <row r="352" spans="1:20">
      <c r="A352" t="s">
        <v>1324</v>
      </c>
      <c r="B352" t="s">
        <v>1325</v>
      </c>
      <c r="C352" t="s">
        <v>99</v>
      </c>
      <c r="D352" t="s">
        <v>122</v>
      </c>
      <c r="E352" t="s">
        <v>1323</v>
      </c>
      <c r="F352" t="s">
        <v>131</v>
      </c>
      <c r="G352" t="s">
        <v>788</v>
      </c>
      <c r="H352" t="s">
        <v>210</v>
      </c>
      <c r="I352" t="s">
        <v>417</v>
      </c>
      <c r="J352" s="66">
        <v>3.72</v>
      </c>
      <c r="K352" t="s">
        <v>101</v>
      </c>
      <c r="L352" s="67">
        <v>2.5000000000000001E-2</v>
      </c>
      <c r="M352" s="67">
        <v>2.7900000000000001E-2</v>
      </c>
      <c r="N352" s="66">
        <v>4414974</v>
      </c>
      <c r="O352" s="66">
        <v>100.75</v>
      </c>
      <c r="P352" s="66">
        <v>0</v>
      </c>
      <c r="Q352" s="66">
        <v>4448.0863049999998</v>
      </c>
      <c r="R352" s="67">
        <v>3.5999999999999999E-3</v>
      </c>
      <c r="S352" s="67">
        <v>1.6999999999999999E-3</v>
      </c>
      <c r="T352" s="67">
        <v>2.0000000000000001E-4</v>
      </c>
    </row>
    <row r="353" spans="1:20">
      <c r="A353" t="s">
        <v>1326</v>
      </c>
      <c r="B353" t="s">
        <v>1327</v>
      </c>
      <c r="C353" t="s">
        <v>99</v>
      </c>
      <c r="D353" t="s">
        <v>122</v>
      </c>
      <c r="E353" t="s">
        <v>1323</v>
      </c>
      <c r="F353" t="s">
        <v>131</v>
      </c>
      <c r="G353" t="s">
        <v>788</v>
      </c>
      <c r="H353" t="s">
        <v>210</v>
      </c>
      <c r="I353" t="s">
        <v>417</v>
      </c>
      <c r="J353" s="66">
        <v>2.17</v>
      </c>
      <c r="K353" t="s">
        <v>101</v>
      </c>
      <c r="L353" s="67">
        <v>4.1399999999999999E-2</v>
      </c>
      <c r="M353" s="67">
        <v>1.8599999999999998E-2</v>
      </c>
      <c r="N353" s="66">
        <v>11126.82</v>
      </c>
      <c r="O353" s="66">
        <v>106</v>
      </c>
      <c r="P353" s="66">
        <v>0</v>
      </c>
      <c r="Q353" s="66">
        <v>11.7944292</v>
      </c>
      <c r="R353" s="67">
        <v>0</v>
      </c>
      <c r="S353" s="67">
        <v>0</v>
      </c>
      <c r="T353" s="67">
        <v>0</v>
      </c>
    </row>
    <row r="354" spans="1:20">
      <c r="A354" t="s">
        <v>1328</v>
      </c>
      <c r="B354" t="s">
        <v>1329</v>
      </c>
      <c r="C354" t="s">
        <v>99</v>
      </c>
      <c r="D354" t="s">
        <v>122</v>
      </c>
      <c r="E354" t="s">
        <v>1194</v>
      </c>
      <c r="F354" t="s">
        <v>557</v>
      </c>
      <c r="G354" t="s">
        <v>788</v>
      </c>
      <c r="H354" t="s">
        <v>210</v>
      </c>
      <c r="I354" t="s">
        <v>417</v>
      </c>
      <c r="J354" s="66">
        <v>3.11</v>
      </c>
      <c r="K354" t="s">
        <v>101</v>
      </c>
      <c r="L354" s="67">
        <v>5.1499999999999997E-2</v>
      </c>
      <c r="M354" s="67">
        <v>6.6000000000000003E-2</v>
      </c>
      <c r="N354" s="66">
        <v>3271457.63</v>
      </c>
      <c r="O354" s="66">
        <v>95.99</v>
      </c>
      <c r="P354" s="66">
        <v>0</v>
      </c>
      <c r="Q354" s="66">
        <v>3140.2721790370001</v>
      </c>
      <c r="R354" s="67">
        <v>6.4999999999999997E-3</v>
      </c>
      <c r="S354" s="67">
        <v>1.1999999999999999E-3</v>
      </c>
      <c r="T354" s="67">
        <v>1E-4</v>
      </c>
    </row>
    <row r="355" spans="1:20">
      <c r="A355" t="s">
        <v>1330</v>
      </c>
      <c r="B355" t="s">
        <v>1331</v>
      </c>
      <c r="C355" t="s">
        <v>99</v>
      </c>
      <c r="D355" t="s">
        <v>122</v>
      </c>
      <c r="E355" t="s">
        <v>1332</v>
      </c>
      <c r="F355" t="s">
        <v>799</v>
      </c>
      <c r="G355" t="s">
        <v>788</v>
      </c>
      <c r="H355" t="s">
        <v>210</v>
      </c>
      <c r="I355" t="s">
        <v>588</v>
      </c>
      <c r="J355" s="66">
        <v>1.37</v>
      </c>
      <c r="K355" t="s">
        <v>101</v>
      </c>
      <c r="L355" s="67">
        <v>0.02</v>
      </c>
      <c r="M355" s="67">
        <v>5.4000000000000003E-3</v>
      </c>
      <c r="N355" s="66">
        <v>1772658</v>
      </c>
      <c r="O355" s="66">
        <v>102</v>
      </c>
      <c r="P355" s="66">
        <v>8.8632899999999992</v>
      </c>
      <c r="Q355" s="66">
        <v>1816.9744499999999</v>
      </c>
      <c r="R355" s="67">
        <v>5.3E-3</v>
      </c>
      <c r="S355" s="67">
        <v>6.9999999999999999E-4</v>
      </c>
      <c r="T355" s="67">
        <v>1E-4</v>
      </c>
    </row>
    <row r="356" spans="1:20">
      <c r="A356" t="s">
        <v>1333</v>
      </c>
      <c r="B356" t="s">
        <v>1334</v>
      </c>
      <c r="C356" t="s">
        <v>99</v>
      </c>
      <c r="D356" t="s">
        <v>122</v>
      </c>
      <c r="E356" t="s">
        <v>1335</v>
      </c>
      <c r="F356" t="s">
        <v>557</v>
      </c>
      <c r="G356" t="s">
        <v>788</v>
      </c>
      <c r="H356" t="s">
        <v>210</v>
      </c>
      <c r="I356" t="s">
        <v>1336</v>
      </c>
      <c r="J356" s="66">
        <v>1.63</v>
      </c>
      <c r="K356" t="s">
        <v>101</v>
      </c>
      <c r="L356" s="67">
        <v>5.5E-2</v>
      </c>
      <c r="M356" s="67">
        <v>2.9499999999999998E-2</v>
      </c>
      <c r="N356" s="66">
        <v>2700000</v>
      </c>
      <c r="O356" s="66">
        <v>105.57</v>
      </c>
      <c r="P356" s="66">
        <v>0</v>
      </c>
      <c r="Q356" s="66">
        <v>2850.39</v>
      </c>
      <c r="R356" s="67">
        <v>2.81E-2</v>
      </c>
      <c r="S356" s="67">
        <v>1.1000000000000001E-3</v>
      </c>
      <c r="T356" s="67">
        <v>1E-4</v>
      </c>
    </row>
    <row r="357" spans="1:20">
      <c r="A357" t="s">
        <v>1337</v>
      </c>
      <c r="B357" t="s">
        <v>1338</v>
      </c>
      <c r="C357" t="s">
        <v>99</v>
      </c>
      <c r="D357" t="s">
        <v>122</v>
      </c>
      <c r="E357" t="s">
        <v>1207</v>
      </c>
      <c r="F357" t="s">
        <v>663</v>
      </c>
      <c r="G357" t="s">
        <v>771</v>
      </c>
      <c r="H357" t="s">
        <v>149</v>
      </c>
      <c r="I357" t="s">
        <v>990</v>
      </c>
      <c r="J357" s="66">
        <v>3.5</v>
      </c>
      <c r="K357" t="s">
        <v>101</v>
      </c>
      <c r="L357" s="67">
        <v>2.1499999999999998E-2</v>
      </c>
      <c r="M357" s="67">
        <v>1.3899999999999999E-2</v>
      </c>
      <c r="N357" s="66">
        <v>1349213.79</v>
      </c>
      <c r="O357" s="66">
        <v>102.7</v>
      </c>
      <c r="P357" s="66">
        <v>56.808669999999999</v>
      </c>
      <c r="Q357" s="66">
        <v>1442.45123233</v>
      </c>
      <c r="R357" s="67">
        <v>6.3E-3</v>
      </c>
      <c r="S357" s="67">
        <v>5.9999999999999995E-4</v>
      </c>
      <c r="T357" s="67">
        <v>1E-4</v>
      </c>
    </row>
    <row r="358" spans="1:20">
      <c r="A358" t="s">
        <v>1339</v>
      </c>
      <c r="B358" t="s">
        <v>1340</v>
      </c>
      <c r="C358" t="s">
        <v>99</v>
      </c>
      <c r="D358" t="s">
        <v>122</v>
      </c>
      <c r="E358" t="s">
        <v>1207</v>
      </c>
      <c r="F358" t="s">
        <v>663</v>
      </c>
      <c r="G358" t="s">
        <v>771</v>
      </c>
      <c r="H358" t="s">
        <v>149</v>
      </c>
      <c r="I358" t="s">
        <v>417</v>
      </c>
      <c r="J358" s="66">
        <v>1.4</v>
      </c>
      <c r="K358" t="s">
        <v>101</v>
      </c>
      <c r="L358" s="67">
        <v>2.4E-2</v>
      </c>
      <c r="M358" s="67">
        <v>8.9999999999999993E-3</v>
      </c>
      <c r="N358" s="66">
        <v>2479559.5499999998</v>
      </c>
      <c r="O358" s="66">
        <v>102.31</v>
      </c>
      <c r="P358" s="66">
        <v>0</v>
      </c>
      <c r="Q358" s="66">
        <v>2536.837375605</v>
      </c>
      <c r="R358" s="67">
        <v>1.2800000000000001E-2</v>
      </c>
      <c r="S358" s="67">
        <v>1E-3</v>
      </c>
      <c r="T358" s="67">
        <v>1E-4</v>
      </c>
    </row>
    <row r="359" spans="1:20">
      <c r="A359" t="s">
        <v>1341</v>
      </c>
      <c r="B359" t="s">
        <v>1342</v>
      </c>
      <c r="C359" t="s">
        <v>99</v>
      </c>
      <c r="D359" t="s">
        <v>122</v>
      </c>
      <c r="E359" t="s">
        <v>807</v>
      </c>
      <c r="F359" t="s">
        <v>808</v>
      </c>
      <c r="G359" t="s">
        <v>788</v>
      </c>
      <c r="H359" t="s">
        <v>210</v>
      </c>
      <c r="I359" t="s">
        <v>417</v>
      </c>
      <c r="J359" s="66">
        <v>2.06</v>
      </c>
      <c r="K359" t="s">
        <v>101</v>
      </c>
      <c r="L359" s="67">
        <v>6.2300000000000001E-2</v>
      </c>
      <c r="M359" s="67">
        <v>2.81E-2</v>
      </c>
      <c r="N359" s="66">
        <v>13870.58</v>
      </c>
      <c r="O359" s="66">
        <v>110.4</v>
      </c>
      <c r="P359" s="66">
        <v>0.4335</v>
      </c>
      <c r="Q359" s="66">
        <v>15.74662032</v>
      </c>
      <c r="R359" s="67">
        <v>0</v>
      </c>
      <c r="S359" s="67">
        <v>0</v>
      </c>
      <c r="T359" s="67">
        <v>0</v>
      </c>
    </row>
    <row r="360" spans="1:20">
      <c r="A360" t="s">
        <v>1343</v>
      </c>
      <c r="B360" t="s">
        <v>1344</v>
      </c>
      <c r="C360" t="s">
        <v>99</v>
      </c>
      <c r="D360" t="s">
        <v>122</v>
      </c>
      <c r="E360" t="s">
        <v>807</v>
      </c>
      <c r="F360" t="s">
        <v>808</v>
      </c>
      <c r="G360" t="s">
        <v>788</v>
      </c>
      <c r="H360" t="s">
        <v>210</v>
      </c>
      <c r="I360" t="s">
        <v>1345</v>
      </c>
      <c r="J360" s="66">
        <v>5.98</v>
      </c>
      <c r="K360" t="s">
        <v>101</v>
      </c>
      <c r="L360" s="67">
        <v>2.8000000000000001E-2</v>
      </c>
      <c r="M360" s="67">
        <v>2.5899999999999999E-2</v>
      </c>
      <c r="N360" s="66">
        <v>7518736</v>
      </c>
      <c r="O360" s="66">
        <v>102.5</v>
      </c>
      <c r="P360" s="66">
        <v>0</v>
      </c>
      <c r="Q360" s="66">
        <v>7706.7043999999996</v>
      </c>
      <c r="R360" s="67">
        <v>1.46E-2</v>
      </c>
      <c r="S360" s="67">
        <v>3.0000000000000001E-3</v>
      </c>
      <c r="T360" s="67">
        <v>2.9999999999999997E-4</v>
      </c>
    </row>
    <row r="361" spans="1:20">
      <c r="A361" t="s">
        <v>1346</v>
      </c>
      <c r="B361" t="s">
        <v>1347</v>
      </c>
      <c r="C361" t="s">
        <v>99</v>
      </c>
      <c r="D361" t="s">
        <v>122</v>
      </c>
      <c r="E361" t="s">
        <v>817</v>
      </c>
      <c r="F361" t="s">
        <v>481</v>
      </c>
      <c r="G361" t="s">
        <v>818</v>
      </c>
      <c r="H361" t="s">
        <v>210</v>
      </c>
      <c r="I361" t="s">
        <v>425</v>
      </c>
      <c r="J361" s="66">
        <v>5.69</v>
      </c>
      <c r="K361" t="s">
        <v>101</v>
      </c>
      <c r="L361" s="67">
        <v>2.5000000000000001E-2</v>
      </c>
      <c r="M361" s="67">
        <v>2.63E-2</v>
      </c>
      <c r="N361" s="66">
        <v>14590000</v>
      </c>
      <c r="O361" s="66">
        <v>99.47</v>
      </c>
      <c r="P361" s="66">
        <v>0</v>
      </c>
      <c r="Q361" s="66">
        <v>14512.673000000001</v>
      </c>
      <c r="R361" s="67">
        <v>1.7100000000000001E-2</v>
      </c>
      <c r="S361" s="67">
        <v>5.5999999999999999E-3</v>
      </c>
      <c r="T361" s="67">
        <v>5.9999999999999995E-4</v>
      </c>
    </row>
    <row r="362" spans="1:20">
      <c r="A362" t="s">
        <v>1348</v>
      </c>
      <c r="B362" t="s">
        <v>1349</v>
      </c>
      <c r="C362" t="s">
        <v>99</v>
      </c>
      <c r="D362" t="s">
        <v>122</v>
      </c>
      <c r="E362" t="s">
        <v>1350</v>
      </c>
      <c r="F362" t="s">
        <v>450</v>
      </c>
      <c r="G362" t="s">
        <v>818</v>
      </c>
      <c r="H362" t="s">
        <v>210</v>
      </c>
      <c r="I362" t="s">
        <v>990</v>
      </c>
      <c r="J362" s="66">
        <v>2.86</v>
      </c>
      <c r="K362" t="s">
        <v>101</v>
      </c>
      <c r="L362" s="67">
        <v>3.2500000000000001E-2</v>
      </c>
      <c r="M362" s="67">
        <v>1.84E-2</v>
      </c>
      <c r="N362" s="66">
        <v>3409754.9</v>
      </c>
      <c r="O362" s="66">
        <v>104.92</v>
      </c>
      <c r="P362" s="66">
        <v>0</v>
      </c>
      <c r="Q362" s="66">
        <v>3577.5148410800002</v>
      </c>
      <c r="R362" s="67">
        <v>3.04E-2</v>
      </c>
      <c r="S362" s="67">
        <v>1.4E-3</v>
      </c>
      <c r="T362" s="67">
        <v>2.0000000000000001E-4</v>
      </c>
    </row>
    <row r="363" spans="1:20">
      <c r="A363" t="s">
        <v>1351</v>
      </c>
      <c r="B363" t="s">
        <v>1352</v>
      </c>
      <c r="C363" t="s">
        <v>99</v>
      </c>
      <c r="D363" t="s">
        <v>122</v>
      </c>
      <c r="E363" t="s">
        <v>1243</v>
      </c>
      <c r="F363" t="s">
        <v>848</v>
      </c>
      <c r="G363" t="s">
        <v>813</v>
      </c>
      <c r="H363" t="s">
        <v>149</v>
      </c>
      <c r="I363" t="s">
        <v>417</v>
      </c>
      <c r="J363" s="66">
        <v>1.59</v>
      </c>
      <c r="K363" t="s">
        <v>101</v>
      </c>
      <c r="L363" s="67">
        <v>4.5999999999999999E-2</v>
      </c>
      <c r="M363" s="67">
        <v>1.7100000000000001E-2</v>
      </c>
      <c r="N363" s="66">
        <v>5133107.9400000004</v>
      </c>
      <c r="O363" s="66">
        <v>105.8</v>
      </c>
      <c r="P363" s="66">
        <v>0</v>
      </c>
      <c r="Q363" s="66">
        <v>5430.8282005199999</v>
      </c>
      <c r="R363" s="67">
        <v>6.8999999999999999E-3</v>
      </c>
      <c r="S363" s="67">
        <v>2.0999999999999999E-3</v>
      </c>
      <c r="T363" s="67">
        <v>2.0000000000000001E-4</v>
      </c>
    </row>
    <row r="364" spans="1:20">
      <c r="A364" t="s">
        <v>1353</v>
      </c>
      <c r="B364" t="s">
        <v>1354</v>
      </c>
      <c r="C364" t="s">
        <v>99</v>
      </c>
      <c r="D364" t="s">
        <v>122</v>
      </c>
      <c r="E364" t="s">
        <v>1243</v>
      </c>
      <c r="F364" t="s">
        <v>848</v>
      </c>
      <c r="G364" t="s">
        <v>813</v>
      </c>
      <c r="H364" t="s">
        <v>149</v>
      </c>
      <c r="I364" t="s">
        <v>1008</v>
      </c>
      <c r="J364" s="66">
        <v>0.08</v>
      </c>
      <c r="K364" t="s">
        <v>101</v>
      </c>
      <c r="L364" s="67">
        <v>4.02E-2</v>
      </c>
      <c r="M364" s="67">
        <v>1.7500000000000002E-2</v>
      </c>
      <c r="N364" s="66">
        <v>283000</v>
      </c>
      <c r="O364" s="66">
        <v>101.87</v>
      </c>
      <c r="P364" s="66">
        <v>0</v>
      </c>
      <c r="Q364" s="66">
        <v>288.2921</v>
      </c>
      <c r="R364" s="67">
        <v>5.0000000000000001E-3</v>
      </c>
      <c r="S364" s="67">
        <v>1E-4</v>
      </c>
      <c r="T364" s="67">
        <v>0</v>
      </c>
    </row>
    <row r="365" spans="1:20">
      <c r="A365" t="s">
        <v>1355</v>
      </c>
      <c r="B365" t="s">
        <v>1356</v>
      </c>
      <c r="C365" t="s">
        <v>99</v>
      </c>
      <c r="D365" t="s">
        <v>122</v>
      </c>
      <c r="E365" t="s">
        <v>1357</v>
      </c>
      <c r="F365" t="s">
        <v>557</v>
      </c>
      <c r="G365" t="s">
        <v>818</v>
      </c>
      <c r="H365" t="s">
        <v>210</v>
      </c>
      <c r="I365" t="s">
        <v>417</v>
      </c>
      <c r="J365" s="66">
        <v>2.35</v>
      </c>
      <c r="K365" t="s">
        <v>101</v>
      </c>
      <c r="L365" s="67">
        <v>6.5000000000000002E-2</v>
      </c>
      <c r="M365" s="67">
        <v>4.9599999999999998E-2</v>
      </c>
      <c r="N365" s="66">
        <v>462589</v>
      </c>
      <c r="O365" s="66">
        <v>105.4</v>
      </c>
      <c r="P365" s="66">
        <v>0</v>
      </c>
      <c r="Q365" s="66">
        <v>487.568806</v>
      </c>
      <c r="R365" s="67">
        <v>1.9E-3</v>
      </c>
      <c r="S365" s="67">
        <v>2.0000000000000001E-4</v>
      </c>
      <c r="T365" s="67">
        <v>0</v>
      </c>
    </row>
    <row r="366" spans="1:20">
      <c r="A366" t="s">
        <v>1358</v>
      </c>
      <c r="B366" t="s">
        <v>1359</v>
      </c>
      <c r="C366" t="s">
        <v>99</v>
      </c>
      <c r="D366" t="s">
        <v>122</v>
      </c>
      <c r="E366" t="s">
        <v>1360</v>
      </c>
      <c r="F366" t="s">
        <v>854</v>
      </c>
      <c r="G366" t="s">
        <v>813</v>
      </c>
      <c r="H366" t="s">
        <v>149</v>
      </c>
      <c r="I366" t="s">
        <v>1191</v>
      </c>
      <c r="J366" s="66">
        <v>6.57</v>
      </c>
      <c r="K366" t="s">
        <v>122</v>
      </c>
      <c r="L366" s="67">
        <v>1.4999999999999999E-2</v>
      </c>
      <c r="M366" s="67">
        <v>2.5899999999999999E-2</v>
      </c>
      <c r="N366" s="66">
        <v>11354847</v>
      </c>
      <c r="O366" s="66">
        <v>93.38</v>
      </c>
      <c r="P366" s="66">
        <v>0</v>
      </c>
      <c r="Q366" s="66">
        <v>10603.1561286</v>
      </c>
      <c r="R366" s="67">
        <v>2.9399999999999999E-2</v>
      </c>
      <c r="S366" s="67">
        <v>4.1000000000000003E-3</v>
      </c>
      <c r="T366" s="67">
        <v>5.0000000000000001E-4</v>
      </c>
    </row>
    <row r="367" spans="1:20">
      <c r="A367" t="s">
        <v>1361</v>
      </c>
      <c r="B367" t="s">
        <v>1362</v>
      </c>
      <c r="C367" t="s">
        <v>99</v>
      </c>
      <c r="D367" t="s">
        <v>122</v>
      </c>
      <c r="E367" t="s">
        <v>1360</v>
      </c>
      <c r="F367" t="s">
        <v>854</v>
      </c>
      <c r="G367" t="s">
        <v>813</v>
      </c>
      <c r="H367" t="s">
        <v>149</v>
      </c>
      <c r="I367" t="s">
        <v>1191</v>
      </c>
      <c r="J367" s="66">
        <v>6.75</v>
      </c>
      <c r="K367" t="s">
        <v>122</v>
      </c>
      <c r="L367" s="67">
        <v>7.4999999999999997E-3</v>
      </c>
      <c r="M367" s="67">
        <v>1.2200000000000001E-2</v>
      </c>
      <c r="N367" s="66">
        <v>2133000</v>
      </c>
      <c r="O367" s="66">
        <v>97</v>
      </c>
      <c r="P367" s="66">
        <v>0</v>
      </c>
      <c r="Q367" s="66">
        <v>2069.0100000000002</v>
      </c>
      <c r="R367" s="67">
        <v>5.7999999999999996E-3</v>
      </c>
      <c r="S367" s="67">
        <v>8.0000000000000004E-4</v>
      </c>
      <c r="T367" s="67">
        <v>1E-4</v>
      </c>
    </row>
    <row r="368" spans="1:20">
      <c r="A368" t="s">
        <v>1363</v>
      </c>
      <c r="B368" t="s">
        <v>1364</v>
      </c>
      <c r="C368" t="s">
        <v>99</v>
      </c>
      <c r="D368" t="s">
        <v>122</v>
      </c>
      <c r="E368" t="s">
        <v>1360</v>
      </c>
      <c r="F368" t="s">
        <v>854</v>
      </c>
      <c r="G368" t="s">
        <v>813</v>
      </c>
      <c r="H368" t="s">
        <v>149</v>
      </c>
      <c r="I368" t="s">
        <v>1365</v>
      </c>
      <c r="J368" s="66">
        <v>3.75</v>
      </c>
      <c r="K368" t="s">
        <v>101</v>
      </c>
      <c r="L368" s="67">
        <v>3.4500000000000003E-2</v>
      </c>
      <c r="M368" s="67">
        <v>1.66E-2</v>
      </c>
      <c r="N368" s="66">
        <v>3955416.38</v>
      </c>
      <c r="O368" s="66">
        <v>107.1</v>
      </c>
      <c r="P368" s="66">
        <v>0</v>
      </c>
      <c r="Q368" s="66">
        <v>4236.2509429800002</v>
      </c>
      <c r="R368" s="67">
        <v>8.0999999999999996E-3</v>
      </c>
      <c r="S368" s="67">
        <v>1.6000000000000001E-3</v>
      </c>
      <c r="T368" s="67">
        <v>2.0000000000000001E-4</v>
      </c>
    </row>
    <row r="369" spans="1:20">
      <c r="A369" t="s">
        <v>1366</v>
      </c>
      <c r="B369" s="78" t="s">
        <v>1367</v>
      </c>
      <c r="C369" t="s">
        <v>99</v>
      </c>
      <c r="D369" t="s">
        <v>122</v>
      </c>
      <c r="E369" t="s">
        <v>1368</v>
      </c>
      <c r="F369" t="s">
        <v>557</v>
      </c>
      <c r="G369" t="s">
        <v>818</v>
      </c>
      <c r="H369" t="s">
        <v>210</v>
      </c>
      <c r="I369" t="s">
        <v>417</v>
      </c>
      <c r="J369" s="66">
        <v>2.42</v>
      </c>
      <c r="K369" t="s">
        <v>101</v>
      </c>
      <c r="L369" s="67">
        <v>5.3999999999999999E-2</v>
      </c>
      <c r="M369" s="67">
        <v>3.0200000000000001E-2</v>
      </c>
      <c r="N369" s="66">
        <v>3210.46</v>
      </c>
      <c r="O369" s="66">
        <v>107.26</v>
      </c>
      <c r="P369" s="66">
        <v>0</v>
      </c>
      <c r="Q369" s="66">
        <v>3.4435393959999998</v>
      </c>
      <c r="R369" s="67">
        <v>0</v>
      </c>
      <c r="S369" s="67">
        <v>0</v>
      </c>
      <c r="T369" s="67">
        <v>0</v>
      </c>
    </row>
    <row r="370" spans="1:20">
      <c r="A370" t="s">
        <v>1369</v>
      </c>
      <c r="B370" s="78">
        <v>42203490</v>
      </c>
      <c r="C370" t="s">
        <v>99</v>
      </c>
      <c r="D370" t="s">
        <v>122</v>
      </c>
      <c r="E370" t="s">
        <v>1370</v>
      </c>
      <c r="F370" t="s">
        <v>799</v>
      </c>
      <c r="G370" t="s">
        <v>813</v>
      </c>
      <c r="H370" t="s">
        <v>149</v>
      </c>
      <c r="I370" t="s">
        <v>518</v>
      </c>
      <c r="J370" s="66">
        <v>1.59</v>
      </c>
      <c r="K370" t="s">
        <v>101</v>
      </c>
      <c r="L370" s="67">
        <v>3.2399999999999998E-2</v>
      </c>
      <c r="M370" s="67">
        <v>1.6500000000000001E-2</v>
      </c>
      <c r="N370" s="66">
        <v>4620.6099999999997</v>
      </c>
      <c r="O370" s="66">
        <v>102.55</v>
      </c>
      <c r="P370" s="66">
        <v>0</v>
      </c>
      <c r="Q370" s="66">
        <v>4.7384355549999997</v>
      </c>
      <c r="R370" s="67">
        <v>1.9900000000000001E-2</v>
      </c>
      <c r="S370" s="67">
        <v>1.6000000000000001E-3</v>
      </c>
      <c r="T370" s="67">
        <v>2.0000000000000001E-4</v>
      </c>
    </row>
    <row r="371" spans="1:20">
      <c r="A371" t="s">
        <v>1371</v>
      </c>
      <c r="B371" t="s">
        <v>1372</v>
      </c>
      <c r="C371" t="s">
        <v>99</v>
      </c>
      <c r="D371" t="s">
        <v>122</v>
      </c>
      <c r="E371" t="s">
        <v>1373</v>
      </c>
      <c r="F371" t="s">
        <v>848</v>
      </c>
      <c r="G371" t="s">
        <v>813</v>
      </c>
      <c r="H371" t="s">
        <v>149</v>
      </c>
      <c r="I371" t="s">
        <v>1374</v>
      </c>
      <c r="J371" s="66">
        <v>1.24</v>
      </c>
      <c r="K371" t="s">
        <v>101</v>
      </c>
      <c r="L371" s="67">
        <v>2.4500000000000001E-2</v>
      </c>
      <c r="M371" s="67">
        <v>7.4000000000000003E-3</v>
      </c>
      <c r="N371" s="66">
        <v>2176456</v>
      </c>
      <c r="O371" s="66">
        <v>102.7</v>
      </c>
      <c r="P371" s="66">
        <v>0</v>
      </c>
      <c r="Q371" s="66">
        <v>2235.2203119999999</v>
      </c>
      <c r="R371" s="67">
        <v>1.8100000000000002E-2</v>
      </c>
      <c r="S371" s="67">
        <v>8.9999999999999998E-4</v>
      </c>
      <c r="T371" s="67">
        <v>1E-4</v>
      </c>
    </row>
    <row r="372" spans="1:20">
      <c r="A372" t="s">
        <v>1375</v>
      </c>
      <c r="B372" s="78" t="s">
        <v>1376</v>
      </c>
      <c r="C372" t="s">
        <v>99</v>
      </c>
      <c r="D372" t="s">
        <v>122</v>
      </c>
      <c r="E372" t="s">
        <v>1377</v>
      </c>
      <c r="F372" t="s">
        <v>481</v>
      </c>
      <c r="G372" t="s">
        <v>818</v>
      </c>
      <c r="H372" t="s">
        <v>210</v>
      </c>
      <c r="I372" t="s">
        <v>430</v>
      </c>
      <c r="J372" s="66">
        <v>5.6</v>
      </c>
      <c r="K372" t="s">
        <v>101</v>
      </c>
      <c r="L372" s="67">
        <v>0.05</v>
      </c>
      <c r="M372" s="67">
        <v>4.58E-2</v>
      </c>
      <c r="N372" s="66">
        <v>16185.64</v>
      </c>
      <c r="O372" s="66">
        <v>102.65</v>
      </c>
      <c r="P372" s="66">
        <v>0</v>
      </c>
      <c r="Q372" s="66">
        <v>16.614560000000001</v>
      </c>
      <c r="R372" s="67">
        <v>1.04E-2</v>
      </c>
      <c r="S372" s="67">
        <v>2.7000000000000001E-3</v>
      </c>
      <c r="T372" s="67">
        <v>2.9999999999999997E-4</v>
      </c>
    </row>
    <row r="373" spans="1:20">
      <c r="A373" t="s">
        <v>1378</v>
      </c>
      <c r="B373" t="s">
        <v>1379</v>
      </c>
      <c r="C373" t="s">
        <v>99</v>
      </c>
      <c r="D373" t="s">
        <v>122</v>
      </c>
      <c r="E373" t="s">
        <v>1377</v>
      </c>
      <c r="F373" t="s">
        <v>481</v>
      </c>
      <c r="G373" t="s">
        <v>818</v>
      </c>
      <c r="H373" t="s">
        <v>210</v>
      </c>
      <c r="I373" t="s">
        <v>430</v>
      </c>
      <c r="J373" s="66">
        <v>4.5199999999999996</v>
      </c>
      <c r="K373" t="s">
        <v>101</v>
      </c>
      <c r="L373" s="67">
        <v>2.7E-2</v>
      </c>
      <c r="M373" s="67">
        <v>3.85E-2</v>
      </c>
      <c r="N373" s="66">
        <v>7484597.5700000003</v>
      </c>
      <c r="O373" s="66">
        <v>95.15</v>
      </c>
      <c r="P373" s="66">
        <v>0</v>
      </c>
      <c r="Q373" s="66">
        <v>7121.5945878550001</v>
      </c>
      <c r="R373" s="67">
        <v>9.1999999999999998E-3</v>
      </c>
      <c r="S373" s="67">
        <v>2.7000000000000001E-3</v>
      </c>
      <c r="T373" s="67">
        <v>2.9999999999999997E-4</v>
      </c>
    </row>
    <row r="374" spans="1:20">
      <c r="A374" t="s">
        <v>1380</v>
      </c>
      <c r="B374" s="78" t="s">
        <v>1381</v>
      </c>
      <c r="C374" t="s">
        <v>99</v>
      </c>
      <c r="D374" t="s">
        <v>122</v>
      </c>
      <c r="E374" t="s">
        <v>1377</v>
      </c>
      <c r="F374" t="s">
        <v>481</v>
      </c>
      <c r="G374" t="s">
        <v>818</v>
      </c>
      <c r="H374" t="s">
        <v>210</v>
      </c>
      <c r="I374" t="s">
        <v>417</v>
      </c>
      <c r="J374" s="66">
        <v>1.67</v>
      </c>
      <c r="K374" t="s">
        <v>101</v>
      </c>
      <c r="L374" s="67">
        <v>5.8999999999999997E-2</v>
      </c>
      <c r="M374" s="67">
        <v>1.9699999999999999E-2</v>
      </c>
      <c r="N374" s="66">
        <v>19508.86</v>
      </c>
      <c r="O374" s="66">
        <v>108.2</v>
      </c>
      <c r="P374" s="66">
        <v>0</v>
      </c>
      <c r="Q374" s="66">
        <v>21.108586519999999</v>
      </c>
      <c r="R374" s="67">
        <v>0</v>
      </c>
      <c r="S374" s="67">
        <v>0</v>
      </c>
      <c r="T374" s="67">
        <v>0</v>
      </c>
    </row>
    <row r="375" spans="1:20">
      <c r="A375" t="s">
        <v>1375</v>
      </c>
      <c r="B375" s="78">
        <v>25905780</v>
      </c>
      <c r="C375" t="s">
        <v>99</v>
      </c>
      <c r="D375" t="s">
        <v>122</v>
      </c>
      <c r="E375" t="s">
        <v>1377</v>
      </c>
      <c r="F375" t="s">
        <v>481</v>
      </c>
      <c r="G375" t="s">
        <v>818</v>
      </c>
      <c r="H375" t="s">
        <v>210</v>
      </c>
      <c r="I375" t="s">
        <v>563</v>
      </c>
      <c r="J375" s="66">
        <v>5.6</v>
      </c>
      <c r="K375" t="s">
        <v>101</v>
      </c>
      <c r="L375" s="67">
        <v>0</v>
      </c>
      <c r="M375" s="67">
        <v>0</v>
      </c>
      <c r="N375" s="66">
        <v>6421025.6399999997</v>
      </c>
      <c r="O375" s="66">
        <v>107.92613197618864</v>
      </c>
      <c r="P375" s="66">
        <v>0</v>
      </c>
      <c r="Q375" s="66">
        <v>6929.9646064513117</v>
      </c>
      <c r="R375" s="67">
        <v>0</v>
      </c>
      <c r="S375" s="67">
        <v>0</v>
      </c>
      <c r="T375" s="67">
        <v>0</v>
      </c>
    </row>
    <row r="376" spans="1:20">
      <c r="A376" t="s">
        <v>1382</v>
      </c>
      <c r="B376" t="s">
        <v>1383</v>
      </c>
      <c r="C376" t="s">
        <v>99</v>
      </c>
      <c r="D376" t="s">
        <v>122</v>
      </c>
      <c r="E376" t="s">
        <v>1286</v>
      </c>
      <c r="F376" t="s">
        <v>557</v>
      </c>
      <c r="G376" t="s">
        <v>818</v>
      </c>
      <c r="H376" t="s">
        <v>210</v>
      </c>
      <c r="I376" t="s">
        <v>417</v>
      </c>
      <c r="J376" s="66">
        <v>2.33</v>
      </c>
      <c r="K376" t="s">
        <v>101</v>
      </c>
      <c r="L376" s="67">
        <v>6.9000000000000006E-2</v>
      </c>
      <c r="M376" s="67">
        <v>7.0499999999999993E-2</v>
      </c>
      <c r="N376" s="66">
        <v>13079.8</v>
      </c>
      <c r="O376" s="66">
        <v>102.52</v>
      </c>
      <c r="P376" s="66">
        <v>0</v>
      </c>
      <c r="Q376" s="66">
        <v>13.409410960000001</v>
      </c>
      <c r="R376" s="67">
        <v>0</v>
      </c>
      <c r="S376" s="67">
        <v>0</v>
      </c>
      <c r="T376" s="67">
        <v>0</v>
      </c>
    </row>
    <row r="377" spans="1:20">
      <c r="A377" t="s">
        <v>1384</v>
      </c>
      <c r="B377" t="s">
        <v>1385</v>
      </c>
      <c r="C377" t="s">
        <v>99</v>
      </c>
      <c r="D377" t="s">
        <v>122</v>
      </c>
      <c r="E377" t="s">
        <v>1386</v>
      </c>
      <c r="F377" t="s">
        <v>481</v>
      </c>
      <c r="G377" t="s">
        <v>813</v>
      </c>
      <c r="H377" t="s">
        <v>149</v>
      </c>
      <c r="I377" t="s">
        <v>417</v>
      </c>
      <c r="J377" s="66">
        <v>1.22</v>
      </c>
      <c r="K377" t="s">
        <v>101</v>
      </c>
      <c r="L377" s="67">
        <v>4.5499999999999999E-2</v>
      </c>
      <c r="M377" s="67">
        <v>1.0800000000000001E-2</v>
      </c>
      <c r="N377" s="66">
        <v>1883889.18</v>
      </c>
      <c r="O377" s="66">
        <v>105.43</v>
      </c>
      <c r="P377" s="66">
        <v>0</v>
      </c>
      <c r="Q377" s="66">
        <v>1986.184362474</v>
      </c>
      <c r="R377" s="67">
        <v>1.61E-2</v>
      </c>
      <c r="S377" s="67">
        <v>8.0000000000000004E-4</v>
      </c>
      <c r="T377" s="67">
        <v>1E-4</v>
      </c>
    </row>
    <row r="378" spans="1:20">
      <c r="A378" t="s">
        <v>1387</v>
      </c>
      <c r="B378" t="s">
        <v>1388</v>
      </c>
      <c r="C378" t="s">
        <v>99</v>
      </c>
      <c r="D378" t="s">
        <v>122</v>
      </c>
      <c r="E378" t="s">
        <v>1386</v>
      </c>
      <c r="F378" t="s">
        <v>481</v>
      </c>
      <c r="G378" t="s">
        <v>813</v>
      </c>
      <c r="H378" t="s">
        <v>149</v>
      </c>
      <c r="I378" t="s">
        <v>990</v>
      </c>
      <c r="J378" s="66">
        <v>3.35</v>
      </c>
      <c r="K378" t="s">
        <v>101</v>
      </c>
      <c r="L378" s="67">
        <v>3.2899999999999999E-2</v>
      </c>
      <c r="M378" s="67">
        <v>1.52E-2</v>
      </c>
      <c r="N378" s="66">
        <v>2650148.1</v>
      </c>
      <c r="O378" s="66">
        <v>105.98</v>
      </c>
      <c r="P378" s="66">
        <v>0</v>
      </c>
      <c r="Q378" s="66">
        <v>2808.6269563800001</v>
      </c>
      <c r="R378" s="67">
        <v>6.7000000000000002E-3</v>
      </c>
      <c r="S378" s="67">
        <v>1.1000000000000001E-3</v>
      </c>
      <c r="T378" s="67">
        <v>1E-4</v>
      </c>
    </row>
    <row r="379" spans="1:20">
      <c r="A379" t="s">
        <v>1389</v>
      </c>
      <c r="B379" t="s">
        <v>1390</v>
      </c>
      <c r="C379" t="s">
        <v>99</v>
      </c>
      <c r="D379" t="s">
        <v>122</v>
      </c>
      <c r="E379" t="s">
        <v>1386</v>
      </c>
      <c r="F379" t="s">
        <v>481</v>
      </c>
      <c r="G379" t="s">
        <v>813</v>
      </c>
      <c r="H379" t="s">
        <v>149</v>
      </c>
      <c r="I379" t="s">
        <v>417</v>
      </c>
      <c r="J379" s="66">
        <v>2.13</v>
      </c>
      <c r="K379" t="s">
        <v>101</v>
      </c>
      <c r="L379" s="67">
        <v>2.9499999999999998E-2</v>
      </c>
      <c r="M379" s="67">
        <v>7.1000000000000004E-3</v>
      </c>
      <c r="N379" s="66">
        <v>5924.6</v>
      </c>
      <c r="O379" s="66">
        <v>104.36</v>
      </c>
      <c r="P379" s="66">
        <v>0</v>
      </c>
      <c r="Q379" s="66">
        <v>6.1829125600000001</v>
      </c>
      <c r="R379" s="67">
        <v>0</v>
      </c>
      <c r="S379" s="67">
        <v>0</v>
      </c>
      <c r="T379" s="67">
        <v>0</v>
      </c>
    </row>
    <row r="380" spans="1:20">
      <c r="A380" t="s">
        <v>1391</v>
      </c>
      <c r="B380" t="s">
        <v>1392</v>
      </c>
      <c r="C380" t="s">
        <v>99</v>
      </c>
      <c r="D380" t="s">
        <v>122</v>
      </c>
      <c r="E380" t="s">
        <v>1393</v>
      </c>
      <c r="F380" t="s">
        <v>799</v>
      </c>
      <c r="G380" t="s">
        <v>818</v>
      </c>
      <c r="H380" t="s">
        <v>210</v>
      </c>
      <c r="I380" t="s">
        <v>1394</v>
      </c>
      <c r="J380" s="66">
        <v>0.49</v>
      </c>
      <c r="K380" t="s">
        <v>101</v>
      </c>
      <c r="L380" s="67">
        <v>3.9E-2</v>
      </c>
      <c r="M380" s="67">
        <v>2.92E-2</v>
      </c>
      <c r="N380" s="66">
        <v>248349</v>
      </c>
      <c r="O380" s="66">
        <v>101.47</v>
      </c>
      <c r="P380" s="66">
        <v>0</v>
      </c>
      <c r="Q380" s="66">
        <v>251.99973030000001</v>
      </c>
      <c r="R380" s="67">
        <v>2.8999999999999998E-3</v>
      </c>
      <c r="S380" s="67">
        <v>1E-4</v>
      </c>
      <c r="T380" s="67">
        <v>0</v>
      </c>
    </row>
    <row r="381" spans="1:20">
      <c r="A381" t="s">
        <v>1395</v>
      </c>
      <c r="B381" t="s">
        <v>1396</v>
      </c>
      <c r="C381" t="s">
        <v>99</v>
      </c>
      <c r="D381" t="s">
        <v>122</v>
      </c>
      <c r="E381" t="s">
        <v>1393</v>
      </c>
      <c r="F381" t="s">
        <v>799</v>
      </c>
      <c r="G381" t="s">
        <v>818</v>
      </c>
      <c r="H381" t="s">
        <v>210</v>
      </c>
      <c r="I381" t="s">
        <v>1397</v>
      </c>
      <c r="J381" s="66">
        <v>2.8</v>
      </c>
      <c r="K381" t="s">
        <v>101</v>
      </c>
      <c r="L381" s="67">
        <v>3.15E-2</v>
      </c>
      <c r="M381" s="67">
        <v>2.7300000000000001E-2</v>
      </c>
      <c r="N381" s="66">
        <v>937000</v>
      </c>
      <c r="O381" s="66">
        <v>101.5</v>
      </c>
      <c r="P381" s="66">
        <v>0</v>
      </c>
      <c r="Q381" s="66">
        <v>951.05499999999995</v>
      </c>
      <c r="R381" s="67">
        <v>6.1999999999999998E-3</v>
      </c>
      <c r="S381" s="67">
        <v>4.0000000000000002E-4</v>
      </c>
      <c r="T381" s="67">
        <v>0</v>
      </c>
    </row>
    <row r="382" spans="1:20">
      <c r="A382" t="s">
        <v>1398</v>
      </c>
      <c r="B382" t="s">
        <v>1399</v>
      </c>
      <c r="C382" t="s">
        <v>99</v>
      </c>
      <c r="D382" t="s">
        <v>122</v>
      </c>
      <c r="E382" t="s">
        <v>1393</v>
      </c>
      <c r="F382" t="s">
        <v>799</v>
      </c>
      <c r="G382" t="s">
        <v>818</v>
      </c>
      <c r="H382" t="s">
        <v>210</v>
      </c>
      <c r="I382" t="s">
        <v>1400</v>
      </c>
      <c r="J382" s="66">
        <v>2.16</v>
      </c>
      <c r="K382" t="s">
        <v>101</v>
      </c>
      <c r="L382" s="67">
        <v>4.9000000000000002E-2</v>
      </c>
      <c r="M382" s="67">
        <v>2.1600000000000001E-2</v>
      </c>
      <c r="N382" s="66">
        <v>3581000</v>
      </c>
      <c r="O382" s="66">
        <v>107.3</v>
      </c>
      <c r="P382" s="66">
        <v>0</v>
      </c>
      <c r="Q382" s="66">
        <v>3842.413</v>
      </c>
      <c r="R382" s="67">
        <v>2.7900000000000001E-2</v>
      </c>
      <c r="S382" s="67">
        <v>2.3E-3</v>
      </c>
      <c r="T382" s="67">
        <v>2.9999999999999997E-4</v>
      </c>
    </row>
    <row r="383" spans="1:20">
      <c r="A383" t="s">
        <v>1401</v>
      </c>
      <c r="B383" t="s">
        <v>1402</v>
      </c>
      <c r="C383" t="s">
        <v>99</v>
      </c>
      <c r="D383" t="s">
        <v>122</v>
      </c>
      <c r="E383" t="s">
        <v>1403</v>
      </c>
      <c r="F383" t="s">
        <v>979</v>
      </c>
      <c r="G383" t="s">
        <v>818</v>
      </c>
      <c r="H383" t="s">
        <v>210</v>
      </c>
      <c r="I383" t="s">
        <v>417</v>
      </c>
      <c r="J383" s="66">
        <v>3.95</v>
      </c>
      <c r="K383" t="s">
        <v>101</v>
      </c>
      <c r="L383" s="67">
        <v>6.5000000000000002E-2</v>
      </c>
      <c r="M383" s="67">
        <v>4.0500000000000001E-2</v>
      </c>
      <c r="N383" s="66">
        <v>89507</v>
      </c>
      <c r="O383" s="66">
        <v>111.75</v>
      </c>
      <c r="P383" s="66">
        <v>0</v>
      </c>
      <c r="Q383" s="66">
        <v>100.0240725</v>
      </c>
      <c r="R383" s="67">
        <v>2.0000000000000001E-4</v>
      </c>
      <c r="S383" s="67">
        <v>0</v>
      </c>
      <c r="T383" s="67">
        <v>0</v>
      </c>
    </row>
    <row r="384" spans="1:20">
      <c r="A384" t="s">
        <v>1404</v>
      </c>
      <c r="B384" t="s">
        <v>1405</v>
      </c>
      <c r="C384" t="s">
        <v>99</v>
      </c>
      <c r="D384" t="s">
        <v>122</v>
      </c>
      <c r="E384" t="s">
        <v>1320</v>
      </c>
      <c r="F384" t="s">
        <v>557</v>
      </c>
      <c r="G384" t="s">
        <v>818</v>
      </c>
      <c r="H384" t="s">
        <v>210</v>
      </c>
      <c r="I384" t="s">
        <v>417</v>
      </c>
      <c r="J384" s="66">
        <v>1.05</v>
      </c>
      <c r="K384" t="s">
        <v>101</v>
      </c>
      <c r="L384" s="67">
        <v>7.2999999999999995E-2</v>
      </c>
      <c r="M384" s="67">
        <v>3.61E-2</v>
      </c>
      <c r="N384" s="66">
        <v>458625.32</v>
      </c>
      <c r="O384" s="66">
        <v>105.1</v>
      </c>
      <c r="P384" s="66">
        <v>0</v>
      </c>
      <c r="Q384" s="66">
        <v>482.01521131999999</v>
      </c>
      <c r="R384" s="67">
        <v>2.2000000000000001E-3</v>
      </c>
      <c r="S384" s="67">
        <v>2.0000000000000001E-4</v>
      </c>
      <c r="T384" s="67">
        <v>0</v>
      </c>
    </row>
    <row r="385" spans="1:20">
      <c r="A385" t="s">
        <v>1406</v>
      </c>
      <c r="B385" t="s">
        <v>1407</v>
      </c>
      <c r="C385" t="s">
        <v>99</v>
      </c>
      <c r="D385" t="s">
        <v>122</v>
      </c>
      <c r="E385" t="s">
        <v>1320</v>
      </c>
      <c r="F385" t="s">
        <v>557</v>
      </c>
      <c r="G385" t="s">
        <v>818</v>
      </c>
      <c r="H385" t="s">
        <v>210</v>
      </c>
      <c r="I385" t="s">
        <v>417</v>
      </c>
      <c r="J385" s="66">
        <v>1.96</v>
      </c>
      <c r="K385" t="s">
        <v>101</v>
      </c>
      <c r="L385" s="67">
        <v>6.8000000000000005E-2</v>
      </c>
      <c r="M385" s="67">
        <v>4.1099999999999998E-2</v>
      </c>
      <c r="N385" s="66">
        <v>4151.93</v>
      </c>
      <c r="O385" s="66">
        <v>106.44</v>
      </c>
      <c r="P385" s="66">
        <v>0</v>
      </c>
      <c r="Q385" s="66">
        <v>4.4193142920000001</v>
      </c>
      <c r="R385" s="67">
        <v>0</v>
      </c>
      <c r="S385" s="67">
        <v>0</v>
      </c>
      <c r="T385" s="67">
        <v>0</v>
      </c>
    </row>
    <row r="386" spans="1:20">
      <c r="A386" t="s">
        <v>1408</v>
      </c>
      <c r="B386" t="s">
        <v>1409</v>
      </c>
      <c r="C386" t="s">
        <v>99</v>
      </c>
      <c r="D386" t="s">
        <v>122</v>
      </c>
      <c r="E386" t="s">
        <v>1410</v>
      </c>
      <c r="F386" t="s">
        <v>808</v>
      </c>
      <c r="G386" t="s">
        <v>813</v>
      </c>
      <c r="H386" t="s">
        <v>149</v>
      </c>
      <c r="I386" t="s">
        <v>417</v>
      </c>
      <c r="J386" s="66">
        <v>1.55</v>
      </c>
      <c r="K386" t="s">
        <v>101</v>
      </c>
      <c r="L386" s="67">
        <v>2.1000000000000001E-2</v>
      </c>
      <c r="M386" s="67">
        <v>1.1900000000000001E-2</v>
      </c>
      <c r="N386" s="66">
        <v>1123707</v>
      </c>
      <c r="O386" s="66">
        <v>102.31</v>
      </c>
      <c r="P386" s="66">
        <v>0</v>
      </c>
      <c r="Q386" s="66">
        <v>1149.6646317</v>
      </c>
      <c r="R386" s="67">
        <v>7.4999999999999997E-3</v>
      </c>
      <c r="S386" s="67">
        <v>4.0000000000000002E-4</v>
      </c>
      <c r="T386" s="67">
        <v>0</v>
      </c>
    </row>
    <row r="387" spans="1:20">
      <c r="A387" t="s">
        <v>1411</v>
      </c>
      <c r="B387" t="s">
        <v>1412</v>
      </c>
      <c r="C387" t="s">
        <v>99</v>
      </c>
      <c r="D387" t="s">
        <v>122</v>
      </c>
      <c r="E387" t="s">
        <v>1413</v>
      </c>
      <c r="F387" t="s">
        <v>557</v>
      </c>
      <c r="G387" t="s">
        <v>813</v>
      </c>
      <c r="H387" t="s">
        <v>149</v>
      </c>
      <c r="I387" t="s">
        <v>417</v>
      </c>
      <c r="J387" s="66">
        <v>2.06</v>
      </c>
      <c r="K387" t="s">
        <v>101</v>
      </c>
      <c r="L387" s="67">
        <v>3.5000000000000003E-2</v>
      </c>
      <c r="M387" s="67">
        <v>2.24E-2</v>
      </c>
      <c r="N387" s="66">
        <v>5521.75</v>
      </c>
      <c r="O387" s="66">
        <v>103.04</v>
      </c>
      <c r="P387" s="66">
        <v>0</v>
      </c>
      <c r="Q387" s="66">
        <v>5.6896111999999999</v>
      </c>
      <c r="R387" s="67">
        <v>0</v>
      </c>
      <c r="S387" s="67">
        <v>0</v>
      </c>
      <c r="T387" s="67">
        <v>0</v>
      </c>
    </row>
    <row r="388" spans="1:20">
      <c r="A388" t="s">
        <v>1414</v>
      </c>
      <c r="B388" t="s">
        <v>1415</v>
      </c>
      <c r="C388" t="s">
        <v>99</v>
      </c>
      <c r="D388" t="s">
        <v>122</v>
      </c>
      <c r="E388" t="s">
        <v>1413</v>
      </c>
      <c r="F388" t="s">
        <v>557</v>
      </c>
      <c r="G388" t="s">
        <v>813</v>
      </c>
      <c r="H388" t="s">
        <v>149</v>
      </c>
      <c r="I388" t="s">
        <v>990</v>
      </c>
      <c r="J388" s="66">
        <v>3.11</v>
      </c>
      <c r="K388" t="s">
        <v>101</v>
      </c>
      <c r="L388" s="67">
        <v>2.8500000000000001E-2</v>
      </c>
      <c r="M388" s="67">
        <v>1.3599999999999999E-2</v>
      </c>
      <c r="N388" s="66">
        <v>2413365.4</v>
      </c>
      <c r="O388" s="66">
        <v>105.42</v>
      </c>
      <c r="P388" s="66">
        <v>0</v>
      </c>
      <c r="Q388" s="66">
        <v>2544.1698046800002</v>
      </c>
      <c r="R388" s="67">
        <v>1.49E-2</v>
      </c>
      <c r="S388" s="67">
        <v>1E-3</v>
      </c>
      <c r="T388" s="67">
        <v>1E-4</v>
      </c>
    </row>
    <row r="389" spans="1:20">
      <c r="A389" t="s">
        <v>1416</v>
      </c>
      <c r="B389" t="s">
        <v>1417</v>
      </c>
      <c r="C389" t="s">
        <v>99</v>
      </c>
      <c r="D389" t="s">
        <v>122</v>
      </c>
      <c r="E389" t="s">
        <v>1413</v>
      </c>
      <c r="F389" t="s">
        <v>557</v>
      </c>
      <c r="G389" t="s">
        <v>813</v>
      </c>
      <c r="H389" t="s">
        <v>149</v>
      </c>
      <c r="I389" t="s">
        <v>417</v>
      </c>
      <c r="J389" s="66">
        <v>3.83</v>
      </c>
      <c r="K389" t="s">
        <v>101</v>
      </c>
      <c r="L389" s="67">
        <v>2.6499999999999999E-2</v>
      </c>
      <c r="M389" s="67">
        <v>3.2599999999999997E-2</v>
      </c>
      <c r="N389" s="66">
        <v>11992.95</v>
      </c>
      <c r="O389" s="66">
        <v>98.01</v>
      </c>
      <c r="P389" s="66">
        <v>0</v>
      </c>
      <c r="Q389" s="66">
        <v>11.754290295000001</v>
      </c>
      <c r="R389" s="67">
        <v>0</v>
      </c>
      <c r="S389" s="67">
        <v>0</v>
      </c>
      <c r="T389" s="67">
        <v>0</v>
      </c>
    </row>
    <row r="390" spans="1:20">
      <c r="A390" t="s">
        <v>1418</v>
      </c>
      <c r="B390" t="s">
        <v>1419</v>
      </c>
      <c r="C390" t="s">
        <v>99</v>
      </c>
      <c r="D390" t="s">
        <v>122</v>
      </c>
      <c r="E390" t="s">
        <v>1413</v>
      </c>
      <c r="F390" t="s">
        <v>557</v>
      </c>
      <c r="G390" t="s">
        <v>813</v>
      </c>
      <c r="H390" t="s">
        <v>149</v>
      </c>
      <c r="I390" t="s">
        <v>990</v>
      </c>
      <c r="J390" s="66">
        <v>3.41</v>
      </c>
      <c r="K390" t="s">
        <v>101</v>
      </c>
      <c r="L390" s="67">
        <v>4.99E-2</v>
      </c>
      <c r="M390" s="67">
        <v>1.83E-2</v>
      </c>
      <c r="N390" s="66">
        <v>2663235</v>
      </c>
      <c r="O390" s="66">
        <v>111.09</v>
      </c>
      <c r="P390" s="66">
        <v>0</v>
      </c>
      <c r="Q390" s="66">
        <v>2958.5877614999999</v>
      </c>
      <c r="R390" s="67">
        <v>1.0699999999999999E-2</v>
      </c>
      <c r="S390" s="67">
        <v>1.1000000000000001E-3</v>
      </c>
      <c r="T390" s="67">
        <v>1E-4</v>
      </c>
    </row>
    <row r="391" spans="1:20">
      <c r="A391" t="s">
        <v>1420</v>
      </c>
      <c r="B391" t="s">
        <v>1421</v>
      </c>
      <c r="C391" t="s">
        <v>99</v>
      </c>
      <c r="D391" t="s">
        <v>122</v>
      </c>
      <c r="E391" t="s">
        <v>1335</v>
      </c>
      <c r="F391" t="s">
        <v>557</v>
      </c>
      <c r="G391" t="s">
        <v>818</v>
      </c>
      <c r="H391" t="s">
        <v>210</v>
      </c>
      <c r="I391" t="s">
        <v>417</v>
      </c>
      <c r="J391" s="66">
        <v>2.5499999999999998</v>
      </c>
      <c r="K391" t="s">
        <v>101</v>
      </c>
      <c r="L391" s="67">
        <v>5.0999999999999997E-2</v>
      </c>
      <c r="M391" s="67">
        <v>5.6099999999999997E-2</v>
      </c>
      <c r="N391" s="66">
        <v>6710.85</v>
      </c>
      <c r="O391" s="66">
        <v>98.9</v>
      </c>
      <c r="P391" s="66">
        <v>0.18010000000000001</v>
      </c>
      <c r="Q391" s="66">
        <v>6.8171306500000002</v>
      </c>
      <c r="R391" s="67">
        <v>0</v>
      </c>
      <c r="S391" s="67">
        <v>0</v>
      </c>
      <c r="T391" s="67">
        <v>0</v>
      </c>
    </row>
    <row r="392" spans="1:20">
      <c r="A392" t="s">
        <v>1422</v>
      </c>
      <c r="B392" t="s">
        <v>1423</v>
      </c>
      <c r="C392" t="s">
        <v>99</v>
      </c>
      <c r="D392" t="s">
        <v>122</v>
      </c>
      <c r="E392" t="s">
        <v>1424</v>
      </c>
      <c r="F392" t="s">
        <v>557</v>
      </c>
      <c r="G392" t="s">
        <v>818</v>
      </c>
      <c r="H392" t="s">
        <v>210</v>
      </c>
      <c r="I392" t="s">
        <v>990</v>
      </c>
      <c r="J392" s="66">
        <v>2.46</v>
      </c>
      <c r="K392" t="s">
        <v>101</v>
      </c>
      <c r="L392" s="67">
        <v>6.6000000000000003E-2</v>
      </c>
      <c r="M392" s="67">
        <v>5.3699999999999998E-2</v>
      </c>
      <c r="N392" s="66">
        <v>4164.29</v>
      </c>
      <c r="O392" s="66">
        <v>103.66</v>
      </c>
      <c r="P392" s="66">
        <v>0.17952000000000001</v>
      </c>
      <c r="Q392" s="66">
        <v>4.4962230139999999</v>
      </c>
      <c r="R392" s="67">
        <v>0</v>
      </c>
      <c r="S392" s="67">
        <v>0</v>
      </c>
      <c r="T392" s="67">
        <v>0</v>
      </c>
    </row>
    <row r="393" spans="1:20">
      <c r="A393" t="s">
        <v>1425</v>
      </c>
      <c r="B393" t="s">
        <v>1426</v>
      </c>
      <c r="C393" t="s">
        <v>99</v>
      </c>
      <c r="D393" t="s">
        <v>122</v>
      </c>
      <c r="E393" t="s">
        <v>1427</v>
      </c>
      <c r="F393" t="s">
        <v>808</v>
      </c>
      <c r="G393" t="s">
        <v>813</v>
      </c>
      <c r="H393" t="s">
        <v>149</v>
      </c>
      <c r="I393" t="s">
        <v>417</v>
      </c>
      <c r="J393" s="66">
        <v>4.63</v>
      </c>
      <c r="K393" t="s">
        <v>101</v>
      </c>
      <c r="L393" s="67">
        <v>2.5000000000000001E-2</v>
      </c>
      <c r="M393" s="67">
        <v>2.3900000000000001E-2</v>
      </c>
      <c r="N393" s="66">
        <v>4418</v>
      </c>
      <c r="O393" s="66">
        <v>101.21</v>
      </c>
      <c r="P393" s="66">
        <v>0</v>
      </c>
      <c r="Q393" s="66">
        <v>4.4714577999999996</v>
      </c>
      <c r="R393" s="67">
        <v>0</v>
      </c>
      <c r="S393" s="67">
        <v>0</v>
      </c>
      <c r="T393" s="67">
        <v>0</v>
      </c>
    </row>
    <row r="394" spans="1:20">
      <c r="A394" t="s">
        <v>1428</v>
      </c>
      <c r="B394" t="s">
        <v>1429</v>
      </c>
      <c r="C394" t="s">
        <v>99</v>
      </c>
      <c r="D394" t="s">
        <v>122</v>
      </c>
      <c r="E394" t="s">
        <v>1427</v>
      </c>
      <c r="F394" t="s">
        <v>808</v>
      </c>
      <c r="G394" t="s">
        <v>813</v>
      </c>
      <c r="H394" t="s">
        <v>149</v>
      </c>
      <c r="I394" t="s">
        <v>417</v>
      </c>
      <c r="J394" s="66">
        <v>3.12</v>
      </c>
      <c r="K394" t="s">
        <v>101</v>
      </c>
      <c r="L394" s="67">
        <v>2.4E-2</v>
      </c>
      <c r="M394" s="67">
        <v>1.66E-2</v>
      </c>
      <c r="N394" s="66">
        <v>3842</v>
      </c>
      <c r="O394" s="66">
        <v>102.95</v>
      </c>
      <c r="P394" s="66">
        <v>0</v>
      </c>
      <c r="Q394" s="66">
        <v>3.9553389999999999</v>
      </c>
      <c r="R394" s="67">
        <v>0</v>
      </c>
      <c r="S394" s="67">
        <v>0</v>
      </c>
      <c r="T394" s="67">
        <v>0</v>
      </c>
    </row>
    <row r="395" spans="1:20">
      <c r="A395" t="s">
        <v>1430</v>
      </c>
      <c r="B395" t="s">
        <v>1431</v>
      </c>
      <c r="C395" t="s">
        <v>99</v>
      </c>
      <c r="D395" t="s">
        <v>122</v>
      </c>
      <c r="E395" t="s">
        <v>1432</v>
      </c>
      <c r="F395" t="s">
        <v>477</v>
      </c>
      <c r="G395" t="s">
        <v>813</v>
      </c>
      <c r="H395" t="s">
        <v>149</v>
      </c>
      <c r="I395" t="s">
        <v>417</v>
      </c>
      <c r="J395" s="66">
        <v>1.79</v>
      </c>
      <c r="K395" t="s">
        <v>101</v>
      </c>
      <c r="L395" s="67">
        <v>4.3499999999999997E-2</v>
      </c>
      <c r="M395" s="67">
        <v>1.3899999999999999E-2</v>
      </c>
      <c r="N395" s="66">
        <v>6046.75</v>
      </c>
      <c r="O395" s="66">
        <v>106.06</v>
      </c>
      <c r="P395" s="66">
        <v>0</v>
      </c>
      <c r="Q395" s="66">
        <v>6.4131830499999998</v>
      </c>
      <c r="R395" s="67">
        <v>0</v>
      </c>
      <c r="S395" s="67">
        <v>0</v>
      </c>
      <c r="T395" s="67">
        <v>0</v>
      </c>
    </row>
    <row r="396" spans="1:20">
      <c r="A396" t="s">
        <v>1433</v>
      </c>
      <c r="B396" t="s">
        <v>1434</v>
      </c>
      <c r="C396" t="s">
        <v>99</v>
      </c>
      <c r="D396" t="s">
        <v>122</v>
      </c>
      <c r="E396" t="s">
        <v>1432</v>
      </c>
      <c r="F396" t="s">
        <v>477</v>
      </c>
      <c r="G396" t="s">
        <v>813</v>
      </c>
      <c r="H396" t="s">
        <v>149</v>
      </c>
      <c r="I396" t="s">
        <v>417</v>
      </c>
      <c r="J396" s="66">
        <v>4.12</v>
      </c>
      <c r="K396" t="s">
        <v>101</v>
      </c>
      <c r="L396" s="67">
        <v>4.1000000000000002E-2</v>
      </c>
      <c r="M396" s="67">
        <v>2.7799999999999998E-2</v>
      </c>
      <c r="N396" s="66">
        <v>6859.7</v>
      </c>
      <c r="O396" s="66">
        <v>107.3</v>
      </c>
      <c r="P396" s="66">
        <v>0</v>
      </c>
      <c r="Q396" s="66">
        <v>7.3604580999999998</v>
      </c>
      <c r="R396" s="67">
        <v>0</v>
      </c>
      <c r="S396" s="67">
        <v>0</v>
      </c>
      <c r="T396" s="67">
        <v>0</v>
      </c>
    </row>
    <row r="397" spans="1:20">
      <c r="A397" t="s">
        <v>1435</v>
      </c>
      <c r="B397" t="s">
        <v>1436</v>
      </c>
      <c r="C397" t="s">
        <v>99</v>
      </c>
      <c r="D397" t="s">
        <v>122</v>
      </c>
      <c r="E397" t="s">
        <v>1437</v>
      </c>
      <c r="F397" t="s">
        <v>808</v>
      </c>
      <c r="G397" t="s">
        <v>837</v>
      </c>
      <c r="H397" t="s">
        <v>149</v>
      </c>
      <c r="I397" t="s">
        <v>1191</v>
      </c>
      <c r="J397" s="66">
        <v>0.25</v>
      </c>
      <c r="K397" t="s">
        <v>101</v>
      </c>
      <c r="L397" s="67">
        <v>3.9E-2</v>
      </c>
      <c r="M397" s="67">
        <v>1.9699999999999999E-2</v>
      </c>
      <c r="N397" s="66">
        <v>1318022.46</v>
      </c>
      <c r="O397" s="66">
        <v>101.45</v>
      </c>
      <c r="P397" s="66">
        <v>0</v>
      </c>
      <c r="Q397" s="66">
        <v>1337.13378567</v>
      </c>
      <c r="R397" s="67">
        <v>2.06E-2</v>
      </c>
      <c r="S397" s="67">
        <v>5.0000000000000001E-4</v>
      </c>
      <c r="T397" s="67">
        <v>1E-4</v>
      </c>
    </row>
    <row r="398" spans="1:20">
      <c r="A398" t="s">
        <v>1438</v>
      </c>
      <c r="B398" t="s">
        <v>1439</v>
      </c>
      <c r="C398" t="s">
        <v>99</v>
      </c>
      <c r="D398" t="s">
        <v>122</v>
      </c>
      <c r="E398" t="s">
        <v>1437</v>
      </c>
      <c r="F398" t="s">
        <v>808</v>
      </c>
      <c r="G398" t="s">
        <v>837</v>
      </c>
      <c r="H398" t="s">
        <v>149</v>
      </c>
      <c r="I398" t="s">
        <v>684</v>
      </c>
      <c r="J398" s="66">
        <v>1.24</v>
      </c>
      <c r="K398" t="s">
        <v>101</v>
      </c>
      <c r="L398" s="67">
        <v>5.6500000000000002E-2</v>
      </c>
      <c r="M398" s="67">
        <v>2.3099999999999999E-2</v>
      </c>
      <c r="N398" s="66">
        <v>1442496</v>
      </c>
      <c r="O398" s="66">
        <v>105.09</v>
      </c>
      <c r="P398" s="66">
        <v>0</v>
      </c>
      <c r="Q398" s="66">
        <v>1515.9190464000001</v>
      </c>
      <c r="R398" s="67">
        <v>0.02</v>
      </c>
      <c r="S398" s="67">
        <v>5.9999999999999995E-4</v>
      </c>
      <c r="T398" s="67">
        <v>1E-4</v>
      </c>
    </row>
    <row r="399" spans="1:20">
      <c r="A399" t="s">
        <v>1440</v>
      </c>
      <c r="B399" t="s">
        <v>1441</v>
      </c>
      <c r="C399" t="s">
        <v>99</v>
      </c>
      <c r="D399" t="s">
        <v>122</v>
      </c>
      <c r="E399" t="s">
        <v>1437</v>
      </c>
      <c r="F399" t="s">
        <v>808</v>
      </c>
      <c r="G399" t="s">
        <v>837</v>
      </c>
      <c r="H399" t="s">
        <v>149</v>
      </c>
      <c r="I399" t="s">
        <v>292</v>
      </c>
      <c r="J399" s="66">
        <v>2.33</v>
      </c>
      <c r="K399" t="s">
        <v>101</v>
      </c>
      <c r="L399" s="67">
        <v>4.7500000000000001E-2</v>
      </c>
      <c r="M399" s="67">
        <v>2.0199999999999999E-2</v>
      </c>
      <c r="N399" s="66">
        <v>2419000</v>
      </c>
      <c r="O399" s="66">
        <v>107.71</v>
      </c>
      <c r="P399" s="66">
        <v>0</v>
      </c>
      <c r="Q399" s="66">
        <v>2605.5048999999999</v>
      </c>
      <c r="R399" s="67">
        <v>1.0999999999999999E-2</v>
      </c>
      <c r="S399" s="67">
        <v>1E-3</v>
      </c>
      <c r="T399" s="67">
        <v>1E-4</v>
      </c>
    </row>
    <row r="400" spans="1:20">
      <c r="A400" t="s">
        <v>1442</v>
      </c>
      <c r="B400" t="s">
        <v>1443</v>
      </c>
      <c r="C400" t="s">
        <v>99</v>
      </c>
      <c r="D400" t="s">
        <v>122</v>
      </c>
      <c r="E400" t="s">
        <v>1437</v>
      </c>
      <c r="F400" t="s">
        <v>808</v>
      </c>
      <c r="G400" t="s">
        <v>837</v>
      </c>
      <c r="H400" t="s">
        <v>149</v>
      </c>
      <c r="I400" t="s">
        <v>1444</v>
      </c>
      <c r="J400" s="66">
        <v>3.73</v>
      </c>
      <c r="K400" t="s">
        <v>101</v>
      </c>
      <c r="L400" s="67">
        <v>3.5000000000000003E-2</v>
      </c>
      <c r="M400" s="67">
        <v>3.5799999999999998E-2</v>
      </c>
      <c r="N400" s="66">
        <v>1000000</v>
      </c>
      <c r="O400" s="66">
        <v>100.4</v>
      </c>
      <c r="P400" s="66">
        <v>0</v>
      </c>
      <c r="Q400" s="66">
        <v>1004</v>
      </c>
      <c r="R400" s="67">
        <v>1.2999999999999999E-2</v>
      </c>
      <c r="S400" s="67">
        <v>4.0000000000000002E-4</v>
      </c>
      <c r="T400" s="67">
        <v>0</v>
      </c>
    </row>
    <row r="401" spans="1:20">
      <c r="A401" t="s">
        <v>1445</v>
      </c>
      <c r="B401" t="s">
        <v>1446</v>
      </c>
      <c r="C401" t="s">
        <v>99</v>
      </c>
      <c r="D401" t="s">
        <v>122</v>
      </c>
      <c r="E401" t="s">
        <v>1437</v>
      </c>
      <c r="F401" t="s">
        <v>808</v>
      </c>
      <c r="G401" t="s">
        <v>837</v>
      </c>
      <c r="H401" t="s">
        <v>149</v>
      </c>
      <c r="I401" t="s">
        <v>1447</v>
      </c>
      <c r="J401" s="66">
        <v>0.97</v>
      </c>
      <c r="K401" t="s">
        <v>101</v>
      </c>
      <c r="L401" s="67">
        <v>6.3E-2</v>
      </c>
      <c r="M401" s="67">
        <v>1.8599999999999998E-2</v>
      </c>
      <c r="N401" s="66">
        <v>35437</v>
      </c>
      <c r="O401" s="66">
        <v>105.98</v>
      </c>
      <c r="P401" s="66">
        <v>0</v>
      </c>
      <c r="Q401" s="66">
        <v>37.556132599999998</v>
      </c>
      <c r="R401" s="67">
        <v>5.9999999999999995E-4</v>
      </c>
      <c r="S401" s="67">
        <v>0</v>
      </c>
      <c r="T401" s="67">
        <v>0</v>
      </c>
    </row>
    <row r="402" spans="1:20">
      <c r="A402" t="s">
        <v>1448</v>
      </c>
      <c r="B402" t="s">
        <v>1449</v>
      </c>
      <c r="C402" t="s">
        <v>99</v>
      </c>
      <c r="D402" t="s">
        <v>122</v>
      </c>
      <c r="E402" t="s">
        <v>1450</v>
      </c>
      <c r="F402" t="s">
        <v>854</v>
      </c>
      <c r="G402" t="s">
        <v>837</v>
      </c>
      <c r="H402" t="s">
        <v>149</v>
      </c>
      <c r="I402" t="s">
        <v>265</v>
      </c>
      <c r="J402" s="66">
        <v>2.4700000000000002</v>
      </c>
      <c r="K402" t="s">
        <v>101</v>
      </c>
      <c r="L402" s="67">
        <v>3.3000000000000002E-2</v>
      </c>
      <c r="M402" s="67">
        <v>2.5000000000000001E-2</v>
      </c>
      <c r="N402" s="66">
        <v>2965920</v>
      </c>
      <c r="O402" s="66">
        <v>102.84</v>
      </c>
      <c r="P402" s="66">
        <v>0</v>
      </c>
      <c r="Q402" s="66">
        <v>3050.1521280000002</v>
      </c>
      <c r="R402" s="67">
        <v>9.5999999999999992E-3</v>
      </c>
      <c r="S402" s="67">
        <v>1.1999999999999999E-3</v>
      </c>
      <c r="T402" s="67">
        <v>1E-4</v>
      </c>
    </row>
    <row r="403" spans="1:20">
      <c r="A403" t="s">
        <v>1451</v>
      </c>
      <c r="B403" t="s">
        <v>1452</v>
      </c>
      <c r="C403" t="s">
        <v>99</v>
      </c>
      <c r="D403" t="s">
        <v>122</v>
      </c>
      <c r="E403" t="s">
        <v>1453</v>
      </c>
      <c r="F403" t="s">
        <v>808</v>
      </c>
      <c r="G403" t="s">
        <v>837</v>
      </c>
      <c r="H403" t="s">
        <v>149</v>
      </c>
      <c r="I403" t="s">
        <v>702</v>
      </c>
      <c r="J403" s="66">
        <v>3.17</v>
      </c>
      <c r="K403" t="s">
        <v>101</v>
      </c>
      <c r="L403" s="67">
        <v>7.0000000000000007E-2</v>
      </c>
      <c r="M403" s="67">
        <v>5.3600000000000002E-2</v>
      </c>
      <c r="N403" s="66">
        <v>4000000</v>
      </c>
      <c r="O403" s="66">
        <v>102.17131147540984</v>
      </c>
      <c r="P403" s="66">
        <v>0</v>
      </c>
      <c r="Q403" s="66">
        <v>4086.8524590163934</v>
      </c>
      <c r="R403" s="67">
        <v>1.41E-2</v>
      </c>
      <c r="S403" s="67">
        <v>1.6000000000000001E-3</v>
      </c>
      <c r="T403" s="67">
        <v>2.0000000000000001E-4</v>
      </c>
    </row>
    <row r="404" spans="1:20">
      <c r="A404" t="s">
        <v>1454</v>
      </c>
      <c r="B404" t="s">
        <v>1455</v>
      </c>
      <c r="C404" t="s">
        <v>99</v>
      </c>
      <c r="D404" t="s">
        <v>122</v>
      </c>
      <c r="E404" t="s">
        <v>1453</v>
      </c>
      <c r="F404" t="s">
        <v>808</v>
      </c>
      <c r="G404" t="s">
        <v>837</v>
      </c>
      <c r="H404" t="s">
        <v>149</v>
      </c>
      <c r="I404" t="s">
        <v>783</v>
      </c>
      <c r="J404" s="66">
        <v>0.25</v>
      </c>
      <c r="K404" t="s">
        <v>101</v>
      </c>
      <c r="L404" s="67">
        <v>6.25E-2</v>
      </c>
      <c r="M404" s="67">
        <v>2.7199999999999998E-2</v>
      </c>
      <c r="N404" s="66">
        <v>7262.5</v>
      </c>
      <c r="O404" s="66">
        <v>102.43</v>
      </c>
      <c r="P404" s="66">
        <v>0</v>
      </c>
      <c r="Q404" s="66">
        <v>7.4389787500000004</v>
      </c>
      <c r="R404" s="67">
        <v>0</v>
      </c>
      <c r="S404" s="67">
        <v>0</v>
      </c>
      <c r="T404" s="67">
        <v>0</v>
      </c>
    </row>
    <row r="405" spans="1:20">
      <c r="A405" t="s">
        <v>1456</v>
      </c>
      <c r="B405" t="s">
        <v>1457</v>
      </c>
      <c r="C405" t="s">
        <v>99</v>
      </c>
      <c r="D405" t="s">
        <v>122</v>
      </c>
      <c r="E405" t="s">
        <v>1458</v>
      </c>
      <c r="F405" t="s">
        <v>808</v>
      </c>
      <c r="G405" t="s">
        <v>837</v>
      </c>
      <c r="H405" t="s">
        <v>149</v>
      </c>
      <c r="I405" t="s">
        <v>1459</v>
      </c>
      <c r="J405" s="66">
        <v>1.22</v>
      </c>
      <c r="K405" t="s">
        <v>101</v>
      </c>
      <c r="L405" s="67">
        <v>0.03</v>
      </c>
      <c r="M405" s="67">
        <v>-0.2492</v>
      </c>
      <c r="N405" s="66">
        <v>949299.75</v>
      </c>
      <c r="O405" s="66">
        <v>144.19999999999999</v>
      </c>
      <c r="P405" s="66">
        <v>0</v>
      </c>
      <c r="Q405" s="66">
        <v>1368.8902395</v>
      </c>
      <c r="R405" s="67">
        <v>2.0799999999999999E-2</v>
      </c>
      <c r="S405" s="67">
        <v>5.0000000000000001E-4</v>
      </c>
      <c r="T405" s="67">
        <v>1E-4</v>
      </c>
    </row>
    <row r="406" spans="1:20">
      <c r="A406" t="s">
        <v>1460</v>
      </c>
      <c r="B406" t="s">
        <v>1461</v>
      </c>
      <c r="C406" t="s">
        <v>99</v>
      </c>
      <c r="D406" t="s">
        <v>122</v>
      </c>
      <c r="E406" t="s">
        <v>1462</v>
      </c>
      <c r="F406" t="s">
        <v>557</v>
      </c>
      <c r="G406" t="s">
        <v>837</v>
      </c>
      <c r="H406" t="s">
        <v>149</v>
      </c>
      <c r="I406" t="s">
        <v>1463</v>
      </c>
      <c r="J406" s="66">
        <v>1.87</v>
      </c>
      <c r="K406" t="s">
        <v>101</v>
      </c>
      <c r="L406" s="67">
        <v>4.5999999999999999E-2</v>
      </c>
      <c r="M406" s="67">
        <v>3.5499999999999997E-2</v>
      </c>
      <c r="N406" s="66">
        <v>6049.6</v>
      </c>
      <c r="O406" s="66">
        <v>102</v>
      </c>
      <c r="P406" s="66">
        <v>0</v>
      </c>
      <c r="Q406" s="66">
        <v>6.1705920000000001</v>
      </c>
      <c r="R406" s="67">
        <v>0</v>
      </c>
      <c r="S406" s="67">
        <v>0</v>
      </c>
      <c r="T406" s="67">
        <v>0</v>
      </c>
    </row>
    <row r="407" spans="1:20">
      <c r="A407" t="s">
        <v>1464</v>
      </c>
      <c r="B407" t="s">
        <v>1465</v>
      </c>
      <c r="C407" t="s">
        <v>99</v>
      </c>
      <c r="D407" t="s">
        <v>122</v>
      </c>
      <c r="E407" t="s">
        <v>1466</v>
      </c>
      <c r="F407" t="s">
        <v>808</v>
      </c>
      <c r="G407" t="s">
        <v>1467</v>
      </c>
      <c r="H407" t="s">
        <v>210</v>
      </c>
      <c r="I407" t="s">
        <v>1468</v>
      </c>
      <c r="J407" s="66">
        <v>3.04</v>
      </c>
      <c r="K407" t="s">
        <v>101</v>
      </c>
      <c r="L407" s="67">
        <v>1.4999999999999999E-2</v>
      </c>
      <c r="M407" s="67">
        <v>-1.7399999999999999E-2</v>
      </c>
      <c r="N407" s="66">
        <v>6512000</v>
      </c>
      <c r="O407" s="66">
        <v>110.8</v>
      </c>
      <c r="P407" s="66">
        <v>0</v>
      </c>
      <c r="Q407" s="66">
        <v>7215.2960000000003</v>
      </c>
      <c r="R407" s="67">
        <v>3.9100000000000003E-2</v>
      </c>
      <c r="S407" s="67">
        <v>2.8E-3</v>
      </c>
      <c r="T407" s="67">
        <v>2.9999999999999997E-4</v>
      </c>
    </row>
    <row r="408" spans="1:20">
      <c r="A408" t="s">
        <v>1469</v>
      </c>
      <c r="B408" t="s">
        <v>1470</v>
      </c>
      <c r="C408" t="s">
        <v>99</v>
      </c>
      <c r="D408" t="s">
        <v>122</v>
      </c>
      <c r="E408" t="s">
        <v>1471</v>
      </c>
      <c r="F408" t="s">
        <v>557</v>
      </c>
      <c r="G408" t="s">
        <v>837</v>
      </c>
      <c r="H408" t="s">
        <v>149</v>
      </c>
      <c r="I408" t="s">
        <v>1463</v>
      </c>
      <c r="J408" s="66">
        <v>1.92</v>
      </c>
      <c r="K408" t="s">
        <v>101</v>
      </c>
      <c r="L408" s="67">
        <v>3.0499999999999999E-2</v>
      </c>
      <c r="M408" s="67">
        <v>6.9500000000000006E-2</v>
      </c>
      <c r="N408" s="66">
        <v>494013.4</v>
      </c>
      <c r="O408" s="66">
        <v>93.79</v>
      </c>
      <c r="P408" s="66">
        <v>0</v>
      </c>
      <c r="Q408" s="66">
        <v>463.33516786000001</v>
      </c>
      <c r="R408" s="67">
        <v>5.0000000000000001E-4</v>
      </c>
      <c r="S408" s="67">
        <v>2.0000000000000001E-4</v>
      </c>
      <c r="T408" s="67">
        <v>0</v>
      </c>
    </row>
    <row r="409" spans="1:20">
      <c r="A409" t="s">
        <v>1472</v>
      </c>
      <c r="B409" s="78" t="s">
        <v>1473</v>
      </c>
      <c r="C409" t="s">
        <v>99</v>
      </c>
      <c r="D409" t="s">
        <v>122</v>
      </c>
      <c r="E409" t="s">
        <v>1471</v>
      </c>
      <c r="F409" t="s">
        <v>557</v>
      </c>
      <c r="G409" t="s">
        <v>837</v>
      </c>
      <c r="H409" t="s">
        <v>149</v>
      </c>
      <c r="I409" t="s">
        <v>1463</v>
      </c>
      <c r="J409" s="66">
        <v>0.74</v>
      </c>
      <c r="K409" t="s">
        <v>101</v>
      </c>
      <c r="L409" s="67">
        <v>4.4499999999999998E-2</v>
      </c>
      <c r="M409" s="67">
        <v>5.9299999999999999E-2</v>
      </c>
      <c r="N409" s="66">
        <v>775610.19</v>
      </c>
      <c r="O409" s="66">
        <v>100.11</v>
      </c>
      <c r="P409" s="66">
        <v>0</v>
      </c>
      <c r="Q409" s="66">
        <v>776.46336120900003</v>
      </c>
      <c r="R409" s="67">
        <v>4.3E-3</v>
      </c>
      <c r="S409" s="67">
        <v>2.9999999999999997E-4</v>
      </c>
      <c r="T409" s="67">
        <v>0</v>
      </c>
    </row>
    <row r="410" spans="1:20">
      <c r="A410" t="s">
        <v>1398</v>
      </c>
      <c r="B410" s="78">
        <v>11703230</v>
      </c>
      <c r="C410" t="s">
        <v>99</v>
      </c>
      <c r="D410" t="s">
        <v>122</v>
      </c>
      <c r="E410" t="s">
        <v>1393</v>
      </c>
      <c r="F410" t="s">
        <v>799</v>
      </c>
      <c r="G410" t="s">
        <v>1467</v>
      </c>
      <c r="H410" t="s">
        <v>210</v>
      </c>
      <c r="I410" t="s">
        <v>1400</v>
      </c>
      <c r="J410" s="66">
        <v>0</v>
      </c>
      <c r="K410" t="s">
        <v>101</v>
      </c>
      <c r="L410" s="67">
        <v>0</v>
      </c>
      <c r="M410" s="67">
        <v>0</v>
      </c>
      <c r="N410" s="66">
        <v>2000000</v>
      </c>
      <c r="O410" s="66">
        <v>106.56229508196721</v>
      </c>
      <c r="P410" s="66">
        <v>0</v>
      </c>
      <c r="Q410" s="66">
        <v>2131.2459016393441</v>
      </c>
      <c r="R410" s="67">
        <v>0</v>
      </c>
      <c r="S410" s="67">
        <v>0</v>
      </c>
      <c r="T410" s="67">
        <v>0</v>
      </c>
    </row>
    <row r="411" spans="1:20">
      <c r="A411" t="s">
        <v>1474</v>
      </c>
      <c r="B411" t="s">
        <v>1475</v>
      </c>
      <c r="C411" t="s">
        <v>99</v>
      </c>
      <c r="D411" t="s">
        <v>122</v>
      </c>
      <c r="E411" t="s">
        <v>1476</v>
      </c>
      <c r="F411" t="s">
        <v>1477</v>
      </c>
      <c r="G411" t="s">
        <v>837</v>
      </c>
      <c r="H411" t="s">
        <v>149</v>
      </c>
      <c r="I411" t="s">
        <v>1478</v>
      </c>
      <c r="J411" s="66">
        <v>4.34</v>
      </c>
      <c r="K411" t="s">
        <v>101</v>
      </c>
      <c r="L411" s="67">
        <v>0.04</v>
      </c>
      <c r="M411" s="67">
        <v>9.9000000000000008E-3</v>
      </c>
      <c r="N411" s="66">
        <v>3550000</v>
      </c>
      <c r="O411" s="66">
        <v>115.3</v>
      </c>
      <c r="P411" s="66">
        <v>0</v>
      </c>
      <c r="Q411" s="66">
        <v>4093.15</v>
      </c>
      <c r="R411" s="67">
        <v>1.18E-2</v>
      </c>
      <c r="S411" s="67">
        <v>1.6000000000000001E-3</v>
      </c>
      <c r="T411" s="67">
        <v>2.0000000000000001E-4</v>
      </c>
    </row>
    <row r="412" spans="1:20">
      <c r="A412" t="s">
        <v>1479</v>
      </c>
      <c r="B412" t="s">
        <v>1480</v>
      </c>
      <c r="C412" t="s">
        <v>99</v>
      </c>
      <c r="D412" t="s">
        <v>122</v>
      </c>
      <c r="E412" t="s">
        <v>1476</v>
      </c>
      <c r="F412" t="s">
        <v>1477</v>
      </c>
      <c r="G412" t="s">
        <v>837</v>
      </c>
      <c r="H412" t="s">
        <v>149</v>
      </c>
      <c r="I412" t="s">
        <v>1008</v>
      </c>
      <c r="J412" s="66">
        <v>2.61</v>
      </c>
      <c r="K412" t="s">
        <v>101</v>
      </c>
      <c r="L412" s="67">
        <v>3.2500000000000001E-2</v>
      </c>
      <c r="M412" s="67">
        <v>2.5399999999999999E-2</v>
      </c>
      <c r="N412" s="66">
        <v>14479.32</v>
      </c>
      <c r="O412" s="66">
        <v>102.71</v>
      </c>
      <c r="P412" s="66">
        <v>0</v>
      </c>
      <c r="Q412" s="66">
        <v>14.871709572</v>
      </c>
      <c r="R412" s="67">
        <v>0</v>
      </c>
      <c r="S412" s="67">
        <v>0</v>
      </c>
      <c r="T412" s="67">
        <v>0</v>
      </c>
    </row>
    <row r="413" spans="1:20">
      <c r="A413" t="s">
        <v>1481</v>
      </c>
      <c r="B413" t="s">
        <v>1482</v>
      </c>
      <c r="C413" t="s">
        <v>99</v>
      </c>
      <c r="D413" t="s">
        <v>122</v>
      </c>
      <c r="E413" t="s">
        <v>1476</v>
      </c>
      <c r="F413" t="s">
        <v>1477</v>
      </c>
      <c r="G413" t="s">
        <v>837</v>
      </c>
      <c r="H413" t="s">
        <v>149</v>
      </c>
      <c r="I413" t="s">
        <v>1483</v>
      </c>
      <c r="J413" s="66">
        <v>4.6399999999999997</v>
      </c>
      <c r="K413" t="s">
        <v>101</v>
      </c>
      <c r="L413" s="67">
        <v>2.9100000000000001E-2</v>
      </c>
      <c r="M413" s="67">
        <v>4.4600000000000001E-2</v>
      </c>
      <c r="N413" s="66">
        <v>4617548.91</v>
      </c>
      <c r="O413" s="66">
        <v>93.52</v>
      </c>
      <c r="P413" s="66">
        <v>0</v>
      </c>
      <c r="Q413" s="66">
        <v>4318.3317406320002</v>
      </c>
      <c r="R413" s="67">
        <v>6.8999999999999999E-3</v>
      </c>
      <c r="S413" s="67">
        <v>1.6999999999999999E-3</v>
      </c>
      <c r="T413" s="67">
        <v>2.0000000000000001E-4</v>
      </c>
    </row>
    <row r="414" spans="1:20">
      <c r="A414" t="s">
        <v>1484</v>
      </c>
      <c r="B414" t="s">
        <v>1485</v>
      </c>
      <c r="C414" t="s">
        <v>99</v>
      </c>
      <c r="D414" t="s">
        <v>122</v>
      </c>
      <c r="E414" t="s">
        <v>1486</v>
      </c>
      <c r="F414" t="s">
        <v>808</v>
      </c>
      <c r="G414" t="s">
        <v>837</v>
      </c>
      <c r="H414" t="s">
        <v>149</v>
      </c>
      <c r="I414" t="s">
        <v>1487</v>
      </c>
      <c r="J414" s="66">
        <v>2.42</v>
      </c>
      <c r="K414" t="s">
        <v>101</v>
      </c>
      <c r="L414" s="67">
        <v>4.3999999999999997E-2</v>
      </c>
      <c r="M414" s="67">
        <v>2.2700000000000001E-2</v>
      </c>
      <c r="N414" s="66">
        <v>1016945</v>
      </c>
      <c r="O414" s="66">
        <v>106.35</v>
      </c>
      <c r="P414" s="66">
        <v>0</v>
      </c>
      <c r="Q414" s="66">
        <v>1081.5210075</v>
      </c>
      <c r="R414" s="67">
        <v>4.5999999999999999E-3</v>
      </c>
      <c r="S414" s="67">
        <v>4.0000000000000002E-4</v>
      </c>
      <c r="T414" s="67">
        <v>0</v>
      </c>
    </row>
    <row r="415" spans="1:20">
      <c r="A415" t="s">
        <v>1488</v>
      </c>
      <c r="B415" t="s">
        <v>1489</v>
      </c>
      <c r="C415" t="s">
        <v>99</v>
      </c>
      <c r="D415" t="s">
        <v>122</v>
      </c>
      <c r="E415" t="s">
        <v>1490</v>
      </c>
      <c r="F415" t="s">
        <v>808</v>
      </c>
      <c r="G415" t="s">
        <v>1467</v>
      </c>
      <c r="H415" t="s">
        <v>210</v>
      </c>
      <c r="I415" t="s">
        <v>1491</v>
      </c>
      <c r="J415" s="66">
        <v>1.17</v>
      </c>
      <c r="K415" t="s">
        <v>101</v>
      </c>
      <c r="L415" s="67">
        <v>4.3999999999999997E-2</v>
      </c>
      <c r="M415" s="67">
        <v>-6.1999999999999998E-3</v>
      </c>
      <c r="N415" s="66">
        <v>165000</v>
      </c>
      <c r="O415" s="66">
        <v>107.11</v>
      </c>
      <c r="P415" s="66">
        <v>0</v>
      </c>
      <c r="Q415" s="66">
        <v>176.73150000000001</v>
      </c>
      <c r="R415" s="67">
        <v>1.5E-3</v>
      </c>
      <c r="S415" s="67">
        <v>1E-4</v>
      </c>
      <c r="T415" s="67">
        <v>0</v>
      </c>
    </row>
    <row r="416" spans="1:20">
      <c r="A416" t="s">
        <v>1492</v>
      </c>
      <c r="B416" t="s">
        <v>1493</v>
      </c>
      <c r="C416" t="s">
        <v>99</v>
      </c>
      <c r="D416" t="s">
        <v>122</v>
      </c>
      <c r="E416" t="s">
        <v>1494</v>
      </c>
      <c r="F416" t="s">
        <v>557</v>
      </c>
      <c r="G416" t="s">
        <v>837</v>
      </c>
      <c r="H416" t="s">
        <v>149</v>
      </c>
      <c r="I416" t="s">
        <v>1495</v>
      </c>
      <c r="J416" s="66">
        <v>0.99</v>
      </c>
      <c r="K416" t="s">
        <v>101</v>
      </c>
      <c r="L416" s="67">
        <v>5.5500000000000001E-2</v>
      </c>
      <c r="M416" s="67">
        <v>2.5000000000000001E-2</v>
      </c>
      <c r="N416" s="66">
        <v>198575.69</v>
      </c>
      <c r="O416" s="66">
        <v>103</v>
      </c>
      <c r="P416" s="66">
        <v>209.59666000000001</v>
      </c>
      <c r="Q416" s="66">
        <v>414.12962069999998</v>
      </c>
      <c r="R416" s="67">
        <v>9.9000000000000008E-3</v>
      </c>
      <c r="S416" s="67">
        <v>2.0000000000000001E-4</v>
      </c>
      <c r="T416" s="67">
        <v>0</v>
      </c>
    </row>
    <row r="417" spans="1:20">
      <c r="A417" t="s">
        <v>1496</v>
      </c>
      <c r="B417" t="s">
        <v>1497</v>
      </c>
      <c r="C417" t="s">
        <v>99</v>
      </c>
      <c r="D417" t="s">
        <v>122</v>
      </c>
      <c r="E417" t="s">
        <v>1498</v>
      </c>
      <c r="F417" t="s">
        <v>808</v>
      </c>
      <c r="G417" t="s">
        <v>849</v>
      </c>
      <c r="H417" t="s">
        <v>210</v>
      </c>
      <c r="I417" t="s">
        <v>758</v>
      </c>
      <c r="J417" s="66">
        <v>2.4</v>
      </c>
      <c r="K417" t="s">
        <v>101</v>
      </c>
      <c r="L417" s="67">
        <v>4.8000000000000001E-2</v>
      </c>
      <c r="M417" s="67">
        <v>2.0299999999999999E-2</v>
      </c>
      <c r="N417" s="66">
        <v>2713600</v>
      </c>
      <c r="O417" s="66">
        <v>106.7</v>
      </c>
      <c r="P417" s="66">
        <v>0</v>
      </c>
      <c r="Q417" s="66">
        <v>2895.4112</v>
      </c>
      <c r="R417" s="67">
        <v>1.6E-2</v>
      </c>
      <c r="S417" s="67">
        <v>1.1000000000000001E-3</v>
      </c>
      <c r="T417" s="67">
        <v>1E-4</v>
      </c>
    </row>
    <row r="418" spans="1:20">
      <c r="A418" t="s">
        <v>1499</v>
      </c>
      <c r="B418" t="s">
        <v>1500</v>
      </c>
      <c r="C418" t="s">
        <v>99</v>
      </c>
      <c r="D418" t="s">
        <v>122</v>
      </c>
      <c r="E418" t="s">
        <v>1501</v>
      </c>
      <c r="F418" t="s">
        <v>557</v>
      </c>
      <c r="G418" t="s">
        <v>1502</v>
      </c>
      <c r="H418" t="s">
        <v>149</v>
      </c>
      <c r="I418" t="s">
        <v>783</v>
      </c>
      <c r="J418" s="66">
        <v>1.97</v>
      </c>
      <c r="K418" t="s">
        <v>101</v>
      </c>
      <c r="L418" s="67">
        <v>6.6500000000000004E-2</v>
      </c>
      <c r="M418" s="67">
        <v>6.5799999999999997E-2</v>
      </c>
      <c r="N418" s="66">
        <v>5409.16</v>
      </c>
      <c r="O418" s="66">
        <v>103.11</v>
      </c>
      <c r="P418" s="66">
        <v>0</v>
      </c>
      <c r="Q418" s="66">
        <v>5.577384876</v>
      </c>
      <c r="R418" s="67">
        <v>0</v>
      </c>
      <c r="S418" s="67">
        <v>0</v>
      </c>
      <c r="T418" s="67">
        <v>0</v>
      </c>
    </row>
    <row r="419" spans="1:20">
      <c r="A419" t="s">
        <v>1503</v>
      </c>
      <c r="B419" t="s">
        <v>1504</v>
      </c>
      <c r="C419" t="s">
        <v>99</v>
      </c>
      <c r="D419" t="s">
        <v>122</v>
      </c>
      <c r="E419" t="s">
        <v>1505</v>
      </c>
      <c r="F419" t="s">
        <v>619</v>
      </c>
      <c r="G419" t="s">
        <v>849</v>
      </c>
      <c r="H419" t="s">
        <v>210</v>
      </c>
      <c r="I419" t="s">
        <v>1506</v>
      </c>
      <c r="J419" s="66">
        <v>0.5</v>
      </c>
      <c r="K419" t="s">
        <v>101</v>
      </c>
      <c r="L419" s="67">
        <v>4.8500000000000001E-2</v>
      </c>
      <c r="M419" s="67">
        <v>2.01E-2</v>
      </c>
      <c r="N419" s="66">
        <v>236260.09</v>
      </c>
      <c r="O419" s="66">
        <v>101.41</v>
      </c>
      <c r="P419" s="66">
        <v>187.73817</v>
      </c>
      <c r="Q419" s="66">
        <v>427.32952726899998</v>
      </c>
      <c r="R419" s="67">
        <v>3.15E-2</v>
      </c>
      <c r="S419" s="67">
        <v>2.0000000000000001E-4</v>
      </c>
      <c r="T419" s="67">
        <v>0</v>
      </c>
    </row>
    <row r="420" spans="1:20">
      <c r="A420" t="s">
        <v>1507</v>
      </c>
      <c r="B420" t="s">
        <v>1508</v>
      </c>
      <c r="C420" t="s">
        <v>99</v>
      </c>
      <c r="D420" t="s">
        <v>122</v>
      </c>
      <c r="E420" t="s">
        <v>1509</v>
      </c>
      <c r="F420" t="s">
        <v>799</v>
      </c>
      <c r="G420" t="s">
        <v>1502</v>
      </c>
      <c r="H420" t="s">
        <v>149</v>
      </c>
      <c r="I420" t="s">
        <v>758</v>
      </c>
      <c r="J420" s="66">
        <v>0.6</v>
      </c>
      <c r="K420" t="s">
        <v>101</v>
      </c>
      <c r="L420" s="67">
        <v>0.05</v>
      </c>
      <c r="M420" s="67">
        <v>2.24E-2</v>
      </c>
      <c r="N420" s="66">
        <v>3600000</v>
      </c>
      <c r="O420" s="66">
        <v>103.3</v>
      </c>
      <c r="P420" s="66">
        <v>0</v>
      </c>
      <c r="Q420" s="66">
        <v>3718.8</v>
      </c>
      <c r="R420" s="67">
        <v>8.8599999999999998E-2</v>
      </c>
      <c r="S420" s="67">
        <v>1.4E-3</v>
      </c>
      <c r="T420" s="67">
        <v>2.0000000000000001E-4</v>
      </c>
    </row>
    <row r="421" spans="1:20">
      <c r="A421" t="s">
        <v>1510</v>
      </c>
      <c r="B421" t="s">
        <v>1511</v>
      </c>
      <c r="C421" t="s">
        <v>99</v>
      </c>
      <c r="D421" t="s">
        <v>122</v>
      </c>
      <c r="E421" t="s">
        <v>847</v>
      </c>
      <c r="F421" t="s">
        <v>848</v>
      </c>
      <c r="G421" t="s">
        <v>849</v>
      </c>
      <c r="H421" t="s">
        <v>210</v>
      </c>
      <c r="I421" t="s">
        <v>1512</v>
      </c>
      <c r="J421" s="66">
        <v>2.58</v>
      </c>
      <c r="K421" t="s">
        <v>101</v>
      </c>
      <c r="L421" s="67">
        <v>4.8000000000000001E-2</v>
      </c>
      <c r="M421" s="67">
        <v>2.52E-2</v>
      </c>
      <c r="N421" s="66">
        <v>8384018</v>
      </c>
      <c r="O421" s="66">
        <v>107.19</v>
      </c>
      <c r="P421" s="66">
        <v>0</v>
      </c>
      <c r="Q421" s="66">
        <v>8986.8288941999999</v>
      </c>
      <c r="R421" s="67">
        <v>4.8999999999999998E-3</v>
      </c>
      <c r="S421" s="67">
        <v>3.3999999999999998E-3</v>
      </c>
      <c r="T421" s="67">
        <v>4.0000000000000002E-4</v>
      </c>
    </row>
    <row r="422" spans="1:20">
      <c r="A422" t="s">
        <v>1513</v>
      </c>
      <c r="B422" t="s">
        <v>1514</v>
      </c>
      <c r="C422" t="s">
        <v>99</v>
      </c>
      <c r="D422" t="s">
        <v>122</v>
      </c>
      <c r="E422" t="s">
        <v>1515</v>
      </c>
      <c r="F422" t="s">
        <v>562</v>
      </c>
      <c r="G422" t="s">
        <v>1502</v>
      </c>
      <c r="H422" t="s">
        <v>149</v>
      </c>
      <c r="I422" t="s">
        <v>783</v>
      </c>
      <c r="J422" s="66">
        <v>3.01</v>
      </c>
      <c r="K422" t="s">
        <v>101</v>
      </c>
      <c r="L422" s="67">
        <v>5.45E-2</v>
      </c>
      <c r="M422" s="67">
        <v>2.4E-2</v>
      </c>
      <c r="N422" s="66">
        <v>4095</v>
      </c>
      <c r="O422" s="66">
        <v>110.88</v>
      </c>
      <c r="P422" s="66">
        <v>0</v>
      </c>
      <c r="Q422" s="66">
        <v>4.5405360000000003</v>
      </c>
      <c r="R422" s="67">
        <v>0</v>
      </c>
      <c r="S422" s="67">
        <v>0</v>
      </c>
      <c r="T422" s="67">
        <v>0</v>
      </c>
    </row>
    <row r="423" spans="1:20">
      <c r="A423" t="s">
        <v>1516</v>
      </c>
      <c r="B423" t="s">
        <v>1517</v>
      </c>
      <c r="C423" t="s">
        <v>99</v>
      </c>
      <c r="D423" t="s">
        <v>122</v>
      </c>
      <c r="E423" t="s">
        <v>1518</v>
      </c>
      <c r="F423" t="s">
        <v>557</v>
      </c>
      <c r="G423" t="s">
        <v>849</v>
      </c>
      <c r="H423" t="s">
        <v>210</v>
      </c>
      <c r="I423" t="s">
        <v>1008</v>
      </c>
      <c r="J423" s="66">
        <v>1.36</v>
      </c>
      <c r="K423" t="s">
        <v>101</v>
      </c>
      <c r="L423" s="67">
        <v>5.7000000000000002E-2</v>
      </c>
      <c r="M423" s="67">
        <v>0.14799999999999999</v>
      </c>
      <c r="N423" s="66">
        <v>6832.2</v>
      </c>
      <c r="O423" s="66">
        <v>91</v>
      </c>
      <c r="P423" s="66">
        <v>0</v>
      </c>
      <c r="Q423" s="66">
        <v>6.2173020000000001</v>
      </c>
      <c r="R423" s="67">
        <v>0</v>
      </c>
      <c r="S423" s="67">
        <v>0</v>
      </c>
      <c r="T423" s="67">
        <v>0</v>
      </c>
    </row>
    <row r="424" spans="1:20">
      <c r="A424" t="s">
        <v>1519</v>
      </c>
      <c r="B424" t="s">
        <v>1520</v>
      </c>
      <c r="C424" t="s">
        <v>99</v>
      </c>
      <c r="D424" t="s">
        <v>122</v>
      </c>
      <c r="E424" t="s">
        <v>1521</v>
      </c>
      <c r="F424" t="s">
        <v>808</v>
      </c>
      <c r="G424" t="s">
        <v>1502</v>
      </c>
      <c r="H424" t="s">
        <v>149</v>
      </c>
      <c r="I424" t="s">
        <v>884</v>
      </c>
      <c r="J424" s="66">
        <v>2.0699999999999998</v>
      </c>
      <c r="K424" t="s">
        <v>101</v>
      </c>
      <c r="L424" s="67">
        <v>5.7000000000000002E-2</v>
      </c>
      <c r="M424" s="67">
        <v>3.9800000000000002E-2</v>
      </c>
      <c r="N424" s="66">
        <v>637052.64</v>
      </c>
      <c r="O424" s="66">
        <v>105</v>
      </c>
      <c r="P424" s="66">
        <v>0</v>
      </c>
      <c r="Q424" s="66">
        <v>668.90527199999997</v>
      </c>
      <c r="R424" s="67">
        <v>6.4999999999999997E-3</v>
      </c>
      <c r="S424" s="67">
        <v>2.9999999999999997E-4</v>
      </c>
      <c r="T424" s="67">
        <v>0</v>
      </c>
    </row>
    <row r="425" spans="1:20">
      <c r="A425" t="s">
        <v>1522</v>
      </c>
      <c r="B425" t="s">
        <v>1523</v>
      </c>
      <c r="C425" t="s">
        <v>99</v>
      </c>
      <c r="D425" t="s">
        <v>122</v>
      </c>
      <c r="E425" t="s">
        <v>1524</v>
      </c>
      <c r="F425" t="s">
        <v>557</v>
      </c>
      <c r="G425" t="s">
        <v>849</v>
      </c>
      <c r="H425" t="s">
        <v>210</v>
      </c>
      <c r="I425" t="s">
        <v>783</v>
      </c>
      <c r="J425" s="66">
        <v>2.1800000000000002</v>
      </c>
      <c r="K425" t="s">
        <v>101</v>
      </c>
      <c r="L425" s="67">
        <v>7.0000000000000007E-2</v>
      </c>
      <c r="M425" s="67">
        <v>8.6699999999999999E-2</v>
      </c>
      <c r="N425" s="66">
        <v>7469.53</v>
      </c>
      <c r="O425" s="66">
        <v>99.99</v>
      </c>
      <c r="P425" s="66">
        <v>0</v>
      </c>
      <c r="Q425" s="66">
        <v>7.4687830469999996</v>
      </c>
      <c r="R425" s="67">
        <v>0</v>
      </c>
      <c r="S425" s="67">
        <v>0</v>
      </c>
      <c r="T425" s="67">
        <v>0</v>
      </c>
    </row>
    <row r="426" spans="1:20">
      <c r="A426" t="s">
        <v>1525</v>
      </c>
      <c r="B426" t="s">
        <v>1526</v>
      </c>
      <c r="C426" t="s">
        <v>99</v>
      </c>
      <c r="D426" t="s">
        <v>122</v>
      </c>
      <c r="E426" t="s">
        <v>1527</v>
      </c>
      <c r="F426" t="s">
        <v>979</v>
      </c>
      <c r="G426" t="s">
        <v>1528</v>
      </c>
      <c r="H426" t="s">
        <v>210</v>
      </c>
      <c r="I426" t="s">
        <v>1529</v>
      </c>
      <c r="J426" s="66">
        <v>1.79</v>
      </c>
      <c r="K426" t="s">
        <v>101</v>
      </c>
      <c r="L426" s="67">
        <v>4.2999999999999997E-2</v>
      </c>
      <c r="M426" s="67">
        <v>6.0400000000000002E-2</v>
      </c>
      <c r="N426" s="66">
        <v>5268701.07</v>
      </c>
      <c r="O426" s="66">
        <v>97.6</v>
      </c>
      <c r="P426" s="66">
        <v>0</v>
      </c>
      <c r="Q426" s="66">
        <v>5142.2522443199996</v>
      </c>
      <c r="R426" s="67">
        <v>1.8E-3</v>
      </c>
      <c r="S426" s="67">
        <v>2E-3</v>
      </c>
      <c r="T426" s="67">
        <v>2.0000000000000001E-4</v>
      </c>
    </row>
    <row r="427" spans="1:20">
      <c r="A427" t="s">
        <v>1530</v>
      </c>
      <c r="B427" t="s">
        <v>1531</v>
      </c>
      <c r="C427" t="s">
        <v>99</v>
      </c>
      <c r="D427" t="s">
        <v>122</v>
      </c>
      <c r="E427" t="s">
        <v>1532</v>
      </c>
      <c r="F427" t="s">
        <v>131</v>
      </c>
      <c r="G427" t="s">
        <v>1533</v>
      </c>
      <c r="H427" t="s">
        <v>149</v>
      </c>
      <c r="I427" t="s">
        <v>1534</v>
      </c>
      <c r="J427" s="66">
        <v>2.98</v>
      </c>
      <c r="K427" t="s">
        <v>101</v>
      </c>
      <c r="L427" s="67">
        <v>3.85E-2</v>
      </c>
      <c r="M427" s="67">
        <v>2.8299999999999999E-2</v>
      </c>
      <c r="N427" s="66">
        <v>5242800.46</v>
      </c>
      <c r="O427" s="66">
        <v>104.4</v>
      </c>
      <c r="P427" s="66">
        <v>0</v>
      </c>
      <c r="Q427" s="66">
        <v>5473.4836802399996</v>
      </c>
      <c r="R427" s="67">
        <v>3.2000000000000002E-3</v>
      </c>
      <c r="S427" s="67">
        <v>2.0999999999999999E-3</v>
      </c>
      <c r="T427" s="67">
        <v>2.0000000000000001E-4</v>
      </c>
    </row>
    <row r="428" spans="1:20">
      <c r="A428" t="s">
        <v>1535</v>
      </c>
      <c r="B428" t="s">
        <v>1536</v>
      </c>
      <c r="C428" t="s">
        <v>122</v>
      </c>
      <c r="D428" s="14"/>
      <c r="E428" t="s">
        <v>1537</v>
      </c>
      <c r="F428" t="s">
        <v>557</v>
      </c>
      <c r="G428" t="s">
        <v>1538</v>
      </c>
      <c r="H428" t="s">
        <v>149</v>
      </c>
      <c r="I428" t="s">
        <v>783</v>
      </c>
      <c r="J428" s="66">
        <v>2.2200000000000002</v>
      </c>
      <c r="K428" t="s">
        <v>101</v>
      </c>
      <c r="L428" s="67">
        <v>3.95E-2</v>
      </c>
      <c r="M428" s="67">
        <v>0.2059</v>
      </c>
      <c r="N428" s="66">
        <v>4559000.3099999996</v>
      </c>
      <c r="O428" s="66">
        <v>72</v>
      </c>
      <c r="P428" s="66">
        <v>0</v>
      </c>
      <c r="Q428" s="66">
        <v>3282.4802232000002</v>
      </c>
      <c r="R428" s="67">
        <v>7.9000000000000008E-3</v>
      </c>
      <c r="S428" s="67">
        <v>1.2999999999999999E-3</v>
      </c>
      <c r="T428" s="67">
        <v>1E-4</v>
      </c>
    </row>
    <row r="429" spans="1:20">
      <c r="A429" t="s">
        <v>1539</v>
      </c>
      <c r="B429" t="s">
        <v>1540</v>
      </c>
      <c r="C429" t="s">
        <v>99</v>
      </c>
      <c r="D429" t="s">
        <v>122</v>
      </c>
      <c r="E429" t="s">
        <v>1537</v>
      </c>
      <c r="F429" t="s">
        <v>557</v>
      </c>
      <c r="G429" t="s">
        <v>1538</v>
      </c>
      <c r="H429" t="s">
        <v>149</v>
      </c>
      <c r="I429" t="s">
        <v>783</v>
      </c>
      <c r="J429" s="66">
        <v>0</v>
      </c>
      <c r="K429" t="s">
        <v>101</v>
      </c>
      <c r="L429" s="67">
        <v>0.03</v>
      </c>
      <c r="M429" s="67">
        <v>0</v>
      </c>
      <c r="N429" s="66">
        <v>8112181</v>
      </c>
      <c r="O429" s="66">
        <v>87</v>
      </c>
      <c r="P429" s="66">
        <v>0</v>
      </c>
      <c r="Q429" s="66">
        <v>7057.5974699999997</v>
      </c>
      <c r="R429" s="67">
        <v>9.9000000000000008E-3</v>
      </c>
      <c r="S429" s="67">
        <v>2.7000000000000001E-3</v>
      </c>
      <c r="T429" s="67">
        <v>2.9999999999999997E-4</v>
      </c>
    </row>
    <row r="430" spans="1:20">
      <c r="A430" t="s">
        <v>1541</v>
      </c>
      <c r="B430" t="s">
        <v>1542</v>
      </c>
      <c r="C430" t="s">
        <v>99</v>
      </c>
      <c r="D430" t="s">
        <v>122</v>
      </c>
      <c r="E430" t="s">
        <v>1537</v>
      </c>
      <c r="F430" t="s">
        <v>557</v>
      </c>
      <c r="G430" t="s">
        <v>1543</v>
      </c>
      <c r="H430" t="s">
        <v>149</v>
      </c>
      <c r="I430" t="s">
        <v>1544</v>
      </c>
      <c r="J430" s="66">
        <v>0</v>
      </c>
      <c r="K430" t="s">
        <v>101</v>
      </c>
      <c r="L430" s="67">
        <v>6.8500000000000005E-2</v>
      </c>
      <c r="M430" s="67">
        <v>0</v>
      </c>
      <c r="N430" s="66">
        <v>2230.37</v>
      </c>
      <c r="O430" s="66">
        <v>18.559999999999999</v>
      </c>
      <c r="P430" s="66">
        <v>0</v>
      </c>
      <c r="Q430" s="66">
        <v>0.41395667200000003</v>
      </c>
      <c r="R430" s="67">
        <v>0</v>
      </c>
      <c r="S430" s="67">
        <v>0</v>
      </c>
      <c r="T430" s="67">
        <v>0</v>
      </c>
    </row>
    <row r="431" spans="1:20">
      <c r="A431" t="s">
        <v>1545</v>
      </c>
      <c r="B431" t="s">
        <v>1546</v>
      </c>
      <c r="C431" t="s">
        <v>99</v>
      </c>
      <c r="D431" t="s">
        <v>122</v>
      </c>
      <c r="E431" t="s">
        <v>1547</v>
      </c>
      <c r="F431" t="s">
        <v>557</v>
      </c>
      <c r="G431" t="s">
        <v>253</v>
      </c>
      <c r="H431" t="s">
        <v>855</v>
      </c>
      <c r="I431" t="s">
        <v>518</v>
      </c>
      <c r="J431" s="66">
        <v>1.22</v>
      </c>
      <c r="K431" t="s">
        <v>101</v>
      </c>
      <c r="L431" s="67">
        <v>4.4999999999999998E-2</v>
      </c>
      <c r="M431" s="67">
        <v>4.65E-2</v>
      </c>
      <c r="N431" s="66">
        <v>2858775</v>
      </c>
      <c r="O431" s="66">
        <v>101.01</v>
      </c>
      <c r="P431" s="66">
        <v>0</v>
      </c>
      <c r="Q431" s="66">
        <v>2887.6486275000002</v>
      </c>
      <c r="R431" s="67">
        <v>1.0800000000000001E-2</v>
      </c>
      <c r="S431" s="67">
        <v>1.1000000000000001E-3</v>
      </c>
      <c r="T431" s="67">
        <v>1E-4</v>
      </c>
    </row>
    <row r="432" spans="1:20">
      <c r="A432" t="s">
        <v>1548</v>
      </c>
      <c r="B432" s="78" t="s">
        <v>1549</v>
      </c>
      <c r="C432" t="s">
        <v>99</v>
      </c>
      <c r="D432" t="s">
        <v>122</v>
      </c>
      <c r="E432" t="s">
        <v>1550</v>
      </c>
      <c r="F432" t="s">
        <v>848</v>
      </c>
      <c r="G432" t="s">
        <v>253</v>
      </c>
      <c r="H432" t="s">
        <v>855</v>
      </c>
      <c r="I432" t="s">
        <v>1551</v>
      </c>
      <c r="J432" s="66">
        <v>0.99</v>
      </c>
      <c r="K432" t="s">
        <v>101</v>
      </c>
      <c r="L432" s="67">
        <v>5.4899999999999997E-2</v>
      </c>
      <c r="M432" s="67">
        <v>3.4099999999999998E-2</v>
      </c>
      <c r="N432" s="66">
        <v>6938477.0999999996</v>
      </c>
      <c r="O432" s="66">
        <v>104.63</v>
      </c>
      <c r="P432" s="66">
        <v>0</v>
      </c>
      <c r="Q432" s="66">
        <v>7259.7285897299998</v>
      </c>
      <c r="R432" s="67">
        <v>3.5499999999999997E-2</v>
      </c>
      <c r="S432" s="67">
        <v>2.8E-3</v>
      </c>
      <c r="T432" s="67">
        <v>2.9999999999999997E-4</v>
      </c>
    </row>
    <row r="433" spans="1:20">
      <c r="A433" t="s">
        <v>1369</v>
      </c>
      <c r="B433" s="78">
        <v>42203490</v>
      </c>
      <c r="C433" t="s">
        <v>99</v>
      </c>
      <c r="D433" t="s">
        <v>122</v>
      </c>
      <c r="E433" t="s">
        <v>1370</v>
      </c>
      <c r="F433" t="s">
        <v>799</v>
      </c>
      <c r="G433" t="s">
        <v>253</v>
      </c>
      <c r="H433" t="s">
        <v>855</v>
      </c>
      <c r="I433" t="s">
        <v>1552</v>
      </c>
      <c r="J433" s="66">
        <v>0</v>
      </c>
      <c r="K433" t="s">
        <v>101</v>
      </c>
      <c r="L433" s="67">
        <v>0</v>
      </c>
      <c r="M433" s="67">
        <v>0</v>
      </c>
      <c r="N433" s="66">
        <v>4058804.2199999997</v>
      </c>
      <c r="O433" s="66">
        <v>102.11303572114241</v>
      </c>
      <c r="P433" s="66">
        <v>0</v>
      </c>
      <c r="Q433" s="66">
        <v>4144.5682030198359</v>
      </c>
      <c r="R433" s="67">
        <v>0</v>
      </c>
      <c r="S433" s="67">
        <v>0</v>
      </c>
      <c r="T433" s="67">
        <v>0</v>
      </c>
    </row>
    <row r="434" spans="1:20">
      <c r="A434" t="s">
        <v>1553</v>
      </c>
      <c r="B434" t="s">
        <v>1554</v>
      </c>
      <c r="C434" t="s">
        <v>99</v>
      </c>
      <c r="D434" t="s">
        <v>122</v>
      </c>
      <c r="E434" t="s">
        <v>1532</v>
      </c>
      <c r="F434" t="s">
        <v>131</v>
      </c>
      <c r="G434" t="s">
        <v>253</v>
      </c>
      <c r="H434" t="s">
        <v>855</v>
      </c>
      <c r="I434" t="s">
        <v>1555</v>
      </c>
      <c r="J434" s="66">
        <v>4.72</v>
      </c>
      <c r="K434" t="s">
        <v>101</v>
      </c>
      <c r="L434" s="67">
        <v>3.6499999999999998E-2</v>
      </c>
      <c r="M434" s="67">
        <v>3.8100000000000002E-2</v>
      </c>
      <c r="N434" s="66">
        <v>1903540</v>
      </c>
      <c r="O434" s="66">
        <v>100.24</v>
      </c>
      <c r="P434" s="66">
        <v>0</v>
      </c>
      <c r="Q434" s="66">
        <v>1908.1084960000001</v>
      </c>
      <c r="R434" s="67">
        <v>4.7999999999999996E-3</v>
      </c>
      <c r="S434" s="67">
        <v>6.9999999999999999E-4</v>
      </c>
      <c r="T434" s="67">
        <v>1E-4</v>
      </c>
    </row>
    <row r="435" spans="1:20">
      <c r="A435" t="s">
        <v>1556</v>
      </c>
      <c r="B435" t="s">
        <v>1557</v>
      </c>
      <c r="C435" t="s">
        <v>99</v>
      </c>
      <c r="D435" t="s">
        <v>122</v>
      </c>
      <c r="E435" t="s">
        <v>1558</v>
      </c>
      <c r="F435" t="s">
        <v>808</v>
      </c>
      <c r="G435" t="s">
        <v>253</v>
      </c>
      <c r="H435" t="s">
        <v>855</v>
      </c>
      <c r="I435" t="s">
        <v>1559</v>
      </c>
      <c r="J435" s="66">
        <v>0</v>
      </c>
      <c r="K435" t="s">
        <v>101</v>
      </c>
      <c r="L435" s="67">
        <v>9.8500000000000004E-2</v>
      </c>
      <c r="M435" s="67">
        <v>0</v>
      </c>
      <c r="N435" s="66">
        <v>843802.5</v>
      </c>
      <c r="O435" s="66">
        <v>8.07</v>
      </c>
      <c r="P435" s="66">
        <v>0</v>
      </c>
      <c r="Q435" s="66">
        <v>68.094861750000007</v>
      </c>
      <c r="R435" s="67">
        <v>1.3299999999999999E-2</v>
      </c>
      <c r="S435" s="67">
        <v>0</v>
      </c>
      <c r="T435" s="67">
        <v>0</v>
      </c>
    </row>
    <row r="436" spans="1:20">
      <c r="A436" t="s">
        <v>1560</v>
      </c>
      <c r="B436" t="s">
        <v>1561</v>
      </c>
      <c r="C436" t="s">
        <v>99</v>
      </c>
      <c r="D436" t="s">
        <v>122</v>
      </c>
      <c r="E436" t="s">
        <v>862</v>
      </c>
      <c r="F436" t="s">
        <v>808</v>
      </c>
      <c r="G436" t="s">
        <v>253</v>
      </c>
      <c r="H436" t="s">
        <v>855</v>
      </c>
      <c r="I436" t="s">
        <v>838</v>
      </c>
      <c r="J436" s="66">
        <v>1.44</v>
      </c>
      <c r="K436" t="s">
        <v>101</v>
      </c>
      <c r="L436" s="67">
        <v>3.4000000000000002E-2</v>
      </c>
      <c r="M436" s="67">
        <v>2.8799999999999999E-2</v>
      </c>
      <c r="N436" s="66">
        <v>1168000</v>
      </c>
      <c r="O436" s="66">
        <v>101.63</v>
      </c>
      <c r="P436" s="66">
        <v>0</v>
      </c>
      <c r="Q436" s="66">
        <v>1187.0383999999999</v>
      </c>
      <c r="R436" s="67">
        <v>1.38E-2</v>
      </c>
      <c r="S436" s="67">
        <v>5.0000000000000001E-4</v>
      </c>
      <c r="T436" s="67">
        <v>1E-4</v>
      </c>
    </row>
    <row r="437" spans="1:20">
      <c r="A437" t="s">
        <v>1562</v>
      </c>
      <c r="B437" t="s">
        <v>1563</v>
      </c>
      <c r="C437" t="s">
        <v>99</v>
      </c>
      <c r="D437" t="s">
        <v>122</v>
      </c>
      <c r="E437" t="s">
        <v>1564</v>
      </c>
      <c r="F437" t="s">
        <v>808</v>
      </c>
      <c r="G437" t="s">
        <v>253</v>
      </c>
      <c r="H437" t="s">
        <v>855</v>
      </c>
      <c r="I437" t="s">
        <v>473</v>
      </c>
      <c r="J437" s="66">
        <v>4.3600000000000003</v>
      </c>
      <c r="K437" t="s">
        <v>101</v>
      </c>
      <c r="L437" s="67">
        <v>3.95E-2</v>
      </c>
      <c r="M437" s="67">
        <v>4.2099999999999999E-2</v>
      </c>
      <c r="N437" s="66">
        <v>936000</v>
      </c>
      <c r="O437" s="66">
        <v>100.06</v>
      </c>
      <c r="P437" s="66">
        <v>0</v>
      </c>
      <c r="Q437" s="66">
        <v>936.5616</v>
      </c>
      <c r="R437" s="67">
        <v>1.4E-3</v>
      </c>
      <c r="S437" s="67">
        <v>4.0000000000000002E-4</v>
      </c>
      <c r="T437" s="67">
        <v>0</v>
      </c>
    </row>
    <row r="438" spans="1:20">
      <c r="A438" t="s">
        <v>1565</v>
      </c>
      <c r="B438" t="s">
        <v>1566</v>
      </c>
      <c r="C438" t="s">
        <v>99</v>
      </c>
      <c r="D438" t="s">
        <v>122</v>
      </c>
      <c r="E438" t="s">
        <v>1567</v>
      </c>
      <c r="F438" t="s">
        <v>848</v>
      </c>
      <c r="G438" t="s">
        <v>253</v>
      </c>
      <c r="H438" t="s">
        <v>855</v>
      </c>
      <c r="I438" t="s">
        <v>1568</v>
      </c>
      <c r="J438" s="66">
        <v>0.16</v>
      </c>
      <c r="K438" t="s">
        <v>101</v>
      </c>
      <c r="L438" s="67">
        <v>0.02</v>
      </c>
      <c r="M438" s="67">
        <v>-0.54359999999999997</v>
      </c>
      <c r="N438" s="66">
        <v>1400000</v>
      </c>
      <c r="O438" s="66">
        <v>152.69999999999999</v>
      </c>
      <c r="P438" s="66">
        <v>0</v>
      </c>
      <c r="Q438" s="66">
        <v>2137.8000000000002</v>
      </c>
      <c r="R438" s="67">
        <v>2.8000000000000001E-2</v>
      </c>
      <c r="S438" s="67">
        <v>8.0000000000000004E-4</v>
      </c>
      <c r="T438" s="67">
        <v>1E-4</v>
      </c>
    </row>
    <row r="439" spans="1:20">
      <c r="A439" t="s">
        <v>1569</v>
      </c>
      <c r="B439" t="s">
        <v>1570</v>
      </c>
      <c r="C439" t="s">
        <v>99</v>
      </c>
      <c r="D439" t="s">
        <v>122</v>
      </c>
      <c r="E439" t="s">
        <v>1571</v>
      </c>
      <c r="F439" t="s">
        <v>808</v>
      </c>
      <c r="G439" t="s">
        <v>253</v>
      </c>
      <c r="H439" t="s">
        <v>855</v>
      </c>
      <c r="I439" t="s">
        <v>1572</v>
      </c>
      <c r="J439" s="66">
        <v>3.32</v>
      </c>
      <c r="K439" t="s">
        <v>101</v>
      </c>
      <c r="L439" s="67">
        <v>4.53E-2</v>
      </c>
      <c r="M439" s="67">
        <v>3.5299999999999998E-2</v>
      </c>
      <c r="N439" s="66">
        <v>500000</v>
      </c>
      <c r="O439" s="66">
        <v>103.80881530054646</v>
      </c>
      <c r="P439" s="66">
        <v>0</v>
      </c>
      <c r="Q439" s="66">
        <v>519.04407650273231</v>
      </c>
      <c r="R439" s="67">
        <v>3.0000000000000001E-3</v>
      </c>
      <c r="S439" s="67">
        <v>2.0000000000000001E-4</v>
      </c>
      <c r="T439" s="67">
        <v>0</v>
      </c>
    </row>
    <row r="440" spans="1:20">
      <c r="A440" t="s">
        <v>1573</v>
      </c>
      <c r="B440" t="s">
        <v>1574</v>
      </c>
      <c r="C440" t="s">
        <v>99</v>
      </c>
      <c r="D440" t="s">
        <v>122</v>
      </c>
      <c r="E440" t="s">
        <v>1575</v>
      </c>
      <c r="F440" t="s">
        <v>557</v>
      </c>
      <c r="G440" t="s">
        <v>253</v>
      </c>
      <c r="H440" t="s">
        <v>855</v>
      </c>
      <c r="I440" t="s">
        <v>572</v>
      </c>
      <c r="J440" s="66">
        <v>2.88</v>
      </c>
      <c r="K440" t="s">
        <v>101</v>
      </c>
      <c r="L440" s="67">
        <v>0.06</v>
      </c>
      <c r="M440" s="67">
        <v>6.7000000000000004E-2</v>
      </c>
      <c r="N440" s="66">
        <v>2136954.3199999998</v>
      </c>
      <c r="O440" s="66">
        <v>99.178974988315375</v>
      </c>
      <c r="P440" s="66">
        <v>0</v>
      </c>
      <c r="Q440" s="66">
        <v>2119.4093905445247</v>
      </c>
      <c r="R440" s="67">
        <v>1.52E-2</v>
      </c>
      <c r="S440" s="67">
        <v>8.0000000000000004E-4</v>
      </c>
      <c r="T440" s="67">
        <v>1E-4</v>
      </c>
    </row>
    <row r="441" spans="1:20">
      <c r="A441" t="s">
        <v>1576</v>
      </c>
      <c r="B441" t="s">
        <v>1577</v>
      </c>
      <c r="C441" t="s">
        <v>99</v>
      </c>
      <c r="D441" t="s">
        <v>122</v>
      </c>
      <c r="E441" t="s">
        <v>1578</v>
      </c>
      <c r="F441" t="s">
        <v>619</v>
      </c>
      <c r="G441" t="s">
        <v>253</v>
      </c>
      <c r="H441" t="s">
        <v>855</v>
      </c>
      <c r="I441" t="s">
        <v>1579</v>
      </c>
      <c r="J441" s="66">
        <v>0.74</v>
      </c>
      <c r="K441" t="s">
        <v>101</v>
      </c>
      <c r="L441" s="67">
        <v>2.9000000000000001E-2</v>
      </c>
      <c r="M441" s="67">
        <v>3.3700000000000001E-2</v>
      </c>
      <c r="N441" s="66">
        <v>2371319.89</v>
      </c>
      <c r="O441" s="66">
        <v>100.4</v>
      </c>
      <c r="P441" s="66">
        <v>0</v>
      </c>
      <c r="Q441" s="66">
        <v>2380.8051695600002</v>
      </c>
      <c r="R441" s="67">
        <v>3.6700000000000003E-2</v>
      </c>
      <c r="S441" s="67">
        <v>8.9999999999999998E-4</v>
      </c>
      <c r="T441" s="67">
        <v>1E-4</v>
      </c>
    </row>
    <row r="442" spans="1:20">
      <c r="A442" t="s">
        <v>1580</v>
      </c>
      <c r="B442" t="s">
        <v>1581</v>
      </c>
      <c r="C442" t="s">
        <v>99</v>
      </c>
      <c r="D442" t="s">
        <v>122</v>
      </c>
      <c r="E442" t="s">
        <v>1582</v>
      </c>
      <c r="F442" t="s">
        <v>808</v>
      </c>
      <c r="G442" t="s">
        <v>253</v>
      </c>
      <c r="H442" t="s">
        <v>855</v>
      </c>
      <c r="I442" t="s">
        <v>1583</v>
      </c>
      <c r="J442" s="66">
        <v>2.19</v>
      </c>
      <c r="K442" t="s">
        <v>101</v>
      </c>
      <c r="L442" s="67">
        <v>3.56E-2</v>
      </c>
      <c r="M442" s="67">
        <v>2.9399999999999999E-2</v>
      </c>
      <c r="N442" s="66">
        <v>440000</v>
      </c>
      <c r="O442" s="66">
        <v>102.16</v>
      </c>
      <c r="P442" s="66">
        <v>0</v>
      </c>
      <c r="Q442" s="66">
        <v>449.50400000000002</v>
      </c>
      <c r="R442" s="67">
        <v>3.7000000000000002E-3</v>
      </c>
      <c r="S442" s="67">
        <v>2.0000000000000001E-4</v>
      </c>
      <c r="T442" s="67">
        <v>0</v>
      </c>
    </row>
    <row r="443" spans="1:20">
      <c r="A443" t="s">
        <v>1584</v>
      </c>
      <c r="B443" t="s">
        <v>1585</v>
      </c>
      <c r="C443" t="s">
        <v>99</v>
      </c>
      <c r="D443" t="s">
        <v>122</v>
      </c>
      <c r="E443" t="s">
        <v>1586</v>
      </c>
      <c r="F443" t="s">
        <v>808</v>
      </c>
      <c r="G443" t="s">
        <v>253</v>
      </c>
      <c r="H443" t="s">
        <v>855</v>
      </c>
      <c r="I443" t="s">
        <v>1587</v>
      </c>
      <c r="J443" s="66">
        <v>2.2999999999999998</v>
      </c>
      <c r="K443" t="s">
        <v>101</v>
      </c>
      <c r="L443" s="67">
        <v>4.4900000000000002E-2</v>
      </c>
      <c r="M443" s="67">
        <v>3.3599999999999998E-2</v>
      </c>
      <c r="N443" s="66">
        <v>4692000</v>
      </c>
      <c r="O443" s="66">
        <v>103.78</v>
      </c>
      <c r="P443" s="66">
        <v>0</v>
      </c>
      <c r="Q443" s="66">
        <v>4869.3576000000003</v>
      </c>
      <c r="R443" s="67">
        <v>4.6300000000000001E-2</v>
      </c>
      <c r="S443" s="67">
        <v>1.9E-3</v>
      </c>
      <c r="T443" s="67">
        <v>2.0000000000000001E-4</v>
      </c>
    </row>
    <row r="444" spans="1:20">
      <c r="A444" s="68" t="s">
        <v>397</v>
      </c>
      <c r="B444" s="14"/>
      <c r="C444" s="14"/>
      <c r="D444" s="14"/>
      <c r="E444" s="14"/>
      <c r="J444" s="70">
        <v>3.01</v>
      </c>
      <c r="M444" s="69">
        <v>3.8199999999999998E-2</v>
      </c>
      <c r="N444" s="70">
        <v>120541163.26000001</v>
      </c>
      <c r="P444" s="70">
        <v>0</v>
      </c>
      <c r="Q444" s="70">
        <v>110571.802495329</v>
      </c>
      <c r="S444" s="69">
        <v>4.24E-2</v>
      </c>
      <c r="T444" s="69">
        <v>4.7000000000000002E-3</v>
      </c>
    </row>
    <row r="445" spans="1:20">
      <c r="A445" t="s">
        <v>1588</v>
      </c>
      <c r="B445" t="s">
        <v>1589</v>
      </c>
      <c r="C445" t="s">
        <v>99</v>
      </c>
      <c r="D445" t="s">
        <v>122</v>
      </c>
      <c r="E445" t="s">
        <v>402</v>
      </c>
      <c r="F445" t="s">
        <v>403</v>
      </c>
      <c r="G445" t="s">
        <v>209</v>
      </c>
      <c r="H445" t="s">
        <v>210</v>
      </c>
      <c r="I445" t="s">
        <v>694</v>
      </c>
      <c r="J445" s="66">
        <v>1.86</v>
      </c>
      <c r="K445" t="s">
        <v>101</v>
      </c>
      <c r="L445" s="67">
        <v>2.9000000000000001E-2</v>
      </c>
      <c r="M445" s="67">
        <v>2.4E-2</v>
      </c>
      <c r="N445" s="66">
        <v>20978551</v>
      </c>
      <c r="O445" s="66">
        <v>90.18</v>
      </c>
      <c r="P445" s="66">
        <v>0</v>
      </c>
      <c r="Q445" s="66">
        <v>18918.457291800001</v>
      </c>
      <c r="R445" s="67">
        <v>2.3699999999999999E-2</v>
      </c>
      <c r="S445" s="67">
        <v>7.3000000000000001E-3</v>
      </c>
      <c r="T445" s="67">
        <v>8.0000000000000004E-4</v>
      </c>
    </row>
    <row r="446" spans="1:20">
      <c r="A446" t="s">
        <v>1590</v>
      </c>
      <c r="B446" t="s">
        <v>1591</v>
      </c>
      <c r="C446" t="s">
        <v>99</v>
      </c>
      <c r="D446" t="s">
        <v>122</v>
      </c>
      <c r="E446" t="s">
        <v>402</v>
      </c>
      <c r="F446" t="s">
        <v>403</v>
      </c>
      <c r="G446" t="s">
        <v>209</v>
      </c>
      <c r="H446" t="s">
        <v>210</v>
      </c>
      <c r="I446" t="s">
        <v>877</v>
      </c>
      <c r="J446" s="66">
        <v>4.28</v>
      </c>
      <c r="K446" t="s">
        <v>101</v>
      </c>
      <c r="L446" s="67">
        <v>2.47E-2</v>
      </c>
      <c r="M446" s="67">
        <v>3.9E-2</v>
      </c>
      <c r="N446" s="66">
        <v>5000000</v>
      </c>
      <c r="O446" s="66">
        <v>88.51</v>
      </c>
      <c r="P446" s="66">
        <v>0</v>
      </c>
      <c r="Q446" s="66">
        <v>4425.5</v>
      </c>
      <c r="R446" s="67">
        <v>1.77E-2</v>
      </c>
      <c r="S446" s="67">
        <v>1.6999999999999999E-3</v>
      </c>
      <c r="T446" s="67">
        <v>2.0000000000000001E-4</v>
      </c>
    </row>
    <row r="447" spans="1:20">
      <c r="A447" t="s">
        <v>1592</v>
      </c>
      <c r="B447" t="s">
        <v>1593</v>
      </c>
      <c r="C447" t="s">
        <v>99</v>
      </c>
      <c r="D447" t="s">
        <v>122</v>
      </c>
      <c r="E447" t="s">
        <v>949</v>
      </c>
      <c r="F447" t="s">
        <v>943</v>
      </c>
      <c r="G447" t="s">
        <v>522</v>
      </c>
      <c r="H447" t="s">
        <v>210</v>
      </c>
      <c r="I447" t="s">
        <v>950</v>
      </c>
      <c r="J447" s="66">
        <v>6.43</v>
      </c>
      <c r="K447" t="s">
        <v>101</v>
      </c>
      <c r="L447" s="67">
        <v>2.6700000000000002E-2</v>
      </c>
      <c r="M447" s="67">
        <v>2.6700000000000002E-2</v>
      </c>
      <c r="N447" s="66">
        <v>3829000</v>
      </c>
      <c r="O447" s="66">
        <v>99.32</v>
      </c>
      <c r="P447" s="66">
        <v>0</v>
      </c>
      <c r="Q447" s="66">
        <v>3802.9627999999998</v>
      </c>
      <c r="R447" s="67">
        <v>1.9099999999999999E-2</v>
      </c>
      <c r="S447" s="67">
        <v>1.5E-3</v>
      </c>
      <c r="T447" s="67">
        <v>2.0000000000000001E-4</v>
      </c>
    </row>
    <row r="448" spans="1:20">
      <c r="A448" t="s">
        <v>1594</v>
      </c>
      <c r="B448" t="s">
        <v>1595</v>
      </c>
      <c r="C448" t="s">
        <v>99</v>
      </c>
      <c r="D448" t="s">
        <v>122</v>
      </c>
      <c r="E448" t="s">
        <v>978</v>
      </c>
      <c r="F448" t="s">
        <v>979</v>
      </c>
      <c r="G448" t="s">
        <v>522</v>
      </c>
      <c r="H448" t="s">
        <v>210</v>
      </c>
      <c r="I448" t="s">
        <v>1596</v>
      </c>
      <c r="J448" s="66">
        <v>4.8099999999999996</v>
      </c>
      <c r="K448" t="s">
        <v>101</v>
      </c>
      <c r="L448" s="67">
        <v>3.7699999999999997E-2</v>
      </c>
      <c r="M448" s="67">
        <v>2.76E-2</v>
      </c>
      <c r="N448" s="66">
        <v>699052</v>
      </c>
      <c r="O448" s="66">
        <v>101.23</v>
      </c>
      <c r="P448" s="66">
        <v>0</v>
      </c>
      <c r="Q448" s="66">
        <v>707.65033960000005</v>
      </c>
      <c r="R448" s="67">
        <v>5.1000000000000004E-3</v>
      </c>
      <c r="S448" s="67">
        <v>2.9999999999999997E-4</v>
      </c>
      <c r="T448" s="67">
        <v>0</v>
      </c>
    </row>
    <row r="449" spans="1:20">
      <c r="A449" t="s">
        <v>1597</v>
      </c>
      <c r="B449" t="s">
        <v>1598</v>
      </c>
      <c r="C449" t="s">
        <v>99</v>
      </c>
      <c r="D449" t="s">
        <v>122</v>
      </c>
      <c r="E449" t="s">
        <v>978</v>
      </c>
      <c r="F449" t="s">
        <v>979</v>
      </c>
      <c r="G449" t="s">
        <v>522</v>
      </c>
      <c r="H449" t="s">
        <v>210</v>
      </c>
      <c r="I449" t="s">
        <v>1008</v>
      </c>
      <c r="J449" s="66">
        <v>1.93</v>
      </c>
      <c r="K449" t="s">
        <v>101</v>
      </c>
      <c r="L449" s="67">
        <v>3.49E-2</v>
      </c>
      <c r="M449" s="67">
        <v>2.7199999999999998E-2</v>
      </c>
      <c r="N449" s="66">
        <v>12822715.02</v>
      </c>
      <c r="O449" s="66">
        <v>92.28</v>
      </c>
      <c r="P449" s="66">
        <v>0</v>
      </c>
      <c r="Q449" s="66">
        <v>11832.801420456</v>
      </c>
      <c r="R449" s="67">
        <v>8.5000000000000006E-3</v>
      </c>
      <c r="S449" s="67">
        <v>4.4999999999999997E-3</v>
      </c>
      <c r="T449" s="67">
        <v>5.0000000000000001E-4</v>
      </c>
    </row>
    <row r="450" spans="1:20">
      <c r="A450" t="s">
        <v>1599</v>
      </c>
      <c r="B450" t="s">
        <v>1600</v>
      </c>
      <c r="C450" t="s">
        <v>99</v>
      </c>
      <c r="D450" t="s">
        <v>122</v>
      </c>
      <c r="E450" t="s">
        <v>535</v>
      </c>
      <c r="F450" t="s">
        <v>477</v>
      </c>
      <c r="G450" t="s">
        <v>634</v>
      </c>
      <c r="H450" t="s">
        <v>149</v>
      </c>
      <c r="I450" t="s">
        <v>783</v>
      </c>
      <c r="J450" s="66">
        <v>3.74</v>
      </c>
      <c r="K450" t="s">
        <v>101</v>
      </c>
      <c r="L450" s="67">
        <v>3.78E-2</v>
      </c>
      <c r="M450" s="67">
        <v>3.8899999999999997E-2</v>
      </c>
      <c r="N450" s="66">
        <v>1118263.05</v>
      </c>
      <c r="O450" s="66">
        <v>100.45</v>
      </c>
      <c r="P450" s="66">
        <v>0</v>
      </c>
      <c r="Q450" s="66">
        <v>1123.2952337249999</v>
      </c>
      <c r="R450" s="67">
        <v>5.1000000000000004E-3</v>
      </c>
      <c r="S450" s="67">
        <v>4.0000000000000002E-4</v>
      </c>
      <c r="T450" s="67">
        <v>0</v>
      </c>
    </row>
    <row r="451" spans="1:20">
      <c r="A451" t="s">
        <v>1601</v>
      </c>
      <c r="B451" t="s">
        <v>1602</v>
      </c>
      <c r="C451" t="s">
        <v>99</v>
      </c>
      <c r="D451" t="s">
        <v>122</v>
      </c>
      <c r="E451" t="s">
        <v>1603</v>
      </c>
      <c r="F451" t="s">
        <v>979</v>
      </c>
      <c r="G451" t="s">
        <v>634</v>
      </c>
      <c r="H451" t="s">
        <v>149</v>
      </c>
      <c r="I451" t="s">
        <v>870</v>
      </c>
      <c r="J451" s="66">
        <v>4.1399999999999997</v>
      </c>
      <c r="K451" t="s">
        <v>101</v>
      </c>
      <c r="L451" s="67">
        <v>5.4800000000000001E-2</v>
      </c>
      <c r="M451" s="67">
        <v>4.7399999999999998E-2</v>
      </c>
      <c r="N451" s="66">
        <v>1794691.7</v>
      </c>
      <c r="O451" s="66">
        <v>96.16</v>
      </c>
      <c r="P451" s="66">
        <v>0</v>
      </c>
      <c r="Q451" s="66">
        <v>1725.77553872</v>
      </c>
      <c r="R451" s="67">
        <v>7.1000000000000004E-3</v>
      </c>
      <c r="S451" s="67">
        <v>6.9999999999999999E-4</v>
      </c>
      <c r="T451" s="67">
        <v>1E-4</v>
      </c>
    </row>
    <row r="452" spans="1:20">
      <c r="A452" t="s">
        <v>1604</v>
      </c>
      <c r="B452" t="s">
        <v>1605</v>
      </c>
      <c r="C452" t="s">
        <v>99</v>
      </c>
      <c r="D452" t="s">
        <v>122</v>
      </c>
      <c r="E452" t="s">
        <v>1606</v>
      </c>
      <c r="F452" t="s">
        <v>557</v>
      </c>
      <c r="G452" t="s">
        <v>634</v>
      </c>
      <c r="H452" t="s">
        <v>149</v>
      </c>
      <c r="I452" t="s">
        <v>1008</v>
      </c>
      <c r="J452" s="66">
        <v>4.6399999999999997</v>
      </c>
      <c r="K452" t="s">
        <v>101</v>
      </c>
      <c r="L452" s="67">
        <v>4.2999999999999997E-2</v>
      </c>
      <c r="M452" s="67">
        <v>6.0999999999999999E-2</v>
      </c>
      <c r="N452" s="66">
        <v>20720409.109999999</v>
      </c>
      <c r="O452" s="66">
        <v>93.4</v>
      </c>
      <c r="P452" s="66">
        <v>0</v>
      </c>
      <c r="Q452" s="66">
        <v>19352.862108739999</v>
      </c>
      <c r="R452" s="67">
        <v>1.55E-2</v>
      </c>
      <c r="S452" s="67">
        <v>7.4000000000000003E-3</v>
      </c>
      <c r="T452" s="67">
        <v>8.0000000000000004E-4</v>
      </c>
    </row>
    <row r="453" spans="1:20">
      <c r="A453" t="s">
        <v>1607</v>
      </c>
      <c r="B453" t="s">
        <v>1608</v>
      </c>
      <c r="C453" t="s">
        <v>99</v>
      </c>
      <c r="D453" t="s">
        <v>122</v>
      </c>
      <c r="E453" t="s">
        <v>1120</v>
      </c>
      <c r="F453" t="s">
        <v>1121</v>
      </c>
      <c r="G453" t="s">
        <v>735</v>
      </c>
      <c r="H453" t="s">
        <v>210</v>
      </c>
      <c r="I453" t="s">
        <v>783</v>
      </c>
      <c r="J453" s="66">
        <v>2.15</v>
      </c>
      <c r="K453" t="s">
        <v>101</v>
      </c>
      <c r="L453" s="67">
        <v>3.9E-2</v>
      </c>
      <c r="M453" s="67">
        <v>2.3300000000000001E-2</v>
      </c>
      <c r="N453" s="66">
        <v>751165</v>
      </c>
      <c r="O453" s="66">
        <v>92.19</v>
      </c>
      <c r="P453" s="66">
        <v>0</v>
      </c>
      <c r="Q453" s="66">
        <v>692.49901350000005</v>
      </c>
      <c r="R453" s="67">
        <v>3.8E-3</v>
      </c>
      <c r="S453" s="67">
        <v>2.9999999999999997E-4</v>
      </c>
      <c r="T453" s="67">
        <v>0</v>
      </c>
    </row>
    <row r="454" spans="1:20">
      <c r="A454" t="s">
        <v>1609</v>
      </c>
      <c r="B454" t="s">
        <v>1610</v>
      </c>
      <c r="C454" t="s">
        <v>99</v>
      </c>
      <c r="D454" t="s">
        <v>122</v>
      </c>
      <c r="E454" t="s">
        <v>1138</v>
      </c>
      <c r="F454" t="s">
        <v>100</v>
      </c>
      <c r="G454" t="s">
        <v>741</v>
      </c>
      <c r="H454" t="s">
        <v>149</v>
      </c>
      <c r="I454" t="s">
        <v>783</v>
      </c>
      <c r="J454" s="66">
        <v>2.6</v>
      </c>
      <c r="K454" t="s">
        <v>101</v>
      </c>
      <c r="L454" s="67">
        <v>3.85E-2</v>
      </c>
      <c r="M454" s="67">
        <v>2.6100000000000002E-2</v>
      </c>
      <c r="N454" s="66">
        <v>538371.9</v>
      </c>
      <c r="O454" s="66">
        <v>93.02</v>
      </c>
      <c r="P454" s="66">
        <v>0</v>
      </c>
      <c r="Q454" s="66">
        <v>500.79354138000002</v>
      </c>
      <c r="R454" s="67">
        <v>1.6000000000000001E-3</v>
      </c>
      <c r="S454" s="67">
        <v>2.0000000000000001E-4</v>
      </c>
      <c r="T454" s="67">
        <v>0</v>
      </c>
    </row>
    <row r="455" spans="1:20">
      <c r="A455" t="s">
        <v>1611</v>
      </c>
      <c r="B455" t="s">
        <v>1612</v>
      </c>
      <c r="C455" t="s">
        <v>99</v>
      </c>
      <c r="D455" t="s">
        <v>122</v>
      </c>
      <c r="E455" t="s">
        <v>1613</v>
      </c>
      <c r="F455" t="s">
        <v>128</v>
      </c>
      <c r="G455" t="s">
        <v>735</v>
      </c>
      <c r="H455" t="s">
        <v>210</v>
      </c>
      <c r="I455" t="s">
        <v>518</v>
      </c>
      <c r="J455" s="66">
        <v>2.16</v>
      </c>
      <c r="K455" t="s">
        <v>101</v>
      </c>
      <c r="L455" s="67">
        <v>3.3700000000000001E-2</v>
      </c>
      <c r="M455" s="67">
        <v>2.5700000000000001E-2</v>
      </c>
      <c r="N455" s="66">
        <v>6305655.9199999999</v>
      </c>
      <c r="O455" s="66">
        <v>94.04</v>
      </c>
      <c r="P455" s="66">
        <v>0</v>
      </c>
      <c r="Q455" s="66">
        <v>5929.8388271679996</v>
      </c>
      <c r="R455" s="67">
        <v>1.7999999999999999E-2</v>
      </c>
      <c r="S455" s="67">
        <v>2.3E-3</v>
      </c>
      <c r="T455" s="67">
        <v>2.9999999999999997E-4</v>
      </c>
    </row>
    <row r="456" spans="1:20">
      <c r="A456" t="s">
        <v>1614</v>
      </c>
      <c r="B456" t="s">
        <v>1615</v>
      </c>
      <c r="C456" t="s">
        <v>99</v>
      </c>
      <c r="D456" t="s">
        <v>122</v>
      </c>
      <c r="E456" t="s">
        <v>1616</v>
      </c>
      <c r="F456" t="s">
        <v>979</v>
      </c>
      <c r="G456" t="s">
        <v>741</v>
      </c>
      <c r="H456" t="s">
        <v>149</v>
      </c>
      <c r="I456" t="s">
        <v>1345</v>
      </c>
      <c r="J456" s="66">
        <v>4.68</v>
      </c>
      <c r="K456" t="s">
        <v>101</v>
      </c>
      <c r="L456" s="67">
        <v>4.6899999999999997E-2</v>
      </c>
      <c r="M456" s="67">
        <v>5.2600000000000001E-2</v>
      </c>
      <c r="N456" s="66">
        <v>12614871.59</v>
      </c>
      <c r="O456" s="66">
        <v>89.94</v>
      </c>
      <c r="P456" s="66">
        <v>0</v>
      </c>
      <c r="Q456" s="66">
        <v>11345.815508046</v>
      </c>
      <c r="R456" s="67">
        <v>7.4999999999999997E-3</v>
      </c>
      <c r="S456" s="67">
        <v>4.4000000000000003E-3</v>
      </c>
      <c r="T456" s="67">
        <v>5.0000000000000001E-4</v>
      </c>
    </row>
    <row r="457" spans="1:20">
      <c r="A457" t="s">
        <v>1617</v>
      </c>
      <c r="B457" t="s">
        <v>1618</v>
      </c>
      <c r="C457" t="s">
        <v>99</v>
      </c>
      <c r="D457" t="s">
        <v>122</v>
      </c>
      <c r="E457" t="s">
        <v>1616</v>
      </c>
      <c r="F457" t="s">
        <v>979</v>
      </c>
      <c r="G457" t="s">
        <v>741</v>
      </c>
      <c r="H457" t="s">
        <v>149</v>
      </c>
      <c r="I457" t="s">
        <v>1008</v>
      </c>
      <c r="J457" s="66">
        <v>4.8099999999999996</v>
      </c>
      <c r="K457" t="s">
        <v>101</v>
      </c>
      <c r="L457" s="67">
        <v>4.6899999999999997E-2</v>
      </c>
      <c r="M457" s="67">
        <v>5.33E-2</v>
      </c>
      <c r="N457" s="66">
        <v>278666.68</v>
      </c>
      <c r="O457" s="66">
        <v>91.11</v>
      </c>
      <c r="P457" s="66">
        <v>0</v>
      </c>
      <c r="Q457" s="66">
        <v>253.893212148</v>
      </c>
      <c r="R457" s="67">
        <v>2.0000000000000001E-4</v>
      </c>
      <c r="S457" s="67">
        <v>1E-4</v>
      </c>
      <c r="T457" s="67">
        <v>0</v>
      </c>
    </row>
    <row r="458" spans="1:20">
      <c r="A458" t="s">
        <v>1619</v>
      </c>
      <c r="B458" t="s">
        <v>1620</v>
      </c>
      <c r="C458" t="s">
        <v>99</v>
      </c>
      <c r="D458" t="s">
        <v>122</v>
      </c>
      <c r="E458" t="s">
        <v>1621</v>
      </c>
      <c r="F458" t="s">
        <v>979</v>
      </c>
      <c r="G458" t="s">
        <v>771</v>
      </c>
      <c r="H458" t="s">
        <v>149</v>
      </c>
      <c r="I458" t="s">
        <v>870</v>
      </c>
      <c r="J458" s="66">
        <v>0.25</v>
      </c>
      <c r="K458" t="s">
        <v>101</v>
      </c>
      <c r="L458" s="67">
        <v>4.4999999999999998E-2</v>
      </c>
      <c r="M458" s="67">
        <v>3.2899999999999999E-2</v>
      </c>
      <c r="N458" s="66">
        <v>2412707</v>
      </c>
      <c r="O458" s="66">
        <v>85.75</v>
      </c>
      <c r="P458" s="66">
        <v>0</v>
      </c>
      <c r="Q458" s="66">
        <v>2068.8962525000002</v>
      </c>
      <c r="R458" s="67">
        <v>1.6000000000000001E-3</v>
      </c>
      <c r="S458" s="67">
        <v>8.0000000000000004E-4</v>
      </c>
      <c r="T458" s="67">
        <v>1E-4</v>
      </c>
    </row>
    <row r="459" spans="1:20">
      <c r="A459" t="s">
        <v>1622</v>
      </c>
      <c r="B459" t="s">
        <v>1623</v>
      </c>
      <c r="C459" t="s">
        <v>99</v>
      </c>
      <c r="D459" t="s">
        <v>122</v>
      </c>
      <c r="E459" t="s">
        <v>1298</v>
      </c>
      <c r="F459" t="s">
        <v>848</v>
      </c>
      <c r="G459" t="s">
        <v>788</v>
      </c>
      <c r="H459" t="s">
        <v>210</v>
      </c>
      <c r="I459" t="s">
        <v>425</v>
      </c>
      <c r="J459" s="66">
        <v>1.67</v>
      </c>
      <c r="K459" t="s">
        <v>101</v>
      </c>
      <c r="L459" s="67">
        <v>5.2499999999999998E-2</v>
      </c>
      <c r="M459" s="67">
        <v>2.0500000000000001E-2</v>
      </c>
      <c r="N459" s="66">
        <v>8193017.5</v>
      </c>
      <c r="O459" s="66">
        <v>89.79</v>
      </c>
      <c r="P459" s="66">
        <v>0</v>
      </c>
      <c r="Q459" s="66">
        <v>7356.5104132500001</v>
      </c>
      <c r="R459" s="67">
        <v>9.7000000000000003E-3</v>
      </c>
      <c r="S459" s="67">
        <v>2.8E-3</v>
      </c>
      <c r="T459" s="67">
        <v>2.9999999999999997E-4</v>
      </c>
    </row>
    <row r="460" spans="1:20">
      <c r="A460" t="s">
        <v>1624</v>
      </c>
      <c r="B460" t="s">
        <v>1625</v>
      </c>
      <c r="C460" t="s">
        <v>99</v>
      </c>
      <c r="D460" t="s">
        <v>122</v>
      </c>
      <c r="E460" t="s">
        <v>1298</v>
      </c>
      <c r="F460" t="s">
        <v>848</v>
      </c>
      <c r="G460" t="s">
        <v>788</v>
      </c>
      <c r="H460" t="s">
        <v>210</v>
      </c>
      <c r="I460" t="s">
        <v>783</v>
      </c>
      <c r="J460" s="66">
        <v>2.86</v>
      </c>
      <c r="K460" t="s">
        <v>101</v>
      </c>
      <c r="L460" s="67">
        <v>5.6000000000000001E-2</v>
      </c>
      <c r="M460" s="67">
        <v>2.63E-2</v>
      </c>
      <c r="N460" s="66">
        <v>2519988.2999999998</v>
      </c>
      <c r="O460" s="66">
        <v>100.5</v>
      </c>
      <c r="P460" s="66">
        <v>0</v>
      </c>
      <c r="Q460" s="66">
        <v>2532.5882415000001</v>
      </c>
      <c r="R460" s="67">
        <v>9.7000000000000003E-3</v>
      </c>
      <c r="S460" s="67">
        <v>1E-3</v>
      </c>
      <c r="T460" s="67">
        <v>1E-4</v>
      </c>
    </row>
    <row r="461" spans="1:20">
      <c r="A461" t="s">
        <v>1626</v>
      </c>
      <c r="B461" t="s">
        <v>1627</v>
      </c>
      <c r="C461" t="s">
        <v>99</v>
      </c>
      <c r="D461" t="s">
        <v>122</v>
      </c>
      <c r="E461" t="s">
        <v>1377</v>
      </c>
      <c r="F461" t="s">
        <v>481</v>
      </c>
      <c r="G461" t="s">
        <v>818</v>
      </c>
      <c r="H461" t="s">
        <v>210</v>
      </c>
      <c r="I461" t="s">
        <v>783</v>
      </c>
      <c r="J461" s="66">
        <v>2.79</v>
      </c>
      <c r="K461" t="s">
        <v>101</v>
      </c>
      <c r="L461" s="67">
        <v>4.7E-2</v>
      </c>
      <c r="M461" s="67">
        <v>4.8099999999999997E-2</v>
      </c>
      <c r="N461" s="66">
        <v>7592909.5099999998</v>
      </c>
      <c r="O461" s="66">
        <v>88.36</v>
      </c>
      <c r="P461" s="66">
        <v>0</v>
      </c>
      <c r="Q461" s="66">
        <v>6709.0948430360004</v>
      </c>
      <c r="R461" s="67">
        <v>1.3299999999999999E-2</v>
      </c>
      <c r="S461" s="67">
        <v>2.5999999999999999E-3</v>
      </c>
      <c r="T461" s="67">
        <v>2.9999999999999997E-4</v>
      </c>
    </row>
    <row r="462" spans="1:20">
      <c r="A462" t="s">
        <v>1628</v>
      </c>
      <c r="B462" t="s">
        <v>1629</v>
      </c>
      <c r="C462" t="s">
        <v>99</v>
      </c>
      <c r="D462" t="s">
        <v>122</v>
      </c>
      <c r="E462" t="s">
        <v>1377</v>
      </c>
      <c r="F462" t="s">
        <v>481</v>
      </c>
      <c r="G462" t="s">
        <v>818</v>
      </c>
      <c r="H462" t="s">
        <v>210</v>
      </c>
      <c r="I462" t="s">
        <v>518</v>
      </c>
      <c r="J462" s="66">
        <v>1.2</v>
      </c>
      <c r="K462" t="s">
        <v>101</v>
      </c>
      <c r="L462" s="67">
        <v>6.7000000000000004E-2</v>
      </c>
      <c r="M462" s="67">
        <v>4.9500000000000002E-2</v>
      </c>
      <c r="N462" s="66">
        <v>3035781.78</v>
      </c>
      <c r="O462" s="66">
        <v>86.5</v>
      </c>
      <c r="P462" s="66">
        <v>0</v>
      </c>
      <c r="Q462" s="66">
        <v>2625.9512396999999</v>
      </c>
      <c r="R462" s="67">
        <v>3.5999999999999999E-3</v>
      </c>
      <c r="S462" s="67">
        <v>1E-3</v>
      </c>
      <c r="T462" s="67">
        <v>1E-4</v>
      </c>
    </row>
    <row r="463" spans="1:20">
      <c r="A463" t="s">
        <v>1630</v>
      </c>
      <c r="B463" t="s">
        <v>1631</v>
      </c>
      <c r="C463" t="s">
        <v>99</v>
      </c>
      <c r="D463" t="s">
        <v>122</v>
      </c>
      <c r="E463" t="s">
        <v>1632</v>
      </c>
      <c r="F463" t="s">
        <v>799</v>
      </c>
      <c r="G463" t="s">
        <v>818</v>
      </c>
      <c r="H463" t="s">
        <v>210</v>
      </c>
      <c r="I463" t="s">
        <v>783</v>
      </c>
      <c r="J463" s="66">
        <v>1.62</v>
      </c>
      <c r="K463" t="s">
        <v>101</v>
      </c>
      <c r="L463" s="67">
        <v>3.8300000000000001E-2</v>
      </c>
      <c r="M463" s="67">
        <v>2.7E-2</v>
      </c>
      <c r="N463" s="66">
        <v>7918890.2000000002</v>
      </c>
      <c r="O463" s="66">
        <v>94.33</v>
      </c>
      <c r="P463" s="66">
        <v>0</v>
      </c>
      <c r="Q463" s="66">
        <v>7469.88912566</v>
      </c>
      <c r="R463" s="67">
        <v>1.9099999999999999E-2</v>
      </c>
      <c r="S463" s="67">
        <v>2.8999999999999998E-3</v>
      </c>
      <c r="T463" s="67">
        <v>2.9999999999999997E-4</v>
      </c>
    </row>
    <row r="464" spans="1:20">
      <c r="A464" t="s">
        <v>1633</v>
      </c>
      <c r="B464" t="s">
        <v>1634</v>
      </c>
      <c r="C464" t="s">
        <v>99</v>
      </c>
      <c r="D464" t="s">
        <v>122</v>
      </c>
      <c r="E464" t="s">
        <v>859</v>
      </c>
      <c r="F464" t="s">
        <v>131</v>
      </c>
      <c r="G464" t="s">
        <v>253</v>
      </c>
      <c r="H464" t="s">
        <v>855</v>
      </c>
      <c r="I464" t="s">
        <v>1635</v>
      </c>
      <c r="J464" s="66">
        <v>2.1</v>
      </c>
      <c r="K464" t="s">
        <v>101</v>
      </c>
      <c r="L464" s="67">
        <v>5.5E-2</v>
      </c>
      <c r="M464" s="67">
        <v>0.18099999999999999</v>
      </c>
      <c r="N464" s="66">
        <v>290892</v>
      </c>
      <c r="O464" s="66">
        <v>80</v>
      </c>
      <c r="P464" s="66">
        <v>0</v>
      </c>
      <c r="Q464" s="66">
        <v>232.71360000000001</v>
      </c>
      <c r="R464" s="67">
        <v>1.1999999999999999E-3</v>
      </c>
      <c r="S464" s="67">
        <v>1E-4</v>
      </c>
      <c r="T464" s="67">
        <v>0</v>
      </c>
    </row>
    <row r="465" spans="1:20">
      <c r="A465" t="s">
        <v>1636</v>
      </c>
      <c r="B465" t="s">
        <v>1637</v>
      </c>
      <c r="C465" t="s">
        <v>99</v>
      </c>
      <c r="D465" t="s">
        <v>122</v>
      </c>
      <c r="E465" t="s">
        <v>859</v>
      </c>
      <c r="F465" t="s">
        <v>131</v>
      </c>
      <c r="G465" t="s">
        <v>253</v>
      </c>
      <c r="H465" t="s">
        <v>855</v>
      </c>
      <c r="I465" t="s">
        <v>1638</v>
      </c>
      <c r="J465" s="66">
        <v>2.17</v>
      </c>
      <c r="K465" t="s">
        <v>101</v>
      </c>
      <c r="L465" s="67">
        <v>5.9499999999999997E-2</v>
      </c>
      <c r="M465" s="67">
        <v>8.4699999999999998E-2</v>
      </c>
      <c r="N465" s="66">
        <v>887564</v>
      </c>
      <c r="O465" s="66">
        <v>81.709999999999994</v>
      </c>
      <c r="P465" s="66">
        <v>0</v>
      </c>
      <c r="Q465" s="66">
        <v>725.22854440000003</v>
      </c>
      <c r="R465" s="67">
        <v>8.9999999999999998E-4</v>
      </c>
      <c r="S465" s="67">
        <v>2.9999999999999997E-4</v>
      </c>
      <c r="T465" s="67">
        <v>0</v>
      </c>
    </row>
    <row r="466" spans="1:20">
      <c r="A466" t="s">
        <v>1639</v>
      </c>
      <c r="B466" t="s">
        <v>1640</v>
      </c>
      <c r="C466" t="s">
        <v>99</v>
      </c>
      <c r="D466" t="s">
        <v>122</v>
      </c>
      <c r="E466" t="s">
        <v>1641</v>
      </c>
      <c r="F466" t="s">
        <v>979</v>
      </c>
      <c r="G466" t="s">
        <v>253</v>
      </c>
      <c r="H466" t="s">
        <v>855</v>
      </c>
      <c r="I466" t="s">
        <v>1125</v>
      </c>
      <c r="J466" s="66">
        <v>4.59</v>
      </c>
      <c r="K466" t="s">
        <v>101</v>
      </c>
      <c r="L466" s="67">
        <v>6.7000000000000004E-2</v>
      </c>
      <c r="M466" s="67">
        <v>5.79E-2</v>
      </c>
      <c r="N466" s="66">
        <v>238000</v>
      </c>
      <c r="O466" s="66">
        <v>100.33</v>
      </c>
      <c r="P466" s="66">
        <v>0</v>
      </c>
      <c r="Q466" s="66">
        <v>238.78540000000001</v>
      </c>
      <c r="R466" s="67">
        <v>8.0000000000000004E-4</v>
      </c>
      <c r="S466" s="67">
        <v>1E-4</v>
      </c>
      <c r="T466" s="67">
        <v>0</v>
      </c>
    </row>
    <row r="467" spans="1:20">
      <c r="A467" s="68" t="s">
        <v>1642</v>
      </c>
      <c r="B467" s="14"/>
      <c r="C467" s="14"/>
      <c r="D467" s="14"/>
      <c r="E467" s="14"/>
      <c r="J467" s="70">
        <v>0</v>
      </c>
      <c r="M467" s="69">
        <v>0</v>
      </c>
      <c r="N467" s="70">
        <v>0</v>
      </c>
      <c r="P467" s="70">
        <v>0</v>
      </c>
      <c r="Q467" s="70">
        <v>0</v>
      </c>
      <c r="S467" s="69">
        <v>0</v>
      </c>
      <c r="T467" s="69">
        <v>0</v>
      </c>
    </row>
    <row r="468" spans="1:20">
      <c r="A468" t="s">
        <v>253</v>
      </c>
      <c r="B468" t="s">
        <v>253</v>
      </c>
      <c r="C468" s="14"/>
      <c r="D468" s="14"/>
      <c r="E468" s="14"/>
      <c r="F468" t="s">
        <v>253</v>
      </c>
      <c r="G468" t="s">
        <v>253</v>
      </c>
      <c r="J468" s="66">
        <v>0</v>
      </c>
      <c r="K468" t="s">
        <v>253</v>
      </c>
      <c r="L468" s="67">
        <v>0</v>
      </c>
      <c r="M468" s="67">
        <v>0</v>
      </c>
      <c r="N468" s="66">
        <v>0</v>
      </c>
      <c r="O468" s="66">
        <v>0</v>
      </c>
      <c r="Q468" s="66">
        <v>0</v>
      </c>
      <c r="R468" s="67">
        <v>0</v>
      </c>
      <c r="S468" s="67">
        <v>0</v>
      </c>
      <c r="T468" s="67">
        <v>0</v>
      </c>
    </row>
    <row r="469" spans="1:20">
      <c r="A469" s="68" t="s">
        <v>257</v>
      </c>
      <c r="B469" s="14"/>
      <c r="C469" s="14"/>
      <c r="D469" s="14"/>
      <c r="E469" s="14"/>
      <c r="J469" s="70">
        <v>5.93</v>
      </c>
      <c r="M469" s="69">
        <v>3.1099999999999999E-2</v>
      </c>
      <c r="N469" s="70">
        <v>63180428</v>
      </c>
      <c r="P469" s="70">
        <v>789.45013749999998</v>
      </c>
      <c r="Q469" s="70">
        <v>211765.6687468687</v>
      </c>
      <c r="S469" s="69">
        <v>8.1299999999999997E-2</v>
      </c>
      <c r="T469" s="69">
        <v>8.9999999999999993E-3</v>
      </c>
    </row>
    <row r="470" spans="1:20">
      <c r="A470" s="68" t="s">
        <v>398</v>
      </c>
      <c r="B470" s="14"/>
      <c r="C470" s="14"/>
      <c r="D470" s="14"/>
      <c r="E470" s="14"/>
      <c r="J470" s="70">
        <v>11.95</v>
      </c>
      <c r="M470" s="69">
        <v>3.6600000000000001E-2</v>
      </c>
      <c r="N470" s="70">
        <v>14875000</v>
      </c>
      <c r="P470" s="70">
        <v>776.13051250000001</v>
      </c>
      <c r="Q470" s="70">
        <v>44805.394129024302</v>
      </c>
      <c r="S470" s="69">
        <v>1.72E-2</v>
      </c>
      <c r="T470" s="69">
        <v>1.9E-3</v>
      </c>
    </row>
    <row r="471" spans="1:20">
      <c r="A471" t="s">
        <v>1643</v>
      </c>
      <c r="B471" t="s">
        <v>1644</v>
      </c>
      <c r="C471" t="s">
        <v>122</v>
      </c>
      <c r="D471" t="s">
        <v>423</v>
      </c>
      <c r="E471" t="s">
        <v>1645</v>
      </c>
      <c r="F471" t="s">
        <v>1646</v>
      </c>
      <c r="G471" t="s">
        <v>1647</v>
      </c>
      <c r="H471" t="s">
        <v>1648</v>
      </c>
      <c r="I471" t="s">
        <v>1649</v>
      </c>
      <c r="J471" s="66">
        <v>2.89</v>
      </c>
      <c r="K471" t="s">
        <v>105</v>
      </c>
      <c r="L471" s="67">
        <v>0.05</v>
      </c>
      <c r="M471" s="67">
        <v>1.46E-2</v>
      </c>
      <c r="N471" s="66">
        <v>1000000</v>
      </c>
      <c r="O471" s="66">
        <v>112.66066667</v>
      </c>
      <c r="P471" s="66">
        <v>0</v>
      </c>
      <c r="Q471" s="66">
        <v>3637.8129267743002</v>
      </c>
      <c r="R471" s="67">
        <v>8.0000000000000004E-4</v>
      </c>
      <c r="S471" s="67">
        <v>1.4E-3</v>
      </c>
      <c r="T471" s="67">
        <v>2.0000000000000001E-4</v>
      </c>
    </row>
    <row r="472" spans="1:20">
      <c r="A472" t="s">
        <v>1650</v>
      </c>
      <c r="B472" t="s">
        <v>1651</v>
      </c>
      <c r="C472" t="s">
        <v>368</v>
      </c>
      <c r="D472" t="s">
        <v>423</v>
      </c>
      <c r="E472" t="s">
        <v>1652</v>
      </c>
      <c r="F472" t="s">
        <v>1653</v>
      </c>
      <c r="G472" t="s">
        <v>1654</v>
      </c>
      <c r="H472" t="s">
        <v>1648</v>
      </c>
      <c r="I472" t="s">
        <v>388</v>
      </c>
      <c r="J472" s="66">
        <v>14.61</v>
      </c>
      <c r="K472" t="s">
        <v>105</v>
      </c>
      <c r="L472" s="67">
        <v>4.1000000000000002E-2</v>
      </c>
      <c r="M472" s="67">
        <v>5.33E-2</v>
      </c>
      <c r="N472" s="66">
        <v>11725000</v>
      </c>
      <c r="O472" s="66">
        <v>85.930999999999997</v>
      </c>
      <c r="P472" s="66">
        <v>776.13051250000001</v>
      </c>
      <c r="Q472" s="66">
        <v>33309.628595249997</v>
      </c>
      <c r="R472" s="67">
        <v>5.8999999999999999E-3</v>
      </c>
      <c r="S472" s="67">
        <v>1.2800000000000001E-2</v>
      </c>
      <c r="T472" s="67">
        <v>1.4E-3</v>
      </c>
    </row>
    <row r="473" spans="1:20">
      <c r="A473" t="s">
        <v>1655</v>
      </c>
      <c r="B473" t="s">
        <v>1656</v>
      </c>
      <c r="C473" t="s">
        <v>368</v>
      </c>
      <c r="D473" t="s">
        <v>423</v>
      </c>
      <c r="E473" t="s">
        <v>1652</v>
      </c>
      <c r="F473" t="s">
        <v>1657</v>
      </c>
      <c r="G473" t="s">
        <v>1654</v>
      </c>
      <c r="H473" t="s">
        <v>1648</v>
      </c>
      <c r="I473" t="s">
        <v>1658</v>
      </c>
      <c r="J473" s="66">
        <v>6.58</v>
      </c>
      <c r="K473" t="s">
        <v>109</v>
      </c>
      <c r="L473" s="67">
        <v>1.6299999999999999E-2</v>
      </c>
      <c r="M473" s="67">
        <v>3.1600000000000003E-2</v>
      </c>
      <c r="N473" s="66">
        <v>300000</v>
      </c>
      <c r="O473" s="66">
        <v>91.998291649999999</v>
      </c>
      <c r="P473" s="66">
        <v>0</v>
      </c>
      <c r="Q473" s="66">
        <v>1031.116853</v>
      </c>
      <c r="R473" s="67">
        <v>4.0000000000000002E-4</v>
      </c>
      <c r="S473" s="67">
        <v>4.0000000000000002E-4</v>
      </c>
      <c r="T473" s="67">
        <v>0</v>
      </c>
    </row>
    <row r="474" spans="1:20">
      <c r="A474" t="s">
        <v>1659</v>
      </c>
      <c r="B474" t="s">
        <v>1660</v>
      </c>
      <c r="C474" t="s">
        <v>122</v>
      </c>
      <c r="D474" t="s">
        <v>423</v>
      </c>
      <c r="E474" t="s">
        <v>1661</v>
      </c>
      <c r="F474" t="s">
        <v>1662</v>
      </c>
      <c r="G474" t="s">
        <v>253</v>
      </c>
      <c r="H474" t="s">
        <v>855</v>
      </c>
      <c r="I474" t="s">
        <v>1663</v>
      </c>
      <c r="J474" s="66">
        <v>4.1399999999999997</v>
      </c>
      <c r="K474" t="s">
        <v>105</v>
      </c>
      <c r="L474" s="67">
        <v>0</v>
      </c>
      <c r="M474" s="67">
        <v>-3.2500000000000001E-2</v>
      </c>
      <c r="N474" s="66">
        <v>550000</v>
      </c>
      <c r="O474" s="66">
        <v>113.286</v>
      </c>
      <c r="P474" s="66">
        <v>0</v>
      </c>
      <c r="Q474" s="66">
        <v>2011.9027169999999</v>
      </c>
      <c r="R474" s="67">
        <v>1.1999999999999999E-3</v>
      </c>
      <c r="S474" s="67">
        <v>8.0000000000000004E-4</v>
      </c>
      <c r="T474" s="67">
        <v>1E-4</v>
      </c>
    </row>
    <row r="475" spans="1:20">
      <c r="A475" t="s">
        <v>1664</v>
      </c>
      <c r="B475" t="s">
        <v>1665</v>
      </c>
      <c r="C475" t="s">
        <v>122</v>
      </c>
      <c r="D475" t="s">
        <v>423</v>
      </c>
      <c r="E475" t="s">
        <v>1666</v>
      </c>
      <c r="F475" t="s">
        <v>1667</v>
      </c>
      <c r="G475" t="s">
        <v>253</v>
      </c>
      <c r="H475" t="s">
        <v>855</v>
      </c>
      <c r="I475" t="s">
        <v>1668</v>
      </c>
      <c r="J475" s="66">
        <v>5.89</v>
      </c>
      <c r="K475" t="s">
        <v>105</v>
      </c>
      <c r="L475" s="67">
        <v>0</v>
      </c>
      <c r="M475" s="67">
        <v>-7.7600000000000002E-2</v>
      </c>
      <c r="N475" s="66">
        <v>500000</v>
      </c>
      <c r="O475" s="66">
        <v>144.661</v>
      </c>
      <c r="P475" s="66">
        <v>0</v>
      </c>
      <c r="Q475" s="66">
        <v>2335.551845</v>
      </c>
      <c r="R475" s="67">
        <v>2.5000000000000001E-3</v>
      </c>
      <c r="S475" s="67">
        <v>8.9999999999999998E-4</v>
      </c>
      <c r="T475" s="67">
        <v>1E-4</v>
      </c>
    </row>
    <row r="476" spans="1:20">
      <c r="A476" t="s">
        <v>1669</v>
      </c>
      <c r="B476" t="s">
        <v>1670</v>
      </c>
      <c r="C476" t="s">
        <v>122</v>
      </c>
      <c r="D476" t="s">
        <v>423</v>
      </c>
      <c r="E476" t="s">
        <v>1671</v>
      </c>
      <c r="F476" t="s">
        <v>1672</v>
      </c>
      <c r="G476" t="s">
        <v>253</v>
      </c>
      <c r="H476" t="s">
        <v>855</v>
      </c>
      <c r="I476" t="s">
        <v>870</v>
      </c>
      <c r="J476" s="66">
        <v>3.84</v>
      </c>
      <c r="K476" t="s">
        <v>105</v>
      </c>
      <c r="L476" s="67">
        <v>0</v>
      </c>
      <c r="M476" s="67">
        <v>0.01</v>
      </c>
      <c r="N476" s="66">
        <v>800000</v>
      </c>
      <c r="O476" s="66">
        <v>95.980999999999995</v>
      </c>
      <c r="P476" s="66">
        <v>0</v>
      </c>
      <c r="Q476" s="66">
        <v>2479.3811919999998</v>
      </c>
      <c r="R476" s="67">
        <v>1.4E-3</v>
      </c>
      <c r="S476" s="67">
        <v>1E-3</v>
      </c>
      <c r="T476" s="67">
        <v>1E-4</v>
      </c>
    </row>
    <row r="477" spans="1:20">
      <c r="A477" s="68" t="s">
        <v>399</v>
      </c>
      <c r="B477" s="14"/>
      <c r="C477" s="14"/>
      <c r="D477" s="14"/>
      <c r="E477" s="14"/>
      <c r="J477" s="70">
        <v>4.3099999999999996</v>
      </c>
      <c r="M477" s="69">
        <v>2.9600000000000001E-2</v>
      </c>
      <c r="N477" s="70">
        <v>48305428</v>
      </c>
      <c r="P477" s="70">
        <v>13.319625</v>
      </c>
      <c r="Q477" s="70">
        <v>166960.27461784441</v>
      </c>
      <c r="S477" s="69">
        <v>6.4100000000000004E-2</v>
      </c>
      <c r="T477" s="69">
        <v>7.1000000000000004E-3</v>
      </c>
    </row>
    <row r="478" spans="1:20">
      <c r="A478" t="s">
        <v>1673</v>
      </c>
      <c r="B478" t="s">
        <v>1674</v>
      </c>
      <c r="C478" t="s">
        <v>122</v>
      </c>
      <c r="D478" t="s">
        <v>423</v>
      </c>
      <c r="E478" t="s">
        <v>1675</v>
      </c>
      <c r="F478" t="s">
        <v>1667</v>
      </c>
      <c r="G478" t="s">
        <v>1676</v>
      </c>
      <c r="H478" t="s">
        <v>1648</v>
      </c>
      <c r="I478" t="s">
        <v>765</v>
      </c>
      <c r="J478" s="66">
        <v>2.29</v>
      </c>
      <c r="K478" t="s">
        <v>105</v>
      </c>
      <c r="L478" s="67">
        <v>2.8799999999999999E-2</v>
      </c>
      <c r="M478" s="67">
        <v>6.7000000000000002E-3</v>
      </c>
      <c r="N478" s="66">
        <v>200000</v>
      </c>
      <c r="O478" s="66">
        <v>105.55825</v>
      </c>
      <c r="P478" s="66">
        <v>0</v>
      </c>
      <c r="Q478" s="66">
        <v>681.6951785</v>
      </c>
      <c r="R478" s="67">
        <v>1E-4</v>
      </c>
      <c r="S478" s="67">
        <v>2.9999999999999997E-4</v>
      </c>
      <c r="T478" s="67">
        <v>0</v>
      </c>
    </row>
    <row r="479" spans="1:20">
      <c r="A479" t="s">
        <v>1677</v>
      </c>
      <c r="B479" t="s">
        <v>1678</v>
      </c>
      <c r="C479" t="s">
        <v>122</v>
      </c>
      <c r="D479" t="s">
        <v>423</v>
      </c>
      <c r="E479" t="s">
        <v>1679</v>
      </c>
      <c r="F479" t="s">
        <v>1667</v>
      </c>
      <c r="G479" t="s">
        <v>1680</v>
      </c>
      <c r="H479" t="s">
        <v>1648</v>
      </c>
      <c r="I479" t="s">
        <v>1681</v>
      </c>
      <c r="J479" s="66">
        <v>1.38</v>
      </c>
      <c r="K479" t="s">
        <v>105</v>
      </c>
      <c r="L479" s="67">
        <v>2.8500000000000001E-2</v>
      </c>
      <c r="M479" s="67">
        <v>6.4000000000000003E-3</v>
      </c>
      <c r="N479" s="66">
        <v>73000</v>
      </c>
      <c r="O479" s="66">
        <v>103.36291671232877</v>
      </c>
      <c r="P479" s="66">
        <v>0</v>
      </c>
      <c r="Q479" s="66">
        <v>243.6439663868</v>
      </c>
      <c r="R479" s="67">
        <v>0</v>
      </c>
      <c r="S479" s="67">
        <v>1E-4</v>
      </c>
      <c r="T479" s="67">
        <v>0</v>
      </c>
    </row>
    <row r="480" spans="1:20">
      <c r="A480" t="s">
        <v>1682</v>
      </c>
      <c r="B480" t="s">
        <v>1683</v>
      </c>
      <c r="C480" t="s">
        <v>122</v>
      </c>
      <c r="D480" t="s">
        <v>423</v>
      </c>
      <c r="E480" t="s">
        <v>1684</v>
      </c>
      <c r="F480" t="s">
        <v>1685</v>
      </c>
      <c r="G480" t="s">
        <v>1686</v>
      </c>
      <c r="H480" t="s">
        <v>1648</v>
      </c>
      <c r="I480" t="s">
        <v>1687</v>
      </c>
      <c r="J480" s="66">
        <v>4.2</v>
      </c>
      <c r="K480" t="s">
        <v>105</v>
      </c>
      <c r="L480" s="67">
        <v>3.1300000000000001E-2</v>
      </c>
      <c r="M480" s="67">
        <v>1.1900000000000001E-2</v>
      </c>
      <c r="N480" s="66">
        <v>240000</v>
      </c>
      <c r="O480" s="66">
        <v>108.54520833333333</v>
      </c>
      <c r="P480" s="66">
        <v>0</v>
      </c>
      <c r="Q480" s="66">
        <v>841.18194649999998</v>
      </c>
      <c r="R480" s="67">
        <v>1E-4</v>
      </c>
      <c r="S480" s="67">
        <v>2.9999999999999997E-4</v>
      </c>
      <c r="T480" s="67">
        <v>0</v>
      </c>
    </row>
    <row r="481" spans="1:20">
      <c r="A481" t="s">
        <v>1688</v>
      </c>
      <c r="B481" t="s">
        <v>1689</v>
      </c>
      <c r="C481" t="s">
        <v>122</v>
      </c>
      <c r="D481" t="s">
        <v>423</v>
      </c>
      <c r="E481" t="s">
        <v>1690</v>
      </c>
      <c r="F481" t="s">
        <v>1691</v>
      </c>
      <c r="G481" t="s">
        <v>1686</v>
      </c>
      <c r="H481" t="s">
        <v>1648</v>
      </c>
      <c r="I481" t="s">
        <v>1692</v>
      </c>
      <c r="J481" s="66">
        <v>2.67</v>
      </c>
      <c r="K481" t="s">
        <v>105</v>
      </c>
      <c r="L481" s="67">
        <v>2.8500000000000001E-2</v>
      </c>
      <c r="M481" s="67">
        <v>7.0000000000000001E-3</v>
      </c>
      <c r="N481" s="66">
        <v>165000</v>
      </c>
      <c r="O481" s="66">
        <v>106.55816666666666</v>
      </c>
      <c r="P481" s="66">
        <v>0</v>
      </c>
      <c r="Q481" s="66">
        <v>567.725928275</v>
      </c>
      <c r="R481" s="67">
        <v>2.0000000000000001E-4</v>
      </c>
      <c r="S481" s="67">
        <v>2.0000000000000001E-4</v>
      </c>
      <c r="T481" s="67">
        <v>0</v>
      </c>
    </row>
    <row r="482" spans="1:20">
      <c r="A482" t="s">
        <v>1693</v>
      </c>
      <c r="B482" t="s">
        <v>1694</v>
      </c>
      <c r="C482" t="s">
        <v>122</v>
      </c>
      <c r="D482" t="s">
        <v>423</v>
      </c>
      <c r="E482" t="s">
        <v>1695</v>
      </c>
      <c r="F482" t="s">
        <v>1696</v>
      </c>
      <c r="G482" t="s">
        <v>1697</v>
      </c>
      <c r="H482" t="s">
        <v>1648</v>
      </c>
      <c r="I482" t="s">
        <v>1687</v>
      </c>
      <c r="J482" s="66">
        <v>3.76</v>
      </c>
      <c r="K482" t="s">
        <v>105</v>
      </c>
      <c r="L482" s="67">
        <v>3.5000000000000003E-2</v>
      </c>
      <c r="M482" s="67">
        <v>1.21E-2</v>
      </c>
      <c r="N482" s="66">
        <v>240000</v>
      </c>
      <c r="O482" s="66">
        <v>108.95233333333333</v>
      </c>
      <c r="P482" s="66">
        <v>0</v>
      </c>
      <c r="Q482" s="66">
        <v>844.33700239999996</v>
      </c>
      <c r="R482" s="67">
        <v>2.9999999999999997E-4</v>
      </c>
      <c r="S482" s="67">
        <v>2.9999999999999997E-4</v>
      </c>
      <c r="T482" s="67">
        <v>0</v>
      </c>
    </row>
    <row r="483" spans="1:20">
      <c r="A483" t="s">
        <v>1698</v>
      </c>
      <c r="B483" t="s">
        <v>1699</v>
      </c>
      <c r="C483" t="s">
        <v>122</v>
      </c>
      <c r="D483" t="s">
        <v>423</v>
      </c>
      <c r="E483" t="s">
        <v>1700</v>
      </c>
      <c r="F483" t="s">
        <v>1662</v>
      </c>
      <c r="G483" t="s">
        <v>1697</v>
      </c>
      <c r="H483" t="s">
        <v>1648</v>
      </c>
      <c r="I483" t="s">
        <v>1701</v>
      </c>
      <c r="J483" s="66">
        <v>8.91</v>
      </c>
      <c r="K483" t="s">
        <v>105</v>
      </c>
      <c r="L483" s="67">
        <v>1.0999999999999999E-2</v>
      </c>
      <c r="M483" s="67">
        <v>1.84E-2</v>
      </c>
      <c r="N483" s="66">
        <v>250000</v>
      </c>
      <c r="O483" s="66">
        <v>93.854500000000002</v>
      </c>
      <c r="P483" s="66">
        <v>0</v>
      </c>
      <c r="Q483" s="66">
        <v>757.64045124999996</v>
      </c>
      <c r="R483" s="67">
        <v>2.9999999999999997E-4</v>
      </c>
      <c r="S483" s="67">
        <v>2.9999999999999997E-4</v>
      </c>
      <c r="T483" s="67">
        <v>0</v>
      </c>
    </row>
    <row r="484" spans="1:20">
      <c r="A484" t="s">
        <v>1702</v>
      </c>
      <c r="B484" t="s">
        <v>1703</v>
      </c>
      <c r="C484" t="s">
        <v>122</v>
      </c>
      <c r="D484" t="s">
        <v>423</v>
      </c>
      <c r="E484" t="s">
        <v>1700</v>
      </c>
      <c r="F484" t="s">
        <v>1662</v>
      </c>
      <c r="G484" t="s">
        <v>1697</v>
      </c>
      <c r="H484" t="s">
        <v>1648</v>
      </c>
      <c r="I484" t="s">
        <v>1704</v>
      </c>
      <c r="J484" s="66">
        <v>1.19</v>
      </c>
      <c r="K484" t="s">
        <v>105</v>
      </c>
      <c r="L484" s="67">
        <v>2.8000000000000001E-2</v>
      </c>
      <c r="M484" s="67">
        <v>6.6E-3</v>
      </c>
      <c r="N484" s="66">
        <v>234000</v>
      </c>
      <c r="O484" s="66">
        <v>103.39244444444445</v>
      </c>
      <c r="P484" s="66">
        <v>0</v>
      </c>
      <c r="Q484" s="66">
        <v>781.21883528000001</v>
      </c>
      <c r="R484" s="67">
        <v>1E-4</v>
      </c>
      <c r="S484" s="67">
        <v>2.9999999999999997E-4</v>
      </c>
      <c r="T484" s="67">
        <v>0</v>
      </c>
    </row>
    <row r="485" spans="1:20">
      <c r="A485" t="s">
        <v>1705</v>
      </c>
      <c r="B485" t="s">
        <v>1706</v>
      </c>
      <c r="C485" t="s">
        <v>122</v>
      </c>
      <c r="D485" t="s">
        <v>423</v>
      </c>
      <c r="E485" t="s">
        <v>1707</v>
      </c>
      <c r="F485" t="s">
        <v>1708</v>
      </c>
      <c r="G485" t="s">
        <v>1697</v>
      </c>
      <c r="H485" t="s">
        <v>1648</v>
      </c>
      <c r="I485" t="s">
        <v>765</v>
      </c>
      <c r="J485" s="66">
        <v>3.3</v>
      </c>
      <c r="K485" t="s">
        <v>105</v>
      </c>
      <c r="L485" s="67">
        <v>2.7099999999999999E-2</v>
      </c>
      <c r="M485" s="67">
        <v>1.0999999999999999E-2</v>
      </c>
      <c r="N485" s="66">
        <v>203000</v>
      </c>
      <c r="O485" s="66">
        <v>105.61060000000001</v>
      </c>
      <c r="P485" s="66">
        <v>0</v>
      </c>
      <c r="Q485" s="66">
        <v>692.26375362199997</v>
      </c>
      <c r="R485" s="67">
        <v>1E-4</v>
      </c>
      <c r="S485" s="67">
        <v>2.9999999999999997E-4</v>
      </c>
      <c r="T485" s="67">
        <v>0</v>
      </c>
    </row>
    <row r="486" spans="1:20">
      <c r="A486" t="s">
        <v>1709</v>
      </c>
      <c r="B486" t="s">
        <v>1710</v>
      </c>
      <c r="C486" t="s">
        <v>122</v>
      </c>
      <c r="D486" t="s">
        <v>423</v>
      </c>
      <c r="E486" t="s">
        <v>1711</v>
      </c>
      <c r="F486" t="s">
        <v>1712</v>
      </c>
      <c r="G486" t="s">
        <v>369</v>
      </c>
      <c r="H486" t="s">
        <v>370</v>
      </c>
      <c r="I486" t="s">
        <v>804</v>
      </c>
      <c r="J486" s="66">
        <v>8.4600000000000009</v>
      </c>
      <c r="K486" t="s">
        <v>105</v>
      </c>
      <c r="L486" s="67">
        <v>2.63E-2</v>
      </c>
      <c r="M486" s="67">
        <v>2.5000000000000001E-2</v>
      </c>
      <c r="N486" s="66">
        <v>1000000</v>
      </c>
      <c r="O486" s="66">
        <v>102.23258333</v>
      </c>
      <c r="P486" s="66">
        <v>0</v>
      </c>
      <c r="Q486" s="66">
        <v>3301.0901157256999</v>
      </c>
      <c r="R486" s="67">
        <v>8.0000000000000004E-4</v>
      </c>
      <c r="S486" s="67">
        <v>1.2999999999999999E-3</v>
      </c>
      <c r="T486" s="67">
        <v>1E-4</v>
      </c>
    </row>
    <row r="487" spans="1:20">
      <c r="A487" t="s">
        <v>1713</v>
      </c>
      <c r="B487" t="s">
        <v>1714</v>
      </c>
      <c r="C487" t="s">
        <v>122</v>
      </c>
      <c r="D487" t="s">
        <v>423</v>
      </c>
      <c r="E487" t="s">
        <v>1715</v>
      </c>
      <c r="F487" t="s">
        <v>122</v>
      </c>
      <c r="G487" t="s">
        <v>1716</v>
      </c>
      <c r="H487" t="s">
        <v>1648</v>
      </c>
      <c r="I487" t="s">
        <v>1218</v>
      </c>
      <c r="J487" s="66">
        <v>11.18</v>
      </c>
      <c r="K487" t="s">
        <v>105</v>
      </c>
      <c r="L487" s="67">
        <v>2.9000000000000001E-2</v>
      </c>
      <c r="M487" s="67">
        <v>2.93E-2</v>
      </c>
      <c r="N487" s="66">
        <v>100000</v>
      </c>
      <c r="O487" s="66">
        <v>100.081834</v>
      </c>
      <c r="P487" s="66">
        <v>0</v>
      </c>
      <c r="Q487" s="66">
        <v>323.16423972569999</v>
      </c>
      <c r="R487" s="67">
        <v>2.0000000000000001E-4</v>
      </c>
      <c r="S487" s="67">
        <v>1E-4</v>
      </c>
      <c r="T487" s="67">
        <v>0</v>
      </c>
    </row>
    <row r="488" spans="1:20">
      <c r="A488" t="s">
        <v>1717</v>
      </c>
      <c r="B488" t="s">
        <v>1718</v>
      </c>
      <c r="C488" t="s">
        <v>122</v>
      </c>
      <c r="D488" t="s">
        <v>423</v>
      </c>
      <c r="E488" t="s">
        <v>1719</v>
      </c>
      <c r="F488" t="s">
        <v>1696</v>
      </c>
      <c r="G488" t="s">
        <v>1716</v>
      </c>
      <c r="H488" t="s">
        <v>1648</v>
      </c>
      <c r="I488" t="s">
        <v>1720</v>
      </c>
      <c r="J488" s="66">
        <v>9.89</v>
      </c>
      <c r="K488" t="s">
        <v>105</v>
      </c>
      <c r="L488" s="67">
        <v>1.6299999999999999E-2</v>
      </c>
      <c r="M488" s="67">
        <v>2.18E-2</v>
      </c>
      <c r="N488" s="66">
        <v>500000</v>
      </c>
      <c r="O488" s="66">
        <v>95.078027779999999</v>
      </c>
      <c r="P488" s="66">
        <v>0</v>
      </c>
      <c r="Q488" s="66">
        <v>1535.0347585080999</v>
      </c>
      <c r="R488" s="67">
        <v>6.9999999999999999E-4</v>
      </c>
      <c r="S488" s="67">
        <v>5.9999999999999995E-4</v>
      </c>
      <c r="T488" s="67">
        <v>1E-4</v>
      </c>
    </row>
    <row r="489" spans="1:20">
      <c r="A489" t="s">
        <v>1721</v>
      </c>
      <c r="B489" t="s">
        <v>1722</v>
      </c>
      <c r="C489" t="s">
        <v>122</v>
      </c>
      <c r="D489" t="s">
        <v>423</v>
      </c>
      <c r="E489" t="s">
        <v>1723</v>
      </c>
      <c r="F489" t="s">
        <v>1653</v>
      </c>
      <c r="G489" t="s">
        <v>1724</v>
      </c>
      <c r="H489" t="s">
        <v>370</v>
      </c>
      <c r="I489" t="s">
        <v>1692</v>
      </c>
      <c r="J489" s="66">
        <v>2.39</v>
      </c>
      <c r="K489" t="s">
        <v>105</v>
      </c>
      <c r="L489" s="67">
        <v>2.9499999999999998E-2</v>
      </c>
      <c r="M489" s="67">
        <v>6.4000000000000003E-3</v>
      </c>
      <c r="N489" s="66">
        <v>164000</v>
      </c>
      <c r="O489" s="66">
        <v>105.76291664634147</v>
      </c>
      <c r="P489" s="66">
        <v>0</v>
      </c>
      <c r="Q489" s="66">
        <v>560.07387087569998</v>
      </c>
      <c r="R489" s="67">
        <v>2.0000000000000001E-4</v>
      </c>
      <c r="S489" s="67">
        <v>2.0000000000000001E-4</v>
      </c>
      <c r="T489" s="67">
        <v>0</v>
      </c>
    </row>
    <row r="490" spans="1:20">
      <c r="A490" t="s">
        <v>1725</v>
      </c>
      <c r="B490" t="s">
        <v>1726</v>
      </c>
      <c r="C490" t="s">
        <v>122</v>
      </c>
      <c r="D490" t="s">
        <v>423</v>
      </c>
      <c r="E490" t="s">
        <v>1727</v>
      </c>
      <c r="F490" t="s">
        <v>1667</v>
      </c>
      <c r="G490" t="s">
        <v>1716</v>
      </c>
      <c r="H490" t="s">
        <v>1648</v>
      </c>
      <c r="I490" t="s">
        <v>1728</v>
      </c>
      <c r="J490" s="66">
        <v>8.17</v>
      </c>
      <c r="K490" t="s">
        <v>105</v>
      </c>
      <c r="L490" s="67">
        <v>0.02</v>
      </c>
      <c r="M490" s="67">
        <v>2.7799999999999998E-2</v>
      </c>
      <c r="N490" s="66">
        <v>500000</v>
      </c>
      <c r="O490" s="66">
        <v>94.352000000000004</v>
      </c>
      <c r="P490" s="66">
        <v>0</v>
      </c>
      <c r="Q490" s="66">
        <v>1523.31304</v>
      </c>
      <c r="R490" s="67">
        <v>1E-3</v>
      </c>
      <c r="S490" s="67">
        <v>5.9999999999999995E-4</v>
      </c>
      <c r="T490" s="67">
        <v>1E-4</v>
      </c>
    </row>
    <row r="491" spans="1:20">
      <c r="A491" t="s">
        <v>1729</v>
      </c>
      <c r="B491" t="s">
        <v>1730</v>
      </c>
      <c r="C491" t="s">
        <v>368</v>
      </c>
      <c r="D491" t="s">
        <v>423</v>
      </c>
      <c r="E491" t="s">
        <v>1731</v>
      </c>
      <c r="F491" t="s">
        <v>1732</v>
      </c>
      <c r="G491" t="s">
        <v>1733</v>
      </c>
      <c r="H491" t="s">
        <v>1648</v>
      </c>
      <c r="I491" t="s">
        <v>772</v>
      </c>
      <c r="J491" s="66">
        <v>8.51</v>
      </c>
      <c r="K491" t="s">
        <v>105</v>
      </c>
      <c r="L491" s="67">
        <v>1.2500000000000001E-2</v>
      </c>
      <c r="M491" s="67">
        <v>2.0400000000000001E-2</v>
      </c>
      <c r="N491" s="66">
        <v>250000</v>
      </c>
      <c r="O491" s="66">
        <v>94.129916679999994</v>
      </c>
      <c r="P491" s="66">
        <v>0</v>
      </c>
      <c r="Q491" s="66">
        <v>759.86375239929998</v>
      </c>
      <c r="R491" s="67">
        <v>2.9999999999999997E-4</v>
      </c>
      <c r="S491" s="67">
        <v>2.9999999999999997E-4</v>
      </c>
      <c r="T491" s="67">
        <v>0</v>
      </c>
    </row>
    <row r="492" spans="1:20">
      <c r="A492" t="s">
        <v>1734</v>
      </c>
      <c r="B492" t="s">
        <v>1735</v>
      </c>
      <c r="C492" t="s">
        <v>122</v>
      </c>
      <c r="D492" t="s">
        <v>423</v>
      </c>
      <c r="E492" t="s">
        <v>1736</v>
      </c>
      <c r="F492" t="s">
        <v>1653</v>
      </c>
      <c r="G492" t="s">
        <v>1737</v>
      </c>
      <c r="H492" t="s">
        <v>1648</v>
      </c>
      <c r="I492" t="s">
        <v>1738</v>
      </c>
      <c r="J492" s="66">
        <v>8.36</v>
      </c>
      <c r="K492" t="s">
        <v>105</v>
      </c>
      <c r="L492" s="67">
        <v>1.6500000000000001E-2</v>
      </c>
      <c r="M492" s="67">
        <v>2.24E-2</v>
      </c>
      <c r="N492" s="66">
        <v>500000</v>
      </c>
      <c r="O492" s="66">
        <v>96.061999999999998</v>
      </c>
      <c r="P492" s="66">
        <v>13.319625</v>
      </c>
      <c r="Q492" s="66">
        <v>1564.2406149999999</v>
      </c>
      <c r="R492" s="67">
        <v>5.0000000000000001E-4</v>
      </c>
      <c r="S492" s="67">
        <v>5.9999999999999995E-4</v>
      </c>
      <c r="T492" s="67">
        <v>1E-4</v>
      </c>
    </row>
    <row r="493" spans="1:20">
      <c r="A493" t="s">
        <v>1739</v>
      </c>
      <c r="B493" t="s">
        <v>1740</v>
      </c>
      <c r="C493" t="s">
        <v>368</v>
      </c>
      <c r="D493" t="s">
        <v>423</v>
      </c>
      <c r="E493" t="s">
        <v>1741</v>
      </c>
      <c r="F493" t="s">
        <v>1742</v>
      </c>
      <c r="G493" t="s">
        <v>1737</v>
      </c>
      <c r="H493" t="s">
        <v>1648</v>
      </c>
      <c r="I493" t="s">
        <v>1743</v>
      </c>
      <c r="J493" s="66">
        <v>6.17</v>
      </c>
      <c r="K493" t="s">
        <v>105</v>
      </c>
      <c r="L493" s="67">
        <v>2.3900000000000001E-2</v>
      </c>
      <c r="M493" s="67">
        <v>1.9099999999999999E-2</v>
      </c>
      <c r="N493" s="66">
        <v>400000</v>
      </c>
      <c r="O493" s="66">
        <v>103.820372225</v>
      </c>
      <c r="P493" s="66">
        <v>0</v>
      </c>
      <c r="Q493" s="66">
        <v>1340.9439276580999</v>
      </c>
      <c r="R493" s="67">
        <v>1E-4</v>
      </c>
      <c r="S493" s="67">
        <v>5.0000000000000001E-4</v>
      </c>
      <c r="T493" s="67">
        <v>1E-4</v>
      </c>
    </row>
    <row r="494" spans="1:20">
      <c r="A494" t="s">
        <v>1744</v>
      </c>
      <c r="B494" t="s">
        <v>1745</v>
      </c>
      <c r="C494" t="s">
        <v>122</v>
      </c>
      <c r="D494" t="s">
        <v>423</v>
      </c>
      <c r="E494" t="s">
        <v>1746</v>
      </c>
      <c r="F494" t="s">
        <v>1742</v>
      </c>
      <c r="G494" t="s">
        <v>1647</v>
      </c>
      <c r="H494" t="s">
        <v>1648</v>
      </c>
      <c r="I494" t="s">
        <v>1747</v>
      </c>
      <c r="J494" s="66">
        <v>2.5099999999999998</v>
      </c>
      <c r="K494" t="s">
        <v>105</v>
      </c>
      <c r="L494" s="67">
        <v>3.6999999999999998E-2</v>
      </c>
      <c r="M494" s="67">
        <v>3.1199999999999999E-2</v>
      </c>
      <c r="N494" s="66">
        <v>380000</v>
      </c>
      <c r="O494" s="66">
        <v>101.98556026315789</v>
      </c>
      <c r="P494" s="66">
        <v>0</v>
      </c>
      <c r="Q494" s="66">
        <v>1251.383221541</v>
      </c>
      <c r="R494" s="67">
        <v>2.9999999999999997E-4</v>
      </c>
      <c r="S494" s="67">
        <v>5.0000000000000001E-4</v>
      </c>
      <c r="T494" s="67">
        <v>1E-4</v>
      </c>
    </row>
    <row r="495" spans="1:20">
      <c r="A495" t="s">
        <v>1748</v>
      </c>
      <c r="B495" t="s">
        <v>1749</v>
      </c>
      <c r="C495" t="s">
        <v>122</v>
      </c>
      <c r="D495" t="s">
        <v>423</v>
      </c>
      <c r="E495" t="s">
        <v>1750</v>
      </c>
      <c r="F495" t="s">
        <v>1667</v>
      </c>
      <c r="G495" t="s">
        <v>1647</v>
      </c>
      <c r="H495" t="s">
        <v>1648</v>
      </c>
      <c r="I495" t="s">
        <v>1751</v>
      </c>
      <c r="J495" s="66">
        <v>7.81</v>
      </c>
      <c r="K495" t="s">
        <v>105</v>
      </c>
      <c r="L495" s="67">
        <v>2.5399999999999999E-2</v>
      </c>
      <c r="M495" s="67">
        <v>2.63E-2</v>
      </c>
      <c r="N495" s="66">
        <v>100000</v>
      </c>
      <c r="O495" s="66">
        <v>100.13825</v>
      </c>
      <c r="P495" s="66">
        <v>0</v>
      </c>
      <c r="Q495" s="66">
        <v>323.34640925000002</v>
      </c>
      <c r="R495" s="67">
        <v>2.0000000000000001E-4</v>
      </c>
      <c r="S495" s="67">
        <v>1E-4</v>
      </c>
      <c r="T495" s="67">
        <v>0</v>
      </c>
    </row>
    <row r="496" spans="1:20">
      <c r="A496" t="s">
        <v>1752</v>
      </c>
      <c r="B496" t="s">
        <v>1753</v>
      </c>
      <c r="C496" t="s">
        <v>1754</v>
      </c>
      <c r="D496" t="s">
        <v>423</v>
      </c>
      <c r="E496" t="s">
        <v>1755</v>
      </c>
      <c r="F496" t="s">
        <v>1685</v>
      </c>
      <c r="G496" t="s">
        <v>1647</v>
      </c>
      <c r="H496" t="s">
        <v>1648</v>
      </c>
      <c r="I496" t="s">
        <v>1756</v>
      </c>
      <c r="J496" s="66">
        <v>6.83</v>
      </c>
      <c r="K496" t="s">
        <v>109</v>
      </c>
      <c r="L496" s="67">
        <v>1.7500000000000002E-2</v>
      </c>
      <c r="M496" s="67">
        <v>6.1000000000000004E-3</v>
      </c>
      <c r="N496" s="66">
        <v>2375000</v>
      </c>
      <c r="O496" s="66">
        <v>109.16916666666667</v>
      </c>
      <c r="P496" s="66">
        <v>0</v>
      </c>
      <c r="Q496" s="66">
        <v>9686.5801582088006</v>
      </c>
      <c r="R496" s="67">
        <v>4.0000000000000001E-3</v>
      </c>
      <c r="S496" s="67">
        <v>3.7000000000000002E-3</v>
      </c>
      <c r="T496" s="67">
        <v>4.0000000000000002E-4</v>
      </c>
    </row>
    <row r="497" spans="1:20">
      <c r="A497" t="s">
        <v>1757</v>
      </c>
      <c r="B497" t="s">
        <v>1758</v>
      </c>
      <c r="C497" t="s">
        <v>122</v>
      </c>
      <c r="D497" t="s">
        <v>423</v>
      </c>
      <c r="E497" t="s">
        <v>1759</v>
      </c>
      <c r="F497" t="s">
        <v>1685</v>
      </c>
      <c r="G497" t="s">
        <v>1760</v>
      </c>
      <c r="H497" t="s">
        <v>370</v>
      </c>
      <c r="I497" t="s">
        <v>1761</v>
      </c>
      <c r="J497" s="66">
        <v>4.01</v>
      </c>
      <c r="K497" t="s">
        <v>105</v>
      </c>
      <c r="L497" s="67">
        <v>3.4000000000000002E-2</v>
      </c>
      <c r="M497" s="67">
        <v>2.3599999999999999E-2</v>
      </c>
      <c r="N497" s="66">
        <v>800000</v>
      </c>
      <c r="O497" s="66">
        <v>104.9653333375</v>
      </c>
      <c r="P497" s="66">
        <v>0</v>
      </c>
      <c r="Q497" s="66">
        <v>2711.4644907743</v>
      </c>
      <c r="R497" s="67">
        <v>8.0000000000000004E-4</v>
      </c>
      <c r="S497" s="67">
        <v>1E-3</v>
      </c>
      <c r="T497" s="67">
        <v>1E-4</v>
      </c>
    </row>
    <row r="498" spans="1:20">
      <c r="A498" t="s">
        <v>1762</v>
      </c>
      <c r="B498" t="s">
        <v>1763</v>
      </c>
      <c r="C498" t="s">
        <v>368</v>
      </c>
      <c r="D498" t="s">
        <v>423</v>
      </c>
      <c r="E498" t="s">
        <v>1759</v>
      </c>
      <c r="F498" t="s">
        <v>1685</v>
      </c>
      <c r="G498" t="s">
        <v>1760</v>
      </c>
      <c r="H498" t="s">
        <v>370</v>
      </c>
      <c r="I498" t="s">
        <v>1764</v>
      </c>
      <c r="J498" s="66">
        <v>2.63</v>
      </c>
      <c r="K498" t="s">
        <v>105</v>
      </c>
      <c r="L498" s="67">
        <v>4.6300000000000001E-2</v>
      </c>
      <c r="M498" s="67">
        <v>1.7399999999999999E-2</v>
      </c>
      <c r="N498" s="66">
        <v>2500000</v>
      </c>
      <c r="O498" s="66">
        <v>108.80054165999999</v>
      </c>
      <c r="P498" s="66">
        <v>0</v>
      </c>
      <c r="Q498" s="66">
        <v>8782.9237258264002</v>
      </c>
      <c r="R498" s="67">
        <v>6.3E-3</v>
      </c>
      <c r="S498" s="67">
        <v>3.3999999999999998E-3</v>
      </c>
      <c r="T498" s="67">
        <v>4.0000000000000002E-4</v>
      </c>
    </row>
    <row r="499" spans="1:20">
      <c r="A499" t="s">
        <v>1765</v>
      </c>
      <c r="B499" t="s">
        <v>1766</v>
      </c>
      <c r="C499" t="s">
        <v>122</v>
      </c>
      <c r="D499" t="s">
        <v>423</v>
      </c>
      <c r="E499" t="s">
        <v>1767</v>
      </c>
      <c r="F499" t="s">
        <v>1685</v>
      </c>
      <c r="G499" t="s">
        <v>1760</v>
      </c>
      <c r="H499" t="s">
        <v>370</v>
      </c>
      <c r="I499" t="s">
        <v>1768</v>
      </c>
      <c r="J499" s="66">
        <v>3.19</v>
      </c>
      <c r="K499" t="s">
        <v>105</v>
      </c>
      <c r="L499" s="67">
        <v>3.7499999999999999E-2</v>
      </c>
      <c r="M499" s="67">
        <v>1.9199999999999998E-2</v>
      </c>
      <c r="N499" s="66">
        <v>1550000</v>
      </c>
      <c r="O499" s="66">
        <v>106.45283333079848</v>
      </c>
      <c r="P499" s="66">
        <v>0</v>
      </c>
      <c r="Q499" s="66">
        <v>5327.9110817013998</v>
      </c>
      <c r="R499" s="67">
        <v>4.3E-3</v>
      </c>
      <c r="S499" s="67">
        <v>2E-3</v>
      </c>
      <c r="T499" s="67">
        <v>2.0000000000000001E-4</v>
      </c>
    </row>
    <row r="500" spans="1:20">
      <c r="A500" t="s">
        <v>1769</v>
      </c>
      <c r="B500" t="s">
        <v>1770</v>
      </c>
      <c r="C500" t="s">
        <v>1754</v>
      </c>
      <c r="D500" t="s">
        <v>423</v>
      </c>
      <c r="E500" t="s">
        <v>1771</v>
      </c>
      <c r="F500" t="s">
        <v>1732</v>
      </c>
      <c r="G500" t="s">
        <v>1772</v>
      </c>
      <c r="H500" t="s">
        <v>1648</v>
      </c>
      <c r="I500" t="s">
        <v>1773</v>
      </c>
      <c r="J500" s="66">
        <v>1.76</v>
      </c>
      <c r="K500" t="s">
        <v>105</v>
      </c>
      <c r="L500" s="67">
        <v>5.2499999999999998E-2</v>
      </c>
      <c r="M500" s="67">
        <v>2.3300000000000001E-2</v>
      </c>
      <c r="N500" s="66">
        <v>250000</v>
      </c>
      <c r="O500" s="66">
        <v>106.11425</v>
      </c>
      <c r="P500" s="66">
        <v>0</v>
      </c>
      <c r="Q500" s="66">
        <v>856.60728312499998</v>
      </c>
      <c r="R500" s="67">
        <v>4.0000000000000002E-4</v>
      </c>
      <c r="S500" s="67">
        <v>2.9999999999999997E-4</v>
      </c>
      <c r="T500" s="67">
        <v>0</v>
      </c>
    </row>
    <row r="501" spans="1:20">
      <c r="A501" t="s">
        <v>1774</v>
      </c>
      <c r="B501" t="s">
        <v>1775</v>
      </c>
      <c r="C501" t="s">
        <v>122</v>
      </c>
      <c r="D501" t="s">
        <v>423</v>
      </c>
      <c r="E501" t="s">
        <v>1776</v>
      </c>
      <c r="F501" t="s">
        <v>1685</v>
      </c>
      <c r="G501" t="s">
        <v>1772</v>
      </c>
      <c r="H501" t="s">
        <v>1648</v>
      </c>
      <c r="I501" t="s">
        <v>374</v>
      </c>
      <c r="J501" s="66">
        <v>3.58</v>
      </c>
      <c r="K501" t="s">
        <v>105</v>
      </c>
      <c r="L501" s="67">
        <v>3.2500000000000001E-2</v>
      </c>
      <c r="M501" s="67">
        <v>1.8599999999999998E-2</v>
      </c>
      <c r="N501" s="66">
        <v>3150000</v>
      </c>
      <c r="O501" s="66">
        <v>105.77208333454546</v>
      </c>
      <c r="P501" s="66">
        <v>0</v>
      </c>
      <c r="Q501" s="66">
        <v>10758.448798125</v>
      </c>
      <c r="R501" s="67">
        <v>2.5000000000000001E-3</v>
      </c>
      <c r="S501" s="67">
        <v>4.1000000000000003E-3</v>
      </c>
      <c r="T501" s="67">
        <v>5.0000000000000001E-4</v>
      </c>
    </row>
    <row r="502" spans="1:20">
      <c r="A502" t="s">
        <v>1777</v>
      </c>
      <c r="B502" t="s">
        <v>1778</v>
      </c>
      <c r="C502" t="s">
        <v>122</v>
      </c>
      <c r="D502" t="s">
        <v>423</v>
      </c>
      <c r="E502" t="s">
        <v>1779</v>
      </c>
      <c r="F502" t="s">
        <v>1712</v>
      </c>
      <c r="G502" t="s">
        <v>1772</v>
      </c>
      <c r="H502" t="s">
        <v>1648</v>
      </c>
      <c r="I502" t="s">
        <v>313</v>
      </c>
      <c r="J502" s="66">
        <v>8.4</v>
      </c>
      <c r="K502" t="s">
        <v>105</v>
      </c>
      <c r="L502" s="67">
        <v>2.4500000000000001E-2</v>
      </c>
      <c r="M502" s="67">
        <v>2.8299999999999999E-2</v>
      </c>
      <c r="N502" s="66">
        <v>150000</v>
      </c>
      <c r="O502" s="66">
        <v>97.368250000000003</v>
      </c>
      <c r="P502" s="66">
        <v>0</v>
      </c>
      <c r="Q502" s="66">
        <v>471.60311887500001</v>
      </c>
      <c r="R502" s="67">
        <v>1E-4</v>
      </c>
      <c r="S502" s="67">
        <v>2.0000000000000001E-4</v>
      </c>
      <c r="T502" s="67">
        <v>0</v>
      </c>
    </row>
    <row r="503" spans="1:20">
      <c r="A503" t="s">
        <v>1780</v>
      </c>
      <c r="B503" t="s">
        <v>1781</v>
      </c>
      <c r="C503" t="s">
        <v>122</v>
      </c>
      <c r="D503" t="s">
        <v>423</v>
      </c>
      <c r="E503" t="s">
        <v>1759</v>
      </c>
      <c r="F503" t="s">
        <v>1685</v>
      </c>
      <c r="G503" t="s">
        <v>1760</v>
      </c>
      <c r="H503" t="s">
        <v>370</v>
      </c>
      <c r="I503" t="s">
        <v>1692</v>
      </c>
      <c r="J503" s="66">
        <v>3.07</v>
      </c>
      <c r="K503" t="s">
        <v>105</v>
      </c>
      <c r="L503" s="67">
        <v>4.1300000000000003E-2</v>
      </c>
      <c r="M503" s="67">
        <v>1.4999999999999999E-2</v>
      </c>
      <c r="N503" s="66">
        <v>675000</v>
      </c>
      <c r="O503" s="66">
        <v>107.36004167407407</v>
      </c>
      <c r="P503" s="66">
        <v>0</v>
      </c>
      <c r="Q503" s="66">
        <v>2339.9926283177001</v>
      </c>
      <c r="R503" s="67">
        <v>1.4E-3</v>
      </c>
      <c r="S503" s="67">
        <v>8.9999999999999998E-4</v>
      </c>
      <c r="T503" s="67">
        <v>1E-4</v>
      </c>
    </row>
    <row r="504" spans="1:20">
      <c r="A504" t="s">
        <v>1782</v>
      </c>
      <c r="B504" t="s">
        <v>1783</v>
      </c>
      <c r="C504" t="s">
        <v>1784</v>
      </c>
      <c r="D504" t="s">
        <v>423</v>
      </c>
      <c r="E504" t="s">
        <v>1785</v>
      </c>
      <c r="F504" t="s">
        <v>1732</v>
      </c>
      <c r="G504" t="s">
        <v>1772</v>
      </c>
      <c r="H504" t="s">
        <v>1648</v>
      </c>
      <c r="I504" t="s">
        <v>1786</v>
      </c>
      <c r="J504" s="66">
        <v>1.99</v>
      </c>
      <c r="K504" t="s">
        <v>109</v>
      </c>
      <c r="L504" s="67">
        <v>2.5000000000000001E-2</v>
      </c>
      <c r="M504" s="67">
        <v>1.09E-2</v>
      </c>
      <c r="N504" s="66">
        <v>2000000</v>
      </c>
      <c r="O504" s="66">
        <v>105.20209453125</v>
      </c>
      <c r="P504" s="66">
        <v>0</v>
      </c>
      <c r="Q504" s="66">
        <v>7860.7005032815996</v>
      </c>
      <c r="R504" s="67">
        <v>5.7000000000000002E-3</v>
      </c>
      <c r="S504" s="67">
        <v>3.0000000000000001E-3</v>
      </c>
      <c r="T504" s="67">
        <v>2.9999999999999997E-4</v>
      </c>
    </row>
    <row r="505" spans="1:20">
      <c r="A505" t="s">
        <v>1787</v>
      </c>
      <c r="B505" t="s">
        <v>1788</v>
      </c>
      <c r="C505" t="s">
        <v>122</v>
      </c>
      <c r="D505" t="s">
        <v>423</v>
      </c>
      <c r="E505" t="s">
        <v>1789</v>
      </c>
      <c r="F505" t="s">
        <v>1708</v>
      </c>
      <c r="G505" t="s">
        <v>1772</v>
      </c>
      <c r="H505" t="s">
        <v>1648</v>
      </c>
      <c r="I505" t="s">
        <v>744</v>
      </c>
      <c r="J505" s="66">
        <v>7.42</v>
      </c>
      <c r="K505" t="s">
        <v>105</v>
      </c>
      <c r="L505" s="67">
        <v>4.4999999999999998E-2</v>
      </c>
      <c r="M505" s="67">
        <v>3.4200000000000001E-2</v>
      </c>
      <c r="N505" s="66">
        <v>100000</v>
      </c>
      <c r="O505" s="66">
        <v>110.7625</v>
      </c>
      <c r="P505" s="66">
        <v>0</v>
      </c>
      <c r="Q505" s="66">
        <v>357.65211249999999</v>
      </c>
      <c r="R505" s="67">
        <v>2.9999999999999997E-4</v>
      </c>
      <c r="S505" s="67">
        <v>1E-4</v>
      </c>
      <c r="T505" s="67">
        <v>0</v>
      </c>
    </row>
    <row r="506" spans="1:20">
      <c r="A506" t="s">
        <v>1790</v>
      </c>
      <c r="B506" t="s">
        <v>1791</v>
      </c>
      <c r="C506" t="s">
        <v>122</v>
      </c>
      <c r="D506" t="s">
        <v>423</v>
      </c>
      <c r="E506" t="s">
        <v>1792</v>
      </c>
      <c r="F506" t="s">
        <v>1685</v>
      </c>
      <c r="G506" t="s">
        <v>1772</v>
      </c>
      <c r="H506" t="s">
        <v>1648</v>
      </c>
      <c r="I506" t="s">
        <v>1692</v>
      </c>
      <c r="J506" s="66">
        <v>3.57</v>
      </c>
      <c r="K506" t="s">
        <v>105</v>
      </c>
      <c r="L506" s="67">
        <v>3.7499999999999999E-2</v>
      </c>
      <c r="M506" s="67">
        <v>2.3300000000000001E-2</v>
      </c>
      <c r="N506" s="66">
        <v>1900000</v>
      </c>
      <c r="O506" s="66">
        <v>105.89733333529412</v>
      </c>
      <c r="P506" s="66">
        <v>0</v>
      </c>
      <c r="Q506" s="66">
        <v>6496.9072975485997</v>
      </c>
      <c r="R506" s="67">
        <v>3.8E-3</v>
      </c>
      <c r="S506" s="67">
        <v>2.5000000000000001E-3</v>
      </c>
      <c r="T506" s="67">
        <v>2.9999999999999997E-4</v>
      </c>
    </row>
    <row r="507" spans="1:20">
      <c r="A507" t="s">
        <v>1793</v>
      </c>
      <c r="B507" t="s">
        <v>1794</v>
      </c>
      <c r="C507" t="s">
        <v>122</v>
      </c>
      <c r="D507" t="s">
        <v>423</v>
      </c>
      <c r="E507" t="s">
        <v>1795</v>
      </c>
      <c r="F507" t="s">
        <v>1685</v>
      </c>
      <c r="G507" t="s">
        <v>1772</v>
      </c>
      <c r="H507" t="s">
        <v>1648</v>
      </c>
      <c r="I507" t="s">
        <v>1303</v>
      </c>
      <c r="J507" s="66">
        <v>4.7</v>
      </c>
      <c r="K507" t="s">
        <v>105</v>
      </c>
      <c r="L507" s="67">
        <v>3.3599999999999998E-2</v>
      </c>
      <c r="M507" s="67">
        <v>3.1099999999999999E-2</v>
      </c>
      <c r="N507" s="66">
        <v>2000000</v>
      </c>
      <c r="O507" s="66">
        <v>102.44271111</v>
      </c>
      <c r="P507" s="66">
        <v>0</v>
      </c>
      <c r="Q507" s="66">
        <v>6615.7502834837996</v>
      </c>
      <c r="R507" s="67">
        <v>6.7000000000000002E-3</v>
      </c>
      <c r="S507" s="67">
        <v>2.5000000000000001E-3</v>
      </c>
      <c r="T507" s="67">
        <v>2.9999999999999997E-4</v>
      </c>
    </row>
    <row r="508" spans="1:20">
      <c r="A508" t="s">
        <v>1796</v>
      </c>
      <c r="B508" t="s">
        <v>1797</v>
      </c>
      <c r="C508" t="s">
        <v>122</v>
      </c>
      <c r="D508" t="s">
        <v>423</v>
      </c>
      <c r="E508" t="s">
        <v>1795</v>
      </c>
      <c r="F508" t="s">
        <v>1685</v>
      </c>
      <c r="G508" t="s">
        <v>1772</v>
      </c>
      <c r="H508" t="s">
        <v>1648</v>
      </c>
      <c r="I508" t="s">
        <v>1798</v>
      </c>
      <c r="J508" s="66">
        <v>4.01</v>
      </c>
      <c r="K508" t="s">
        <v>105</v>
      </c>
      <c r="L508" s="67">
        <v>3.7100000000000001E-2</v>
      </c>
      <c r="M508" s="67">
        <v>3.0599999999999999E-2</v>
      </c>
      <c r="N508" s="66">
        <v>1500000</v>
      </c>
      <c r="O508" s="66">
        <v>103.36802222</v>
      </c>
      <c r="P508" s="66">
        <v>0</v>
      </c>
      <c r="Q508" s="66">
        <v>5006.6301562257004</v>
      </c>
      <c r="R508" s="67">
        <v>3.8E-3</v>
      </c>
      <c r="S508" s="67">
        <v>1.9E-3</v>
      </c>
      <c r="T508" s="67">
        <v>2.0000000000000001E-4</v>
      </c>
    </row>
    <row r="509" spans="1:20">
      <c r="A509" t="s">
        <v>1799</v>
      </c>
      <c r="B509" t="s">
        <v>1800</v>
      </c>
      <c r="C509" t="s">
        <v>122</v>
      </c>
      <c r="D509" t="s">
        <v>423</v>
      </c>
      <c r="E509" t="s">
        <v>1801</v>
      </c>
      <c r="F509" t="s">
        <v>1802</v>
      </c>
      <c r="G509" t="s">
        <v>1772</v>
      </c>
      <c r="H509" t="s">
        <v>1648</v>
      </c>
      <c r="I509" t="s">
        <v>1803</v>
      </c>
      <c r="J509" s="66">
        <v>0.47</v>
      </c>
      <c r="K509" t="s">
        <v>109</v>
      </c>
      <c r="L509" s="67">
        <v>2.5000000000000001E-2</v>
      </c>
      <c r="M509" s="67">
        <v>6.1000000000000004E-3</v>
      </c>
      <c r="N509" s="66">
        <v>1925000</v>
      </c>
      <c r="O509" s="66">
        <v>102.20744444242425</v>
      </c>
      <c r="P509" s="66">
        <v>0</v>
      </c>
      <c r="Q509" s="66">
        <v>7350.5549893480002</v>
      </c>
      <c r="R509" s="67">
        <v>1.8E-3</v>
      </c>
      <c r="S509" s="67">
        <v>2.8E-3</v>
      </c>
      <c r="T509" s="67">
        <v>2.9999999999999997E-4</v>
      </c>
    </row>
    <row r="510" spans="1:20">
      <c r="A510" t="s">
        <v>1804</v>
      </c>
      <c r="B510" t="s">
        <v>1805</v>
      </c>
      <c r="C510" t="s">
        <v>122</v>
      </c>
      <c r="D510" t="s">
        <v>423</v>
      </c>
      <c r="E510" t="s">
        <v>1806</v>
      </c>
      <c r="F510" t="s">
        <v>1708</v>
      </c>
      <c r="G510" t="s">
        <v>1807</v>
      </c>
      <c r="H510" t="s">
        <v>370</v>
      </c>
      <c r="I510" t="s">
        <v>1808</v>
      </c>
      <c r="J510" s="66">
        <v>2.5499999999999998</v>
      </c>
      <c r="K510" t="s">
        <v>105</v>
      </c>
      <c r="L510" s="67">
        <v>5.5E-2</v>
      </c>
      <c r="M510" s="67">
        <v>0.1118</v>
      </c>
      <c r="N510" s="66">
        <v>2025000</v>
      </c>
      <c r="O510" s="66">
        <v>89.126577777142856</v>
      </c>
      <c r="P510" s="66">
        <v>0</v>
      </c>
      <c r="Q510" s="66">
        <v>5827.7418227999997</v>
      </c>
      <c r="R510" s="67">
        <v>5.4999999999999997E-3</v>
      </c>
      <c r="S510" s="67">
        <v>2.2000000000000001E-3</v>
      </c>
      <c r="T510" s="67">
        <v>2.0000000000000001E-4</v>
      </c>
    </row>
    <row r="511" spans="1:20">
      <c r="A511" t="s">
        <v>1809</v>
      </c>
      <c r="B511" t="s">
        <v>1810</v>
      </c>
      <c r="C511" t="s">
        <v>122</v>
      </c>
      <c r="D511" t="s">
        <v>423</v>
      </c>
      <c r="E511" t="s">
        <v>1811</v>
      </c>
      <c r="F511" t="s">
        <v>1812</v>
      </c>
      <c r="G511" t="s">
        <v>1813</v>
      </c>
      <c r="H511" t="s">
        <v>1648</v>
      </c>
      <c r="I511" t="s">
        <v>1814</v>
      </c>
      <c r="J511" s="66">
        <v>6.55</v>
      </c>
      <c r="K511" t="s">
        <v>105</v>
      </c>
      <c r="L511" s="67">
        <v>4.1300000000000003E-2</v>
      </c>
      <c r="M511" s="67">
        <v>3.5400000000000001E-2</v>
      </c>
      <c r="N511" s="66">
        <v>2960000</v>
      </c>
      <c r="O511" s="66">
        <v>103.989</v>
      </c>
      <c r="P511" s="66">
        <v>0</v>
      </c>
      <c r="Q511" s="66">
        <v>9939.1022376000001</v>
      </c>
      <c r="R511" s="67">
        <v>5.8999999999999999E-3</v>
      </c>
      <c r="S511" s="67">
        <v>3.8E-3</v>
      </c>
      <c r="T511" s="67">
        <v>4.0000000000000002E-4</v>
      </c>
    </row>
    <row r="512" spans="1:20">
      <c r="A512" t="s">
        <v>1815</v>
      </c>
      <c r="B512" t="s">
        <v>1816</v>
      </c>
      <c r="C512" t="s">
        <v>368</v>
      </c>
      <c r="D512" t="s">
        <v>423</v>
      </c>
      <c r="E512" t="s">
        <v>1817</v>
      </c>
      <c r="F512" t="s">
        <v>1653</v>
      </c>
      <c r="G512" t="s">
        <v>1813</v>
      </c>
      <c r="H512" t="s">
        <v>1648</v>
      </c>
      <c r="I512" t="s">
        <v>1692</v>
      </c>
      <c r="J512" s="66">
        <v>2.65</v>
      </c>
      <c r="K512" t="s">
        <v>109</v>
      </c>
      <c r="L512" s="67">
        <v>3.7499999999999999E-2</v>
      </c>
      <c r="M512" s="67">
        <v>1.89E-2</v>
      </c>
      <c r="N512" s="66">
        <v>3500000</v>
      </c>
      <c r="O512" s="66">
        <v>105.85708333225807</v>
      </c>
      <c r="P512" s="66">
        <v>0</v>
      </c>
      <c r="Q512" s="66">
        <v>13841.8722164176</v>
      </c>
      <c r="R512" s="67">
        <v>2.3E-3</v>
      </c>
      <c r="S512" s="67">
        <v>5.3E-3</v>
      </c>
      <c r="T512" s="67">
        <v>5.9999999999999995E-4</v>
      </c>
    </row>
    <row r="513" spans="1:20">
      <c r="A513" t="s">
        <v>1818</v>
      </c>
      <c r="B513" t="s">
        <v>1819</v>
      </c>
      <c r="C513" t="s">
        <v>122</v>
      </c>
      <c r="D513" t="s">
        <v>423</v>
      </c>
      <c r="E513" t="s">
        <v>1820</v>
      </c>
      <c r="F513" t="s">
        <v>1821</v>
      </c>
      <c r="G513" t="s">
        <v>1807</v>
      </c>
      <c r="H513" t="s">
        <v>370</v>
      </c>
      <c r="I513" t="s">
        <v>1822</v>
      </c>
      <c r="J513" s="66">
        <v>6.9</v>
      </c>
      <c r="K513" t="s">
        <v>105</v>
      </c>
      <c r="L513" s="67">
        <v>3.9E-2</v>
      </c>
      <c r="M513" s="67">
        <v>3.2300000000000002E-2</v>
      </c>
      <c r="N513" s="66">
        <v>2035000</v>
      </c>
      <c r="O513" s="66">
        <v>106.67449999999999</v>
      </c>
      <c r="P513" s="66">
        <v>0</v>
      </c>
      <c r="Q513" s="66">
        <v>7009.5973961749996</v>
      </c>
      <c r="R513" s="67">
        <v>5.7999999999999996E-3</v>
      </c>
      <c r="S513" s="67">
        <v>2.7000000000000001E-3</v>
      </c>
      <c r="T513" s="67">
        <v>2.9999999999999997E-4</v>
      </c>
    </row>
    <row r="514" spans="1:20">
      <c r="A514" t="s">
        <v>1823</v>
      </c>
      <c r="B514" t="s">
        <v>1824</v>
      </c>
      <c r="C514" t="s">
        <v>368</v>
      </c>
      <c r="D514" t="s">
        <v>423</v>
      </c>
      <c r="E514" t="s">
        <v>1825</v>
      </c>
      <c r="F514" t="s">
        <v>1662</v>
      </c>
      <c r="G514" t="s">
        <v>1826</v>
      </c>
      <c r="H514" t="s">
        <v>370</v>
      </c>
      <c r="I514" t="s">
        <v>1692</v>
      </c>
      <c r="J514" s="66">
        <v>1.1000000000000001</v>
      </c>
      <c r="K514" t="s">
        <v>105</v>
      </c>
      <c r="L514" s="67">
        <v>3.7499999999999999E-2</v>
      </c>
      <c r="M514" s="67">
        <v>2.1399999999999999E-2</v>
      </c>
      <c r="N514" s="66">
        <v>1834428</v>
      </c>
      <c r="O514" s="66">
        <v>103.19083333231565</v>
      </c>
      <c r="P514" s="66">
        <v>0</v>
      </c>
      <c r="Q514" s="66">
        <v>6112.3728129828996</v>
      </c>
      <c r="R514" s="67">
        <v>4.4999999999999997E-3</v>
      </c>
      <c r="S514" s="67">
        <v>2.3E-3</v>
      </c>
      <c r="T514" s="67">
        <v>2.9999999999999997E-4</v>
      </c>
    </row>
    <row r="515" spans="1:20">
      <c r="A515" t="s">
        <v>1827</v>
      </c>
      <c r="B515" t="s">
        <v>1828</v>
      </c>
      <c r="C515" t="s">
        <v>122</v>
      </c>
      <c r="D515" t="s">
        <v>423</v>
      </c>
      <c r="E515" t="s">
        <v>1829</v>
      </c>
      <c r="F515" t="s">
        <v>1657</v>
      </c>
      <c r="G515" t="s">
        <v>1830</v>
      </c>
      <c r="H515" t="s">
        <v>1648</v>
      </c>
      <c r="I515" t="s">
        <v>1831</v>
      </c>
      <c r="J515" s="66">
        <v>7.64</v>
      </c>
      <c r="K515" t="s">
        <v>105</v>
      </c>
      <c r="L515" s="67">
        <v>3.15E-2</v>
      </c>
      <c r="M515" s="67">
        <v>2.81E-2</v>
      </c>
      <c r="N515" s="66">
        <v>250000</v>
      </c>
      <c r="O515" s="66">
        <v>103.68275</v>
      </c>
      <c r="P515" s="66">
        <v>0</v>
      </c>
      <c r="Q515" s="66">
        <v>836.97899937499994</v>
      </c>
      <c r="R515" s="67">
        <v>2.9999999999999997E-4</v>
      </c>
      <c r="S515" s="67">
        <v>2.9999999999999997E-4</v>
      </c>
      <c r="T515" s="67">
        <v>0</v>
      </c>
    </row>
    <row r="516" spans="1:20">
      <c r="A516" t="s">
        <v>1832</v>
      </c>
      <c r="B516" t="s">
        <v>1833</v>
      </c>
      <c r="C516" t="s">
        <v>122</v>
      </c>
      <c r="D516" t="s">
        <v>423</v>
      </c>
      <c r="E516" t="s">
        <v>1834</v>
      </c>
      <c r="F516" t="s">
        <v>1708</v>
      </c>
      <c r="G516" t="s">
        <v>1830</v>
      </c>
      <c r="H516" t="s">
        <v>1648</v>
      </c>
      <c r="I516" t="s">
        <v>1835</v>
      </c>
      <c r="J516" s="66">
        <v>5.1100000000000003</v>
      </c>
      <c r="K516" t="s">
        <v>105</v>
      </c>
      <c r="L516" s="67">
        <v>0.05</v>
      </c>
      <c r="M516" s="67">
        <v>4.4600000000000001E-2</v>
      </c>
      <c r="N516" s="66">
        <v>2000000</v>
      </c>
      <c r="O516" s="66">
        <v>103.79333333333334</v>
      </c>
      <c r="P516" s="66">
        <v>0</v>
      </c>
      <c r="Q516" s="66">
        <v>6702.9734664513999</v>
      </c>
      <c r="R516" s="67">
        <v>1.5E-3</v>
      </c>
      <c r="S516" s="67">
        <v>2.5999999999999999E-3</v>
      </c>
      <c r="T516" s="67">
        <v>2.9999999999999997E-4</v>
      </c>
    </row>
    <row r="517" spans="1:20">
      <c r="A517" t="s">
        <v>1836</v>
      </c>
      <c r="B517" t="s">
        <v>1837</v>
      </c>
      <c r="C517" t="s">
        <v>122</v>
      </c>
      <c r="D517" t="s">
        <v>423</v>
      </c>
      <c r="E517" t="s">
        <v>1838</v>
      </c>
      <c r="F517" t="s">
        <v>1708</v>
      </c>
      <c r="G517" t="s">
        <v>1654</v>
      </c>
      <c r="H517" t="s">
        <v>1648</v>
      </c>
      <c r="I517" t="s">
        <v>1839</v>
      </c>
      <c r="J517" s="66">
        <v>2.39</v>
      </c>
      <c r="K517" t="s">
        <v>105</v>
      </c>
      <c r="L517" s="67">
        <v>4.4999999999999998E-2</v>
      </c>
      <c r="M517" s="67">
        <v>3.7100000000000001E-2</v>
      </c>
      <c r="N517" s="66">
        <v>100000</v>
      </c>
      <c r="O517" s="66">
        <v>101.95699999999999</v>
      </c>
      <c r="P517" s="66">
        <v>0</v>
      </c>
      <c r="Q517" s="66">
        <v>329.21915300000001</v>
      </c>
      <c r="R517" s="67">
        <v>2.0000000000000001E-4</v>
      </c>
      <c r="S517" s="67">
        <v>1E-4</v>
      </c>
      <c r="T517" s="67">
        <v>0</v>
      </c>
    </row>
    <row r="518" spans="1:20">
      <c r="A518" t="s">
        <v>1840</v>
      </c>
      <c r="B518" t="s">
        <v>1841</v>
      </c>
      <c r="C518" t="s">
        <v>122</v>
      </c>
      <c r="D518" t="s">
        <v>423</v>
      </c>
      <c r="E518" t="s">
        <v>1842</v>
      </c>
      <c r="F518" t="s">
        <v>1708</v>
      </c>
      <c r="G518" t="s">
        <v>1843</v>
      </c>
      <c r="H518" t="s">
        <v>370</v>
      </c>
      <c r="I518" t="s">
        <v>558</v>
      </c>
      <c r="J518" s="66">
        <v>7.18</v>
      </c>
      <c r="K518" t="s">
        <v>105</v>
      </c>
      <c r="L518" s="67">
        <v>5.9499999999999997E-2</v>
      </c>
      <c r="M518" s="67">
        <v>6.54E-2</v>
      </c>
      <c r="N518" s="66">
        <v>832000</v>
      </c>
      <c r="O518" s="66">
        <v>97.641722217317479</v>
      </c>
      <c r="P518" s="66">
        <v>0</v>
      </c>
      <c r="Q518" s="66">
        <v>2623.1722072181001</v>
      </c>
      <c r="R518" s="67">
        <v>2.0000000000000001E-4</v>
      </c>
      <c r="S518" s="67">
        <v>1E-3</v>
      </c>
      <c r="T518" s="67">
        <v>1E-4</v>
      </c>
    </row>
    <row r="519" spans="1:20">
      <c r="A519" t="s">
        <v>1844</v>
      </c>
      <c r="B519" t="s">
        <v>1845</v>
      </c>
      <c r="C519" t="s">
        <v>122</v>
      </c>
      <c r="D519" t="s">
        <v>423</v>
      </c>
      <c r="E519" t="s">
        <v>1842</v>
      </c>
      <c r="F519" t="s">
        <v>1708</v>
      </c>
      <c r="G519" t="s">
        <v>1843</v>
      </c>
      <c r="H519" t="s">
        <v>370</v>
      </c>
      <c r="I519" t="s">
        <v>558</v>
      </c>
      <c r="J519" s="66">
        <v>6.43</v>
      </c>
      <c r="K519" t="s">
        <v>105</v>
      </c>
      <c r="L519" s="67">
        <v>6.8400000000000002E-2</v>
      </c>
      <c r="M519" s="67">
        <v>6.5000000000000002E-2</v>
      </c>
      <c r="N519" s="66">
        <v>3175000</v>
      </c>
      <c r="O519" s="66">
        <v>104.044</v>
      </c>
      <c r="P519" s="66">
        <v>0</v>
      </c>
      <c r="Q519" s="66">
        <v>10666.668913</v>
      </c>
      <c r="R519" s="67">
        <v>6.9999999999999999E-4</v>
      </c>
      <c r="S519" s="67">
        <v>4.1000000000000003E-3</v>
      </c>
      <c r="T519" s="67">
        <v>5.0000000000000001E-4</v>
      </c>
    </row>
    <row r="520" spans="1:20">
      <c r="A520" t="s">
        <v>1846</v>
      </c>
      <c r="B520" t="s">
        <v>1847</v>
      </c>
      <c r="C520" t="s">
        <v>122</v>
      </c>
      <c r="D520" t="s">
        <v>423</v>
      </c>
      <c r="E520" t="s">
        <v>1842</v>
      </c>
      <c r="F520" t="s">
        <v>1708</v>
      </c>
      <c r="G520" t="s">
        <v>1843</v>
      </c>
      <c r="H520" t="s">
        <v>370</v>
      </c>
      <c r="I520" t="s">
        <v>792</v>
      </c>
      <c r="J520" s="66">
        <v>3.94</v>
      </c>
      <c r="K520" t="s">
        <v>105</v>
      </c>
      <c r="L520" s="67">
        <v>4.4999999999999998E-2</v>
      </c>
      <c r="M520" s="67">
        <v>4.4499999999999998E-2</v>
      </c>
      <c r="N520" s="66">
        <v>2910000</v>
      </c>
      <c r="O520" s="66">
        <v>101.20650000000001</v>
      </c>
      <c r="P520" s="66">
        <v>0</v>
      </c>
      <c r="Q520" s="66">
        <v>9509.7574453500001</v>
      </c>
      <c r="R520" s="67">
        <v>2.0999999999999999E-3</v>
      </c>
      <c r="S520" s="67">
        <v>3.5999999999999999E-3</v>
      </c>
      <c r="T520" s="67">
        <v>4.0000000000000002E-4</v>
      </c>
    </row>
    <row r="521" spans="1:20">
      <c r="A521" t="s">
        <v>1848</v>
      </c>
      <c r="B521" t="s">
        <v>1849</v>
      </c>
      <c r="C521" t="s">
        <v>368</v>
      </c>
      <c r="D521" t="s">
        <v>423</v>
      </c>
      <c r="E521" t="s">
        <v>1850</v>
      </c>
      <c r="F521" t="s">
        <v>1712</v>
      </c>
      <c r="G521" t="s">
        <v>1654</v>
      </c>
      <c r="H521" t="s">
        <v>1648</v>
      </c>
      <c r="I521" t="s">
        <v>1851</v>
      </c>
      <c r="J521" s="66">
        <v>2.5499999999999998</v>
      </c>
      <c r="K521" t="s">
        <v>105</v>
      </c>
      <c r="L521" s="67">
        <v>4.8800000000000003E-2</v>
      </c>
      <c r="M521" s="67">
        <v>3.73E-2</v>
      </c>
      <c r="N521" s="66">
        <v>310000</v>
      </c>
      <c r="O521" s="66">
        <v>104.38968493548387</v>
      </c>
      <c r="P521" s="66">
        <v>0</v>
      </c>
      <c r="Q521" s="66">
        <v>1044.9303072357</v>
      </c>
      <c r="R521" s="67">
        <v>5.9999999999999995E-4</v>
      </c>
      <c r="S521" s="67">
        <v>4.0000000000000002E-4</v>
      </c>
      <c r="T521" s="67">
        <v>0</v>
      </c>
    </row>
    <row r="522" spans="1:20">
      <c r="A522" s="75" t="s">
        <v>259</v>
      </c>
      <c r="B522" s="14"/>
      <c r="C522" s="14"/>
      <c r="D522" s="14"/>
      <c r="E522" s="14"/>
    </row>
    <row r="523" spans="1:20">
      <c r="A523" s="75" t="s">
        <v>392</v>
      </c>
      <c r="B523" s="14"/>
      <c r="C523" s="14"/>
      <c r="D523" s="14"/>
      <c r="E523" s="14"/>
    </row>
    <row r="524" spans="1:20">
      <c r="A524" s="75" t="s">
        <v>393</v>
      </c>
      <c r="B524" s="14"/>
      <c r="C524" s="14"/>
      <c r="D524" s="14"/>
      <c r="E524" s="14"/>
    </row>
    <row r="525" spans="1:20">
      <c r="A525" s="75" t="s">
        <v>394</v>
      </c>
      <c r="B525" s="14"/>
      <c r="C525" s="14"/>
      <c r="D525" s="14"/>
      <c r="E525" s="14"/>
    </row>
    <row r="526" spans="1:20">
      <c r="A526" s="75" t="s">
        <v>395</v>
      </c>
      <c r="B526" s="14"/>
      <c r="C526" s="14"/>
      <c r="D526" s="14"/>
      <c r="E526" s="14"/>
    </row>
    <row r="527" spans="1:20" hidden="1">
      <c r="B527" s="14"/>
      <c r="C527" s="14"/>
      <c r="D527" s="14"/>
      <c r="E527" s="14"/>
    </row>
    <row r="528" spans="1:20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A767" s="14"/>
      <c r="B767" s="14"/>
      <c r="C767" s="14"/>
      <c r="D767" s="14"/>
      <c r="E767" s="14"/>
    </row>
    <row r="768" spans="1:5" hidden="1">
      <c r="A768" s="14"/>
      <c r="B768" s="14"/>
      <c r="C768" s="14"/>
      <c r="D768" s="14"/>
      <c r="E768" s="14"/>
    </row>
    <row r="769" spans="1:5" hidden="1">
      <c r="A769" s="16"/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/>
  </sheetData>
  <autoFilter ref="A10:BM526"/>
  <dataValidations count="5">
    <dataValidation allowBlank="1" showInputMessage="1" showErrorMessage="1" sqref="G2 P8"/>
    <dataValidation type="list" allowBlank="1" showInputMessage="1" showErrorMessage="1" sqref="K11:K799">
      <formula1>$BM$6:$BM$10</formula1>
    </dataValidation>
    <dataValidation type="list" allowBlank="1" showInputMessage="1" showErrorMessage="1" sqref="D11:D793">
      <formula1>$BH$6:$BH$10</formula1>
    </dataValidation>
    <dataValidation type="list" allowBlank="1" showInputMessage="1" showErrorMessage="1" sqref="H11:H799">
      <formula1>$BL$6:$BL$9</formula1>
    </dataValidation>
    <dataValidation type="list" allowBlank="1" showInputMessage="1" showErrorMessage="1" sqref="F11:F799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73"/>
  <sheetViews>
    <sheetView rightToLeft="1" workbookViewId="0">
      <selection activeCell="A7" sqref="A7"/>
    </sheetView>
  </sheetViews>
  <sheetFormatPr defaultColWidth="0" defaultRowHeight="18" zeroHeight="1"/>
  <cols>
    <col min="1" max="1" width="48.14062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18.855468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BI5" s="16"/>
    </row>
    <row r="6" spans="1:61" ht="26.25" customHeight="1">
      <c r="A6" s="103" t="s">
        <v>90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E6" s="16"/>
      <c r="BI6" s="16"/>
    </row>
    <row r="7" spans="1:61" s="16" customFormat="1" ht="20.25">
      <c r="A7" s="41" t="s">
        <v>47</v>
      </c>
      <c r="B7" s="42" t="s">
        <v>48</v>
      </c>
      <c r="C7" s="106" t="s">
        <v>69</v>
      </c>
      <c r="D7" s="106" t="s">
        <v>82</v>
      </c>
      <c r="E7" s="106" t="s">
        <v>49</v>
      </c>
      <c r="F7" s="106" t="s">
        <v>83</v>
      </c>
      <c r="G7" s="106" t="s">
        <v>52</v>
      </c>
      <c r="H7" s="96" t="s">
        <v>186</v>
      </c>
      <c r="I7" s="96" t="s">
        <v>187</v>
      </c>
      <c r="J7" s="96" t="s">
        <v>191</v>
      </c>
      <c r="K7" s="96" t="s">
        <v>55</v>
      </c>
      <c r="L7" s="96" t="s">
        <v>72</v>
      </c>
      <c r="M7" s="96" t="s">
        <v>56</v>
      </c>
      <c r="N7" s="45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7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4">
        <v>172804732.13999999</v>
      </c>
      <c r="I10" s="7"/>
      <c r="J10" s="64">
        <v>2712.1461947100001</v>
      </c>
      <c r="K10" s="64">
        <v>5257875.85976844</v>
      </c>
      <c r="L10" s="7"/>
      <c r="M10" s="65">
        <v>1</v>
      </c>
      <c r="N10" s="65">
        <v>0.2243</v>
      </c>
      <c r="BE10" s="14"/>
      <c r="BF10" s="16"/>
      <c r="BG10" s="14"/>
      <c r="BI10" s="14"/>
    </row>
    <row r="11" spans="1:61">
      <c r="A11" s="68" t="s">
        <v>204</v>
      </c>
      <c r="D11" s="14"/>
      <c r="E11" s="14"/>
      <c r="F11" s="14"/>
      <c r="H11" s="70">
        <v>155514296.09999999</v>
      </c>
      <c r="J11" s="70">
        <v>2218.98335</v>
      </c>
      <c r="K11" s="70">
        <v>2843135.755919707</v>
      </c>
      <c r="M11" s="69">
        <v>0.54069999999999996</v>
      </c>
      <c r="N11" s="69">
        <v>0.12130000000000001</v>
      </c>
    </row>
    <row r="12" spans="1:61">
      <c r="A12" s="68" t="s">
        <v>1852</v>
      </c>
      <c r="D12" s="14"/>
      <c r="E12" s="14"/>
      <c r="F12" s="14"/>
      <c r="H12" s="70">
        <v>53345885.659999996</v>
      </c>
      <c r="J12" s="70">
        <v>7.0780799999999999</v>
      </c>
      <c r="K12" s="70">
        <v>1593034.189223418</v>
      </c>
      <c r="M12" s="69">
        <v>0.30299999999999999</v>
      </c>
      <c r="N12" s="69">
        <v>6.8000000000000005E-2</v>
      </c>
    </row>
    <row r="13" spans="1:61">
      <c r="A13" t="s">
        <v>1853</v>
      </c>
      <c r="B13" t="s">
        <v>1854</v>
      </c>
      <c r="C13" t="s">
        <v>99</v>
      </c>
      <c r="D13" t="s">
        <v>122</v>
      </c>
      <c r="E13" t="s">
        <v>817</v>
      </c>
      <c r="F13" t="s">
        <v>481</v>
      </c>
      <c r="G13" t="s">
        <v>101</v>
      </c>
      <c r="H13" s="66">
        <v>1221722</v>
      </c>
      <c r="I13" s="66">
        <v>2954</v>
      </c>
      <c r="J13" s="66">
        <v>0</v>
      </c>
      <c r="K13" s="66">
        <v>36089.667880000001</v>
      </c>
      <c r="L13" s="67">
        <v>6.4000000000000003E-3</v>
      </c>
      <c r="M13" s="67">
        <v>6.8999999999999999E-3</v>
      </c>
      <c r="N13" s="67">
        <v>1.5E-3</v>
      </c>
    </row>
    <row r="14" spans="1:61">
      <c r="A14" t="s">
        <v>1855</v>
      </c>
      <c r="B14" t="s">
        <v>1856</v>
      </c>
      <c r="C14" t="s">
        <v>99</v>
      </c>
      <c r="D14" t="s">
        <v>122</v>
      </c>
      <c r="E14" t="s">
        <v>817</v>
      </c>
      <c r="F14" t="s">
        <v>481</v>
      </c>
      <c r="G14" t="s">
        <v>101</v>
      </c>
      <c r="H14" s="66">
        <v>16695.97</v>
      </c>
      <c r="I14" s="66">
        <v>1331</v>
      </c>
      <c r="J14" s="66">
        <v>0</v>
      </c>
      <c r="K14" s="66">
        <v>222.2233607</v>
      </c>
      <c r="L14" s="67">
        <v>4.0000000000000001E-3</v>
      </c>
      <c r="M14" s="67">
        <v>0</v>
      </c>
      <c r="N14" s="67">
        <v>0</v>
      </c>
    </row>
    <row r="15" spans="1:61">
      <c r="A15" t="s">
        <v>1857</v>
      </c>
      <c r="B15" t="s">
        <v>1858</v>
      </c>
      <c r="C15" t="s">
        <v>99</v>
      </c>
      <c r="D15" t="s">
        <v>122</v>
      </c>
      <c r="E15" t="s">
        <v>1859</v>
      </c>
      <c r="F15" t="s">
        <v>854</v>
      </c>
      <c r="G15" t="s">
        <v>101</v>
      </c>
      <c r="H15" s="66">
        <v>121352</v>
      </c>
      <c r="I15" s="66">
        <v>21770</v>
      </c>
      <c r="J15" s="66">
        <v>0</v>
      </c>
      <c r="K15" s="66">
        <v>26418.330399999999</v>
      </c>
      <c r="L15" s="67">
        <v>2.2000000000000001E-3</v>
      </c>
      <c r="M15" s="67">
        <v>5.0000000000000001E-3</v>
      </c>
      <c r="N15" s="67">
        <v>1.1000000000000001E-3</v>
      </c>
    </row>
    <row r="16" spans="1:61">
      <c r="A16" t="s">
        <v>1860</v>
      </c>
      <c r="B16" t="s">
        <v>1861</v>
      </c>
      <c r="C16" t="s">
        <v>99</v>
      </c>
      <c r="D16" t="s">
        <v>122</v>
      </c>
      <c r="E16" t="s">
        <v>1246</v>
      </c>
      <c r="F16" t="s">
        <v>854</v>
      </c>
      <c r="G16" t="s">
        <v>101</v>
      </c>
      <c r="H16" s="66">
        <v>2755467</v>
      </c>
      <c r="I16" s="66">
        <v>1367</v>
      </c>
      <c r="J16" s="66">
        <v>0</v>
      </c>
      <c r="K16" s="66">
        <v>37667.233890000003</v>
      </c>
      <c r="L16" s="67">
        <v>5.7000000000000002E-3</v>
      </c>
      <c r="M16" s="67">
        <v>7.1999999999999998E-3</v>
      </c>
      <c r="N16" s="67">
        <v>1.6000000000000001E-3</v>
      </c>
    </row>
    <row r="17" spans="1:14">
      <c r="A17" t="s">
        <v>1862</v>
      </c>
      <c r="B17" t="s">
        <v>1863</v>
      </c>
      <c r="C17" t="s">
        <v>99</v>
      </c>
      <c r="D17" t="s">
        <v>122</v>
      </c>
      <c r="E17" t="s">
        <v>1028</v>
      </c>
      <c r="F17" t="s">
        <v>562</v>
      </c>
      <c r="G17" t="s">
        <v>101</v>
      </c>
      <c r="H17" s="66">
        <v>976955</v>
      </c>
      <c r="I17" s="66">
        <v>3687</v>
      </c>
      <c r="J17" s="66">
        <v>0</v>
      </c>
      <c r="K17" s="66">
        <v>36020.330849999998</v>
      </c>
      <c r="L17" s="67">
        <v>3.8E-3</v>
      </c>
      <c r="M17" s="67">
        <v>6.8999999999999999E-3</v>
      </c>
      <c r="N17" s="67">
        <v>1.5E-3</v>
      </c>
    </row>
    <row r="18" spans="1:14">
      <c r="A18" t="s">
        <v>1864</v>
      </c>
      <c r="B18" t="s">
        <v>1865</v>
      </c>
      <c r="C18" t="s">
        <v>99</v>
      </c>
      <c r="D18" t="s">
        <v>122</v>
      </c>
      <c r="E18" t="s">
        <v>1866</v>
      </c>
      <c r="F18" t="s">
        <v>562</v>
      </c>
      <c r="G18" t="s">
        <v>101</v>
      </c>
      <c r="H18" s="66">
        <v>1543550</v>
      </c>
      <c r="I18" s="66">
        <v>3338</v>
      </c>
      <c r="J18" s="66">
        <v>0</v>
      </c>
      <c r="K18" s="66">
        <v>51523.699000000001</v>
      </c>
      <c r="L18" s="67">
        <v>6.8999999999999999E-3</v>
      </c>
      <c r="M18" s="67">
        <v>9.7999999999999997E-3</v>
      </c>
      <c r="N18" s="67">
        <v>2.2000000000000001E-3</v>
      </c>
    </row>
    <row r="19" spans="1:14">
      <c r="A19" t="s">
        <v>1867</v>
      </c>
      <c r="B19" t="s">
        <v>1868</v>
      </c>
      <c r="C19" t="s">
        <v>99</v>
      </c>
      <c r="D19" t="s">
        <v>122</v>
      </c>
      <c r="E19" t="s">
        <v>949</v>
      </c>
      <c r="F19" t="s">
        <v>943</v>
      </c>
      <c r="G19" t="s">
        <v>101</v>
      </c>
      <c r="H19" s="66">
        <v>101828</v>
      </c>
      <c r="I19" s="66">
        <v>46960</v>
      </c>
      <c r="J19" s="66">
        <v>0</v>
      </c>
      <c r="K19" s="66">
        <v>47818.428800000002</v>
      </c>
      <c r="L19" s="67">
        <v>2.3E-3</v>
      </c>
      <c r="M19" s="67">
        <v>9.1000000000000004E-3</v>
      </c>
      <c r="N19" s="67">
        <v>2E-3</v>
      </c>
    </row>
    <row r="20" spans="1:14">
      <c r="A20" t="s">
        <v>1869</v>
      </c>
      <c r="B20" t="s">
        <v>1870</v>
      </c>
      <c r="C20" t="s">
        <v>99</v>
      </c>
      <c r="D20" t="s">
        <v>122</v>
      </c>
      <c r="E20" t="s">
        <v>1275</v>
      </c>
      <c r="F20" t="s">
        <v>808</v>
      </c>
      <c r="G20" t="s">
        <v>101</v>
      </c>
      <c r="H20" s="66">
        <v>334</v>
      </c>
      <c r="I20" s="66">
        <v>7450</v>
      </c>
      <c r="J20" s="66">
        <v>0</v>
      </c>
      <c r="K20" s="66">
        <v>24.882999999999999</v>
      </c>
      <c r="L20" s="67">
        <v>0</v>
      </c>
      <c r="M20" s="67">
        <v>0</v>
      </c>
      <c r="N20" s="67">
        <v>0</v>
      </c>
    </row>
    <row r="21" spans="1:14">
      <c r="A21" t="s">
        <v>1871</v>
      </c>
      <c r="B21" t="s">
        <v>1872</v>
      </c>
      <c r="C21" t="s">
        <v>99</v>
      </c>
      <c r="D21" t="s">
        <v>122</v>
      </c>
      <c r="E21" t="s">
        <v>807</v>
      </c>
      <c r="F21" t="s">
        <v>808</v>
      </c>
      <c r="G21" t="s">
        <v>101</v>
      </c>
      <c r="H21" s="66">
        <v>899543.6</v>
      </c>
      <c r="I21" s="66">
        <v>1900</v>
      </c>
      <c r="J21" s="66">
        <v>0</v>
      </c>
      <c r="K21" s="66">
        <v>17091.328399999999</v>
      </c>
      <c r="L21" s="67">
        <v>2.0999999999999999E-3</v>
      </c>
      <c r="M21" s="67">
        <v>3.3E-3</v>
      </c>
      <c r="N21" s="67">
        <v>6.9999999999999999E-4</v>
      </c>
    </row>
    <row r="22" spans="1:14">
      <c r="A22" t="s">
        <v>1873</v>
      </c>
      <c r="B22" t="s">
        <v>1874</v>
      </c>
      <c r="C22" t="s">
        <v>99</v>
      </c>
      <c r="D22" t="s">
        <v>122</v>
      </c>
      <c r="E22" t="s">
        <v>1875</v>
      </c>
      <c r="F22" t="s">
        <v>410</v>
      </c>
      <c r="G22" t="s">
        <v>101</v>
      </c>
      <c r="H22" s="66">
        <v>666825</v>
      </c>
      <c r="I22" s="66">
        <v>11820</v>
      </c>
      <c r="J22" s="66">
        <v>0</v>
      </c>
      <c r="K22" s="66">
        <v>78818.714999999997</v>
      </c>
      <c r="L22" s="67">
        <v>6.6E-3</v>
      </c>
      <c r="M22" s="67">
        <v>1.4999999999999999E-2</v>
      </c>
      <c r="N22" s="67">
        <v>3.3999999999999998E-3</v>
      </c>
    </row>
    <row r="23" spans="1:14">
      <c r="A23" t="s">
        <v>1876</v>
      </c>
      <c r="B23" t="s">
        <v>1877</v>
      </c>
      <c r="C23" t="s">
        <v>99</v>
      </c>
      <c r="D23" t="s">
        <v>122</v>
      </c>
      <c r="E23" t="s">
        <v>795</v>
      </c>
      <c r="F23" t="s">
        <v>410</v>
      </c>
      <c r="G23" t="s">
        <v>101</v>
      </c>
      <c r="H23" s="66">
        <v>5438418</v>
      </c>
      <c r="I23" s="66">
        <v>1712</v>
      </c>
      <c r="J23" s="66">
        <v>0</v>
      </c>
      <c r="K23" s="66">
        <v>93105.716159999996</v>
      </c>
      <c r="L23" s="67">
        <v>4.7000000000000002E-3</v>
      </c>
      <c r="M23" s="67">
        <v>1.77E-2</v>
      </c>
      <c r="N23" s="67">
        <v>4.0000000000000001E-3</v>
      </c>
    </row>
    <row r="24" spans="1:14">
      <c r="A24" t="s">
        <v>1878</v>
      </c>
      <c r="B24" t="s">
        <v>1879</v>
      </c>
      <c r="C24" t="s">
        <v>99</v>
      </c>
      <c r="D24" t="s">
        <v>122</v>
      </c>
      <c r="E24" t="s">
        <v>416</v>
      </c>
      <c r="F24" t="s">
        <v>410</v>
      </c>
      <c r="G24" t="s">
        <v>101</v>
      </c>
      <c r="H24" s="66">
        <v>7648755</v>
      </c>
      <c r="I24" s="66">
        <v>2749</v>
      </c>
      <c r="J24" s="66">
        <v>0</v>
      </c>
      <c r="K24" s="66">
        <v>210264.27494999999</v>
      </c>
      <c r="L24" s="67">
        <v>5.0000000000000001E-3</v>
      </c>
      <c r="M24" s="67">
        <v>0.04</v>
      </c>
      <c r="N24" s="67">
        <v>8.9999999999999993E-3</v>
      </c>
    </row>
    <row r="25" spans="1:14">
      <c r="A25" t="s">
        <v>1880</v>
      </c>
      <c r="B25" t="s">
        <v>1881</v>
      </c>
      <c r="C25" t="s">
        <v>99</v>
      </c>
      <c r="D25" t="s">
        <v>122</v>
      </c>
      <c r="E25" t="s">
        <v>693</v>
      </c>
      <c r="F25" t="s">
        <v>410</v>
      </c>
      <c r="G25" t="s">
        <v>101</v>
      </c>
      <c r="H25" s="66">
        <v>257256.22</v>
      </c>
      <c r="I25" s="66">
        <v>10900</v>
      </c>
      <c r="J25" s="66">
        <v>0</v>
      </c>
      <c r="K25" s="66">
        <v>28040.92798</v>
      </c>
      <c r="L25" s="67">
        <v>1E-3</v>
      </c>
      <c r="M25" s="67">
        <v>5.3E-3</v>
      </c>
      <c r="N25" s="67">
        <v>1.1999999999999999E-3</v>
      </c>
    </row>
    <row r="26" spans="1:14">
      <c r="A26" t="s">
        <v>1882</v>
      </c>
      <c r="B26" t="s">
        <v>1883</v>
      </c>
      <c r="C26" t="s">
        <v>99</v>
      </c>
      <c r="D26" t="s">
        <v>122</v>
      </c>
      <c r="E26" t="s">
        <v>1884</v>
      </c>
      <c r="F26" t="s">
        <v>410</v>
      </c>
      <c r="G26" t="s">
        <v>101</v>
      </c>
      <c r="H26" s="66">
        <v>5760207</v>
      </c>
      <c r="I26" s="66">
        <v>2850</v>
      </c>
      <c r="J26" s="66">
        <v>0</v>
      </c>
      <c r="K26" s="66">
        <v>164165.8995</v>
      </c>
      <c r="L26" s="67">
        <v>4.3E-3</v>
      </c>
      <c r="M26" s="67">
        <v>3.1199999999999999E-2</v>
      </c>
      <c r="N26" s="67">
        <v>7.0000000000000001E-3</v>
      </c>
    </row>
    <row r="27" spans="1:14">
      <c r="A27" t="s">
        <v>1885</v>
      </c>
      <c r="B27" t="s">
        <v>1886</v>
      </c>
      <c r="C27" t="s">
        <v>99</v>
      </c>
      <c r="D27" t="s">
        <v>122</v>
      </c>
      <c r="E27" t="s">
        <v>1128</v>
      </c>
      <c r="F27" t="s">
        <v>848</v>
      </c>
      <c r="G27" t="s">
        <v>101</v>
      </c>
      <c r="H27" s="66">
        <v>671</v>
      </c>
      <c r="I27" s="66">
        <v>203140</v>
      </c>
      <c r="J27" s="66">
        <v>7.0780799999999999</v>
      </c>
      <c r="K27" s="66">
        <v>1370.1474800000001</v>
      </c>
      <c r="L27" s="67">
        <v>2.0000000000000001E-4</v>
      </c>
      <c r="M27" s="67">
        <v>2.9999999999999997E-4</v>
      </c>
      <c r="N27" s="67">
        <v>1E-4</v>
      </c>
    </row>
    <row r="28" spans="1:14">
      <c r="A28" t="s">
        <v>1887</v>
      </c>
      <c r="B28" t="s">
        <v>1888</v>
      </c>
      <c r="C28" t="s">
        <v>99</v>
      </c>
      <c r="D28" t="s">
        <v>122</v>
      </c>
      <c r="E28" t="s">
        <v>1298</v>
      </c>
      <c r="F28" t="s">
        <v>848</v>
      </c>
      <c r="G28" t="s">
        <v>101</v>
      </c>
      <c r="H28" s="66">
        <v>29150</v>
      </c>
      <c r="I28" s="66">
        <v>100410</v>
      </c>
      <c r="J28" s="66">
        <v>0</v>
      </c>
      <c r="K28" s="66">
        <v>29269.514999999999</v>
      </c>
      <c r="L28" s="67">
        <v>3.8E-3</v>
      </c>
      <c r="M28" s="67">
        <v>5.5999999999999999E-3</v>
      </c>
      <c r="N28" s="67">
        <v>1.1999999999999999E-3</v>
      </c>
    </row>
    <row r="29" spans="1:14">
      <c r="A29" t="s">
        <v>1889</v>
      </c>
      <c r="B29" t="s">
        <v>1890</v>
      </c>
      <c r="C29" t="s">
        <v>99</v>
      </c>
      <c r="D29" t="s">
        <v>122</v>
      </c>
      <c r="E29" t="s">
        <v>1891</v>
      </c>
      <c r="F29" t="s">
        <v>1892</v>
      </c>
      <c r="G29" t="s">
        <v>101</v>
      </c>
      <c r="H29" s="66">
        <v>4060</v>
      </c>
      <c r="I29" s="66">
        <v>1177</v>
      </c>
      <c r="J29" s="66">
        <v>0</v>
      </c>
      <c r="K29" s="66">
        <v>47.786200000000001</v>
      </c>
      <c r="L29" s="67">
        <v>0</v>
      </c>
      <c r="M29" s="67">
        <v>0</v>
      </c>
      <c r="N29" s="67">
        <v>0</v>
      </c>
    </row>
    <row r="30" spans="1:14">
      <c r="A30" t="s">
        <v>1893</v>
      </c>
      <c r="B30" t="s">
        <v>1894</v>
      </c>
      <c r="C30" t="s">
        <v>99</v>
      </c>
      <c r="D30" t="s">
        <v>122</v>
      </c>
      <c r="E30" t="s">
        <v>946</v>
      </c>
      <c r="F30" t="s">
        <v>619</v>
      </c>
      <c r="G30" t="s">
        <v>101</v>
      </c>
      <c r="H30" s="66">
        <v>2322562</v>
      </c>
      <c r="I30" s="66">
        <v>2370</v>
      </c>
      <c r="J30" s="66">
        <v>0</v>
      </c>
      <c r="K30" s="66">
        <v>55044.719400000002</v>
      </c>
      <c r="L30" s="67">
        <v>1.8E-3</v>
      </c>
      <c r="M30" s="67">
        <v>1.0500000000000001E-2</v>
      </c>
      <c r="N30" s="67">
        <v>2.3E-3</v>
      </c>
    </row>
    <row r="31" spans="1:14">
      <c r="A31" t="s">
        <v>1895</v>
      </c>
      <c r="B31" t="s">
        <v>1896</v>
      </c>
      <c r="C31" t="s">
        <v>99</v>
      </c>
      <c r="D31" t="s">
        <v>122</v>
      </c>
      <c r="E31" t="s">
        <v>1053</v>
      </c>
      <c r="F31" t="s">
        <v>1054</v>
      </c>
      <c r="G31" t="s">
        <v>101</v>
      </c>
      <c r="H31" s="66">
        <v>140732</v>
      </c>
      <c r="I31" s="66">
        <v>9729</v>
      </c>
      <c r="J31" s="66">
        <v>0</v>
      </c>
      <c r="K31" s="66">
        <v>13691.816279999999</v>
      </c>
      <c r="L31" s="67">
        <v>1.2999999999999999E-3</v>
      </c>
      <c r="M31" s="67">
        <v>2.5999999999999999E-3</v>
      </c>
      <c r="N31" s="67">
        <v>5.9999999999999995E-4</v>
      </c>
    </row>
    <row r="32" spans="1:14">
      <c r="A32" t="s">
        <v>1897</v>
      </c>
      <c r="B32" t="s">
        <v>1898</v>
      </c>
      <c r="C32" t="s">
        <v>99</v>
      </c>
      <c r="D32" t="s">
        <v>122</v>
      </c>
      <c r="E32" t="s">
        <v>1666</v>
      </c>
      <c r="F32" t="s">
        <v>1054</v>
      </c>
      <c r="G32" t="s">
        <v>101</v>
      </c>
      <c r="H32" s="66">
        <v>43212</v>
      </c>
      <c r="I32" s="66">
        <v>32790</v>
      </c>
      <c r="J32" s="66">
        <v>0</v>
      </c>
      <c r="K32" s="66">
        <v>14169.2148</v>
      </c>
      <c r="L32" s="67">
        <v>1.5E-3</v>
      </c>
      <c r="M32" s="67">
        <v>2.7000000000000001E-3</v>
      </c>
      <c r="N32" s="67">
        <v>5.9999999999999995E-4</v>
      </c>
    </row>
    <row r="33" spans="1:14">
      <c r="A33" t="s">
        <v>1899</v>
      </c>
      <c r="B33" t="s">
        <v>1900</v>
      </c>
      <c r="C33" t="s">
        <v>99</v>
      </c>
      <c r="D33" t="s">
        <v>122</v>
      </c>
      <c r="E33" t="s">
        <v>936</v>
      </c>
      <c r="F33" t="s">
        <v>937</v>
      </c>
      <c r="G33" t="s">
        <v>101</v>
      </c>
      <c r="H33" s="66">
        <v>466484</v>
      </c>
      <c r="I33" s="66">
        <v>9441</v>
      </c>
      <c r="J33" s="66">
        <v>0</v>
      </c>
      <c r="K33" s="66">
        <v>44040.754439999997</v>
      </c>
      <c r="L33" s="67">
        <v>4.0000000000000001E-3</v>
      </c>
      <c r="M33" s="67">
        <v>8.3999999999999995E-3</v>
      </c>
      <c r="N33" s="67">
        <v>1.9E-3</v>
      </c>
    </row>
    <row r="34" spans="1:14">
      <c r="A34" t="s">
        <v>1901</v>
      </c>
      <c r="B34" t="s">
        <v>1902</v>
      </c>
      <c r="C34" t="s">
        <v>99</v>
      </c>
      <c r="D34" t="s">
        <v>122</v>
      </c>
      <c r="E34" t="s">
        <v>1212</v>
      </c>
      <c r="F34" t="s">
        <v>1213</v>
      </c>
      <c r="G34" t="s">
        <v>101</v>
      </c>
      <c r="H34" s="66">
        <v>1230148</v>
      </c>
      <c r="I34" s="66">
        <v>2597</v>
      </c>
      <c r="J34" s="66">
        <v>0</v>
      </c>
      <c r="K34" s="66">
        <v>31946.94356</v>
      </c>
      <c r="L34" s="67">
        <v>3.3999999999999998E-3</v>
      </c>
      <c r="M34" s="67">
        <v>6.1000000000000004E-3</v>
      </c>
      <c r="N34" s="67">
        <v>1.4E-3</v>
      </c>
    </row>
    <row r="35" spans="1:14">
      <c r="A35" t="s">
        <v>1903</v>
      </c>
      <c r="B35" t="s">
        <v>1904</v>
      </c>
      <c r="C35" t="s">
        <v>99</v>
      </c>
      <c r="D35" t="s">
        <v>122</v>
      </c>
      <c r="E35" t="s">
        <v>530</v>
      </c>
      <c r="F35" t="s">
        <v>477</v>
      </c>
      <c r="G35" t="s">
        <v>101</v>
      </c>
      <c r="H35" s="66">
        <v>143338.73000000001</v>
      </c>
      <c r="I35" s="66">
        <v>5834</v>
      </c>
      <c r="J35" s="66">
        <v>0</v>
      </c>
      <c r="K35" s="66">
        <v>8362.3815082000001</v>
      </c>
      <c r="L35" s="67">
        <v>1.1000000000000001E-3</v>
      </c>
      <c r="M35" s="67">
        <v>1.6000000000000001E-3</v>
      </c>
      <c r="N35" s="67">
        <v>4.0000000000000002E-4</v>
      </c>
    </row>
    <row r="36" spans="1:14">
      <c r="A36" t="s">
        <v>1905</v>
      </c>
      <c r="B36" t="s">
        <v>1906</v>
      </c>
      <c r="C36" t="s">
        <v>99</v>
      </c>
      <c r="D36" t="s">
        <v>122</v>
      </c>
      <c r="E36" t="s">
        <v>623</v>
      </c>
      <c r="F36" t="s">
        <v>477</v>
      </c>
      <c r="G36" t="s">
        <v>101</v>
      </c>
      <c r="H36" s="66">
        <v>1520955</v>
      </c>
      <c r="I36" s="66">
        <v>4960</v>
      </c>
      <c r="J36" s="66">
        <v>0</v>
      </c>
      <c r="K36" s="66">
        <v>75439.368000000002</v>
      </c>
      <c r="L36" s="67">
        <v>8.8000000000000005E-3</v>
      </c>
      <c r="M36" s="67">
        <v>1.43E-2</v>
      </c>
      <c r="N36" s="67">
        <v>3.2000000000000002E-3</v>
      </c>
    </row>
    <row r="37" spans="1:14">
      <c r="A37" t="s">
        <v>1907</v>
      </c>
      <c r="B37" t="s">
        <v>1908</v>
      </c>
      <c r="C37" t="s">
        <v>99</v>
      </c>
      <c r="D37" t="s">
        <v>122</v>
      </c>
      <c r="E37" t="s">
        <v>521</v>
      </c>
      <c r="F37" t="s">
        <v>477</v>
      </c>
      <c r="G37" t="s">
        <v>101</v>
      </c>
      <c r="H37" s="66">
        <v>2869112</v>
      </c>
      <c r="I37" s="66">
        <v>2283</v>
      </c>
      <c r="J37" s="66">
        <v>0</v>
      </c>
      <c r="K37" s="66">
        <v>65501.826959999999</v>
      </c>
      <c r="L37" s="67">
        <v>6.4999999999999997E-3</v>
      </c>
      <c r="M37" s="67">
        <v>1.2500000000000001E-2</v>
      </c>
      <c r="N37" s="67">
        <v>2.8E-3</v>
      </c>
    </row>
    <row r="38" spans="1:14">
      <c r="A38" t="s">
        <v>1909</v>
      </c>
      <c r="B38" t="s">
        <v>1910</v>
      </c>
      <c r="C38" t="s">
        <v>99</v>
      </c>
      <c r="D38" t="s">
        <v>122</v>
      </c>
      <c r="E38" t="s">
        <v>535</v>
      </c>
      <c r="F38" t="s">
        <v>477</v>
      </c>
      <c r="G38" t="s">
        <v>101</v>
      </c>
      <c r="H38" s="66">
        <v>71781.13</v>
      </c>
      <c r="I38" s="66">
        <v>47890</v>
      </c>
      <c r="J38" s="66">
        <v>0</v>
      </c>
      <c r="K38" s="66">
        <v>34375.983160000003</v>
      </c>
      <c r="L38" s="67">
        <v>5.1000000000000004E-3</v>
      </c>
      <c r="M38" s="67">
        <v>9.9000000000000008E-3</v>
      </c>
      <c r="N38" s="67">
        <v>2.2000000000000001E-3</v>
      </c>
    </row>
    <row r="39" spans="1:14">
      <c r="A39" t="s">
        <v>1909</v>
      </c>
      <c r="B39">
        <v>10972600</v>
      </c>
      <c r="C39" t="s">
        <v>99</v>
      </c>
      <c r="D39" t="s">
        <v>122</v>
      </c>
      <c r="E39" t="s">
        <v>535</v>
      </c>
      <c r="F39" t="s">
        <v>477</v>
      </c>
      <c r="G39" t="s">
        <v>101</v>
      </c>
      <c r="H39" s="66">
        <v>36450</v>
      </c>
      <c r="I39" s="66">
        <v>46378.196721311469</v>
      </c>
      <c r="J39" s="66">
        <v>0</v>
      </c>
      <c r="K39" s="66">
        <v>16904.85270491803</v>
      </c>
      <c r="L39" s="67">
        <v>0</v>
      </c>
      <c r="M39" s="67">
        <v>-1E-4</v>
      </c>
      <c r="N39" s="67">
        <v>0</v>
      </c>
    </row>
    <row r="40" spans="1:14">
      <c r="A40" t="s">
        <v>1911</v>
      </c>
      <c r="B40" t="s">
        <v>1912</v>
      </c>
      <c r="C40" t="s">
        <v>99</v>
      </c>
      <c r="D40" t="s">
        <v>122</v>
      </c>
      <c r="E40" t="s">
        <v>566</v>
      </c>
      <c r="F40" t="s">
        <v>477</v>
      </c>
      <c r="G40" t="s">
        <v>101</v>
      </c>
      <c r="H40" s="66">
        <v>4296102.4000000004</v>
      </c>
      <c r="I40" s="66">
        <v>1135</v>
      </c>
      <c r="J40" s="66">
        <v>0</v>
      </c>
      <c r="K40" s="66">
        <v>48760.762239999996</v>
      </c>
      <c r="L40" s="67">
        <v>5.4000000000000003E-3</v>
      </c>
      <c r="M40" s="67">
        <v>9.2999999999999992E-3</v>
      </c>
      <c r="N40" s="67">
        <v>2.0999999999999999E-3</v>
      </c>
    </row>
    <row r="41" spans="1:14">
      <c r="A41" t="s">
        <v>1913</v>
      </c>
      <c r="B41" t="s">
        <v>1914</v>
      </c>
      <c r="C41" t="s">
        <v>99</v>
      </c>
      <c r="D41" t="s">
        <v>122</v>
      </c>
      <c r="E41" t="s">
        <v>578</v>
      </c>
      <c r="F41" t="s">
        <v>477</v>
      </c>
      <c r="G41" t="s">
        <v>101</v>
      </c>
      <c r="H41" s="66">
        <v>140659</v>
      </c>
      <c r="I41" s="66">
        <v>25870</v>
      </c>
      <c r="J41" s="66">
        <v>0</v>
      </c>
      <c r="K41" s="66">
        <v>36388.4833</v>
      </c>
      <c r="L41" s="67">
        <v>3.0000000000000001E-3</v>
      </c>
      <c r="M41" s="67">
        <v>6.8999999999999999E-3</v>
      </c>
      <c r="N41" s="67">
        <v>1.6000000000000001E-3</v>
      </c>
    </row>
    <row r="42" spans="1:14">
      <c r="A42" t="s">
        <v>1915</v>
      </c>
      <c r="B42" t="s">
        <v>1916</v>
      </c>
      <c r="C42" t="s">
        <v>99</v>
      </c>
      <c r="D42" t="s">
        <v>122</v>
      </c>
      <c r="E42" t="s">
        <v>499</v>
      </c>
      <c r="F42" t="s">
        <v>477</v>
      </c>
      <c r="G42" t="s">
        <v>101</v>
      </c>
      <c r="H42" s="66">
        <v>124110</v>
      </c>
      <c r="I42" s="66">
        <v>29130</v>
      </c>
      <c r="J42" s="66">
        <v>0</v>
      </c>
      <c r="K42" s="66">
        <v>36153.243000000002</v>
      </c>
      <c r="L42" s="67">
        <v>1E-3</v>
      </c>
      <c r="M42" s="67">
        <v>6.8999999999999999E-3</v>
      </c>
      <c r="N42" s="67">
        <v>1.5E-3</v>
      </c>
    </row>
    <row r="43" spans="1:14">
      <c r="A43" t="s">
        <v>1917</v>
      </c>
      <c r="B43" t="s">
        <v>1918</v>
      </c>
      <c r="C43" t="s">
        <v>99</v>
      </c>
      <c r="D43" t="s">
        <v>122</v>
      </c>
      <c r="E43" t="s">
        <v>1652</v>
      </c>
      <c r="F43" t="s">
        <v>1919</v>
      </c>
      <c r="G43" t="s">
        <v>101</v>
      </c>
      <c r="H43" s="66">
        <v>1142794</v>
      </c>
      <c r="I43" s="66">
        <v>3172</v>
      </c>
      <c r="J43" s="66">
        <v>0</v>
      </c>
      <c r="K43" s="66">
        <v>36249.42568</v>
      </c>
      <c r="L43" s="67">
        <v>8.9999999999999998E-4</v>
      </c>
      <c r="M43" s="67">
        <v>6.8999999999999999E-3</v>
      </c>
      <c r="N43" s="67">
        <v>1.5E-3</v>
      </c>
    </row>
    <row r="44" spans="1:14">
      <c r="A44" t="s">
        <v>1920</v>
      </c>
      <c r="B44" t="s">
        <v>1921</v>
      </c>
      <c r="C44" t="s">
        <v>99</v>
      </c>
      <c r="D44" t="s">
        <v>122</v>
      </c>
      <c r="E44" t="s">
        <v>1922</v>
      </c>
      <c r="F44" t="s">
        <v>1919</v>
      </c>
      <c r="G44" t="s">
        <v>101</v>
      </c>
      <c r="H44" s="66">
        <v>10078</v>
      </c>
      <c r="I44" s="66">
        <v>15790</v>
      </c>
      <c r="J44" s="66">
        <v>0</v>
      </c>
      <c r="K44" s="66">
        <v>1591.3162</v>
      </c>
      <c r="L44" s="67">
        <v>1E-4</v>
      </c>
      <c r="M44" s="67">
        <v>2.9999999999999997E-4</v>
      </c>
      <c r="N44" s="67">
        <v>1E-4</v>
      </c>
    </row>
    <row r="45" spans="1:14">
      <c r="A45" t="s">
        <v>1923</v>
      </c>
      <c r="B45" t="s">
        <v>1924</v>
      </c>
      <c r="C45" t="s">
        <v>99</v>
      </c>
      <c r="D45" t="s">
        <v>122</v>
      </c>
      <c r="E45" t="s">
        <v>1925</v>
      </c>
      <c r="F45" t="s">
        <v>1926</v>
      </c>
      <c r="G45" t="s">
        <v>101</v>
      </c>
      <c r="H45" s="66">
        <v>111337.61</v>
      </c>
      <c r="I45" s="66">
        <v>7626</v>
      </c>
      <c r="J45" s="66">
        <v>0</v>
      </c>
      <c r="K45" s="66">
        <v>8490.6061386000001</v>
      </c>
      <c r="L45" s="67">
        <v>1E-3</v>
      </c>
      <c r="M45" s="67">
        <v>1.6000000000000001E-3</v>
      </c>
      <c r="N45" s="67">
        <v>4.0000000000000002E-4</v>
      </c>
    </row>
    <row r="46" spans="1:14">
      <c r="A46" t="s">
        <v>1927</v>
      </c>
      <c r="B46" t="s">
        <v>1928</v>
      </c>
      <c r="C46" t="s">
        <v>99</v>
      </c>
      <c r="D46" t="s">
        <v>122</v>
      </c>
      <c r="E46" t="s">
        <v>608</v>
      </c>
      <c r="F46" t="s">
        <v>609</v>
      </c>
      <c r="G46" t="s">
        <v>101</v>
      </c>
      <c r="H46" s="66">
        <v>4302751</v>
      </c>
      <c r="I46" s="66">
        <v>2620</v>
      </c>
      <c r="J46" s="66">
        <v>0</v>
      </c>
      <c r="K46" s="66">
        <v>112732.0762</v>
      </c>
      <c r="L46" s="67">
        <v>1.5699999999999999E-2</v>
      </c>
      <c r="M46" s="67">
        <v>2.1399999999999999E-2</v>
      </c>
      <c r="N46" s="67">
        <v>4.7999999999999996E-3</v>
      </c>
    </row>
    <row r="47" spans="1:14">
      <c r="A47" t="s">
        <v>1929</v>
      </c>
      <c r="B47" t="s">
        <v>1930</v>
      </c>
      <c r="C47" t="s">
        <v>99</v>
      </c>
      <c r="D47" t="s">
        <v>122</v>
      </c>
      <c r="E47" t="s">
        <v>1931</v>
      </c>
      <c r="F47" t="s">
        <v>128</v>
      </c>
      <c r="G47" t="s">
        <v>101</v>
      </c>
      <c r="H47" s="66">
        <v>497</v>
      </c>
      <c r="I47" s="66">
        <v>19000</v>
      </c>
      <c r="J47" s="66">
        <v>0</v>
      </c>
      <c r="K47" s="66">
        <v>94.43</v>
      </c>
      <c r="L47" s="67">
        <v>0</v>
      </c>
      <c r="M47" s="67">
        <v>0</v>
      </c>
      <c r="N47" s="67">
        <v>0</v>
      </c>
    </row>
    <row r="48" spans="1:14">
      <c r="A48" t="s">
        <v>1932</v>
      </c>
      <c r="B48" t="s">
        <v>1933</v>
      </c>
      <c r="C48" t="s">
        <v>99</v>
      </c>
      <c r="D48" t="s">
        <v>122</v>
      </c>
      <c r="E48" t="s">
        <v>1934</v>
      </c>
      <c r="F48" t="s">
        <v>128</v>
      </c>
      <c r="G48" t="s">
        <v>101</v>
      </c>
      <c r="H48" s="66">
        <v>76703</v>
      </c>
      <c r="I48" s="66">
        <v>90000</v>
      </c>
      <c r="J48" s="66">
        <v>0</v>
      </c>
      <c r="K48" s="66">
        <v>69032.7</v>
      </c>
      <c r="L48" s="67">
        <v>1E-3</v>
      </c>
      <c r="M48" s="67">
        <v>1.3100000000000001E-2</v>
      </c>
      <c r="N48" s="67">
        <v>2.8999999999999998E-3</v>
      </c>
    </row>
    <row r="49" spans="1:14">
      <c r="A49" t="s">
        <v>1935</v>
      </c>
      <c r="B49" t="s">
        <v>1936</v>
      </c>
      <c r="C49" t="s">
        <v>99</v>
      </c>
      <c r="D49" t="s">
        <v>122</v>
      </c>
      <c r="E49" t="s">
        <v>627</v>
      </c>
      <c r="F49" t="s">
        <v>131</v>
      </c>
      <c r="G49" t="s">
        <v>101</v>
      </c>
      <c r="H49" s="66">
        <v>6853289</v>
      </c>
      <c r="I49" s="66">
        <v>380.9</v>
      </c>
      <c r="J49" s="66">
        <v>0</v>
      </c>
      <c r="K49" s="66">
        <v>26104.177801000002</v>
      </c>
      <c r="L49" s="67">
        <v>2.5000000000000001E-3</v>
      </c>
      <c r="M49" s="67">
        <v>5.0000000000000001E-3</v>
      </c>
      <c r="N49" s="67">
        <v>1.1000000000000001E-3</v>
      </c>
    </row>
    <row r="50" spans="1:14">
      <c r="A50" s="68" t="s">
        <v>1937</v>
      </c>
      <c r="D50" s="14"/>
      <c r="E50" s="14"/>
      <c r="F50" s="14"/>
      <c r="H50" s="70">
        <v>44829942.480000004</v>
      </c>
      <c r="J50" s="70">
        <v>2162.7274200000002</v>
      </c>
      <c r="K50" s="70">
        <v>850930.28628206532</v>
      </c>
      <c r="M50" s="69">
        <v>0.1618</v>
      </c>
      <c r="N50" s="69">
        <v>3.6299999999999999E-2</v>
      </c>
    </row>
    <row r="51" spans="1:14">
      <c r="A51" t="s">
        <v>1938</v>
      </c>
      <c r="B51" t="s">
        <v>1939</v>
      </c>
      <c r="C51" t="s">
        <v>99</v>
      </c>
      <c r="D51" t="s">
        <v>122</v>
      </c>
      <c r="E51" t="s">
        <v>1138</v>
      </c>
      <c r="F51" t="s">
        <v>100</v>
      </c>
      <c r="G51" t="s">
        <v>101</v>
      </c>
      <c r="H51" s="66">
        <v>584</v>
      </c>
      <c r="I51" s="66">
        <v>16100</v>
      </c>
      <c r="J51" s="66">
        <v>0</v>
      </c>
      <c r="K51" s="79">
        <v>94.024000000000001</v>
      </c>
      <c r="L51" s="67">
        <v>0</v>
      </c>
      <c r="M51" s="67">
        <v>0</v>
      </c>
      <c r="N51" s="67">
        <v>0</v>
      </c>
    </row>
    <row r="52" spans="1:14">
      <c r="A52" t="s">
        <v>1940</v>
      </c>
      <c r="B52" t="s">
        <v>1941</v>
      </c>
      <c r="C52" t="s">
        <v>99</v>
      </c>
      <c r="D52" t="s">
        <v>122</v>
      </c>
      <c r="E52" t="s">
        <v>1942</v>
      </c>
      <c r="F52" t="s">
        <v>1943</v>
      </c>
      <c r="G52" t="s">
        <v>101</v>
      </c>
      <c r="H52" s="66">
        <v>70095</v>
      </c>
      <c r="I52" s="66">
        <v>3305</v>
      </c>
      <c r="J52" s="66">
        <v>0</v>
      </c>
      <c r="K52" s="79">
        <v>2316.6397499999998</v>
      </c>
      <c r="L52" s="67">
        <v>2.3999999999999998E-3</v>
      </c>
      <c r="M52" s="67">
        <v>4.0000000000000002E-4</v>
      </c>
      <c r="N52" s="67">
        <v>1E-4</v>
      </c>
    </row>
    <row r="53" spans="1:14">
      <c r="A53" t="s">
        <v>1944</v>
      </c>
      <c r="B53" t="s">
        <v>1945</v>
      </c>
      <c r="C53" t="s">
        <v>99</v>
      </c>
      <c r="D53" t="s">
        <v>122</v>
      </c>
      <c r="E53" t="s">
        <v>1377</v>
      </c>
      <c r="F53" t="s">
        <v>481</v>
      </c>
      <c r="G53" t="s">
        <v>101</v>
      </c>
      <c r="H53" s="66">
        <v>1208925</v>
      </c>
      <c r="I53" s="66">
        <v>73.099999999999994</v>
      </c>
      <c r="J53" s="66">
        <v>0</v>
      </c>
      <c r="K53" s="79">
        <v>883.72417499999995</v>
      </c>
      <c r="L53" s="67">
        <v>4.0000000000000002E-4</v>
      </c>
      <c r="M53" s="67">
        <v>2.0000000000000001E-4</v>
      </c>
      <c r="N53" s="67">
        <v>0</v>
      </c>
    </row>
    <row r="54" spans="1:14">
      <c r="A54" t="s">
        <v>1946</v>
      </c>
      <c r="B54" t="s">
        <v>1947</v>
      </c>
      <c r="C54" t="s">
        <v>99</v>
      </c>
      <c r="D54" t="s">
        <v>122</v>
      </c>
      <c r="E54" t="s">
        <v>747</v>
      </c>
      <c r="F54" t="s">
        <v>481</v>
      </c>
      <c r="G54" t="s">
        <v>101</v>
      </c>
      <c r="H54" s="66">
        <v>4759315</v>
      </c>
      <c r="I54" s="66">
        <v>95.2</v>
      </c>
      <c r="J54" s="66">
        <v>0</v>
      </c>
      <c r="K54" s="79">
        <v>4530.8678799999998</v>
      </c>
      <c r="L54" s="67">
        <v>3.8E-3</v>
      </c>
      <c r="M54" s="67">
        <v>8.9999999999999998E-4</v>
      </c>
      <c r="N54" s="67">
        <v>2.0000000000000001E-4</v>
      </c>
    </row>
    <row r="55" spans="1:14">
      <c r="A55" t="s">
        <v>1948</v>
      </c>
      <c r="B55" t="s">
        <v>1949</v>
      </c>
      <c r="C55" t="s">
        <v>99</v>
      </c>
      <c r="D55" t="s">
        <v>122</v>
      </c>
      <c r="E55" t="s">
        <v>721</v>
      </c>
      <c r="F55" t="s">
        <v>481</v>
      </c>
      <c r="G55" t="s">
        <v>101</v>
      </c>
      <c r="H55" s="66">
        <v>29650</v>
      </c>
      <c r="I55" s="66">
        <v>35100</v>
      </c>
      <c r="J55" s="66">
        <v>0</v>
      </c>
      <c r="K55" s="79">
        <v>10407.15</v>
      </c>
      <c r="L55" s="67">
        <v>2.3E-3</v>
      </c>
      <c r="M55" s="67">
        <v>2E-3</v>
      </c>
      <c r="N55" s="67">
        <v>4.0000000000000002E-4</v>
      </c>
    </row>
    <row r="56" spans="1:14">
      <c r="A56" t="s">
        <v>1950</v>
      </c>
      <c r="B56" t="s">
        <v>1951</v>
      </c>
      <c r="C56" t="s">
        <v>99</v>
      </c>
      <c r="D56" t="s">
        <v>122</v>
      </c>
      <c r="E56" t="s">
        <v>1450</v>
      </c>
      <c r="F56" t="s">
        <v>854</v>
      </c>
      <c r="G56" t="s">
        <v>101</v>
      </c>
      <c r="H56" s="66">
        <v>57579</v>
      </c>
      <c r="I56" s="66">
        <v>8336</v>
      </c>
      <c r="J56" s="66">
        <v>0</v>
      </c>
      <c r="K56" s="79">
        <v>4799.7854399999997</v>
      </c>
      <c r="L56" s="67">
        <v>4.4000000000000003E-3</v>
      </c>
      <c r="M56" s="67">
        <v>8.9999999999999998E-4</v>
      </c>
      <c r="N56" s="67">
        <v>2.0000000000000001E-4</v>
      </c>
    </row>
    <row r="57" spans="1:14">
      <c r="A57" t="s">
        <v>1952</v>
      </c>
      <c r="B57" t="s">
        <v>1953</v>
      </c>
      <c r="C57" t="s">
        <v>99</v>
      </c>
      <c r="D57" t="s">
        <v>122</v>
      </c>
      <c r="E57" t="s">
        <v>1360</v>
      </c>
      <c r="F57" t="s">
        <v>854</v>
      </c>
      <c r="G57" t="s">
        <v>101</v>
      </c>
      <c r="H57" s="66">
        <v>7972083</v>
      </c>
      <c r="I57" s="66">
        <v>701.7</v>
      </c>
      <c r="J57" s="66">
        <v>0</v>
      </c>
      <c r="K57" s="79">
        <v>55940.106411000001</v>
      </c>
      <c r="L57" s="67">
        <v>8.6999999999999994E-3</v>
      </c>
      <c r="M57" s="67">
        <v>1.06E-2</v>
      </c>
      <c r="N57" s="67">
        <v>2.3999999999999998E-3</v>
      </c>
    </row>
    <row r="58" spans="1:14">
      <c r="A58" t="s">
        <v>1954</v>
      </c>
      <c r="B58" t="s">
        <v>1955</v>
      </c>
      <c r="C58" t="s">
        <v>99</v>
      </c>
      <c r="D58" t="s">
        <v>122</v>
      </c>
      <c r="E58" t="s">
        <v>853</v>
      </c>
      <c r="F58" t="s">
        <v>854</v>
      </c>
      <c r="G58" t="s">
        <v>101</v>
      </c>
      <c r="H58" s="66">
        <v>44487</v>
      </c>
      <c r="I58" s="66">
        <v>1179</v>
      </c>
      <c r="J58" s="66">
        <v>0</v>
      </c>
      <c r="K58" s="79">
        <v>524.50172999999995</v>
      </c>
      <c r="L58" s="67">
        <v>2.9999999999999997E-4</v>
      </c>
      <c r="M58" s="67">
        <v>1E-4</v>
      </c>
      <c r="N58" s="67">
        <v>0</v>
      </c>
    </row>
    <row r="59" spans="1:14">
      <c r="A59" t="s">
        <v>1956</v>
      </c>
      <c r="B59" t="s">
        <v>1957</v>
      </c>
      <c r="C59" t="s">
        <v>99</v>
      </c>
      <c r="D59" t="s">
        <v>122</v>
      </c>
      <c r="E59" t="s">
        <v>1958</v>
      </c>
      <c r="F59" t="s">
        <v>854</v>
      </c>
      <c r="G59" t="s">
        <v>101</v>
      </c>
      <c r="H59" s="66">
        <v>46256</v>
      </c>
      <c r="I59" s="66">
        <v>1001</v>
      </c>
      <c r="J59" s="66">
        <v>0</v>
      </c>
      <c r="K59" s="79">
        <v>463.02256</v>
      </c>
      <c r="L59" s="67">
        <v>5.9999999999999995E-4</v>
      </c>
      <c r="M59" s="67">
        <v>1E-4</v>
      </c>
      <c r="N59" s="67">
        <v>0</v>
      </c>
    </row>
    <row r="60" spans="1:14">
      <c r="A60" t="s">
        <v>1959</v>
      </c>
      <c r="B60" t="s">
        <v>1960</v>
      </c>
      <c r="C60" t="s">
        <v>99</v>
      </c>
      <c r="D60" t="s">
        <v>122</v>
      </c>
      <c r="E60" t="s">
        <v>887</v>
      </c>
      <c r="F60" t="s">
        <v>854</v>
      </c>
      <c r="G60" t="s">
        <v>101</v>
      </c>
      <c r="H60" s="66">
        <v>47652</v>
      </c>
      <c r="I60" s="66">
        <v>7459</v>
      </c>
      <c r="J60" s="66">
        <v>0</v>
      </c>
      <c r="K60" s="79">
        <v>3554.3626800000002</v>
      </c>
      <c r="L60" s="67">
        <v>1.8E-3</v>
      </c>
      <c r="M60" s="67">
        <v>6.9999999999999999E-4</v>
      </c>
      <c r="N60" s="67">
        <v>2.0000000000000001E-4</v>
      </c>
    </row>
    <row r="61" spans="1:14">
      <c r="A61" t="s">
        <v>1961</v>
      </c>
      <c r="B61" t="s">
        <v>1962</v>
      </c>
      <c r="C61" t="s">
        <v>99</v>
      </c>
      <c r="D61" t="s">
        <v>122</v>
      </c>
      <c r="E61" t="s">
        <v>798</v>
      </c>
      <c r="F61" t="s">
        <v>799</v>
      </c>
      <c r="G61" t="s">
        <v>101</v>
      </c>
      <c r="H61" s="66">
        <v>8</v>
      </c>
      <c r="I61" s="66">
        <v>72910</v>
      </c>
      <c r="J61" s="66">
        <v>0</v>
      </c>
      <c r="K61" s="79">
        <v>5.8327999999999998</v>
      </c>
      <c r="L61" s="67">
        <v>0</v>
      </c>
      <c r="M61" s="67">
        <v>0</v>
      </c>
      <c r="N61" s="67">
        <v>0</v>
      </c>
    </row>
    <row r="62" spans="1:14">
      <c r="A62" t="s">
        <v>1963</v>
      </c>
      <c r="B62" t="s">
        <v>1964</v>
      </c>
      <c r="C62" t="s">
        <v>99</v>
      </c>
      <c r="D62" t="s">
        <v>122</v>
      </c>
      <c r="E62" t="s">
        <v>1965</v>
      </c>
      <c r="F62" t="s">
        <v>1966</v>
      </c>
      <c r="G62" t="s">
        <v>101</v>
      </c>
      <c r="H62" s="66">
        <v>3564</v>
      </c>
      <c r="I62" s="66">
        <v>144.1</v>
      </c>
      <c r="J62" s="66">
        <v>0</v>
      </c>
      <c r="K62" s="79">
        <v>5.1357239999999997</v>
      </c>
      <c r="L62" s="67">
        <v>0</v>
      </c>
      <c r="M62" s="67">
        <v>0</v>
      </c>
      <c r="N62" s="67">
        <v>0</v>
      </c>
    </row>
    <row r="63" spans="1:14">
      <c r="A63" t="s">
        <v>1967</v>
      </c>
      <c r="B63" t="s">
        <v>1968</v>
      </c>
      <c r="C63" t="s">
        <v>99</v>
      </c>
      <c r="D63" t="s">
        <v>122</v>
      </c>
      <c r="E63" t="s">
        <v>1969</v>
      </c>
      <c r="F63" t="s">
        <v>1966</v>
      </c>
      <c r="G63" t="s">
        <v>101</v>
      </c>
      <c r="H63" s="66">
        <v>617</v>
      </c>
      <c r="I63" s="66">
        <v>1945</v>
      </c>
      <c r="J63" s="66">
        <v>0</v>
      </c>
      <c r="K63" s="79">
        <v>12.00065</v>
      </c>
      <c r="L63" s="67">
        <v>0</v>
      </c>
      <c r="M63" s="67">
        <v>0</v>
      </c>
      <c r="N63" s="67">
        <v>0</v>
      </c>
    </row>
    <row r="64" spans="1:14">
      <c r="A64" t="s">
        <v>1970</v>
      </c>
      <c r="B64" t="s">
        <v>1971</v>
      </c>
      <c r="C64" t="s">
        <v>99</v>
      </c>
      <c r="D64" t="s">
        <v>122</v>
      </c>
      <c r="E64" t="s">
        <v>1972</v>
      </c>
      <c r="F64" t="s">
        <v>562</v>
      </c>
      <c r="G64" t="s">
        <v>101</v>
      </c>
      <c r="H64" s="66">
        <v>40925</v>
      </c>
      <c r="I64" s="66">
        <v>11350</v>
      </c>
      <c r="J64" s="66">
        <v>0</v>
      </c>
      <c r="K64" s="79">
        <v>4644.9875000000002</v>
      </c>
      <c r="L64" s="67">
        <v>2.8E-3</v>
      </c>
      <c r="M64" s="67">
        <v>8.9999999999999998E-4</v>
      </c>
      <c r="N64" s="67">
        <v>2.0000000000000001E-4</v>
      </c>
    </row>
    <row r="65" spans="1:14">
      <c r="A65" t="s">
        <v>1973</v>
      </c>
      <c r="B65" t="s">
        <v>1974</v>
      </c>
      <c r="C65" t="s">
        <v>99</v>
      </c>
      <c r="D65" t="s">
        <v>122</v>
      </c>
      <c r="E65" t="s">
        <v>1975</v>
      </c>
      <c r="F65" t="s">
        <v>562</v>
      </c>
      <c r="G65" t="s">
        <v>101</v>
      </c>
      <c r="H65" s="66">
        <v>419940</v>
      </c>
      <c r="I65" s="66">
        <v>6900</v>
      </c>
      <c r="J65" s="66">
        <v>0</v>
      </c>
      <c r="K65" s="79">
        <v>28975.86</v>
      </c>
      <c r="L65" s="67">
        <v>6.1999999999999998E-3</v>
      </c>
      <c r="M65" s="67">
        <v>5.4999999999999997E-3</v>
      </c>
      <c r="N65" s="67">
        <v>1.1999999999999999E-3</v>
      </c>
    </row>
    <row r="66" spans="1:14">
      <c r="A66" t="s">
        <v>1976</v>
      </c>
      <c r="B66" t="s">
        <v>1977</v>
      </c>
      <c r="C66" t="s">
        <v>99</v>
      </c>
      <c r="D66" t="s">
        <v>122</v>
      </c>
      <c r="E66" t="s">
        <v>1978</v>
      </c>
      <c r="F66" t="s">
        <v>562</v>
      </c>
      <c r="G66" t="s">
        <v>101</v>
      </c>
      <c r="H66" s="66">
        <v>2615002</v>
      </c>
      <c r="I66" s="66">
        <v>474</v>
      </c>
      <c r="J66" s="66">
        <v>0</v>
      </c>
      <c r="K66" s="79">
        <v>12395.109479999999</v>
      </c>
      <c r="L66" s="67">
        <v>2.5000000000000001E-3</v>
      </c>
      <c r="M66" s="67">
        <v>2.3999999999999998E-3</v>
      </c>
      <c r="N66" s="67">
        <v>5.0000000000000001E-4</v>
      </c>
    </row>
    <row r="67" spans="1:14">
      <c r="A67" t="s">
        <v>1979</v>
      </c>
      <c r="B67" t="s">
        <v>1980</v>
      </c>
      <c r="C67" t="s">
        <v>99</v>
      </c>
      <c r="D67" t="s">
        <v>122</v>
      </c>
      <c r="E67" t="s">
        <v>989</v>
      </c>
      <c r="F67" t="s">
        <v>562</v>
      </c>
      <c r="G67" t="s">
        <v>101</v>
      </c>
      <c r="H67" s="66">
        <v>51268</v>
      </c>
      <c r="I67" s="66">
        <v>6666</v>
      </c>
      <c r="J67" s="66">
        <v>0</v>
      </c>
      <c r="K67" s="79">
        <v>3417.5248799999999</v>
      </c>
      <c r="L67" s="67">
        <v>8.0000000000000004E-4</v>
      </c>
      <c r="M67" s="67">
        <v>5.9999999999999995E-4</v>
      </c>
      <c r="N67" s="67">
        <v>1E-4</v>
      </c>
    </row>
    <row r="68" spans="1:14">
      <c r="A68" t="s">
        <v>1981</v>
      </c>
      <c r="B68" t="s">
        <v>1982</v>
      </c>
      <c r="C68" t="s">
        <v>99</v>
      </c>
      <c r="D68" t="s">
        <v>122</v>
      </c>
      <c r="E68" t="s">
        <v>1983</v>
      </c>
      <c r="F68" t="s">
        <v>943</v>
      </c>
      <c r="G68" t="s">
        <v>101</v>
      </c>
      <c r="H68" s="66">
        <v>361</v>
      </c>
      <c r="I68" s="66">
        <v>3410</v>
      </c>
      <c r="J68" s="66">
        <v>0</v>
      </c>
      <c r="K68" s="79">
        <v>12.3101</v>
      </c>
      <c r="L68" s="67">
        <v>0</v>
      </c>
      <c r="M68" s="67">
        <v>0</v>
      </c>
      <c r="N68" s="67">
        <v>0</v>
      </c>
    </row>
    <row r="69" spans="1:14">
      <c r="A69" t="s">
        <v>1984</v>
      </c>
      <c r="B69" t="s">
        <v>1985</v>
      </c>
      <c r="C69" t="s">
        <v>99</v>
      </c>
      <c r="D69" t="s">
        <v>122</v>
      </c>
      <c r="E69" t="s">
        <v>1221</v>
      </c>
      <c r="F69" t="s">
        <v>808</v>
      </c>
      <c r="G69" t="s">
        <v>101</v>
      </c>
      <c r="H69" s="66">
        <v>230408</v>
      </c>
      <c r="I69" s="66">
        <v>1380</v>
      </c>
      <c r="J69" s="66">
        <v>0</v>
      </c>
      <c r="K69" s="79">
        <v>3179.6304</v>
      </c>
      <c r="L69" s="67">
        <v>1.1000000000000001E-3</v>
      </c>
      <c r="M69" s="67">
        <v>5.9999999999999995E-4</v>
      </c>
      <c r="N69" s="67">
        <v>1E-4</v>
      </c>
    </row>
    <row r="70" spans="1:14">
      <c r="A70" t="s">
        <v>1986</v>
      </c>
      <c r="B70" t="s">
        <v>1987</v>
      </c>
      <c r="C70" t="s">
        <v>99</v>
      </c>
      <c r="D70" t="s">
        <v>122</v>
      </c>
      <c r="E70" t="s">
        <v>1259</v>
      </c>
      <c r="F70" t="s">
        <v>808</v>
      </c>
      <c r="G70" t="s">
        <v>101</v>
      </c>
      <c r="H70" s="66">
        <v>115352</v>
      </c>
      <c r="I70" s="66">
        <v>17140</v>
      </c>
      <c r="J70" s="66">
        <v>0</v>
      </c>
      <c r="K70" s="79">
        <v>19771.3328</v>
      </c>
      <c r="L70" s="67">
        <v>9.1000000000000004E-3</v>
      </c>
      <c r="M70" s="67">
        <v>3.8E-3</v>
      </c>
      <c r="N70" s="67">
        <v>8.0000000000000004E-4</v>
      </c>
    </row>
    <row r="71" spans="1:14">
      <c r="A71" t="s">
        <v>1988</v>
      </c>
      <c r="B71" t="s">
        <v>1989</v>
      </c>
      <c r="C71" t="s">
        <v>99</v>
      </c>
      <c r="D71" t="s">
        <v>122</v>
      </c>
      <c r="E71" t="s">
        <v>1143</v>
      </c>
      <c r="F71" t="s">
        <v>808</v>
      </c>
      <c r="G71" t="s">
        <v>101</v>
      </c>
      <c r="H71" s="66">
        <v>72731</v>
      </c>
      <c r="I71" s="66">
        <v>23100</v>
      </c>
      <c r="J71" s="66">
        <v>0</v>
      </c>
      <c r="K71" s="79">
        <v>16800.861000000001</v>
      </c>
      <c r="L71" s="67">
        <v>3.8999999999999998E-3</v>
      </c>
      <c r="M71" s="67">
        <v>3.2000000000000002E-3</v>
      </c>
      <c r="N71" s="67">
        <v>6.9999999999999999E-4</v>
      </c>
    </row>
    <row r="72" spans="1:14">
      <c r="A72" t="s">
        <v>1990</v>
      </c>
      <c r="B72" t="s">
        <v>1991</v>
      </c>
      <c r="C72" t="s">
        <v>99</v>
      </c>
      <c r="D72" t="s">
        <v>122</v>
      </c>
      <c r="E72" t="s">
        <v>1992</v>
      </c>
      <c r="F72" t="s">
        <v>808</v>
      </c>
      <c r="G72" t="s">
        <v>101</v>
      </c>
      <c r="H72" s="66">
        <v>69345</v>
      </c>
      <c r="I72" s="66">
        <v>7021</v>
      </c>
      <c r="J72" s="66">
        <v>0</v>
      </c>
      <c r="K72" s="79">
        <v>4868.71245</v>
      </c>
      <c r="L72" s="67">
        <v>2.2000000000000001E-3</v>
      </c>
      <c r="M72" s="67">
        <v>8.9999999999999998E-4</v>
      </c>
      <c r="N72" s="67">
        <v>2.0000000000000001E-4</v>
      </c>
    </row>
    <row r="73" spans="1:14">
      <c r="A73" t="s">
        <v>1993</v>
      </c>
      <c r="B73" t="s">
        <v>1994</v>
      </c>
      <c r="C73" t="s">
        <v>99</v>
      </c>
      <c r="D73" t="s">
        <v>122</v>
      </c>
      <c r="E73" t="s">
        <v>1564</v>
      </c>
      <c r="F73" t="s">
        <v>808</v>
      </c>
      <c r="G73" t="s">
        <v>101</v>
      </c>
      <c r="H73" s="66">
        <v>120734</v>
      </c>
      <c r="I73" s="66">
        <v>1399</v>
      </c>
      <c r="J73" s="66">
        <v>0</v>
      </c>
      <c r="K73" s="79">
        <v>1689.0686599999999</v>
      </c>
      <c r="L73" s="67">
        <v>4.0000000000000002E-4</v>
      </c>
      <c r="M73" s="67">
        <v>2.9999999999999997E-4</v>
      </c>
      <c r="N73" s="67">
        <v>1E-4</v>
      </c>
    </row>
    <row r="74" spans="1:14">
      <c r="A74" t="s">
        <v>1995</v>
      </c>
      <c r="B74" t="s">
        <v>1996</v>
      </c>
      <c r="C74" t="s">
        <v>99</v>
      </c>
      <c r="D74" t="s">
        <v>122</v>
      </c>
      <c r="E74" t="s">
        <v>1997</v>
      </c>
      <c r="F74" t="s">
        <v>410</v>
      </c>
      <c r="G74" t="s">
        <v>101</v>
      </c>
      <c r="H74" s="66">
        <v>130252</v>
      </c>
      <c r="I74" s="66">
        <v>13630</v>
      </c>
      <c r="J74" s="66">
        <v>0</v>
      </c>
      <c r="K74" s="79">
        <v>17753.347600000001</v>
      </c>
      <c r="L74" s="67">
        <v>3.7000000000000002E-3</v>
      </c>
      <c r="M74" s="67">
        <v>3.3999999999999998E-3</v>
      </c>
      <c r="N74" s="67">
        <v>8.0000000000000004E-4</v>
      </c>
    </row>
    <row r="75" spans="1:14">
      <c r="A75" t="s">
        <v>1998</v>
      </c>
      <c r="B75" t="s">
        <v>1999</v>
      </c>
      <c r="C75" t="s">
        <v>99</v>
      </c>
      <c r="D75" t="s">
        <v>122</v>
      </c>
      <c r="E75" t="s">
        <v>1124</v>
      </c>
      <c r="F75" t="s">
        <v>848</v>
      </c>
      <c r="G75" t="s">
        <v>101</v>
      </c>
      <c r="H75" s="66">
        <v>86209</v>
      </c>
      <c r="I75" s="66">
        <v>19980</v>
      </c>
      <c r="J75" s="66">
        <v>52.823770000000003</v>
      </c>
      <c r="K75" s="79">
        <v>17277.381969999999</v>
      </c>
      <c r="L75" s="67">
        <v>2.5000000000000001E-3</v>
      </c>
      <c r="M75" s="67">
        <v>3.3E-3</v>
      </c>
      <c r="N75" s="67">
        <v>6.9999999999999999E-4</v>
      </c>
    </row>
    <row r="76" spans="1:14">
      <c r="A76" t="s">
        <v>2000</v>
      </c>
      <c r="B76" t="s">
        <v>2001</v>
      </c>
      <c r="C76" t="s">
        <v>99</v>
      </c>
      <c r="D76" t="s">
        <v>122</v>
      </c>
      <c r="E76" t="s">
        <v>957</v>
      </c>
      <c r="F76" t="s">
        <v>848</v>
      </c>
      <c r="G76" t="s">
        <v>101</v>
      </c>
      <c r="H76" s="66">
        <v>160</v>
      </c>
      <c r="I76" s="66">
        <v>9094</v>
      </c>
      <c r="J76" s="66">
        <v>0</v>
      </c>
      <c r="K76" s="79">
        <v>14.5504</v>
      </c>
      <c r="L76" s="67">
        <v>0</v>
      </c>
      <c r="M76" s="67">
        <v>0</v>
      </c>
      <c r="N76" s="67">
        <v>0</v>
      </c>
    </row>
    <row r="77" spans="1:14">
      <c r="A77" t="s">
        <v>2002</v>
      </c>
      <c r="B77" t="s">
        <v>2003</v>
      </c>
      <c r="C77" t="s">
        <v>99</v>
      </c>
      <c r="D77" t="s">
        <v>122</v>
      </c>
      <c r="E77" t="s">
        <v>2004</v>
      </c>
      <c r="F77" t="s">
        <v>848</v>
      </c>
      <c r="G77" t="s">
        <v>101</v>
      </c>
      <c r="H77" s="66">
        <v>41728</v>
      </c>
      <c r="I77" s="66">
        <v>7389</v>
      </c>
      <c r="J77" s="66">
        <v>0</v>
      </c>
      <c r="K77" s="79">
        <v>3083.2819199999999</v>
      </c>
      <c r="L77" s="67">
        <v>1.6999999999999999E-3</v>
      </c>
      <c r="M77" s="67">
        <v>5.9999999999999995E-4</v>
      </c>
      <c r="N77" s="67">
        <v>1E-4</v>
      </c>
    </row>
    <row r="78" spans="1:14">
      <c r="A78" t="s">
        <v>2005</v>
      </c>
      <c r="B78" t="s">
        <v>2006</v>
      </c>
      <c r="C78" t="s">
        <v>99</v>
      </c>
      <c r="D78" t="s">
        <v>122</v>
      </c>
      <c r="E78" t="s">
        <v>2007</v>
      </c>
      <c r="F78" t="s">
        <v>848</v>
      </c>
      <c r="G78" t="s">
        <v>101</v>
      </c>
      <c r="H78" s="66">
        <v>12825</v>
      </c>
      <c r="I78" s="66">
        <v>35700</v>
      </c>
      <c r="J78" s="66">
        <v>0</v>
      </c>
      <c r="K78" s="79">
        <v>4578.5249999999996</v>
      </c>
      <c r="L78" s="67">
        <v>1.6999999999999999E-3</v>
      </c>
      <c r="M78" s="67">
        <v>8.9999999999999998E-4</v>
      </c>
      <c r="N78" s="67">
        <v>2.0000000000000001E-4</v>
      </c>
    </row>
    <row r="79" spans="1:14">
      <c r="A79" t="s">
        <v>2008</v>
      </c>
      <c r="B79" t="s">
        <v>2009</v>
      </c>
      <c r="C79" t="s">
        <v>99</v>
      </c>
      <c r="D79" t="s">
        <v>122</v>
      </c>
      <c r="E79" t="s">
        <v>2010</v>
      </c>
      <c r="F79" t="s">
        <v>848</v>
      </c>
      <c r="G79" t="s">
        <v>101</v>
      </c>
      <c r="H79" s="66">
        <v>109595</v>
      </c>
      <c r="I79" s="66">
        <v>13370</v>
      </c>
      <c r="J79" s="66">
        <v>0</v>
      </c>
      <c r="K79" s="79">
        <v>14652.851500000001</v>
      </c>
      <c r="L79" s="67">
        <v>2E-3</v>
      </c>
      <c r="M79" s="67">
        <v>2.8E-3</v>
      </c>
      <c r="N79" s="67">
        <v>5.9999999999999995E-4</v>
      </c>
    </row>
    <row r="80" spans="1:14">
      <c r="A80" t="s">
        <v>2011</v>
      </c>
      <c r="B80" t="s">
        <v>2012</v>
      </c>
      <c r="C80" t="s">
        <v>99</v>
      </c>
      <c r="D80" t="s">
        <v>122</v>
      </c>
      <c r="E80" t="s">
        <v>2013</v>
      </c>
      <c r="F80" t="s">
        <v>2014</v>
      </c>
      <c r="G80" t="s">
        <v>101</v>
      </c>
      <c r="H80" s="66">
        <v>2594</v>
      </c>
      <c r="I80" s="66">
        <v>386.2</v>
      </c>
      <c r="J80" s="66">
        <v>0</v>
      </c>
      <c r="K80" s="79">
        <v>10.018027999999999</v>
      </c>
      <c r="L80" s="67">
        <v>0</v>
      </c>
      <c r="M80" s="67">
        <v>0</v>
      </c>
      <c r="N80" s="67">
        <v>0</v>
      </c>
    </row>
    <row r="81" spans="1:14">
      <c r="A81" t="s">
        <v>2015</v>
      </c>
      <c r="B81" t="s">
        <v>2016</v>
      </c>
      <c r="C81" t="s">
        <v>99</v>
      </c>
      <c r="D81" t="s">
        <v>122</v>
      </c>
      <c r="E81" t="s">
        <v>1838</v>
      </c>
      <c r="F81" t="s">
        <v>979</v>
      </c>
      <c r="G81" t="s">
        <v>101</v>
      </c>
      <c r="H81" s="66">
        <v>1043</v>
      </c>
      <c r="I81" s="66">
        <v>3786</v>
      </c>
      <c r="J81" s="66">
        <v>0</v>
      </c>
      <c r="K81" s="79">
        <v>39.48798</v>
      </c>
      <c r="L81" s="67">
        <v>0</v>
      </c>
      <c r="M81" s="67">
        <v>0</v>
      </c>
      <c r="N81" s="67">
        <v>0</v>
      </c>
    </row>
    <row r="82" spans="1:14">
      <c r="A82" t="s">
        <v>2017</v>
      </c>
      <c r="B82" t="s">
        <v>2018</v>
      </c>
      <c r="C82" t="s">
        <v>99</v>
      </c>
      <c r="D82" t="s">
        <v>122</v>
      </c>
      <c r="E82" t="s">
        <v>1527</v>
      </c>
      <c r="F82" t="s">
        <v>979</v>
      </c>
      <c r="G82" t="s">
        <v>101</v>
      </c>
      <c r="H82" s="66">
        <v>124549</v>
      </c>
      <c r="I82" s="66">
        <v>22850</v>
      </c>
      <c r="J82" s="66">
        <v>0</v>
      </c>
      <c r="K82" s="79">
        <v>28459.446499999998</v>
      </c>
      <c r="L82" s="67">
        <v>6.8999999999999999E-3</v>
      </c>
      <c r="M82" s="67">
        <v>5.4000000000000003E-3</v>
      </c>
      <c r="N82" s="67">
        <v>1.1999999999999999E-3</v>
      </c>
    </row>
    <row r="83" spans="1:14">
      <c r="A83" t="s">
        <v>2019</v>
      </c>
      <c r="B83" t="s">
        <v>2020</v>
      </c>
      <c r="C83" t="s">
        <v>99</v>
      </c>
      <c r="D83" t="s">
        <v>122</v>
      </c>
      <c r="E83" t="s">
        <v>1621</v>
      </c>
      <c r="F83" t="s">
        <v>979</v>
      </c>
      <c r="G83" t="s">
        <v>101</v>
      </c>
      <c r="H83" s="66">
        <v>2445664.83</v>
      </c>
      <c r="I83" s="66">
        <v>562.5</v>
      </c>
      <c r="J83" s="66">
        <v>0</v>
      </c>
      <c r="K83" s="79">
        <v>13756.86466875</v>
      </c>
      <c r="L83" s="67">
        <v>2.0999999999999999E-3</v>
      </c>
      <c r="M83" s="67">
        <v>2.5999999999999999E-3</v>
      </c>
      <c r="N83" s="67">
        <v>5.9999999999999995E-4</v>
      </c>
    </row>
    <row r="84" spans="1:14">
      <c r="A84" t="s">
        <v>2021</v>
      </c>
      <c r="B84" t="s">
        <v>2022</v>
      </c>
      <c r="C84" t="s">
        <v>99</v>
      </c>
      <c r="D84" t="s">
        <v>122</v>
      </c>
      <c r="E84" t="s">
        <v>978</v>
      </c>
      <c r="F84" t="s">
        <v>979</v>
      </c>
      <c r="G84" t="s">
        <v>101</v>
      </c>
      <c r="H84" s="66">
        <v>7702329.2999999998</v>
      </c>
      <c r="I84" s="66">
        <v>81.5</v>
      </c>
      <c r="J84" s="66">
        <v>0</v>
      </c>
      <c r="K84" s="79">
        <v>6277.3983795000004</v>
      </c>
      <c r="L84" s="67">
        <v>3.0000000000000001E-3</v>
      </c>
      <c r="M84" s="67">
        <v>1.1999999999999999E-3</v>
      </c>
      <c r="N84" s="67">
        <v>2.9999999999999997E-4</v>
      </c>
    </row>
    <row r="85" spans="1:14">
      <c r="A85" t="s">
        <v>2023</v>
      </c>
      <c r="B85" t="s">
        <v>2024</v>
      </c>
      <c r="C85" t="s">
        <v>99</v>
      </c>
      <c r="D85" t="s">
        <v>122</v>
      </c>
      <c r="E85" t="s">
        <v>993</v>
      </c>
      <c r="F85" t="s">
        <v>979</v>
      </c>
      <c r="G85" t="s">
        <v>101</v>
      </c>
      <c r="H85" s="66">
        <v>242</v>
      </c>
      <c r="I85" s="66">
        <v>1565</v>
      </c>
      <c r="J85" s="66">
        <v>0</v>
      </c>
      <c r="K85" s="79">
        <v>3.7873000000000001</v>
      </c>
      <c r="L85" s="67">
        <v>0</v>
      </c>
      <c r="M85" s="67">
        <v>0</v>
      </c>
      <c r="N85" s="67">
        <v>0</v>
      </c>
    </row>
    <row r="86" spans="1:14">
      <c r="A86" t="s">
        <v>2025</v>
      </c>
      <c r="B86" t="s">
        <v>2026</v>
      </c>
      <c r="C86" t="s">
        <v>99</v>
      </c>
      <c r="D86" t="s">
        <v>122</v>
      </c>
      <c r="E86" t="s">
        <v>2027</v>
      </c>
      <c r="F86" t="s">
        <v>979</v>
      </c>
      <c r="G86" t="s">
        <v>101</v>
      </c>
      <c r="H86" s="66">
        <v>821687</v>
      </c>
      <c r="I86" s="66">
        <v>141.69999999999999</v>
      </c>
      <c r="J86" s="66">
        <v>0</v>
      </c>
      <c r="K86" s="79">
        <v>1164.330479</v>
      </c>
      <c r="L86" s="67">
        <v>6.9999999999999999E-4</v>
      </c>
      <c r="M86" s="67">
        <v>2.0000000000000001E-4</v>
      </c>
      <c r="N86" s="67">
        <v>0</v>
      </c>
    </row>
    <row r="87" spans="1:14">
      <c r="A87" t="s">
        <v>2028</v>
      </c>
      <c r="B87" t="s">
        <v>2029</v>
      </c>
      <c r="C87" t="s">
        <v>99</v>
      </c>
      <c r="D87" t="s">
        <v>122</v>
      </c>
      <c r="E87" t="s">
        <v>2030</v>
      </c>
      <c r="F87" t="s">
        <v>619</v>
      </c>
      <c r="G87" t="s">
        <v>101</v>
      </c>
      <c r="H87" s="66">
        <v>24</v>
      </c>
      <c r="I87" s="66">
        <v>22780</v>
      </c>
      <c r="J87" s="66">
        <v>0</v>
      </c>
      <c r="K87" s="79">
        <v>5.4672000000000001</v>
      </c>
      <c r="L87" s="67">
        <v>0</v>
      </c>
      <c r="M87" s="67">
        <v>0</v>
      </c>
      <c r="N87" s="67">
        <v>0</v>
      </c>
    </row>
    <row r="88" spans="1:14">
      <c r="A88" t="s">
        <v>2031</v>
      </c>
      <c r="B88" t="s">
        <v>2032</v>
      </c>
      <c r="C88" t="s">
        <v>99</v>
      </c>
      <c r="D88" t="s">
        <v>122</v>
      </c>
      <c r="E88" t="s">
        <v>2033</v>
      </c>
      <c r="F88" t="s">
        <v>1054</v>
      </c>
      <c r="G88" t="s">
        <v>101</v>
      </c>
      <c r="H88" s="66">
        <v>74635</v>
      </c>
      <c r="I88" s="66">
        <v>13590</v>
      </c>
      <c r="J88" s="66">
        <v>0</v>
      </c>
      <c r="K88" s="79">
        <v>10142.896500000001</v>
      </c>
      <c r="L88" s="67">
        <v>1.6000000000000001E-3</v>
      </c>
      <c r="M88" s="67">
        <v>1.9E-3</v>
      </c>
      <c r="N88" s="67">
        <v>4.0000000000000002E-4</v>
      </c>
    </row>
    <row r="89" spans="1:14">
      <c r="A89" t="s">
        <v>2034</v>
      </c>
      <c r="B89" t="s">
        <v>2035</v>
      </c>
      <c r="C89" t="s">
        <v>99</v>
      </c>
      <c r="D89" t="s">
        <v>122</v>
      </c>
      <c r="E89" t="s">
        <v>2036</v>
      </c>
      <c r="F89" t="s">
        <v>937</v>
      </c>
      <c r="G89" t="s">
        <v>101</v>
      </c>
      <c r="H89" s="66">
        <v>14898</v>
      </c>
      <c r="I89" s="66">
        <v>9393</v>
      </c>
      <c r="J89" s="66">
        <v>0</v>
      </c>
      <c r="K89" s="79">
        <v>1399.36914</v>
      </c>
      <c r="L89" s="67">
        <v>1.1999999999999999E-3</v>
      </c>
      <c r="M89" s="67">
        <v>2.9999999999999997E-4</v>
      </c>
      <c r="N89" s="67">
        <v>1E-4</v>
      </c>
    </row>
    <row r="90" spans="1:14">
      <c r="A90" t="s">
        <v>2037</v>
      </c>
      <c r="B90" t="s">
        <v>2038</v>
      </c>
      <c r="C90" t="s">
        <v>99</v>
      </c>
      <c r="D90" t="s">
        <v>122</v>
      </c>
      <c r="E90" t="s">
        <v>1476</v>
      </c>
      <c r="F90" t="s">
        <v>1477</v>
      </c>
      <c r="G90" t="s">
        <v>101</v>
      </c>
      <c r="H90" s="66">
        <v>45633</v>
      </c>
      <c r="I90" s="66">
        <v>29080</v>
      </c>
      <c r="J90" s="66">
        <v>0</v>
      </c>
      <c r="K90" s="79">
        <v>13270.0764</v>
      </c>
      <c r="L90" s="67">
        <v>3.0000000000000001E-3</v>
      </c>
      <c r="M90" s="67">
        <v>2.5000000000000001E-3</v>
      </c>
      <c r="N90" s="67">
        <v>5.9999999999999995E-4</v>
      </c>
    </row>
    <row r="91" spans="1:14">
      <c r="A91" t="s">
        <v>2039</v>
      </c>
      <c r="B91" t="s">
        <v>2040</v>
      </c>
      <c r="C91" t="s">
        <v>99</v>
      </c>
      <c r="D91" t="s">
        <v>122</v>
      </c>
      <c r="E91" t="s">
        <v>2041</v>
      </c>
      <c r="F91" t="s">
        <v>663</v>
      </c>
      <c r="G91" t="s">
        <v>101</v>
      </c>
      <c r="H91" s="66">
        <v>103638</v>
      </c>
      <c r="I91" s="66">
        <v>5693</v>
      </c>
      <c r="J91" s="66">
        <v>0</v>
      </c>
      <c r="K91" s="79">
        <v>5900.1113400000004</v>
      </c>
      <c r="L91" s="67">
        <v>4.0000000000000001E-3</v>
      </c>
      <c r="M91" s="67">
        <v>1.1000000000000001E-3</v>
      </c>
      <c r="N91" s="67">
        <v>2.9999999999999997E-4</v>
      </c>
    </row>
    <row r="92" spans="1:14">
      <c r="A92" t="s">
        <v>2042</v>
      </c>
      <c r="B92" t="s">
        <v>2043</v>
      </c>
      <c r="C92" t="s">
        <v>99</v>
      </c>
      <c r="D92" t="s">
        <v>122</v>
      </c>
      <c r="E92" t="s">
        <v>2044</v>
      </c>
      <c r="F92" t="s">
        <v>663</v>
      </c>
      <c r="G92" t="s">
        <v>101</v>
      </c>
      <c r="H92" s="66">
        <v>832016</v>
      </c>
      <c r="I92" s="66">
        <v>4100</v>
      </c>
      <c r="J92" s="66">
        <v>1681.864</v>
      </c>
      <c r="K92" s="79">
        <v>35794.519999999997</v>
      </c>
      <c r="L92" s="67">
        <v>8.8999999999999999E-3</v>
      </c>
      <c r="M92" s="67">
        <v>6.7999999999999996E-3</v>
      </c>
      <c r="N92" s="67">
        <v>1.5E-3</v>
      </c>
    </row>
    <row r="93" spans="1:14">
      <c r="A93" t="s">
        <v>2045</v>
      </c>
      <c r="B93" t="s">
        <v>2046</v>
      </c>
      <c r="C93" t="s">
        <v>99</v>
      </c>
      <c r="D93" t="s">
        <v>122</v>
      </c>
      <c r="E93" t="s">
        <v>2047</v>
      </c>
      <c r="F93" t="s">
        <v>663</v>
      </c>
      <c r="G93" t="s">
        <v>101</v>
      </c>
      <c r="H93" s="66">
        <v>90737</v>
      </c>
      <c r="I93" s="66">
        <v>8675</v>
      </c>
      <c r="J93" s="66">
        <v>0</v>
      </c>
      <c r="K93" s="79">
        <v>7871.4347500000003</v>
      </c>
      <c r="L93" s="67">
        <v>4.3E-3</v>
      </c>
      <c r="M93" s="67">
        <v>1.5E-3</v>
      </c>
      <c r="N93" s="67">
        <v>2.9999999999999997E-4</v>
      </c>
    </row>
    <row r="94" spans="1:14">
      <c r="A94" t="s">
        <v>2048</v>
      </c>
      <c r="B94" t="s">
        <v>2049</v>
      </c>
      <c r="C94" t="s">
        <v>99</v>
      </c>
      <c r="D94" t="s">
        <v>122</v>
      </c>
      <c r="E94" t="s">
        <v>1207</v>
      </c>
      <c r="F94" t="s">
        <v>663</v>
      </c>
      <c r="G94" t="s">
        <v>101</v>
      </c>
      <c r="H94" s="66">
        <v>189196</v>
      </c>
      <c r="I94" s="66">
        <v>1723</v>
      </c>
      <c r="J94" s="66">
        <v>0</v>
      </c>
      <c r="K94" s="79">
        <v>3259.84708</v>
      </c>
      <c r="L94" s="67">
        <v>2.0999999999999999E-3</v>
      </c>
      <c r="M94" s="67">
        <v>5.9999999999999995E-4</v>
      </c>
      <c r="N94" s="67">
        <v>1E-4</v>
      </c>
    </row>
    <row r="95" spans="1:14">
      <c r="A95" t="s">
        <v>2050</v>
      </c>
      <c r="B95" t="s">
        <v>2051</v>
      </c>
      <c r="C95" t="s">
        <v>99</v>
      </c>
      <c r="D95" t="s">
        <v>122</v>
      </c>
      <c r="E95" t="s">
        <v>2052</v>
      </c>
      <c r="F95" t="s">
        <v>663</v>
      </c>
      <c r="G95" t="s">
        <v>101</v>
      </c>
      <c r="H95" s="66">
        <v>9236</v>
      </c>
      <c r="I95" s="66">
        <v>39230</v>
      </c>
      <c r="J95" s="66">
        <v>0</v>
      </c>
      <c r="K95" s="79">
        <v>3623.2828</v>
      </c>
      <c r="L95" s="67">
        <v>1.1000000000000001E-3</v>
      </c>
      <c r="M95" s="67">
        <v>6.9999999999999999E-4</v>
      </c>
      <c r="N95" s="67">
        <v>2.0000000000000001E-4</v>
      </c>
    </row>
    <row r="96" spans="1:14">
      <c r="A96" t="s">
        <v>2053</v>
      </c>
      <c r="B96" t="s">
        <v>2054</v>
      </c>
      <c r="C96" t="s">
        <v>99</v>
      </c>
      <c r="D96" t="s">
        <v>122</v>
      </c>
      <c r="E96" t="s">
        <v>2055</v>
      </c>
      <c r="F96" t="s">
        <v>1213</v>
      </c>
      <c r="G96" t="s">
        <v>101</v>
      </c>
      <c r="H96" s="66">
        <v>1396124</v>
      </c>
      <c r="I96" s="66">
        <v>1600</v>
      </c>
      <c r="J96" s="66">
        <v>73.421009999999995</v>
      </c>
      <c r="K96" s="79">
        <v>22411.405009999999</v>
      </c>
      <c r="L96" s="67">
        <v>1.12E-2</v>
      </c>
      <c r="M96" s="67">
        <v>4.3E-3</v>
      </c>
      <c r="N96" s="67">
        <v>1E-3</v>
      </c>
    </row>
    <row r="97" spans="1:14">
      <c r="A97" t="s">
        <v>2056</v>
      </c>
      <c r="B97" t="s">
        <v>2057</v>
      </c>
      <c r="C97" t="s">
        <v>99</v>
      </c>
      <c r="D97" t="s">
        <v>122</v>
      </c>
      <c r="E97" t="s">
        <v>2058</v>
      </c>
      <c r="F97" t="s">
        <v>557</v>
      </c>
      <c r="G97" t="s">
        <v>101</v>
      </c>
      <c r="H97" s="66">
        <v>636604</v>
      </c>
      <c r="I97" s="66">
        <v>4802</v>
      </c>
      <c r="J97" s="66">
        <v>0</v>
      </c>
      <c r="K97" s="79">
        <v>30569.72408</v>
      </c>
      <c r="L97" s="67">
        <v>1.11E-2</v>
      </c>
      <c r="M97" s="67">
        <v>5.7999999999999996E-3</v>
      </c>
      <c r="N97" s="67">
        <v>1.2999999999999999E-3</v>
      </c>
    </row>
    <row r="98" spans="1:14">
      <c r="A98" t="s">
        <v>2059</v>
      </c>
      <c r="B98" t="s">
        <v>2060</v>
      </c>
      <c r="C98" t="s">
        <v>99</v>
      </c>
      <c r="D98" t="s">
        <v>122</v>
      </c>
      <c r="E98" t="s">
        <v>2061</v>
      </c>
      <c r="F98" t="s">
        <v>557</v>
      </c>
      <c r="G98" t="s">
        <v>101</v>
      </c>
      <c r="H98" s="66">
        <v>44074</v>
      </c>
      <c r="I98" s="66">
        <v>9958</v>
      </c>
      <c r="J98" s="66">
        <v>0</v>
      </c>
      <c r="K98" s="79">
        <v>4388.8889200000003</v>
      </c>
      <c r="L98" s="67">
        <v>2.3999999999999998E-3</v>
      </c>
      <c r="M98" s="67">
        <v>8.0000000000000004E-4</v>
      </c>
      <c r="N98" s="67">
        <v>2.0000000000000001E-4</v>
      </c>
    </row>
    <row r="99" spans="1:14">
      <c r="A99" t="s">
        <v>2062</v>
      </c>
      <c r="B99" t="s">
        <v>2063</v>
      </c>
      <c r="C99" t="s">
        <v>99</v>
      </c>
      <c r="D99" t="s">
        <v>122</v>
      </c>
      <c r="E99" t="s">
        <v>2064</v>
      </c>
      <c r="F99" t="s">
        <v>557</v>
      </c>
      <c r="G99" t="s">
        <v>101</v>
      </c>
      <c r="H99" s="66">
        <v>8976</v>
      </c>
      <c r="I99" s="66">
        <v>34940</v>
      </c>
      <c r="J99" s="66">
        <v>0</v>
      </c>
      <c r="K99" s="79">
        <v>3136.2143999999998</v>
      </c>
      <c r="L99" s="67">
        <v>1.1999999999999999E-3</v>
      </c>
      <c r="M99" s="67">
        <v>5.9999999999999995E-4</v>
      </c>
      <c r="N99" s="67">
        <v>1E-4</v>
      </c>
    </row>
    <row r="100" spans="1:14">
      <c r="A100" t="s">
        <v>2065</v>
      </c>
      <c r="B100" t="s">
        <v>2066</v>
      </c>
      <c r="C100" t="s">
        <v>99</v>
      </c>
      <c r="D100" t="s">
        <v>122</v>
      </c>
      <c r="E100" t="s">
        <v>556</v>
      </c>
      <c r="F100" t="s">
        <v>557</v>
      </c>
      <c r="G100" t="s">
        <v>101</v>
      </c>
      <c r="H100" s="66">
        <v>642666.94999999995</v>
      </c>
      <c r="I100" s="66">
        <v>2286</v>
      </c>
      <c r="J100" s="66">
        <v>0</v>
      </c>
      <c r="K100" s="79">
        <v>14691.366477</v>
      </c>
      <c r="L100" s="67">
        <v>4.1999999999999997E-3</v>
      </c>
      <c r="M100" s="67">
        <v>2.8E-3</v>
      </c>
      <c r="N100" s="67">
        <v>5.9999999999999995E-4</v>
      </c>
    </row>
    <row r="101" spans="1:14">
      <c r="A101" t="s">
        <v>2067</v>
      </c>
      <c r="B101" t="s">
        <v>2068</v>
      </c>
      <c r="C101" t="s">
        <v>99</v>
      </c>
      <c r="D101" t="s">
        <v>122</v>
      </c>
      <c r="E101" t="s">
        <v>996</v>
      </c>
      <c r="F101" t="s">
        <v>557</v>
      </c>
      <c r="G101" t="s">
        <v>101</v>
      </c>
      <c r="H101" s="66">
        <v>478686</v>
      </c>
      <c r="I101" s="66">
        <v>5665</v>
      </c>
      <c r="J101" s="66">
        <v>0</v>
      </c>
      <c r="K101" s="79">
        <v>27117.561900000001</v>
      </c>
      <c r="L101" s="67">
        <v>6.4999999999999997E-3</v>
      </c>
      <c r="M101" s="67">
        <v>5.1999999999999998E-3</v>
      </c>
      <c r="N101" s="67">
        <v>1.1999999999999999E-3</v>
      </c>
    </row>
    <row r="102" spans="1:14">
      <c r="A102" t="s">
        <v>2069</v>
      </c>
      <c r="B102" t="s">
        <v>2070</v>
      </c>
      <c r="C102" t="s">
        <v>99</v>
      </c>
      <c r="D102" t="s">
        <v>122</v>
      </c>
      <c r="E102" t="s">
        <v>2071</v>
      </c>
      <c r="F102" t="s">
        <v>477</v>
      </c>
      <c r="G102" t="s">
        <v>101</v>
      </c>
      <c r="H102" s="66">
        <v>9498</v>
      </c>
      <c r="I102" s="66">
        <v>26630</v>
      </c>
      <c r="J102" s="66">
        <v>0</v>
      </c>
      <c r="K102" s="79">
        <v>2529.3173999999999</v>
      </c>
      <c r="L102" s="67">
        <v>8.9999999999999998E-4</v>
      </c>
      <c r="M102" s="67">
        <v>5.0000000000000001E-4</v>
      </c>
      <c r="N102" s="67">
        <v>1E-4</v>
      </c>
    </row>
    <row r="103" spans="1:14">
      <c r="A103" t="s">
        <v>2072</v>
      </c>
      <c r="B103" t="s">
        <v>2073</v>
      </c>
      <c r="C103" t="s">
        <v>99</v>
      </c>
      <c r="D103" t="s">
        <v>122</v>
      </c>
      <c r="E103" t="s">
        <v>821</v>
      </c>
      <c r="F103" t="s">
        <v>477</v>
      </c>
      <c r="G103" t="s">
        <v>101</v>
      </c>
      <c r="H103" s="66">
        <v>18182</v>
      </c>
      <c r="I103" s="66">
        <v>4000</v>
      </c>
      <c r="J103" s="66">
        <v>0</v>
      </c>
      <c r="K103" s="79">
        <v>727.28</v>
      </c>
      <c r="L103" s="67">
        <v>5.0000000000000001E-4</v>
      </c>
      <c r="M103" s="67">
        <v>1E-4</v>
      </c>
      <c r="N103" s="67">
        <v>0</v>
      </c>
    </row>
    <row r="104" spans="1:14">
      <c r="A104" t="s">
        <v>2074</v>
      </c>
      <c r="B104" t="s">
        <v>2075</v>
      </c>
      <c r="C104" t="s">
        <v>99</v>
      </c>
      <c r="D104" t="s">
        <v>122</v>
      </c>
      <c r="E104" t="s">
        <v>680</v>
      </c>
      <c r="F104" t="s">
        <v>477</v>
      </c>
      <c r="G104" t="s">
        <v>101</v>
      </c>
      <c r="H104" s="66">
        <v>13</v>
      </c>
      <c r="I104" s="66">
        <v>72840</v>
      </c>
      <c r="J104" s="66">
        <v>0</v>
      </c>
      <c r="K104" s="79">
        <v>9.4692000000000007</v>
      </c>
      <c r="L104" s="67">
        <v>0</v>
      </c>
      <c r="M104" s="67">
        <v>0</v>
      </c>
      <c r="N104" s="67">
        <v>0</v>
      </c>
    </row>
    <row r="105" spans="1:14">
      <c r="A105" t="s">
        <v>2076</v>
      </c>
      <c r="B105" t="s">
        <v>2077</v>
      </c>
      <c r="C105" t="s">
        <v>99</v>
      </c>
      <c r="D105" t="s">
        <v>122</v>
      </c>
      <c r="E105" t="s">
        <v>2078</v>
      </c>
      <c r="F105" t="s">
        <v>477</v>
      </c>
      <c r="G105" t="s">
        <v>101</v>
      </c>
      <c r="H105" s="66">
        <v>55922</v>
      </c>
      <c r="I105" s="66">
        <v>7446</v>
      </c>
      <c r="J105" s="66">
        <v>0</v>
      </c>
      <c r="K105" s="79">
        <v>4163.9521199999999</v>
      </c>
      <c r="L105" s="67">
        <v>3.8999999999999998E-3</v>
      </c>
      <c r="M105" s="67">
        <v>8.0000000000000004E-4</v>
      </c>
      <c r="N105" s="67">
        <v>2.0000000000000001E-4</v>
      </c>
    </row>
    <row r="106" spans="1:14">
      <c r="A106" t="s">
        <v>2079</v>
      </c>
      <c r="B106" t="s">
        <v>2080</v>
      </c>
      <c r="C106" t="s">
        <v>99</v>
      </c>
      <c r="D106" t="s">
        <v>122</v>
      </c>
      <c r="E106" t="s">
        <v>1311</v>
      </c>
      <c r="F106" t="s">
        <v>477</v>
      </c>
      <c r="G106" t="s">
        <v>101</v>
      </c>
      <c r="H106" s="66">
        <v>214396</v>
      </c>
      <c r="I106" s="66">
        <v>995.6</v>
      </c>
      <c r="J106" s="66">
        <v>0</v>
      </c>
      <c r="K106" s="79">
        <v>2134.5265760000002</v>
      </c>
      <c r="L106" s="67">
        <v>1.4E-3</v>
      </c>
      <c r="M106" s="67">
        <v>4.0000000000000002E-4</v>
      </c>
      <c r="N106" s="67">
        <v>1E-4</v>
      </c>
    </row>
    <row r="107" spans="1:14">
      <c r="A107" t="s">
        <v>2081</v>
      </c>
      <c r="B107" t="s">
        <v>2082</v>
      </c>
      <c r="C107" t="s">
        <v>99</v>
      </c>
      <c r="D107" t="s">
        <v>122</v>
      </c>
      <c r="E107" t="s">
        <v>687</v>
      </c>
      <c r="F107" t="s">
        <v>477</v>
      </c>
      <c r="G107" t="s">
        <v>101</v>
      </c>
      <c r="H107" s="66">
        <v>216395</v>
      </c>
      <c r="I107" s="66">
        <v>12000</v>
      </c>
      <c r="J107" s="66">
        <v>309.13108999999997</v>
      </c>
      <c r="K107" s="79">
        <v>26276.53109</v>
      </c>
      <c r="L107" s="67">
        <v>6.0000000000000001E-3</v>
      </c>
      <c r="M107" s="67">
        <v>5.0000000000000001E-3</v>
      </c>
      <c r="N107" s="67">
        <v>1.1000000000000001E-3</v>
      </c>
    </row>
    <row r="108" spans="1:14">
      <c r="A108" t="s">
        <v>2083</v>
      </c>
      <c r="B108" t="s">
        <v>2084</v>
      </c>
      <c r="C108" t="s">
        <v>99</v>
      </c>
      <c r="D108" t="s">
        <v>122</v>
      </c>
      <c r="E108" t="s">
        <v>873</v>
      </c>
      <c r="F108" t="s">
        <v>477</v>
      </c>
      <c r="G108" t="s">
        <v>101</v>
      </c>
      <c r="H108" s="66">
        <v>544620</v>
      </c>
      <c r="I108" s="66">
        <v>214.2</v>
      </c>
      <c r="J108" s="66">
        <v>0</v>
      </c>
      <c r="K108" s="79">
        <v>1166.5760399999999</v>
      </c>
      <c r="L108" s="67">
        <v>8.9999999999999998E-4</v>
      </c>
      <c r="M108" s="67">
        <v>2.0000000000000001E-4</v>
      </c>
      <c r="N108" s="67">
        <v>0</v>
      </c>
    </row>
    <row r="109" spans="1:14">
      <c r="A109" t="s">
        <v>2085</v>
      </c>
      <c r="B109" t="s">
        <v>2086</v>
      </c>
      <c r="C109" t="s">
        <v>99</v>
      </c>
      <c r="D109" t="s">
        <v>122</v>
      </c>
      <c r="E109" t="s">
        <v>829</v>
      </c>
      <c r="F109" t="s">
        <v>477</v>
      </c>
      <c r="G109" t="s">
        <v>101</v>
      </c>
      <c r="H109" s="66">
        <v>3794</v>
      </c>
      <c r="I109" s="66">
        <v>45850</v>
      </c>
      <c r="J109" s="66">
        <v>0</v>
      </c>
      <c r="K109" s="79">
        <v>1739.549</v>
      </c>
      <c r="L109" s="67">
        <v>5.0000000000000001E-4</v>
      </c>
      <c r="M109" s="67">
        <v>2.9999999999999997E-4</v>
      </c>
      <c r="N109" s="67">
        <v>1E-4</v>
      </c>
    </row>
    <row r="110" spans="1:14">
      <c r="A110" t="s">
        <v>2087</v>
      </c>
      <c r="B110" t="s">
        <v>2088</v>
      </c>
      <c r="C110" t="s">
        <v>99</v>
      </c>
      <c r="D110" t="s">
        <v>122</v>
      </c>
      <c r="E110" t="s">
        <v>711</v>
      </c>
      <c r="F110" t="s">
        <v>477</v>
      </c>
      <c r="G110" t="s">
        <v>101</v>
      </c>
      <c r="H110" s="66">
        <v>125272</v>
      </c>
      <c r="I110" s="66">
        <v>955</v>
      </c>
      <c r="J110" s="66">
        <v>0</v>
      </c>
      <c r="K110" s="79">
        <v>1196.3476000000001</v>
      </c>
      <c r="L110" s="67">
        <v>5.9999999999999995E-4</v>
      </c>
      <c r="M110" s="67">
        <v>2.0000000000000001E-4</v>
      </c>
      <c r="N110" s="67">
        <v>1E-4</v>
      </c>
    </row>
    <row r="111" spans="1:14">
      <c r="A111" t="s">
        <v>2089</v>
      </c>
      <c r="B111" t="s">
        <v>2090</v>
      </c>
      <c r="C111" t="s">
        <v>99</v>
      </c>
      <c r="D111" t="s">
        <v>122</v>
      </c>
      <c r="E111" t="s">
        <v>728</v>
      </c>
      <c r="F111" t="s">
        <v>477</v>
      </c>
      <c r="G111" t="s">
        <v>101</v>
      </c>
      <c r="H111" s="66">
        <v>11777</v>
      </c>
      <c r="I111" s="66">
        <v>24040</v>
      </c>
      <c r="J111" s="66">
        <v>0</v>
      </c>
      <c r="K111" s="79">
        <v>2831.1907999999999</v>
      </c>
      <c r="L111" s="67">
        <v>8.9999999999999998E-4</v>
      </c>
      <c r="M111" s="67">
        <v>5.0000000000000001E-4</v>
      </c>
      <c r="N111" s="67">
        <v>1E-4</v>
      </c>
    </row>
    <row r="112" spans="1:14">
      <c r="A112" t="s">
        <v>2091</v>
      </c>
      <c r="B112" t="s">
        <v>2092</v>
      </c>
      <c r="C112" t="s">
        <v>99</v>
      </c>
      <c r="D112" t="s">
        <v>122</v>
      </c>
      <c r="E112" t="s">
        <v>597</v>
      </c>
      <c r="F112" t="s">
        <v>477</v>
      </c>
      <c r="G112" t="s">
        <v>101</v>
      </c>
      <c r="H112" s="66">
        <v>1599937</v>
      </c>
      <c r="I112" s="66">
        <v>1907</v>
      </c>
      <c r="J112" s="66">
        <v>0</v>
      </c>
      <c r="K112" s="79">
        <v>30510.798589999999</v>
      </c>
      <c r="L112" s="67">
        <v>8.8999999999999999E-3</v>
      </c>
      <c r="M112" s="67">
        <v>5.7999999999999996E-3</v>
      </c>
      <c r="N112" s="67">
        <v>1.2999999999999999E-3</v>
      </c>
    </row>
    <row r="113" spans="1:14">
      <c r="A113" t="s">
        <v>2093</v>
      </c>
      <c r="B113" t="s">
        <v>2094</v>
      </c>
      <c r="C113" t="s">
        <v>99</v>
      </c>
      <c r="D113" t="s">
        <v>122</v>
      </c>
      <c r="E113" t="s">
        <v>1181</v>
      </c>
      <c r="F113" t="s">
        <v>1121</v>
      </c>
      <c r="G113" t="s">
        <v>101</v>
      </c>
      <c r="H113" s="66">
        <v>12828</v>
      </c>
      <c r="I113" s="66">
        <v>23560</v>
      </c>
      <c r="J113" s="66">
        <v>0</v>
      </c>
      <c r="K113" s="79">
        <v>3022.2768000000001</v>
      </c>
      <c r="L113" s="67">
        <v>2E-3</v>
      </c>
      <c r="M113" s="67">
        <v>5.9999999999999995E-4</v>
      </c>
      <c r="N113" s="67">
        <v>1E-4</v>
      </c>
    </row>
    <row r="114" spans="1:14">
      <c r="A114" t="s">
        <v>2095</v>
      </c>
      <c r="B114" t="s">
        <v>2096</v>
      </c>
      <c r="C114" t="s">
        <v>99</v>
      </c>
      <c r="D114" t="s">
        <v>122</v>
      </c>
      <c r="E114" t="s">
        <v>2097</v>
      </c>
      <c r="F114" t="s">
        <v>2098</v>
      </c>
      <c r="G114" t="s">
        <v>101</v>
      </c>
      <c r="H114" s="66">
        <v>50283</v>
      </c>
      <c r="I114" s="66">
        <v>10520</v>
      </c>
      <c r="J114" s="66">
        <v>0</v>
      </c>
      <c r="K114" s="79">
        <v>5289.7716</v>
      </c>
      <c r="L114" s="67">
        <v>8.0000000000000004E-4</v>
      </c>
      <c r="M114" s="67">
        <v>1E-3</v>
      </c>
      <c r="N114" s="67">
        <v>2.0000000000000001E-4</v>
      </c>
    </row>
    <row r="115" spans="1:14">
      <c r="A115" t="s">
        <v>2099</v>
      </c>
      <c r="B115" t="s">
        <v>2100</v>
      </c>
      <c r="C115" t="s">
        <v>99</v>
      </c>
      <c r="D115" t="s">
        <v>122</v>
      </c>
      <c r="E115" t="s">
        <v>2101</v>
      </c>
      <c r="F115" t="s">
        <v>2098</v>
      </c>
      <c r="G115" t="s">
        <v>101</v>
      </c>
      <c r="H115" s="66">
        <v>3811</v>
      </c>
      <c r="I115" s="66">
        <v>2894</v>
      </c>
      <c r="J115" s="66">
        <v>0</v>
      </c>
      <c r="K115" s="79">
        <v>110.29034</v>
      </c>
      <c r="L115" s="67">
        <v>1E-4</v>
      </c>
      <c r="M115" s="67">
        <v>0</v>
      </c>
      <c r="N115" s="67">
        <v>0</v>
      </c>
    </row>
    <row r="116" spans="1:14">
      <c r="A116" t="s">
        <v>2102</v>
      </c>
      <c r="B116" t="s">
        <v>2103</v>
      </c>
      <c r="C116" t="s">
        <v>99</v>
      </c>
      <c r="D116" t="s">
        <v>122</v>
      </c>
      <c r="E116" t="s">
        <v>2104</v>
      </c>
      <c r="F116" t="s">
        <v>124</v>
      </c>
      <c r="G116" t="s">
        <v>101</v>
      </c>
      <c r="H116" s="66">
        <v>29731</v>
      </c>
      <c r="I116" s="66">
        <v>4650</v>
      </c>
      <c r="J116" s="66">
        <v>0</v>
      </c>
      <c r="K116" s="79">
        <v>1382.4915000000001</v>
      </c>
      <c r="L116" s="67">
        <v>1.5E-3</v>
      </c>
      <c r="M116" s="67">
        <v>2.9999999999999997E-4</v>
      </c>
      <c r="N116" s="67">
        <v>1E-4</v>
      </c>
    </row>
    <row r="117" spans="1:14">
      <c r="A117" t="s">
        <v>2105</v>
      </c>
      <c r="B117" t="s">
        <v>2106</v>
      </c>
      <c r="C117" t="s">
        <v>99</v>
      </c>
      <c r="D117" t="s">
        <v>122</v>
      </c>
      <c r="E117" t="s">
        <v>2107</v>
      </c>
      <c r="F117" t="s">
        <v>124</v>
      </c>
      <c r="G117" t="s">
        <v>101</v>
      </c>
      <c r="H117" s="66">
        <v>48024</v>
      </c>
      <c r="I117" s="66">
        <v>16440</v>
      </c>
      <c r="J117" s="66">
        <v>0</v>
      </c>
      <c r="K117" s="79">
        <v>7895.1455999999998</v>
      </c>
      <c r="L117" s="67">
        <v>4.8999999999999998E-3</v>
      </c>
      <c r="M117" s="67">
        <v>1.5E-3</v>
      </c>
      <c r="N117" s="67">
        <v>2.9999999999999997E-4</v>
      </c>
    </row>
    <row r="118" spans="1:14">
      <c r="A118" t="s">
        <v>2108</v>
      </c>
      <c r="B118" t="s">
        <v>2109</v>
      </c>
      <c r="C118" t="s">
        <v>99</v>
      </c>
      <c r="D118" t="s">
        <v>122</v>
      </c>
      <c r="E118" t="s">
        <v>2110</v>
      </c>
      <c r="F118" t="s">
        <v>124</v>
      </c>
      <c r="G118" t="s">
        <v>101</v>
      </c>
      <c r="H118" s="66">
        <v>47004</v>
      </c>
      <c r="I118" s="66">
        <v>2940</v>
      </c>
      <c r="J118" s="66">
        <v>0</v>
      </c>
      <c r="K118" s="79">
        <v>1381.9176</v>
      </c>
      <c r="L118" s="67">
        <v>3.5999999999999999E-3</v>
      </c>
      <c r="M118" s="67">
        <v>8.0000000000000004E-4</v>
      </c>
      <c r="N118" s="67">
        <v>2.0000000000000001E-4</v>
      </c>
    </row>
    <row r="119" spans="1:14">
      <c r="A119" t="s">
        <v>2108</v>
      </c>
      <c r="B119" s="78">
        <v>10821140</v>
      </c>
      <c r="C119" t="s">
        <v>99</v>
      </c>
      <c r="D119" t="s">
        <v>122</v>
      </c>
      <c r="E119" t="s">
        <v>2110</v>
      </c>
      <c r="F119" t="s">
        <v>124</v>
      </c>
      <c r="G119" t="s">
        <v>101</v>
      </c>
      <c r="H119" s="66">
        <v>93750</v>
      </c>
      <c r="I119" s="66">
        <v>2936.96173697632</v>
      </c>
      <c r="J119" s="66">
        <v>0</v>
      </c>
      <c r="K119" s="79">
        <v>2753.4016284152999</v>
      </c>
      <c r="L119" s="67">
        <v>0</v>
      </c>
      <c r="M119" s="67">
        <v>0</v>
      </c>
      <c r="N119" s="67">
        <v>0</v>
      </c>
    </row>
    <row r="120" spans="1:14">
      <c r="A120" t="s">
        <v>2111</v>
      </c>
      <c r="B120" t="s">
        <v>2112</v>
      </c>
      <c r="C120" t="s">
        <v>99</v>
      </c>
      <c r="D120" t="s">
        <v>122</v>
      </c>
      <c r="E120" t="s">
        <v>2113</v>
      </c>
      <c r="F120" t="s">
        <v>124</v>
      </c>
      <c r="G120" t="s">
        <v>101</v>
      </c>
      <c r="H120" s="66">
        <v>513579</v>
      </c>
      <c r="I120" s="66">
        <v>1051</v>
      </c>
      <c r="J120" s="66">
        <v>0</v>
      </c>
      <c r="K120" s="79">
        <v>5397.7152900000001</v>
      </c>
      <c r="L120" s="67">
        <v>5.4000000000000003E-3</v>
      </c>
      <c r="M120" s="67">
        <v>1E-3</v>
      </c>
      <c r="N120" s="67">
        <v>2.0000000000000001E-4</v>
      </c>
    </row>
    <row r="121" spans="1:14">
      <c r="A121" t="s">
        <v>2114</v>
      </c>
      <c r="B121" t="s">
        <v>2115</v>
      </c>
      <c r="C121" t="s">
        <v>99</v>
      </c>
      <c r="D121" t="s">
        <v>122</v>
      </c>
      <c r="E121" t="s">
        <v>2116</v>
      </c>
      <c r="F121" t="s">
        <v>124</v>
      </c>
      <c r="G121" t="s">
        <v>101</v>
      </c>
      <c r="H121" s="66">
        <v>340191</v>
      </c>
      <c r="I121" s="66">
        <v>3902</v>
      </c>
      <c r="J121" s="66">
        <v>0</v>
      </c>
      <c r="K121" s="79">
        <v>13274.25282</v>
      </c>
      <c r="L121" s="67">
        <v>3.2000000000000002E-3</v>
      </c>
      <c r="M121" s="67">
        <v>2.5000000000000001E-3</v>
      </c>
      <c r="N121" s="67">
        <v>5.9999999999999995E-4</v>
      </c>
    </row>
    <row r="122" spans="1:14">
      <c r="A122" t="s">
        <v>2117</v>
      </c>
      <c r="B122" t="s">
        <v>2118</v>
      </c>
      <c r="C122" t="s">
        <v>99</v>
      </c>
      <c r="D122" t="s">
        <v>122</v>
      </c>
      <c r="E122" t="s">
        <v>2119</v>
      </c>
      <c r="F122" t="s">
        <v>609</v>
      </c>
      <c r="G122" t="s">
        <v>101</v>
      </c>
      <c r="H122" s="66">
        <v>33840</v>
      </c>
      <c r="I122" s="66">
        <v>15740</v>
      </c>
      <c r="J122" s="66">
        <v>45.487549999999999</v>
      </c>
      <c r="K122" s="79">
        <v>5371.90355</v>
      </c>
      <c r="L122" s="67">
        <v>1.5E-3</v>
      </c>
      <c r="M122" s="67">
        <v>1E-3</v>
      </c>
      <c r="N122" s="67">
        <v>2.0000000000000001E-4</v>
      </c>
    </row>
    <row r="123" spans="1:14">
      <c r="A123" t="s">
        <v>2120</v>
      </c>
      <c r="B123" t="s">
        <v>2121</v>
      </c>
      <c r="C123" t="s">
        <v>99</v>
      </c>
      <c r="D123" t="s">
        <v>122</v>
      </c>
      <c r="E123" t="s">
        <v>2122</v>
      </c>
      <c r="F123" t="s">
        <v>609</v>
      </c>
      <c r="G123" t="s">
        <v>101</v>
      </c>
      <c r="H123" s="66">
        <v>78536</v>
      </c>
      <c r="I123" s="66">
        <v>6301</v>
      </c>
      <c r="J123" s="66">
        <v>0</v>
      </c>
      <c r="K123" s="79">
        <v>4948.5533599999999</v>
      </c>
      <c r="L123" s="67">
        <v>3.0999999999999999E-3</v>
      </c>
      <c r="M123" s="67">
        <v>8.9999999999999998E-4</v>
      </c>
      <c r="N123" s="67">
        <v>2.0000000000000001E-4</v>
      </c>
    </row>
    <row r="124" spans="1:14">
      <c r="A124" t="s">
        <v>2123</v>
      </c>
      <c r="B124" t="s">
        <v>2124</v>
      </c>
      <c r="C124" t="s">
        <v>99</v>
      </c>
      <c r="D124" t="s">
        <v>122</v>
      </c>
      <c r="E124" t="s">
        <v>2125</v>
      </c>
      <c r="F124" t="s">
        <v>609</v>
      </c>
      <c r="G124" t="s">
        <v>101</v>
      </c>
      <c r="H124" s="66">
        <v>24587</v>
      </c>
      <c r="I124" s="66">
        <v>23270</v>
      </c>
      <c r="J124" s="66">
        <v>0</v>
      </c>
      <c r="K124" s="79">
        <v>5721.3949000000002</v>
      </c>
      <c r="L124" s="67">
        <v>1.6999999999999999E-3</v>
      </c>
      <c r="M124" s="67">
        <v>1.1000000000000001E-3</v>
      </c>
      <c r="N124" s="67">
        <v>2.0000000000000001E-4</v>
      </c>
    </row>
    <row r="125" spans="1:14">
      <c r="A125" t="s">
        <v>2126</v>
      </c>
      <c r="B125" t="s">
        <v>2127</v>
      </c>
      <c r="C125" t="s">
        <v>99</v>
      </c>
      <c r="D125" t="s">
        <v>122</v>
      </c>
      <c r="E125" t="s">
        <v>2128</v>
      </c>
      <c r="F125" t="s">
        <v>609</v>
      </c>
      <c r="G125" t="s">
        <v>101</v>
      </c>
      <c r="H125" s="66">
        <v>8480</v>
      </c>
      <c r="I125" s="66">
        <v>1152</v>
      </c>
      <c r="J125" s="66">
        <v>0</v>
      </c>
      <c r="K125" s="79">
        <v>97.689599999999999</v>
      </c>
      <c r="L125" s="67">
        <v>1E-4</v>
      </c>
      <c r="M125" s="67">
        <v>0</v>
      </c>
      <c r="N125" s="67">
        <v>0</v>
      </c>
    </row>
    <row r="126" spans="1:14">
      <c r="A126" t="s">
        <v>2129</v>
      </c>
      <c r="B126" t="s">
        <v>2130</v>
      </c>
      <c r="C126" t="s">
        <v>99</v>
      </c>
      <c r="D126" t="s">
        <v>122</v>
      </c>
      <c r="E126" t="s">
        <v>2131</v>
      </c>
      <c r="F126" t="s">
        <v>609</v>
      </c>
      <c r="G126" t="s">
        <v>101</v>
      </c>
      <c r="H126" s="66">
        <v>139546</v>
      </c>
      <c r="I126" s="66">
        <v>40690</v>
      </c>
      <c r="J126" s="66">
        <v>0</v>
      </c>
      <c r="K126" s="79">
        <v>56781.267399999997</v>
      </c>
      <c r="L126" s="67">
        <v>1.03E-2</v>
      </c>
      <c r="M126" s="67">
        <v>1.0800000000000001E-2</v>
      </c>
      <c r="N126" s="67">
        <v>2.3999999999999998E-3</v>
      </c>
    </row>
    <row r="127" spans="1:14">
      <c r="A127" t="s">
        <v>2132</v>
      </c>
      <c r="B127" t="s">
        <v>2133</v>
      </c>
      <c r="C127" t="s">
        <v>99</v>
      </c>
      <c r="D127" t="s">
        <v>122</v>
      </c>
      <c r="E127" t="s">
        <v>2134</v>
      </c>
      <c r="F127" t="s">
        <v>609</v>
      </c>
      <c r="G127" t="s">
        <v>101</v>
      </c>
      <c r="H127" s="66">
        <v>1244193</v>
      </c>
      <c r="I127" s="66">
        <v>1334</v>
      </c>
      <c r="J127" s="66">
        <v>0</v>
      </c>
      <c r="K127" s="79">
        <v>16597.534619999999</v>
      </c>
      <c r="L127" s="67">
        <v>8.0999999999999996E-3</v>
      </c>
      <c r="M127" s="67">
        <v>3.2000000000000002E-3</v>
      </c>
      <c r="N127" s="67">
        <v>6.9999999999999999E-4</v>
      </c>
    </row>
    <row r="128" spans="1:14">
      <c r="A128" t="s">
        <v>2135</v>
      </c>
      <c r="B128" t="s">
        <v>2136</v>
      </c>
      <c r="C128" t="s">
        <v>99</v>
      </c>
      <c r="D128" t="s">
        <v>122</v>
      </c>
      <c r="E128" t="s">
        <v>2137</v>
      </c>
      <c r="F128" t="s">
        <v>609</v>
      </c>
      <c r="G128" t="s">
        <v>101</v>
      </c>
      <c r="H128" s="66">
        <v>184759</v>
      </c>
      <c r="I128" s="66">
        <v>6628</v>
      </c>
      <c r="J128" s="66">
        <v>0</v>
      </c>
      <c r="K128" s="79">
        <v>12245.826520000001</v>
      </c>
      <c r="L128" s="67">
        <v>3.8E-3</v>
      </c>
      <c r="M128" s="67">
        <v>2.3E-3</v>
      </c>
      <c r="N128" s="67">
        <v>5.0000000000000001E-4</v>
      </c>
    </row>
    <row r="129" spans="1:14">
      <c r="A129" t="s">
        <v>2138</v>
      </c>
      <c r="B129" t="s">
        <v>2139</v>
      </c>
      <c r="C129" t="s">
        <v>99</v>
      </c>
      <c r="D129" t="s">
        <v>122</v>
      </c>
      <c r="E129" t="s">
        <v>2140</v>
      </c>
      <c r="F129" t="s">
        <v>609</v>
      </c>
      <c r="G129" t="s">
        <v>101</v>
      </c>
      <c r="H129" s="66">
        <v>44760</v>
      </c>
      <c r="I129" s="66">
        <v>23180</v>
      </c>
      <c r="J129" s="66">
        <v>0</v>
      </c>
      <c r="K129" s="79">
        <v>10375.368</v>
      </c>
      <c r="L129" s="67">
        <v>3.2000000000000002E-3</v>
      </c>
      <c r="M129" s="67">
        <v>2E-3</v>
      </c>
      <c r="N129" s="67">
        <v>4.0000000000000002E-4</v>
      </c>
    </row>
    <row r="130" spans="1:14">
      <c r="A130" t="s">
        <v>2141</v>
      </c>
      <c r="B130" t="s">
        <v>2142</v>
      </c>
      <c r="C130" t="s">
        <v>99</v>
      </c>
      <c r="D130" t="s">
        <v>122</v>
      </c>
      <c r="E130" t="s">
        <v>1152</v>
      </c>
      <c r="F130" t="s">
        <v>1090</v>
      </c>
      <c r="G130" t="s">
        <v>101</v>
      </c>
      <c r="H130" s="66">
        <v>325258</v>
      </c>
      <c r="I130" s="66">
        <v>5209</v>
      </c>
      <c r="J130" s="66">
        <v>0</v>
      </c>
      <c r="K130" s="79">
        <v>16942.68922</v>
      </c>
      <c r="L130" s="67">
        <v>4.4999999999999997E-3</v>
      </c>
      <c r="M130" s="67">
        <v>3.2000000000000002E-3</v>
      </c>
      <c r="N130" s="67">
        <v>6.9999999999999999E-4</v>
      </c>
    </row>
    <row r="131" spans="1:14">
      <c r="A131" t="s">
        <v>2143</v>
      </c>
      <c r="B131" t="s">
        <v>2144</v>
      </c>
      <c r="C131" t="s">
        <v>99</v>
      </c>
      <c r="D131" t="s">
        <v>122</v>
      </c>
      <c r="E131" t="s">
        <v>2145</v>
      </c>
      <c r="F131" t="s">
        <v>1090</v>
      </c>
      <c r="G131" t="s">
        <v>101</v>
      </c>
      <c r="H131" s="66">
        <v>147739</v>
      </c>
      <c r="I131" s="66">
        <v>18200</v>
      </c>
      <c r="J131" s="66">
        <v>0</v>
      </c>
      <c r="K131" s="79">
        <v>26888.498</v>
      </c>
      <c r="L131" s="67">
        <v>6.4000000000000003E-3</v>
      </c>
      <c r="M131" s="67">
        <v>5.1000000000000004E-3</v>
      </c>
      <c r="N131" s="67">
        <v>1.1000000000000001E-3</v>
      </c>
    </row>
    <row r="132" spans="1:14">
      <c r="A132" t="s">
        <v>2146</v>
      </c>
      <c r="B132" t="s">
        <v>2147</v>
      </c>
      <c r="C132" t="s">
        <v>99</v>
      </c>
      <c r="D132" t="s">
        <v>122</v>
      </c>
      <c r="E132" t="s">
        <v>2148</v>
      </c>
      <c r="F132" t="s">
        <v>1090</v>
      </c>
      <c r="G132" t="s">
        <v>101</v>
      </c>
      <c r="H132" s="66">
        <v>22770</v>
      </c>
      <c r="I132" s="66">
        <v>8601</v>
      </c>
      <c r="J132" s="66">
        <v>0</v>
      </c>
      <c r="K132" s="79">
        <v>1958.4476999999999</v>
      </c>
      <c r="L132" s="67">
        <v>4.0000000000000002E-4</v>
      </c>
      <c r="M132" s="67">
        <v>4.0000000000000002E-4</v>
      </c>
      <c r="N132" s="67">
        <v>1E-4</v>
      </c>
    </row>
    <row r="133" spans="1:14">
      <c r="A133" t="s">
        <v>2149</v>
      </c>
      <c r="B133" t="s">
        <v>2150</v>
      </c>
      <c r="C133" t="s">
        <v>99</v>
      </c>
      <c r="D133" t="s">
        <v>122</v>
      </c>
      <c r="E133" t="s">
        <v>2151</v>
      </c>
      <c r="F133" t="s">
        <v>1090</v>
      </c>
      <c r="G133" t="s">
        <v>101</v>
      </c>
      <c r="H133" s="66">
        <v>56</v>
      </c>
      <c r="I133" s="66">
        <v>10520</v>
      </c>
      <c r="J133" s="66">
        <v>0</v>
      </c>
      <c r="K133" s="79">
        <v>5.8912000000000004</v>
      </c>
      <c r="L133" s="67">
        <v>0</v>
      </c>
      <c r="M133" s="67">
        <v>0</v>
      </c>
      <c r="N133" s="67">
        <v>0</v>
      </c>
    </row>
    <row r="134" spans="1:14">
      <c r="A134" t="s">
        <v>2152</v>
      </c>
      <c r="B134" t="s">
        <v>2153</v>
      </c>
      <c r="C134" t="s">
        <v>99</v>
      </c>
      <c r="D134" t="s">
        <v>122</v>
      </c>
      <c r="E134" t="s">
        <v>1089</v>
      </c>
      <c r="F134" t="s">
        <v>1090</v>
      </c>
      <c r="G134" t="s">
        <v>101</v>
      </c>
      <c r="H134" s="66">
        <v>107101.31</v>
      </c>
      <c r="I134" s="66">
        <v>31540</v>
      </c>
      <c r="J134" s="66">
        <v>0</v>
      </c>
      <c r="K134" s="79">
        <v>33779.753173999998</v>
      </c>
      <c r="L134" s="67">
        <v>6.7999999999999996E-3</v>
      </c>
      <c r="M134" s="67">
        <v>6.4000000000000003E-3</v>
      </c>
      <c r="N134" s="67">
        <v>1.4E-3</v>
      </c>
    </row>
    <row r="135" spans="1:14">
      <c r="A135" t="s">
        <v>2154</v>
      </c>
      <c r="B135" t="s">
        <v>2155</v>
      </c>
      <c r="C135" t="s">
        <v>99</v>
      </c>
      <c r="D135" t="s">
        <v>122</v>
      </c>
      <c r="E135" t="s">
        <v>2156</v>
      </c>
      <c r="F135" t="s">
        <v>450</v>
      </c>
      <c r="G135" t="s">
        <v>101</v>
      </c>
      <c r="H135" s="66">
        <v>20910</v>
      </c>
      <c r="I135" s="66">
        <v>63000</v>
      </c>
      <c r="J135" s="66">
        <v>0</v>
      </c>
      <c r="K135" s="79">
        <v>13173.3</v>
      </c>
      <c r="L135" s="67">
        <v>3.5999999999999999E-3</v>
      </c>
      <c r="M135" s="67">
        <v>2.5000000000000001E-3</v>
      </c>
      <c r="N135" s="67">
        <v>5.9999999999999995E-4</v>
      </c>
    </row>
    <row r="136" spans="1:14">
      <c r="A136" t="s">
        <v>2157</v>
      </c>
      <c r="B136" t="s">
        <v>2158</v>
      </c>
      <c r="C136" t="s">
        <v>99</v>
      </c>
      <c r="D136" t="s">
        <v>122</v>
      </c>
      <c r="E136" t="s">
        <v>2159</v>
      </c>
      <c r="F136" t="s">
        <v>450</v>
      </c>
      <c r="G136" t="s">
        <v>101</v>
      </c>
      <c r="H136" s="66">
        <v>1487023</v>
      </c>
      <c r="I136" s="66">
        <v>292</v>
      </c>
      <c r="J136" s="66">
        <v>0</v>
      </c>
      <c r="K136" s="79">
        <v>4342.1071599999996</v>
      </c>
      <c r="L136" s="67">
        <v>2.8999999999999998E-3</v>
      </c>
      <c r="M136" s="67">
        <v>8.0000000000000004E-4</v>
      </c>
      <c r="N136" s="67">
        <v>2.0000000000000001E-4</v>
      </c>
    </row>
    <row r="137" spans="1:14">
      <c r="A137" t="s">
        <v>2160</v>
      </c>
      <c r="B137" t="s">
        <v>2161</v>
      </c>
      <c r="C137" t="s">
        <v>99</v>
      </c>
      <c r="D137" t="s">
        <v>122</v>
      </c>
      <c r="E137" t="s">
        <v>2162</v>
      </c>
      <c r="F137" t="s">
        <v>762</v>
      </c>
      <c r="G137" t="s">
        <v>101</v>
      </c>
      <c r="H137" s="66">
        <v>1400478</v>
      </c>
      <c r="I137" s="66">
        <v>1768</v>
      </c>
      <c r="J137" s="66">
        <v>0</v>
      </c>
      <c r="K137" s="79">
        <v>24760.45104</v>
      </c>
      <c r="L137" s="67">
        <v>7.3000000000000001E-3</v>
      </c>
      <c r="M137" s="67">
        <v>4.7000000000000002E-3</v>
      </c>
      <c r="N137" s="67">
        <v>1.1000000000000001E-3</v>
      </c>
    </row>
    <row r="138" spans="1:14">
      <c r="A138" t="s">
        <v>2163</v>
      </c>
      <c r="B138" t="s">
        <v>2164</v>
      </c>
      <c r="C138" t="s">
        <v>99</v>
      </c>
      <c r="D138" t="s">
        <v>122</v>
      </c>
      <c r="E138" t="s">
        <v>2165</v>
      </c>
      <c r="F138" t="s">
        <v>762</v>
      </c>
      <c r="G138" t="s">
        <v>101</v>
      </c>
      <c r="H138" s="66">
        <v>746</v>
      </c>
      <c r="I138" s="66">
        <v>1717</v>
      </c>
      <c r="J138" s="66">
        <v>0</v>
      </c>
      <c r="K138" s="79">
        <v>12.808820000000001</v>
      </c>
      <c r="L138" s="67">
        <v>0</v>
      </c>
      <c r="M138" s="67">
        <v>0</v>
      </c>
      <c r="N138" s="67">
        <v>0</v>
      </c>
    </row>
    <row r="139" spans="1:14">
      <c r="A139" t="s">
        <v>2166</v>
      </c>
      <c r="B139" t="s">
        <v>2167</v>
      </c>
      <c r="C139" t="s">
        <v>99</v>
      </c>
      <c r="D139" t="s">
        <v>122</v>
      </c>
      <c r="E139" t="s">
        <v>974</v>
      </c>
      <c r="F139" t="s">
        <v>762</v>
      </c>
      <c r="G139" t="s">
        <v>101</v>
      </c>
      <c r="H139" s="66">
        <v>1053594.0900000001</v>
      </c>
      <c r="I139" s="66">
        <v>1346</v>
      </c>
      <c r="J139" s="66">
        <v>0</v>
      </c>
      <c r="K139" s="79">
        <v>14181.376451399999</v>
      </c>
      <c r="L139" s="67">
        <v>5.3E-3</v>
      </c>
      <c r="M139" s="67">
        <v>2.7000000000000001E-3</v>
      </c>
      <c r="N139" s="67">
        <v>5.9999999999999995E-4</v>
      </c>
    </row>
    <row r="140" spans="1:14">
      <c r="A140" t="s">
        <v>2168</v>
      </c>
      <c r="B140" t="s">
        <v>2169</v>
      </c>
      <c r="C140" t="s">
        <v>99</v>
      </c>
      <c r="D140" t="s">
        <v>122</v>
      </c>
      <c r="E140" t="s">
        <v>2170</v>
      </c>
      <c r="F140" t="s">
        <v>128</v>
      </c>
      <c r="G140" t="s">
        <v>101</v>
      </c>
      <c r="H140" s="66">
        <v>260</v>
      </c>
      <c r="I140" s="66">
        <v>4820</v>
      </c>
      <c r="J140" s="66">
        <v>0</v>
      </c>
      <c r="K140" s="79">
        <v>12.532</v>
      </c>
      <c r="L140" s="67">
        <v>0</v>
      </c>
      <c r="M140" s="67">
        <v>0</v>
      </c>
      <c r="N140" s="67">
        <v>0</v>
      </c>
    </row>
    <row r="141" spans="1:14">
      <c r="A141" t="s">
        <v>2171</v>
      </c>
      <c r="B141" t="s">
        <v>2172</v>
      </c>
      <c r="C141" t="s">
        <v>99</v>
      </c>
      <c r="D141" t="s">
        <v>122</v>
      </c>
      <c r="E141" t="s">
        <v>2173</v>
      </c>
      <c r="F141" t="s">
        <v>128</v>
      </c>
      <c r="G141" t="s">
        <v>101</v>
      </c>
      <c r="H141" s="66">
        <v>134551</v>
      </c>
      <c r="I141" s="66">
        <v>6398</v>
      </c>
      <c r="J141" s="66">
        <v>0</v>
      </c>
      <c r="K141" s="79">
        <v>8608.5729800000008</v>
      </c>
      <c r="L141" s="67">
        <v>2.7000000000000001E-3</v>
      </c>
      <c r="M141" s="67">
        <v>1.6000000000000001E-3</v>
      </c>
      <c r="N141" s="67">
        <v>4.0000000000000002E-4</v>
      </c>
    </row>
    <row r="142" spans="1:14">
      <c r="A142" t="s">
        <v>2174</v>
      </c>
      <c r="B142" t="s">
        <v>2175</v>
      </c>
      <c r="C142" t="s">
        <v>99</v>
      </c>
      <c r="D142" t="s">
        <v>122</v>
      </c>
      <c r="E142" t="s">
        <v>2176</v>
      </c>
      <c r="F142" t="s">
        <v>128</v>
      </c>
      <c r="G142" t="s">
        <v>101</v>
      </c>
      <c r="H142" s="66">
        <v>16011</v>
      </c>
      <c r="I142" s="66">
        <v>1283</v>
      </c>
      <c r="J142" s="66">
        <v>0</v>
      </c>
      <c r="K142" s="79">
        <v>205.42113000000001</v>
      </c>
      <c r="L142" s="67">
        <v>0</v>
      </c>
      <c r="M142" s="67">
        <v>0</v>
      </c>
      <c r="N142" s="67">
        <v>0</v>
      </c>
    </row>
    <row r="143" spans="1:14">
      <c r="A143" t="s">
        <v>2177</v>
      </c>
      <c r="B143" t="s">
        <v>2178</v>
      </c>
      <c r="C143" t="s">
        <v>99</v>
      </c>
      <c r="D143" t="s">
        <v>122</v>
      </c>
      <c r="E143" t="s">
        <v>1613</v>
      </c>
      <c r="F143" t="s">
        <v>128</v>
      </c>
      <c r="G143" t="s">
        <v>101</v>
      </c>
      <c r="H143" s="66">
        <v>55449</v>
      </c>
      <c r="I143" s="66">
        <v>9350</v>
      </c>
      <c r="J143" s="66">
        <v>0</v>
      </c>
      <c r="K143" s="79">
        <v>5184.4814999999999</v>
      </c>
      <c r="L143" s="67">
        <v>1E-3</v>
      </c>
      <c r="M143" s="67">
        <v>1E-3</v>
      </c>
      <c r="N143" s="67">
        <v>2.0000000000000001E-4</v>
      </c>
    </row>
    <row r="144" spans="1:14">
      <c r="A144" t="s">
        <v>2179</v>
      </c>
      <c r="B144" t="s">
        <v>2180</v>
      </c>
      <c r="C144" t="s">
        <v>99</v>
      </c>
      <c r="D144" t="s">
        <v>122</v>
      </c>
      <c r="E144" t="s">
        <v>2181</v>
      </c>
      <c r="F144" t="s">
        <v>128</v>
      </c>
      <c r="G144" t="s">
        <v>101</v>
      </c>
      <c r="H144" s="66">
        <v>170</v>
      </c>
      <c r="I144" s="66">
        <v>5690</v>
      </c>
      <c r="J144" s="66">
        <v>0</v>
      </c>
      <c r="K144" s="79">
        <v>9.673</v>
      </c>
      <c r="L144" s="67">
        <v>0</v>
      </c>
      <c r="M144" s="67">
        <v>0</v>
      </c>
      <c r="N144" s="67">
        <v>0</v>
      </c>
    </row>
    <row r="145" spans="1:14">
      <c r="A145" t="s">
        <v>2182</v>
      </c>
      <c r="B145" t="s">
        <v>2183</v>
      </c>
      <c r="C145" t="s">
        <v>99</v>
      </c>
      <c r="D145" t="s">
        <v>122</v>
      </c>
      <c r="E145" t="s">
        <v>1323</v>
      </c>
      <c r="F145" t="s">
        <v>131</v>
      </c>
      <c r="G145" t="s">
        <v>101</v>
      </c>
      <c r="H145" s="66">
        <v>18422</v>
      </c>
      <c r="I145" s="66">
        <v>1125</v>
      </c>
      <c r="J145" s="66">
        <v>0</v>
      </c>
      <c r="K145" s="79">
        <v>207.2475</v>
      </c>
      <c r="L145" s="67">
        <v>1E-4</v>
      </c>
      <c r="M145" s="67">
        <v>0</v>
      </c>
      <c r="N145" s="67">
        <v>0</v>
      </c>
    </row>
    <row r="146" spans="1:14">
      <c r="A146" t="s">
        <v>2184</v>
      </c>
      <c r="B146" t="s">
        <v>2185</v>
      </c>
      <c r="C146" t="s">
        <v>99</v>
      </c>
      <c r="D146" t="s">
        <v>122</v>
      </c>
      <c r="E146" t="s">
        <v>1197</v>
      </c>
      <c r="F146" t="s">
        <v>131</v>
      </c>
      <c r="G146" t="s">
        <v>101</v>
      </c>
      <c r="H146" s="66">
        <v>318793</v>
      </c>
      <c r="I146" s="66">
        <v>1499</v>
      </c>
      <c r="J146" s="66">
        <v>0</v>
      </c>
      <c r="K146" s="79">
        <v>4778.7070700000004</v>
      </c>
      <c r="L146" s="67">
        <v>1.6999999999999999E-3</v>
      </c>
      <c r="M146" s="67">
        <v>8.9999999999999998E-4</v>
      </c>
      <c r="N146" s="67">
        <v>2.0000000000000001E-4</v>
      </c>
    </row>
    <row r="147" spans="1:14">
      <c r="A147" s="68" t="s">
        <v>2186</v>
      </c>
      <c r="D147" s="14"/>
      <c r="E147" s="14"/>
      <c r="F147" s="14"/>
      <c r="H147" s="70">
        <v>57338467.960000001</v>
      </c>
      <c r="J147" s="70">
        <v>49.177849999999999</v>
      </c>
      <c r="K147" s="70">
        <v>399171.28041722364</v>
      </c>
      <c r="M147" s="69">
        <v>7.5899999999999995E-2</v>
      </c>
      <c r="N147" s="69">
        <v>1.7000000000000001E-2</v>
      </c>
    </row>
    <row r="148" spans="1:14">
      <c r="A148" t="s">
        <v>2187</v>
      </c>
      <c r="B148" t="s">
        <v>2188</v>
      </c>
      <c r="C148" t="s">
        <v>99</v>
      </c>
      <c r="D148" t="s">
        <v>122</v>
      </c>
      <c r="E148" t="s">
        <v>2189</v>
      </c>
      <c r="F148" t="s">
        <v>1943</v>
      </c>
      <c r="G148" t="s">
        <v>101</v>
      </c>
      <c r="H148" s="66">
        <v>117990</v>
      </c>
      <c r="I148" s="66">
        <v>4735</v>
      </c>
      <c r="J148" s="66">
        <v>0</v>
      </c>
      <c r="K148" s="66">
        <v>5586.8265000000001</v>
      </c>
      <c r="L148" s="67">
        <v>4.7999999999999996E-3</v>
      </c>
      <c r="M148" s="67">
        <v>1.1000000000000001E-3</v>
      </c>
      <c r="N148" s="67">
        <v>2.0000000000000001E-4</v>
      </c>
    </row>
    <row r="149" spans="1:14">
      <c r="A149" t="s">
        <v>2190</v>
      </c>
      <c r="B149" t="s">
        <v>2191</v>
      </c>
      <c r="C149" t="s">
        <v>99</v>
      </c>
      <c r="D149" t="s">
        <v>122</v>
      </c>
      <c r="E149" t="s">
        <v>2192</v>
      </c>
      <c r="F149" t="s">
        <v>1943</v>
      </c>
      <c r="G149" t="s">
        <v>101</v>
      </c>
      <c r="H149" s="66">
        <v>205760</v>
      </c>
      <c r="I149" s="66">
        <v>321.62291417025722</v>
      </c>
      <c r="J149" s="66">
        <v>0</v>
      </c>
      <c r="K149" s="66">
        <v>661.77130819672129</v>
      </c>
      <c r="L149" s="67">
        <v>4.1999999999999997E-3</v>
      </c>
      <c r="M149" s="67">
        <v>1E-4</v>
      </c>
      <c r="N149" s="67">
        <v>0</v>
      </c>
    </row>
    <row r="150" spans="1:14">
      <c r="A150" t="s">
        <v>2193</v>
      </c>
      <c r="B150" t="s">
        <v>2194</v>
      </c>
      <c r="C150" t="s">
        <v>99</v>
      </c>
      <c r="D150" t="s">
        <v>122</v>
      </c>
      <c r="E150" t="s">
        <v>2195</v>
      </c>
      <c r="F150" t="s">
        <v>1943</v>
      </c>
      <c r="G150" t="s">
        <v>101</v>
      </c>
      <c r="H150" s="66">
        <v>24268</v>
      </c>
      <c r="I150" s="66">
        <v>5004</v>
      </c>
      <c r="J150" s="66">
        <v>0</v>
      </c>
      <c r="K150" s="66">
        <v>1214.3707199999999</v>
      </c>
      <c r="L150" s="67">
        <v>4.7999999999999996E-3</v>
      </c>
      <c r="M150" s="67">
        <v>2.0000000000000001E-4</v>
      </c>
      <c r="N150" s="67">
        <v>1E-4</v>
      </c>
    </row>
    <row r="151" spans="1:14">
      <c r="A151" t="s">
        <v>2196</v>
      </c>
      <c r="B151" t="s">
        <v>2197</v>
      </c>
      <c r="C151" t="s">
        <v>99</v>
      </c>
      <c r="D151" t="s">
        <v>122</v>
      </c>
      <c r="E151" t="s">
        <v>2198</v>
      </c>
      <c r="F151" t="s">
        <v>1943</v>
      </c>
      <c r="G151" t="s">
        <v>101</v>
      </c>
      <c r="H151" s="66">
        <v>565556</v>
      </c>
      <c r="I151" s="66">
        <v>577.20000000000005</v>
      </c>
      <c r="J151" s="66">
        <v>0</v>
      </c>
      <c r="K151" s="66">
        <v>3264.389232</v>
      </c>
      <c r="L151" s="67">
        <v>7.1999999999999998E-3</v>
      </c>
      <c r="M151" s="67">
        <v>5.9999999999999995E-4</v>
      </c>
      <c r="N151" s="67">
        <v>1E-4</v>
      </c>
    </row>
    <row r="152" spans="1:14">
      <c r="A152" t="s">
        <v>2199</v>
      </c>
      <c r="B152" t="s">
        <v>2200</v>
      </c>
      <c r="C152" t="s">
        <v>99</v>
      </c>
      <c r="D152" t="s">
        <v>122</v>
      </c>
      <c r="E152" t="s">
        <v>2201</v>
      </c>
      <c r="F152" t="s">
        <v>1943</v>
      </c>
      <c r="G152" t="s">
        <v>101</v>
      </c>
      <c r="H152" s="66">
        <v>16300</v>
      </c>
      <c r="I152" s="66">
        <v>1147</v>
      </c>
      <c r="J152" s="66">
        <v>0</v>
      </c>
      <c r="K152" s="66">
        <v>186.96100000000001</v>
      </c>
      <c r="L152" s="67">
        <v>1.1000000000000001E-3</v>
      </c>
      <c r="M152" s="67">
        <v>0</v>
      </c>
      <c r="N152" s="67">
        <v>0</v>
      </c>
    </row>
    <row r="153" spans="1:14">
      <c r="A153" t="s">
        <v>2202</v>
      </c>
      <c r="B153" t="s">
        <v>2203</v>
      </c>
      <c r="C153" t="s">
        <v>99</v>
      </c>
      <c r="D153" t="s">
        <v>122</v>
      </c>
      <c r="E153" t="s">
        <v>2204</v>
      </c>
      <c r="F153" t="s">
        <v>1943</v>
      </c>
      <c r="G153" t="s">
        <v>101</v>
      </c>
      <c r="H153" s="66">
        <v>67739</v>
      </c>
      <c r="I153" s="66">
        <v>573.9</v>
      </c>
      <c r="J153" s="66">
        <v>0</v>
      </c>
      <c r="K153" s="66">
        <v>388.754121</v>
      </c>
      <c r="L153" s="67">
        <v>2.3E-3</v>
      </c>
      <c r="M153" s="67">
        <v>1E-4</v>
      </c>
      <c r="N153" s="67">
        <v>0</v>
      </c>
    </row>
    <row r="154" spans="1:14">
      <c r="A154" t="s">
        <v>2205</v>
      </c>
      <c r="B154" t="s">
        <v>2206</v>
      </c>
      <c r="C154" t="s">
        <v>99</v>
      </c>
      <c r="D154" t="s">
        <v>122</v>
      </c>
      <c r="E154" t="s">
        <v>2207</v>
      </c>
      <c r="F154" t="s">
        <v>1943</v>
      </c>
      <c r="G154" t="s">
        <v>101</v>
      </c>
      <c r="H154" s="66">
        <v>235054</v>
      </c>
      <c r="I154" s="66">
        <v>372</v>
      </c>
      <c r="J154" s="66">
        <v>0</v>
      </c>
      <c r="K154" s="66">
        <v>874.40088000000003</v>
      </c>
      <c r="L154" s="67">
        <v>3.3E-3</v>
      </c>
      <c r="M154" s="67">
        <v>2.0000000000000001E-4</v>
      </c>
      <c r="N154" s="67">
        <v>0</v>
      </c>
    </row>
    <row r="155" spans="1:14">
      <c r="A155" t="s">
        <v>2208</v>
      </c>
      <c r="B155" t="s">
        <v>2209</v>
      </c>
      <c r="C155" t="s">
        <v>99</v>
      </c>
      <c r="D155" t="s">
        <v>122</v>
      </c>
      <c r="E155" t="s">
        <v>2210</v>
      </c>
      <c r="F155" t="s">
        <v>481</v>
      </c>
      <c r="G155" t="s">
        <v>101</v>
      </c>
      <c r="H155" s="66">
        <v>309967.42</v>
      </c>
      <c r="I155" s="66">
        <v>3270</v>
      </c>
      <c r="J155" s="66">
        <v>0</v>
      </c>
      <c r="K155" s="66">
        <v>10135.934633999999</v>
      </c>
      <c r="L155" s="67">
        <v>2.5000000000000001E-3</v>
      </c>
      <c r="M155" s="67">
        <v>1.9E-3</v>
      </c>
      <c r="N155" s="67">
        <v>4.0000000000000002E-4</v>
      </c>
    </row>
    <row r="156" spans="1:14">
      <c r="A156" t="s">
        <v>2211</v>
      </c>
      <c r="B156" t="s">
        <v>2212</v>
      </c>
      <c r="C156" t="s">
        <v>99</v>
      </c>
      <c r="D156" t="s">
        <v>122</v>
      </c>
      <c r="E156" t="s">
        <v>1184</v>
      </c>
      <c r="F156" t="s">
        <v>481</v>
      </c>
      <c r="G156" t="s">
        <v>101</v>
      </c>
      <c r="H156" s="66">
        <v>60332</v>
      </c>
      <c r="I156" s="66">
        <v>7104</v>
      </c>
      <c r="J156" s="66">
        <v>0</v>
      </c>
      <c r="K156" s="66">
        <v>4285.9852799999999</v>
      </c>
      <c r="L156" s="67">
        <v>3.8E-3</v>
      </c>
      <c r="M156" s="67">
        <v>8.0000000000000004E-4</v>
      </c>
      <c r="N156" s="67">
        <v>2.0000000000000001E-4</v>
      </c>
    </row>
    <row r="157" spans="1:14">
      <c r="A157" t="s">
        <v>2213</v>
      </c>
      <c r="B157" t="s">
        <v>2214</v>
      </c>
      <c r="C157" t="s">
        <v>99</v>
      </c>
      <c r="D157" t="s">
        <v>122</v>
      </c>
      <c r="E157" t="s">
        <v>2215</v>
      </c>
      <c r="F157" t="s">
        <v>854</v>
      </c>
      <c r="G157" t="s">
        <v>101</v>
      </c>
      <c r="H157" s="66">
        <v>40000</v>
      </c>
      <c r="I157" s="66">
        <v>1900</v>
      </c>
      <c r="J157" s="66">
        <v>0</v>
      </c>
      <c r="K157" s="66">
        <v>760</v>
      </c>
      <c r="L157" s="67">
        <v>8.9999999999999998E-4</v>
      </c>
      <c r="M157" s="67">
        <v>1E-4</v>
      </c>
      <c r="N157" s="67">
        <v>0</v>
      </c>
    </row>
    <row r="158" spans="1:14">
      <c r="A158" t="s">
        <v>2216</v>
      </c>
      <c r="B158" t="s">
        <v>2217</v>
      </c>
      <c r="C158" t="s">
        <v>99</v>
      </c>
      <c r="D158" t="s">
        <v>122</v>
      </c>
      <c r="E158" t="s">
        <v>883</v>
      </c>
      <c r="F158" t="s">
        <v>854</v>
      </c>
      <c r="G158" t="s">
        <v>101</v>
      </c>
      <c r="H158" s="66">
        <v>194743</v>
      </c>
      <c r="I158" s="66">
        <v>354.5</v>
      </c>
      <c r="J158" s="66">
        <v>0</v>
      </c>
      <c r="K158" s="66">
        <v>690.36393499999997</v>
      </c>
      <c r="L158" s="67">
        <v>1.1999999999999999E-3</v>
      </c>
      <c r="M158" s="67">
        <v>1E-4</v>
      </c>
      <c r="N158" s="67">
        <v>0</v>
      </c>
    </row>
    <row r="159" spans="1:14">
      <c r="A159" t="s">
        <v>2218</v>
      </c>
      <c r="B159" s="78" t="s">
        <v>2219</v>
      </c>
      <c r="C159" t="s">
        <v>99</v>
      </c>
      <c r="D159" t="s">
        <v>122</v>
      </c>
      <c r="E159" t="s">
        <v>2220</v>
      </c>
      <c r="F159" t="s">
        <v>854</v>
      </c>
      <c r="G159" t="s">
        <v>101</v>
      </c>
      <c r="H159" s="66">
        <v>103956</v>
      </c>
      <c r="I159" s="66">
        <v>3798</v>
      </c>
      <c r="J159" s="66">
        <v>0</v>
      </c>
      <c r="K159" s="66">
        <v>3948.2488800000001</v>
      </c>
      <c r="L159" s="67">
        <v>8.5000000000000006E-3</v>
      </c>
      <c r="M159" s="67">
        <v>8.9999999999999998E-4</v>
      </c>
      <c r="N159" s="67">
        <v>2.0000000000000001E-4</v>
      </c>
    </row>
    <row r="160" spans="1:14">
      <c r="A160" t="s">
        <v>2218</v>
      </c>
      <c r="B160" s="78">
        <v>11722870</v>
      </c>
      <c r="C160" t="s">
        <v>99</v>
      </c>
      <c r="D160" t="s">
        <v>122</v>
      </c>
      <c r="E160" t="s">
        <v>2220</v>
      </c>
      <c r="F160" t="s">
        <v>854</v>
      </c>
      <c r="G160" t="s">
        <v>101</v>
      </c>
      <c r="H160" s="66">
        <v>14700</v>
      </c>
      <c r="I160" s="66">
        <v>3673.0546448087425</v>
      </c>
      <c r="J160" s="66">
        <v>0</v>
      </c>
      <c r="K160" s="66">
        <v>539.93903278688515</v>
      </c>
      <c r="L160" s="67">
        <v>0</v>
      </c>
      <c r="M160" s="67">
        <v>0</v>
      </c>
      <c r="N160" s="67">
        <v>0</v>
      </c>
    </row>
    <row r="161" spans="1:14">
      <c r="A161" t="s">
        <v>2221</v>
      </c>
      <c r="B161" t="s">
        <v>2222</v>
      </c>
      <c r="C161" t="s">
        <v>99</v>
      </c>
      <c r="D161" t="s">
        <v>122</v>
      </c>
      <c r="E161" t="s">
        <v>2223</v>
      </c>
      <c r="F161" t="s">
        <v>799</v>
      </c>
      <c r="G161" t="s">
        <v>101</v>
      </c>
      <c r="H161" s="66">
        <v>666973</v>
      </c>
      <c r="I161" s="66">
        <v>297.60000000000002</v>
      </c>
      <c r="J161" s="66">
        <v>0</v>
      </c>
      <c r="K161" s="66">
        <v>1984.911648</v>
      </c>
      <c r="L161" s="67">
        <v>6.4000000000000003E-3</v>
      </c>
      <c r="M161" s="67">
        <v>4.0000000000000002E-4</v>
      </c>
      <c r="N161" s="67">
        <v>1E-4</v>
      </c>
    </row>
    <row r="162" spans="1:14">
      <c r="A162" t="s">
        <v>2224</v>
      </c>
      <c r="B162" t="s">
        <v>2225</v>
      </c>
      <c r="C162" t="s">
        <v>99</v>
      </c>
      <c r="D162" t="s">
        <v>122</v>
      </c>
      <c r="E162" t="s">
        <v>2226</v>
      </c>
      <c r="F162" t="s">
        <v>799</v>
      </c>
      <c r="G162" t="s">
        <v>101</v>
      </c>
      <c r="H162" s="66">
        <v>586645</v>
      </c>
      <c r="I162" s="66">
        <v>236.9</v>
      </c>
      <c r="J162" s="66">
        <v>0</v>
      </c>
      <c r="K162" s="66">
        <v>1389.762005</v>
      </c>
      <c r="L162" s="67">
        <v>1.09E-2</v>
      </c>
      <c r="M162" s="67">
        <v>2.9999999999999997E-4</v>
      </c>
      <c r="N162" s="67">
        <v>1E-4</v>
      </c>
    </row>
    <row r="163" spans="1:14">
      <c r="A163" t="s">
        <v>2227</v>
      </c>
      <c r="B163" t="s">
        <v>2228</v>
      </c>
      <c r="C163" t="s">
        <v>99</v>
      </c>
      <c r="D163" t="s">
        <v>122</v>
      </c>
      <c r="E163" t="s">
        <v>2229</v>
      </c>
      <c r="F163" t="s">
        <v>799</v>
      </c>
      <c r="G163" t="s">
        <v>101</v>
      </c>
      <c r="H163" s="66">
        <v>490000</v>
      </c>
      <c r="I163" s="66">
        <v>435.6</v>
      </c>
      <c r="J163" s="66">
        <v>0</v>
      </c>
      <c r="K163" s="66">
        <v>2134.44</v>
      </c>
      <c r="L163" s="67">
        <v>6.8999999999999999E-3</v>
      </c>
      <c r="M163" s="67">
        <v>4.0000000000000002E-4</v>
      </c>
      <c r="N163" s="67">
        <v>1E-4</v>
      </c>
    </row>
    <row r="164" spans="1:14">
      <c r="A164" t="s">
        <v>2230</v>
      </c>
      <c r="B164" t="s">
        <v>2231</v>
      </c>
      <c r="C164" t="s">
        <v>99</v>
      </c>
      <c r="D164" t="s">
        <v>122</v>
      </c>
      <c r="E164" t="s">
        <v>2232</v>
      </c>
      <c r="F164" t="s">
        <v>799</v>
      </c>
      <c r="G164" t="s">
        <v>101</v>
      </c>
      <c r="H164" s="66">
        <v>105700</v>
      </c>
      <c r="I164" s="66">
        <v>925</v>
      </c>
      <c r="J164" s="66">
        <v>0</v>
      </c>
      <c r="K164" s="66">
        <v>977.72500000000002</v>
      </c>
      <c r="L164" s="67">
        <v>2.5999999999999999E-3</v>
      </c>
      <c r="M164" s="67">
        <v>2.0000000000000001E-4</v>
      </c>
      <c r="N164" s="67">
        <v>0</v>
      </c>
    </row>
    <row r="165" spans="1:14">
      <c r="A165" t="s">
        <v>2233</v>
      </c>
      <c r="B165" t="s">
        <v>2234</v>
      </c>
      <c r="C165" t="s">
        <v>99</v>
      </c>
      <c r="D165" t="s">
        <v>122</v>
      </c>
      <c r="E165" t="s">
        <v>1393</v>
      </c>
      <c r="F165" t="s">
        <v>799</v>
      </c>
      <c r="G165" t="s">
        <v>101</v>
      </c>
      <c r="H165" s="66">
        <v>266198</v>
      </c>
      <c r="I165" s="66">
        <v>1434</v>
      </c>
      <c r="J165" s="66">
        <v>0</v>
      </c>
      <c r="K165" s="66">
        <v>3817.2793200000001</v>
      </c>
      <c r="L165" s="67">
        <v>1.14E-2</v>
      </c>
      <c r="M165" s="67">
        <v>6.9999999999999999E-4</v>
      </c>
      <c r="N165" s="67">
        <v>2.0000000000000001E-4</v>
      </c>
    </row>
    <row r="166" spans="1:14">
      <c r="A166" t="s">
        <v>2235</v>
      </c>
      <c r="B166" t="s">
        <v>2236</v>
      </c>
      <c r="C166" t="s">
        <v>99</v>
      </c>
      <c r="D166" t="s">
        <v>122</v>
      </c>
      <c r="E166" t="s">
        <v>2237</v>
      </c>
      <c r="F166" t="s">
        <v>799</v>
      </c>
      <c r="G166" t="s">
        <v>101</v>
      </c>
      <c r="H166" s="66">
        <v>371615</v>
      </c>
      <c r="I166" s="66">
        <v>918.7</v>
      </c>
      <c r="J166" s="66">
        <v>0</v>
      </c>
      <c r="K166" s="66">
        <v>3414.0270049999999</v>
      </c>
      <c r="L166" s="67">
        <v>6.1000000000000004E-3</v>
      </c>
      <c r="M166" s="67">
        <v>5.9999999999999995E-4</v>
      </c>
      <c r="N166" s="67">
        <v>1E-4</v>
      </c>
    </row>
    <row r="167" spans="1:14">
      <c r="A167" t="s">
        <v>2238</v>
      </c>
      <c r="B167" t="s">
        <v>2239</v>
      </c>
      <c r="C167" t="s">
        <v>99</v>
      </c>
      <c r="D167" t="s">
        <v>122</v>
      </c>
      <c r="E167" t="s">
        <v>2240</v>
      </c>
      <c r="F167" t="s">
        <v>799</v>
      </c>
      <c r="G167" t="s">
        <v>101</v>
      </c>
      <c r="H167" s="66">
        <v>177000</v>
      </c>
      <c r="I167" s="66">
        <v>2628</v>
      </c>
      <c r="J167" s="66">
        <v>0</v>
      </c>
      <c r="K167" s="66">
        <v>4651.5600000000004</v>
      </c>
      <c r="L167" s="67">
        <v>5.4000000000000003E-3</v>
      </c>
      <c r="M167" s="67">
        <v>8.9999999999999998E-4</v>
      </c>
      <c r="N167" s="67">
        <v>2.0000000000000001E-4</v>
      </c>
    </row>
    <row r="168" spans="1:14">
      <c r="A168" t="s">
        <v>2241</v>
      </c>
      <c r="B168" t="s">
        <v>2242</v>
      </c>
      <c r="C168" t="s">
        <v>99</v>
      </c>
      <c r="D168" t="s">
        <v>122</v>
      </c>
      <c r="E168" t="s">
        <v>1632</v>
      </c>
      <c r="F168" t="s">
        <v>799</v>
      </c>
      <c r="G168" t="s">
        <v>101</v>
      </c>
      <c r="H168" s="66">
        <v>62000</v>
      </c>
      <c r="I168" s="66">
        <v>4187</v>
      </c>
      <c r="J168" s="66">
        <v>19.018809999999998</v>
      </c>
      <c r="K168" s="66">
        <v>2614.9588100000001</v>
      </c>
      <c r="L168" s="67">
        <v>1.6000000000000001E-3</v>
      </c>
      <c r="M168" s="67">
        <v>5.0000000000000001E-4</v>
      </c>
      <c r="N168" s="67">
        <v>1E-4</v>
      </c>
    </row>
    <row r="169" spans="1:14">
      <c r="A169" t="s">
        <v>2243</v>
      </c>
      <c r="B169" t="s">
        <v>2244</v>
      </c>
      <c r="C169" t="s">
        <v>99</v>
      </c>
      <c r="D169" t="s">
        <v>122</v>
      </c>
      <c r="E169" t="s">
        <v>2245</v>
      </c>
      <c r="F169" t="s">
        <v>562</v>
      </c>
      <c r="G169" t="s">
        <v>101</v>
      </c>
      <c r="H169" s="66">
        <v>25000</v>
      </c>
      <c r="I169" s="66">
        <v>1683</v>
      </c>
      <c r="J169" s="66">
        <v>0</v>
      </c>
      <c r="K169" s="66">
        <v>420.75</v>
      </c>
      <c r="L169" s="67">
        <v>5.9999999999999995E-4</v>
      </c>
      <c r="M169" s="67">
        <v>1E-4</v>
      </c>
      <c r="N169" s="67">
        <v>0</v>
      </c>
    </row>
    <row r="170" spans="1:14">
      <c r="A170" t="s">
        <v>2246</v>
      </c>
      <c r="B170" t="s">
        <v>2247</v>
      </c>
      <c r="C170" t="s">
        <v>99</v>
      </c>
      <c r="D170" t="s">
        <v>122</v>
      </c>
      <c r="E170" t="s">
        <v>2248</v>
      </c>
      <c r="F170" t="s">
        <v>943</v>
      </c>
      <c r="G170" t="s">
        <v>101</v>
      </c>
      <c r="H170" s="66">
        <v>34871</v>
      </c>
      <c r="I170" s="66">
        <v>1761</v>
      </c>
      <c r="J170" s="66">
        <v>0</v>
      </c>
      <c r="K170" s="66">
        <v>614.07830999999999</v>
      </c>
      <c r="L170" s="67">
        <v>1.8E-3</v>
      </c>
      <c r="M170" s="67">
        <v>1E-4</v>
      </c>
      <c r="N170" s="67">
        <v>0</v>
      </c>
    </row>
    <row r="171" spans="1:14">
      <c r="A171" t="s">
        <v>2249</v>
      </c>
      <c r="B171" t="s">
        <v>2250</v>
      </c>
      <c r="C171" t="s">
        <v>99</v>
      </c>
      <c r="D171" t="s">
        <v>122</v>
      </c>
      <c r="E171" t="s">
        <v>1437</v>
      </c>
      <c r="F171" t="s">
        <v>808</v>
      </c>
      <c r="G171" t="s">
        <v>101</v>
      </c>
      <c r="H171" s="66">
        <v>710172</v>
      </c>
      <c r="I171" s="66">
        <v>380.8</v>
      </c>
      <c r="J171" s="66">
        <v>0</v>
      </c>
      <c r="K171" s="66">
        <v>2704.3349760000001</v>
      </c>
      <c r="L171" s="67">
        <v>2.8999999999999998E-3</v>
      </c>
      <c r="M171" s="67">
        <v>5.0000000000000001E-4</v>
      </c>
      <c r="N171" s="67">
        <v>1E-4</v>
      </c>
    </row>
    <row r="172" spans="1:14">
      <c r="A172" t="s">
        <v>2251</v>
      </c>
      <c r="B172" t="s">
        <v>2252</v>
      </c>
      <c r="C172" t="s">
        <v>99</v>
      </c>
      <c r="D172" t="s">
        <v>122</v>
      </c>
      <c r="E172" t="s">
        <v>2253</v>
      </c>
      <c r="F172" t="s">
        <v>808</v>
      </c>
      <c r="G172" t="s">
        <v>101</v>
      </c>
      <c r="H172" s="66">
        <v>150000</v>
      </c>
      <c r="I172" s="66">
        <v>1360</v>
      </c>
      <c r="J172" s="66">
        <v>0</v>
      </c>
      <c r="K172" s="66">
        <v>2040</v>
      </c>
      <c r="L172" s="67">
        <v>3.5000000000000001E-3</v>
      </c>
      <c r="M172" s="67">
        <v>4.0000000000000002E-4</v>
      </c>
      <c r="N172" s="67">
        <v>1E-4</v>
      </c>
    </row>
    <row r="173" spans="1:14">
      <c r="A173" t="s">
        <v>2254</v>
      </c>
      <c r="B173" t="s">
        <v>2255</v>
      </c>
      <c r="C173" t="s">
        <v>99</v>
      </c>
      <c r="D173" t="s">
        <v>122</v>
      </c>
      <c r="E173" t="s">
        <v>1466</v>
      </c>
      <c r="F173" t="s">
        <v>808</v>
      </c>
      <c r="G173" t="s">
        <v>101</v>
      </c>
      <c r="H173" s="66">
        <v>1170644</v>
      </c>
      <c r="I173" s="66">
        <v>2067</v>
      </c>
      <c r="J173" s="66">
        <v>0</v>
      </c>
      <c r="K173" s="66">
        <v>24197.211480000002</v>
      </c>
      <c r="L173" s="67">
        <v>2.2499999999999999E-2</v>
      </c>
      <c r="M173" s="67">
        <v>4.5999999999999999E-3</v>
      </c>
      <c r="N173" s="67">
        <v>1E-3</v>
      </c>
    </row>
    <row r="174" spans="1:14">
      <c r="A174" t="s">
        <v>2256</v>
      </c>
      <c r="B174" t="s">
        <v>2257</v>
      </c>
      <c r="C174" t="s">
        <v>99</v>
      </c>
      <c r="D174" t="s">
        <v>122</v>
      </c>
      <c r="E174" t="s">
        <v>862</v>
      </c>
      <c r="F174" t="s">
        <v>808</v>
      </c>
      <c r="G174" t="s">
        <v>101</v>
      </c>
      <c r="H174" s="66">
        <v>27325</v>
      </c>
      <c r="I174" s="66">
        <v>4886</v>
      </c>
      <c r="J174" s="66">
        <v>0</v>
      </c>
      <c r="K174" s="66">
        <v>1335.0995</v>
      </c>
      <c r="L174" s="67">
        <v>1.8E-3</v>
      </c>
      <c r="M174" s="67">
        <v>2.9999999999999997E-4</v>
      </c>
      <c r="N174" s="67">
        <v>1E-4</v>
      </c>
    </row>
    <row r="175" spans="1:14">
      <c r="A175" t="s">
        <v>2258</v>
      </c>
      <c r="B175" t="s">
        <v>2259</v>
      </c>
      <c r="C175" t="s">
        <v>99</v>
      </c>
      <c r="D175" t="s">
        <v>122</v>
      </c>
      <c r="E175" t="s">
        <v>2260</v>
      </c>
      <c r="F175" t="s">
        <v>808</v>
      </c>
      <c r="G175" t="s">
        <v>101</v>
      </c>
      <c r="H175" s="66">
        <v>564000</v>
      </c>
      <c r="I175" s="66">
        <v>70.099999999999994</v>
      </c>
      <c r="J175" s="66">
        <v>0</v>
      </c>
      <c r="K175" s="66">
        <v>395.36399999999998</v>
      </c>
      <c r="L175" s="67">
        <v>3.5000000000000001E-3</v>
      </c>
      <c r="M175" s="67">
        <v>1E-4</v>
      </c>
      <c r="N175" s="67">
        <v>0</v>
      </c>
    </row>
    <row r="176" spans="1:14">
      <c r="A176" t="s">
        <v>2261</v>
      </c>
      <c r="B176" t="s">
        <v>2262</v>
      </c>
      <c r="C176" t="s">
        <v>99</v>
      </c>
      <c r="D176" t="s">
        <v>122</v>
      </c>
      <c r="E176" t="s">
        <v>1486</v>
      </c>
      <c r="F176" t="s">
        <v>808</v>
      </c>
      <c r="G176" t="s">
        <v>101</v>
      </c>
      <c r="H176" s="66">
        <v>110383</v>
      </c>
      <c r="I176" s="66">
        <v>2819</v>
      </c>
      <c r="J176" s="66">
        <v>0</v>
      </c>
      <c r="K176" s="66">
        <v>3111.69677</v>
      </c>
      <c r="L176" s="67">
        <v>5.4999999999999997E-3</v>
      </c>
      <c r="M176" s="67">
        <v>5.9999999999999995E-4</v>
      </c>
      <c r="N176" s="67">
        <v>1E-4</v>
      </c>
    </row>
    <row r="177" spans="1:14">
      <c r="A177" t="s">
        <v>2263</v>
      </c>
      <c r="B177" t="s">
        <v>2264</v>
      </c>
      <c r="C177" t="s">
        <v>99</v>
      </c>
      <c r="D177" t="s">
        <v>122</v>
      </c>
      <c r="E177" t="s">
        <v>1490</v>
      </c>
      <c r="F177" t="s">
        <v>808</v>
      </c>
      <c r="G177" t="s">
        <v>101</v>
      </c>
      <c r="H177" s="66">
        <v>178466</v>
      </c>
      <c r="I177" s="66">
        <v>2272</v>
      </c>
      <c r="J177" s="66">
        <v>0</v>
      </c>
      <c r="K177" s="66">
        <v>4054.7475199999999</v>
      </c>
      <c r="L177" s="67">
        <v>9.2999999999999992E-3</v>
      </c>
      <c r="M177" s="67">
        <v>8.0000000000000004E-4</v>
      </c>
      <c r="N177" s="67">
        <v>2.0000000000000001E-4</v>
      </c>
    </row>
    <row r="178" spans="1:14">
      <c r="A178" t="s">
        <v>2265</v>
      </c>
      <c r="B178" t="s">
        <v>2266</v>
      </c>
      <c r="C178" t="s">
        <v>99</v>
      </c>
      <c r="D178" t="s">
        <v>122</v>
      </c>
      <c r="E178" t="s">
        <v>1586</v>
      </c>
      <c r="F178" t="s">
        <v>808</v>
      </c>
      <c r="G178" t="s">
        <v>101</v>
      </c>
      <c r="H178" s="66">
        <v>16345</v>
      </c>
      <c r="I178" s="66">
        <v>1406</v>
      </c>
      <c r="J178" s="66">
        <v>0</v>
      </c>
      <c r="K178" s="66">
        <v>229.8107</v>
      </c>
      <c r="L178" s="67">
        <v>1.1999999999999999E-3</v>
      </c>
      <c r="M178" s="67">
        <v>0</v>
      </c>
      <c r="N178" s="67">
        <v>0</v>
      </c>
    </row>
    <row r="179" spans="1:14">
      <c r="A179" t="s">
        <v>2267</v>
      </c>
      <c r="B179" t="s">
        <v>2268</v>
      </c>
      <c r="C179" t="s">
        <v>99</v>
      </c>
      <c r="D179" t="s">
        <v>122</v>
      </c>
      <c r="E179" t="s">
        <v>2269</v>
      </c>
      <c r="F179" t="s">
        <v>808</v>
      </c>
      <c r="G179" t="s">
        <v>101</v>
      </c>
      <c r="H179" s="66">
        <v>48807</v>
      </c>
      <c r="I179" s="66">
        <v>3294</v>
      </c>
      <c r="J179" s="66">
        <v>0</v>
      </c>
      <c r="K179" s="66">
        <v>1607.7025799999999</v>
      </c>
      <c r="L179" s="67">
        <v>1.4E-3</v>
      </c>
      <c r="M179" s="67">
        <v>2.9999999999999997E-4</v>
      </c>
      <c r="N179" s="67">
        <v>1E-4</v>
      </c>
    </row>
    <row r="180" spans="1:14">
      <c r="A180" t="s">
        <v>2270</v>
      </c>
      <c r="B180" t="s">
        <v>2271</v>
      </c>
      <c r="C180" t="s">
        <v>99</v>
      </c>
      <c r="D180" t="s">
        <v>122</v>
      </c>
      <c r="E180" t="s">
        <v>2272</v>
      </c>
      <c r="F180" t="s">
        <v>848</v>
      </c>
      <c r="G180" t="s">
        <v>101</v>
      </c>
      <c r="H180" s="66">
        <v>438000</v>
      </c>
      <c r="I180" s="66">
        <v>9850</v>
      </c>
      <c r="J180" s="66">
        <v>0</v>
      </c>
      <c r="K180" s="66">
        <v>43143</v>
      </c>
      <c r="L180" s="67">
        <v>0.1095</v>
      </c>
      <c r="M180" s="67">
        <v>8.2000000000000007E-3</v>
      </c>
      <c r="N180" s="67">
        <v>1.8E-3</v>
      </c>
    </row>
    <row r="181" spans="1:14">
      <c r="A181" t="s">
        <v>2273</v>
      </c>
      <c r="B181" t="s">
        <v>2274</v>
      </c>
      <c r="C181" t="s">
        <v>99</v>
      </c>
      <c r="D181" t="s">
        <v>122</v>
      </c>
      <c r="E181" t="s">
        <v>2275</v>
      </c>
      <c r="F181" t="s">
        <v>848</v>
      </c>
      <c r="G181" t="s">
        <v>101</v>
      </c>
      <c r="H181" s="66">
        <v>828239</v>
      </c>
      <c r="I181" s="66">
        <v>562.1</v>
      </c>
      <c r="J181" s="66">
        <v>0</v>
      </c>
      <c r="K181" s="66">
        <v>4655.5314189999999</v>
      </c>
      <c r="L181" s="67">
        <v>3.5000000000000001E-3</v>
      </c>
      <c r="M181" s="67">
        <v>8.9999999999999998E-4</v>
      </c>
      <c r="N181" s="67">
        <v>2.0000000000000001E-4</v>
      </c>
    </row>
    <row r="182" spans="1:14">
      <c r="A182" t="s">
        <v>2276</v>
      </c>
      <c r="B182" t="s">
        <v>2277</v>
      </c>
      <c r="C182" t="s">
        <v>99</v>
      </c>
      <c r="D182" t="s">
        <v>122</v>
      </c>
      <c r="E182" t="s">
        <v>2278</v>
      </c>
      <c r="F182" t="s">
        <v>848</v>
      </c>
      <c r="G182" t="s">
        <v>101</v>
      </c>
      <c r="H182" s="66">
        <v>62078</v>
      </c>
      <c r="I182" s="66">
        <v>10460</v>
      </c>
      <c r="J182" s="66">
        <v>0</v>
      </c>
      <c r="K182" s="66">
        <v>6493.3588</v>
      </c>
      <c r="L182" s="67">
        <v>5.8999999999999999E-3</v>
      </c>
      <c r="M182" s="67">
        <v>1.1999999999999999E-3</v>
      </c>
      <c r="N182" s="67">
        <v>2.9999999999999997E-4</v>
      </c>
    </row>
    <row r="183" spans="1:14">
      <c r="A183" t="s">
        <v>2279</v>
      </c>
      <c r="B183" t="s">
        <v>2280</v>
      </c>
      <c r="C183" t="s">
        <v>99</v>
      </c>
      <c r="D183" t="s">
        <v>122</v>
      </c>
      <c r="E183" t="s">
        <v>2281</v>
      </c>
      <c r="F183" t="s">
        <v>848</v>
      </c>
      <c r="G183" t="s">
        <v>101</v>
      </c>
      <c r="H183" s="66">
        <v>3000000</v>
      </c>
      <c r="I183" s="66">
        <v>995.9</v>
      </c>
      <c r="J183" s="66">
        <v>0</v>
      </c>
      <c r="K183" s="66">
        <v>29877</v>
      </c>
      <c r="L183" s="67">
        <v>5.2299999999999999E-2</v>
      </c>
      <c r="M183" s="67">
        <v>5.7000000000000002E-3</v>
      </c>
      <c r="N183" s="67">
        <v>1.2999999999999999E-3</v>
      </c>
    </row>
    <row r="184" spans="1:14">
      <c r="A184" t="s">
        <v>2282</v>
      </c>
      <c r="B184" t="s">
        <v>2283</v>
      </c>
      <c r="C184" t="s">
        <v>99</v>
      </c>
      <c r="D184" t="s">
        <v>122</v>
      </c>
      <c r="E184" t="s">
        <v>2284</v>
      </c>
      <c r="F184" t="s">
        <v>848</v>
      </c>
      <c r="G184" t="s">
        <v>101</v>
      </c>
      <c r="H184" s="66">
        <v>61101</v>
      </c>
      <c r="I184" s="66">
        <v>2823</v>
      </c>
      <c r="J184" s="66">
        <v>0</v>
      </c>
      <c r="K184" s="66">
        <v>1724.88123</v>
      </c>
      <c r="L184" s="67">
        <v>3.7000000000000002E-3</v>
      </c>
      <c r="M184" s="67">
        <v>2.9999999999999997E-4</v>
      </c>
      <c r="N184" s="67">
        <v>1E-4</v>
      </c>
    </row>
    <row r="185" spans="1:14">
      <c r="A185" t="s">
        <v>2285</v>
      </c>
      <c r="B185" t="s">
        <v>2286</v>
      </c>
      <c r="C185" t="s">
        <v>99</v>
      </c>
      <c r="D185" t="s">
        <v>122</v>
      </c>
      <c r="E185" t="s">
        <v>2287</v>
      </c>
      <c r="F185" t="s">
        <v>2014</v>
      </c>
      <c r="G185" t="s">
        <v>101</v>
      </c>
      <c r="H185" s="66">
        <v>197572</v>
      </c>
      <c r="I185" s="66">
        <v>723</v>
      </c>
      <c r="J185" s="66">
        <v>0</v>
      </c>
      <c r="K185" s="66">
        <v>1428.4455599999999</v>
      </c>
      <c r="L185" s="67">
        <v>2.2599999999999999E-2</v>
      </c>
      <c r="M185" s="67">
        <v>2.9999999999999997E-4</v>
      </c>
      <c r="N185" s="67">
        <v>1E-4</v>
      </c>
    </row>
    <row r="186" spans="1:14">
      <c r="A186" t="s">
        <v>2288</v>
      </c>
      <c r="B186" t="s">
        <v>2289</v>
      </c>
      <c r="C186" t="s">
        <v>99</v>
      </c>
      <c r="D186" t="s">
        <v>122</v>
      </c>
      <c r="E186" t="s">
        <v>2290</v>
      </c>
      <c r="F186" t="s">
        <v>2014</v>
      </c>
      <c r="G186" t="s">
        <v>101</v>
      </c>
      <c r="H186" s="66">
        <v>1435000</v>
      </c>
      <c r="I186" s="66">
        <v>115</v>
      </c>
      <c r="J186" s="66">
        <v>0</v>
      </c>
      <c r="K186" s="66">
        <v>1650.25</v>
      </c>
      <c r="L186" s="67">
        <v>4.1000000000000002E-2</v>
      </c>
      <c r="M186" s="67">
        <v>2.9999999999999997E-4</v>
      </c>
      <c r="N186" s="67">
        <v>1E-4</v>
      </c>
    </row>
    <row r="187" spans="1:14">
      <c r="A187" t="s">
        <v>2291</v>
      </c>
      <c r="B187" t="s">
        <v>2292</v>
      </c>
      <c r="C187" t="s">
        <v>99</v>
      </c>
      <c r="D187" t="s">
        <v>122</v>
      </c>
      <c r="E187" t="s">
        <v>2293</v>
      </c>
      <c r="F187" t="s">
        <v>2014</v>
      </c>
      <c r="G187" t="s">
        <v>101</v>
      </c>
      <c r="H187" s="66">
        <v>50000</v>
      </c>
      <c r="I187" s="66">
        <v>800.6</v>
      </c>
      <c r="J187" s="66">
        <v>0</v>
      </c>
      <c r="K187" s="66">
        <v>400.3</v>
      </c>
      <c r="L187" s="67">
        <v>1.09E-2</v>
      </c>
      <c r="M187" s="67">
        <v>1E-4</v>
      </c>
      <c r="N187" s="67">
        <v>0</v>
      </c>
    </row>
    <row r="188" spans="1:14">
      <c r="A188" t="s">
        <v>2294</v>
      </c>
      <c r="B188" t="s">
        <v>2295</v>
      </c>
      <c r="C188" t="s">
        <v>99</v>
      </c>
      <c r="D188" t="s">
        <v>122</v>
      </c>
      <c r="E188" t="s">
        <v>2296</v>
      </c>
      <c r="F188" t="s">
        <v>1892</v>
      </c>
      <c r="G188" t="s">
        <v>101</v>
      </c>
      <c r="H188" s="66">
        <v>600000</v>
      </c>
      <c r="I188" s="66">
        <v>381.2</v>
      </c>
      <c r="J188" s="66">
        <v>0</v>
      </c>
      <c r="K188" s="66">
        <v>2287.1999999999998</v>
      </c>
      <c r="L188" s="67">
        <v>0.1487</v>
      </c>
      <c r="M188" s="67">
        <v>4.0000000000000002E-4</v>
      </c>
      <c r="N188" s="67">
        <v>1E-4</v>
      </c>
    </row>
    <row r="189" spans="1:14">
      <c r="A189" t="s">
        <v>2297</v>
      </c>
      <c r="B189" t="s">
        <v>2298</v>
      </c>
      <c r="C189" t="s">
        <v>99</v>
      </c>
      <c r="D189" t="s">
        <v>122</v>
      </c>
      <c r="E189" t="s">
        <v>2299</v>
      </c>
      <c r="F189" t="s">
        <v>1892</v>
      </c>
      <c r="G189" t="s">
        <v>101</v>
      </c>
      <c r="H189" s="66">
        <v>303000</v>
      </c>
      <c r="I189" s="66">
        <v>571.5</v>
      </c>
      <c r="J189" s="66">
        <v>0</v>
      </c>
      <c r="K189" s="66">
        <v>1731.645</v>
      </c>
      <c r="L189" s="67">
        <v>4.3900000000000002E-2</v>
      </c>
      <c r="M189" s="67">
        <v>2.9999999999999997E-4</v>
      </c>
      <c r="N189" s="67">
        <v>1E-4</v>
      </c>
    </row>
    <row r="190" spans="1:14">
      <c r="A190" t="s">
        <v>2300</v>
      </c>
      <c r="B190" t="s">
        <v>2301</v>
      </c>
      <c r="C190" t="s">
        <v>99</v>
      </c>
      <c r="D190" t="s">
        <v>122</v>
      </c>
      <c r="E190" t="s">
        <v>2302</v>
      </c>
      <c r="F190" t="s">
        <v>1892</v>
      </c>
      <c r="G190" t="s">
        <v>101</v>
      </c>
      <c r="H190" s="66">
        <v>301590.45</v>
      </c>
      <c r="I190" s="66">
        <v>86.1</v>
      </c>
      <c r="J190" s="66">
        <v>30.159040000000001</v>
      </c>
      <c r="K190" s="66">
        <v>289.82841745000002</v>
      </c>
      <c r="L190" s="67">
        <v>2.0999999999999999E-3</v>
      </c>
      <c r="M190" s="67">
        <v>1E-4</v>
      </c>
      <c r="N190" s="67">
        <v>0</v>
      </c>
    </row>
    <row r="191" spans="1:14">
      <c r="A191" t="s">
        <v>2303</v>
      </c>
      <c r="B191" t="s">
        <v>2304</v>
      </c>
      <c r="C191" t="s">
        <v>99</v>
      </c>
      <c r="D191" t="s">
        <v>122</v>
      </c>
      <c r="E191" t="s">
        <v>1403</v>
      </c>
      <c r="F191" t="s">
        <v>979</v>
      </c>
      <c r="G191" t="s">
        <v>101</v>
      </c>
      <c r="H191" s="66">
        <v>407441</v>
      </c>
      <c r="I191" s="66">
        <v>1525</v>
      </c>
      <c r="J191" s="66">
        <v>0</v>
      </c>
      <c r="K191" s="66">
        <v>6213.4752500000004</v>
      </c>
      <c r="L191" s="67">
        <v>4.3E-3</v>
      </c>
      <c r="M191" s="67">
        <v>1.1999999999999999E-3</v>
      </c>
      <c r="N191" s="67">
        <v>2.9999999999999997E-4</v>
      </c>
    </row>
    <row r="192" spans="1:14">
      <c r="A192" t="s">
        <v>2305</v>
      </c>
      <c r="B192" t="s">
        <v>2306</v>
      </c>
      <c r="C192" t="s">
        <v>99</v>
      </c>
      <c r="D192" t="s">
        <v>122</v>
      </c>
      <c r="E192" t="s">
        <v>2307</v>
      </c>
      <c r="F192" t="s">
        <v>979</v>
      </c>
      <c r="G192" t="s">
        <v>101</v>
      </c>
      <c r="H192" s="66">
        <v>1497402</v>
      </c>
      <c r="I192" s="66">
        <v>52.6</v>
      </c>
      <c r="J192" s="66">
        <v>0</v>
      </c>
      <c r="K192" s="66">
        <v>787.63345200000003</v>
      </c>
      <c r="L192" s="67">
        <v>6.7000000000000002E-3</v>
      </c>
      <c r="M192" s="67">
        <v>1E-4</v>
      </c>
      <c r="N192" s="67">
        <v>0</v>
      </c>
    </row>
    <row r="193" spans="1:14">
      <c r="A193" t="s">
        <v>2308</v>
      </c>
      <c r="B193" t="s">
        <v>2309</v>
      </c>
      <c r="C193" t="s">
        <v>99</v>
      </c>
      <c r="D193" t="s">
        <v>122</v>
      </c>
      <c r="E193" t="s">
        <v>2310</v>
      </c>
      <c r="F193" t="s">
        <v>619</v>
      </c>
      <c r="G193" t="s">
        <v>101</v>
      </c>
      <c r="H193" s="66">
        <v>102800</v>
      </c>
      <c r="I193" s="66">
        <v>1990</v>
      </c>
      <c r="J193" s="66">
        <v>0</v>
      </c>
      <c r="K193" s="66">
        <v>2045.72</v>
      </c>
      <c r="L193" s="67">
        <v>6.7999999999999996E-3</v>
      </c>
      <c r="M193" s="67">
        <v>4.0000000000000002E-4</v>
      </c>
      <c r="N193" s="67">
        <v>1E-4</v>
      </c>
    </row>
    <row r="194" spans="1:14">
      <c r="A194" t="s">
        <v>2311</v>
      </c>
      <c r="B194" t="s">
        <v>2312</v>
      </c>
      <c r="C194" t="s">
        <v>99</v>
      </c>
      <c r="D194" t="s">
        <v>122</v>
      </c>
      <c r="E194" t="s">
        <v>2313</v>
      </c>
      <c r="F194" t="s">
        <v>619</v>
      </c>
      <c r="G194" t="s">
        <v>101</v>
      </c>
      <c r="H194" s="66">
        <v>40689</v>
      </c>
      <c r="I194" s="66">
        <v>2570</v>
      </c>
      <c r="J194" s="66">
        <v>0</v>
      </c>
      <c r="K194" s="66">
        <v>1045.7073</v>
      </c>
      <c r="L194" s="67">
        <v>1.6999999999999999E-3</v>
      </c>
      <c r="M194" s="67">
        <v>2.0000000000000001E-4</v>
      </c>
      <c r="N194" s="67">
        <v>0</v>
      </c>
    </row>
    <row r="195" spans="1:14">
      <c r="A195" t="s">
        <v>2314</v>
      </c>
      <c r="B195" t="s">
        <v>2315</v>
      </c>
      <c r="C195" t="s">
        <v>99</v>
      </c>
      <c r="D195" t="s">
        <v>122</v>
      </c>
      <c r="E195" t="s">
        <v>2316</v>
      </c>
      <c r="F195" t="s">
        <v>619</v>
      </c>
      <c r="G195" t="s">
        <v>101</v>
      </c>
      <c r="H195" s="66">
        <v>5689</v>
      </c>
      <c r="I195" s="66">
        <v>34280</v>
      </c>
      <c r="J195" s="66">
        <v>0</v>
      </c>
      <c r="K195" s="66">
        <v>1950.1892</v>
      </c>
      <c r="L195" s="67">
        <v>5.0000000000000001E-4</v>
      </c>
      <c r="M195" s="67">
        <v>4.0000000000000002E-4</v>
      </c>
      <c r="N195" s="67">
        <v>1E-4</v>
      </c>
    </row>
    <row r="196" spans="1:14">
      <c r="A196" t="s">
        <v>2317</v>
      </c>
      <c r="B196" t="s">
        <v>2318</v>
      </c>
      <c r="C196" t="s">
        <v>99</v>
      </c>
      <c r="D196" t="s">
        <v>122</v>
      </c>
      <c r="E196" t="s">
        <v>2319</v>
      </c>
      <c r="F196" t="s">
        <v>619</v>
      </c>
      <c r="G196" t="s">
        <v>101</v>
      </c>
      <c r="H196" s="66">
        <v>384315</v>
      </c>
      <c r="I196" s="66">
        <v>1419</v>
      </c>
      <c r="J196" s="66">
        <v>0</v>
      </c>
      <c r="K196" s="66">
        <v>5453.4298500000004</v>
      </c>
      <c r="L196" s="67">
        <v>3.8E-3</v>
      </c>
      <c r="M196" s="67">
        <v>1E-3</v>
      </c>
      <c r="N196" s="67">
        <v>2.0000000000000001E-4</v>
      </c>
    </row>
    <row r="197" spans="1:14">
      <c r="A197" t="s">
        <v>2320</v>
      </c>
      <c r="B197" t="s">
        <v>2321</v>
      </c>
      <c r="C197" t="s">
        <v>99</v>
      </c>
      <c r="D197" t="s">
        <v>122</v>
      </c>
      <c r="E197" t="s">
        <v>1578</v>
      </c>
      <c r="F197" t="s">
        <v>619</v>
      </c>
      <c r="G197" t="s">
        <v>101</v>
      </c>
      <c r="H197" s="66">
        <v>170727</v>
      </c>
      <c r="I197" s="66">
        <v>732.2</v>
      </c>
      <c r="J197" s="66">
        <v>0</v>
      </c>
      <c r="K197" s="66">
        <v>1250.0630940000001</v>
      </c>
      <c r="L197" s="67">
        <v>2E-3</v>
      </c>
      <c r="M197" s="67">
        <v>2.0000000000000001E-4</v>
      </c>
      <c r="N197" s="67">
        <v>1E-4</v>
      </c>
    </row>
    <row r="198" spans="1:14">
      <c r="A198" t="s">
        <v>2322</v>
      </c>
      <c r="B198" t="s">
        <v>2323</v>
      </c>
      <c r="C198" t="s">
        <v>99</v>
      </c>
      <c r="D198" t="s">
        <v>122</v>
      </c>
      <c r="E198" t="s">
        <v>2324</v>
      </c>
      <c r="F198" t="s">
        <v>619</v>
      </c>
      <c r="G198" t="s">
        <v>101</v>
      </c>
      <c r="H198" s="66">
        <v>28368</v>
      </c>
      <c r="I198" s="66">
        <v>1504</v>
      </c>
      <c r="J198" s="66">
        <v>0</v>
      </c>
      <c r="K198" s="66">
        <v>426.65472</v>
      </c>
      <c r="L198" s="67">
        <v>1.6999999999999999E-3</v>
      </c>
      <c r="M198" s="67">
        <v>1E-4</v>
      </c>
      <c r="N198" s="67">
        <v>0</v>
      </c>
    </row>
    <row r="199" spans="1:14">
      <c r="A199" t="s">
        <v>2325</v>
      </c>
      <c r="B199" t="s">
        <v>2326</v>
      </c>
      <c r="C199" t="s">
        <v>99</v>
      </c>
      <c r="D199" t="s">
        <v>122</v>
      </c>
      <c r="E199" t="s">
        <v>2327</v>
      </c>
      <c r="F199" t="s">
        <v>1054</v>
      </c>
      <c r="G199" t="s">
        <v>101</v>
      </c>
      <c r="H199" s="66">
        <v>10381</v>
      </c>
      <c r="I199" s="66">
        <v>10450</v>
      </c>
      <c r="J199" s="66">
        <v>0</v>
      </c>
      <c r="K199" s="66">
        <v>1084.8145</v>
      </c>
      <c r="L199" s="67">
        <v>8.0000000000000004E-4</v>
      </c>
      <c r="M199" s="67">
        <v>2.0000000000000001E-4</v>
      </c>
      <c r="N199" s="67">
        <v>0</v>
      </c>
    </row>
    <row r="200" spans="1:14">
      <c r="A200" t="s">
        <v>2328</v>
      </c>
      <c r="B200" t="s">
        <v>2329</v>
      </c>
      <c r="C200" t="s">
        <v>99</v>
      </c>
      <c r="D200" t="s">
        <v>122</v>
      </c>
      <c r="E200" t="s">
        <v>2330</v>
      </c>
      <c r="F200" t="s">
        <v>937</v>
      </c>
      <c r="G200" t="s">
        <v>101</v>
      </c>
      <c r="H200" s="66">
        <v>48869</v>
      </c>
      <c r="I200" s="66">
        <v>2067</v>
      </c>
      <c r="J200" s="66">
        <v>0</v>
      </c>
      <c r="K200" s="66">
        <v>1010.1222299999999</v>
      </c>
      <c r="L200" s="67">
        <v>3.0999999999999999E-3</v>
      </c>
      <c r="M200" s="67">
        <v>2.0000000000000001E-4</v>
      </c>
      <c r="N200" s="67">
        <v>0</v>
      </c>
    </row>
    <row r="201" spans="1:14">
      <c r="A201" t="s">
        <v>2331</v>
      </c>
      <c r="B201" t="s">
        <v>2332</v>
      </c>
      <c r="C201" t="s">
        <v>99</v>
      </c>
      <c r="D201" t="s">
        <v>122</v>
      </c>
      <c r="E201" t="s">
        <v>2333</v>
      </c>
      <c r="F201" t="s">
        <v>937</v>
      </c>
      <c r="G201" t="s">
        <v>101</v>
      </c>
      <c r="H201" s="66">
        <v>145468</v>
      </c>
      <c r="I201" s="66">
        <v>4063</v>
      </c>
      <c r="J201" s="66">
        <v>0</v>
      </c>
      <c r="K201" s="66">
        <v>5910.3648400000002</v>
      </c>
      <c r="L201" s="67">
        <v>1.4500000000000001E-2</v>
      </c>
      <c r="M201" s="67">
        <v>1.1000000000000001E-3</v>
      </c>
      <c r="N201" s="67">
        <v>2.9999999999999997E-4</v>
      </c>
    </row>
    <row r="202" spans="1:14">
      <c r="A202" t="s">
        <v>2334</v>
      </c>
      <c r="B202" t="s">
        <v>2335</v>
      </c>
      <c r="C202" t="s">
        <v>99</v>
      </c>
      <c r="D202" t="s">
        <v>122</v>
      </c>
      <c r="E202" t="s">
        <v>2336</v>
      </c>
      <c r="F202" t="s">
        <v>937</v>
      </c>
      <c r="G202" t="s">
        <v>101</v>
      </c>
      <c r="H202" s="66">
        <v>1503</v>
      </c>
      <c r="I202" s="66">
        <v>15190</v>
      </c>
      <c r="J202" s="66">
        <v>0</v>
      </c>
      <c r="K202" s="66">
        <v>228.3057</v>
      </c>
      <c r="L202" s="67">
        <v>4.0000000000000002E-4</v>
      </c>
      <c r="M202" s="67">
        <v>0</v>
      </c>
      <c r="N202" s="67">
        <v>0</v>
      </c>
    </row>
    <row r="203" spans="1:14">
      <c r="A203" t="s">
        <v>2337</v>
      </c>
      <c r="B203" t="s">
        <v>2338</v>
      </c>
      <c r="C203" t="s">
        <v>99</v>
      </c>
      <c r="D203" t="s">
        <v>122</v>
      </c>
      <c r="E203" t="s">
        <v>2339</v>
      </c>
      <c r="F203" t="s">
        <v>937</v>
      </c>
      <c r="G203" t="s">
        <v>101</v>
      </c>
      <c r="H203" s="66">
        <v>44673</v>
      </c>
      <c r="I203" s="66">
        <v>1782</v>
      </c>
      <c r="J203" s="66">
        <v>0</v>
      </c>
      <c r="K203" s="66">
        <v>796.07285999999999</v>
      </c>
      <c r="L203" s="67">
        <v>5.0000000000000001E-4</v>
      </c>
      <c r="M203" s="67">
        <v>2.0000000000000001E-4</v>
      </c>
      <c r="N203" s="67">
        <v>0</v>
      </c>
    </row>
    <row r="204" spans="1:14">
      <c r="A204" t="s">
        <v>2340</v>
      </c>
      <c r="B204" t="s">
        <v>2341</v>
      </c>
      <c r="C204" t="s">
        <v>99</v>
      </c>
      <c r="D204" t="s">
        <v>122</v>
      </c>
      <c r="E204" t="s">
        <v>2342</v>
      </c>
      <c r="F204" t="s">
        <v>2343</v>
      </c>
      <c r="G204" t="s">
        <v>101</v>
      </c>
      <c r="H204" s="66">
        <v>312960</v>
      </c>
      <c r="I204" s="66">
        <v>324.60000000000002</v>
      </c>
      <c r="J204" s="66">
        <v>0</v>
      </c>
      <c r="K204" s="66">
        <v>1015.86816</v>
      </c>
      <c r="L204" s="67">
        <v>5.9999999999999995E-4</v>
      </c>
      <c r="M204" s="67">
        <v>2.0000000000000001E-4</v>
      </c>
      <c r="N204" s="67">
        <v>0</v>
      </c>
    </row>
    <row r="205" spans="1:14">
      <c r="A205" t="s">
        <v>2344</v>
      </c>
      <c r="B205" t="s">
        <v>2345</v>
      </c>
      <c r="C205" t="s">
        <v>99</v>
      </c>
      <c r="D205" t="s">
        <v>122</v>
      </c>
      <c r="E205" t="s">
        <v>2346</v>
      </c>
      <c r="F205" t="s">
        <v>2343</v>
      </c>
      <c r="G205" t="s">
        <v>101</v>
      </c>
      <c r="H205" s="66">
        <v>383840</v>
      </c>
      <c r="I205" s="66">
        <v>755.3</v>
      </c>
      <c r="J205" s="66">
        <v>0</v>
      </c>
      <c r="K205" s="66">
        <v>2899.1435200000001</v>
      </c>
      <c r="L205" s="67">
        <v>3.7000000000000002E-3</v>
      </c>
      <c r="M205" s="67">
        <v>5.9999999999999995E-4</v>
      </c>
      <c r="N205" s="67">
        <v>1E-4</v>
      </c>
    </row>
    <row r="206" spans="1:14">
      <c r="A206" t="s">
        <v>2347</v>
      </c>
      <c r="B206" t="s">
        <v>2348</v>
      </c>
      <c r="C206" t="s">
        <v>99</v>
      </c>
      <c r="D206" t="s">
        <v>122</v>
      </c>
      <c r="E206" t="s">
        <v>2349</v>
      </c>
      <c r="F206" t="s">
        <v>2343</v>
      </c>
      <c r="G206" t="s">
        <v>101</v>
      </c>
      <c r="H206" s="66">
        <v>175000</v>
      </c>
      <c r="I206" s="66">
        <v>746.3</v>
      </c>
      <c r="J206" s="66">
        <v>0</v>
      </c>
      <c r="K206" s="66">
        <v>1306.0250000000001</v>
      </c>
      <c r="L206" s="67">
        <v>6.4999999999999997E-3</v>
      </c>
      <c r="M206" s="67">
        <v>2.0000000000000001E-4</v>
      </c>
      <c r="N206" s="67">
        <v>1E-4</v>
      </c>
    </row>
    <row r="207" spans="1:14">
      <c r="A207" t="s">
        <v>2350</v>
      </c>
      <c r="B207" t="s">
        <v>2351</v>
      </c>
      <c r="C207" t="s">
        <v>99</v>
      </c>
      <c r="D207" t="s">
        <v>122</v>
      </c>
      <c r="E207" t="s">
        <v>2352</v>
      </c>
      <c r="F207" t="s">
        <v>2343</v>
      </c>
      <c r="G207" t="s">
        <v>101</v>
      </c>
      <c r="H207" s="66">
        <v>21647</v>
      </c>
      <c r="I207" s="66">
        <v>3232</v>
      </c>
      <c r="J207" s="66">
        <v>0</v>
      </c>
      <c r="K207" s="66">
        <v>699.63103999999998</v>
      </c>
      <c r="L207" s="67">
        <v>5.9999999999999995E-4</v>
      </c>
      <c r="M207" s="67">
        <v>1E-4</v>
      </c>
      <c r="N207" s="67">
        <v>0</v>
      </c>
    </row>
    <row r="208" spans="1:14">
      <c r="A208" t="s">
        <v>2353</v>
      </c>
      <c r="B208" t="s">
        <v>2354</v>
      </c>
      <c r="C208" t="s">
        <v>99</v>
      </c>
      <c r="D208" t="s">
        <v>122</v>
      </c>
      <c r="E208" t="s">
        <v>2355</v>
      </c>
      <c r="F208" t="s">
        <v>2343</v>
      </c>
      <c r="G208" t="s">
        <v>101</v>
      </c>
      <c r="H208" s="66">
        <v>62500</v>
      </c>
      <c r="I208" s="66">
        <v>1529</v>
      </c>
      <c r="J208" s="66">
        <v>0</v>
      </c>
      <c r="K208" s="66">
        <v>955.625</v>
      </c>
      <c r="L208" s="67">
        <v>1.4E-3</v>
      </c>
      <c r="M208" s="67">
        <v>2.0000000000000001E-4</v>
      </c>
      <c r="N208" s="67">
        <v>0</v>
      </c>
    </row>
    <row r="209" spans="1:14">
      <c r="A209" t="s">
        <v>2356</v>
      </c>
      <c r="B209" t="s">
        <v>2357</v>
      </c>
      <c r="C209" t="s">
        <v>99</v>
      </c>
      <c r="D209" t="s">
        <v>122</v>
      </c>
      <c r="E209" t="s">
        <v>2358</v>
      </c>
      <c r="F209" t="s">
        <v>1477</v>
      </c>
      <c r="G209" t="s">
        <v>101</v>
      </c>
      <c r="H209" s="66">
        <v>16500</v>
      </c>
      <c r="I209" s="66">
        <v>7799</v>
      </c>
      <c r="J209" s="66">
        <v>0</v>
      </c>
      <c r="K209" s="66">
        <v>1286.835</v>
      </c>
      <c r="L209" s="67">
        <v>2.9999999999999997E-4</v>
      </c>
      <c r="M209" s="67">
        <v>2.0000000000000001E-4</v>
      </c>
      <c r="N209" s="67">
        <v>1E-4</v>
      </c>
    </row>
    <row r="210" spans="1:14">
      <c r="A210" t="s">
        <v>2359</v>
      </c>
      <c r="B210" t="s">
        <v>2360</v>
      </c>
      <c r="C210" t="s">
        <v>99</v>
      </c>
      <c r="D210" t="s">
        <v>122</v>
      </c>
      <c r="E210" t="s">
        <v>2361</v>
      </c>
      <c r="F210" t="s">
        <v>663</v>
      </c>
      <c r="G210" t="s">
        <v>101</v>
      </c>
      <c r="H210" s="66">
        <v>764800</v>
      </c>
      <c r="I210" s="66">
        <v>596.20000000000005</v>
      </c>
      <c r="J210" s="66">
        <v>0</v>
      </c>
      <c r="K210" s="66">
        <v>4559.7376000000004</v>
      </c>
      <c r="L210" s="67">
        <v>5.1000000000000004E-3</v>
      </c>
      <c r="M210" s="67">
        <v>8.9999999999999998E-4</v>
      </c>
      <c r="N210" s="67">
        <v>2.0000000000000001E-4</v>
      </c>
    </row>
    <row r="211" spans="1:14">
      <c r="A211" t="s">
        <v>2362</v>
      </c>
      <c r="B211" t="s">
        <v>2363</v>
      </c>
      <c r="C211" t="s">
        <v>99</v>
      </c>
      <c r="D211" t="s">
        <v>122</v>
      </c>
      <c r="E211" t="s">
        <v>2364</v>
      </c>
      <c r="F211" t="s">
        <v>663</v>
      </c>
      <c r="G211" t="s">
        <v>101</v>
      </c>
      <c r="H211" s="66">
        <v>13611.14</v>
      </c>
      <c r="I211" s="66">
        <v>42560</v>
      </c>
      <c r="J211" s="66">
        <v>0</v>
      </c>
      <c r="K211" s="66">
        <v>5792.9011840000003</v>
      </c>
      <c r="L211" s="67">
        <v>1.11E-2</v>
      </c>
      <c r="M211" s="67">
        <v>1.1000000000000001E-3</v>
      </c>
      <c r="N211" s="67">
        <v>2.0000000000000001E-4</v>
      </c>
    </row>
    <row r="212" spans="1:14">
      <c r="A212" t="s">
        <v>2365</v>
      </c>
      <c r="B212" t="s">
        <v>2366</v>
      </c>
      <c r="C212" t="s">
        <v>99</v>
      </c>
      <c r="D212" t="s">
        <v>122</v>
      </c>
      <c r="E212" t="s">
        <v>2367</v>
      </c>
      <c r="F212" t="s">
        <v>663</v>
      </c>
      <c r="G212" t="s">
        <v>101</v>
      </c>
      <c r="H212" s="66">
        <v>75824</v>
      </c>
      <c r="I212" s="66">
        <v>2624</v>
      </c>
      <c r="J212" s="66">
        <v>0</v>
      </c>
      <c r="K212" s="66">
        <v>1989.62176</v>
      </c>
      <c r="L212" s="67">
        <v>5.1999999999999998E-3</v>
      </c>
      <c r="M212" s="67">
        <v>4.0000000000000002E-4</v>
      </c>
      <c r="N212" s="67">
        <v>1E-4</v>
      </c>
    </row>
    <row r="213" spans="1:14">
      <c r="A213" t="s">
        <v>2368</v>
      </c>
      <c r="B213" t="s">
        <v>2369</v>
      </c>
      <c r="C213" t="s">
        <v>99</v>
      </c>
      <c r="D213" t="s">
        <v>122</v>
      </c>
      <c r="E213" t="s">
        <v>2370</v>
      </c>
      <c r="F213" t="s">
        <v>1213</v>
      </c>
      <c r="G213" t="s">
        <v>101</v>
      </c>
      <c r="H213" s="66">
        <v>31724</v>
      </c>
      <c r="I213" s="66">
        <v>7030</v>
      </c>
      <c r="J213" s="66">
        <v>0</v>
      </c>
      <c r="K213" s="66">
        <v>2230.1972000000001</v>
      </c>
      <c r="L213" s="67">
        <v>3.5999999999999999E-3</v>
      </c>
      <c r="M213" s="67">
        <v>4.0000000000000002E-4</v>
      </c>
      <c r="N213" s="67">
        <v>1E-4</v>
      </c>
    </row>
    <row r="214" spans="1:14">
      <c r="A214" t="s">
        <v>2371</v>
      </c>
      <c r="B214" t="s">
        <v>2372</v>
      </c>
      <c r="C214" t="s">
        <v>99</v>
      </c>
      <c r="D214" t="s">
        <v>122</v>
      </c>
      <c r="E214" t="s">
        <v>2373</v>
      </c>
      <c r="F214" t="s">
        <v>1213</v>
      </c>
      <c r="G214" t="s">
        <v>101</v>
      </c>
      <c r="H214" s="66">
        <v>14905</v>
      </c>
      <c r="I214" s="66">
        <v>29160</v>
      </c>
      <c r="J214" s="66">
        <v>0</v>
      </c>
      <c r="K214" s="66">
        <v>4346.2979999999998</v>
      </c>
      <c r="L214" s="67">
        <v>5.4000000000000003E-3</v>
      </c>
      <c r="M214" s="67">
        <v>8.0000000000000004E-4</v>
      </c>
      <c r="N214" s="67">
        <v>2.0000000000000001E-4</v>
      </c>
    </row>
    <row r="215" spans="1:14">
      <c r="A215" t="s">
        <v>2374</v>
      </c>
      <c r="B215" t="s">
        <v>2375</v>
      </c>
      <c r="C215" t="s">
        <v>99</v>
      </c>
      <c r="D215" t="s">
        <v>122</v>
      </c>
      <c r="E215" t="s">
        <v>2376</v>
      </c>
      <c r="F215" t="s">
        <v>1213</v>
      </c>
      <c r="G215" t="s">
        <v>101</v>
      </c>
      <c r="H215" s="66">
        <v>1409600</v>
      </c>
      <c r="I215" s="66">
        <v>160.5</v>
      </c>
      <c r="J215" s="66">
        <v>0</v>
      </c>
      <c r="K215" s="66">
        <v>2262.4079999999999</v>
      </c>
      <c r="L215" s="67">
        <v>4.0000000000000001E-3</v>
      </c>
      <c r="M215" s="67">
        <v>4.0000000000000002E-4</v>
      </c>
      <c r="N215" s="67">
        <v>1E-4</v>
      </c>
    </row>
    <row r="216" spans="1:14">
      <c r="A216" t="s">
        <v>2377</v>
      </c>
      <c r="B216" t="s">
        <v>2378</v>
      </c>
      <c r="C216" t="s">
        <v>99</v>
      </c>
      <c r="D216" t="s">
        <v>122</v>
      </c>
      <c r="E216" t="s">
        <v>770</v>
      </c>
      <c r="F216" t="s">
        <v>557</v>
      </c>
      <c r="G216" t="s">
        <v>101</v>
      </c>
      <c r="H216" s="66">
        <v>1101174</v>
      </c>
      <c r="I216" s="66">
        <v>690</v>
      </c>
      <c r="J216" s="66">
        <v>0</v>
      </c>
      <c r="K216" s="66">
        <v>7598.1005999999998</v>
      </c>
      <c r="L216" s="67">
        <v>6.7000000000000002E-3</v>
      </c>
      <c r="M216" s="67">
        <v>1.4E-3</v>
      </c>
      <c r="N216" s="67">
        <v>2.9999999999999997E-4</v>
      </c>
    </row>
    <row r="217" spans="1:14">
      <c r="A217" t="s">
        <v>2379</v>
      </c>
      <c r="B217" t="s">
        <v>2380</v>
      </c>
      <c r="C217" t="s">
        <v>99</v>
      </c>
      <c r="D217" t="s">
        <v>122</v>
      </c>
      <c r="E217" t="s">
        <v>780</v>
      </c>
      <c r="F217" t="s">
        <v>557</v>
      </c>
      <c r="G217" t="s">
        <v>101</v>
      </c>
      <c r="H217" s="66">
        <v>24123</v>
      </c>
      <c r="I217" s="66">
        <v>16750</v>
      </c>
      <c r="J217" s="66">
        <v>0</v>
      </c>
      <c r="K217" s="66">
        <v>4040.6025</v>
      </c>
      <c r="L217" s="67">
        <v>6.9999999999999999E-4</v>
      </c>
      <c r="M217" s="67">
        <v>8.0000000000000004E-4</v>
      </c>
      <c r="N217" s="67">
        <v>2.0000000000000001E-4</v>
      </c>
    </row>
    <row r="218" spans="1:14">
      <c r="A218" t="s">
        <v>2381</v>
      </c>
      <c r="B218" t="s">
        <v>2382</v>
      </c>
      <c r="C218" t="s">
        <v>99</v>
      </c>
      <c r="D218" t="s">
        <v>122</v>
      </c>
      <c r="E218" t="s">
        <v>2383</v>
      </c>
      <c r="F218" t="s">
        <v>557</v>
      </c>
      <c r="G218" t="s">
        <v>101</v>
      </c>
      <c r="H218" s="66">
        <v>188259</v>
      </c>
      <c r="I218" s="66">
        <v>2294</v>
      </c>
      <c r="J218" s="66">
        <v>0</v>
      </c>
      <c r="K218" s="66">
        <v>4318.6614600000003</v>
      </c>
      <c r="L218" s="67">
        <v>5.5999999999999999E-3</v>
      </c>
      <c r="M218" s="67">
        <v>8.0000000000000004E-4</v>
      </c>
      <c r="N218" s="67">
        <v>2.0000000000000001E-4</v>
      </c>
    </row>
    <row r="219" spans="1:14">
      <c r="A219" t="s">
        <v>2384</v>
      </c>
      <c r="B219" t="s">
        <v>2385</v>
      </c>
      <c r="C219" t="s">
        <v>99</v>
      </c>
      <c r="D219" t="s">
        <v>122</v>
      </c>
      <c r="E219" t="s">
        <v>2386</v>
      </c>
      <c r="F219" t="s">
        <v>557</v>
      </c>
      <c r="G219" t="s">
        <v>101</v>
      </c>
      <c r="H219" s="66">
        <v>20791.439999999999</v>
      </c>
      <c r="I219" s="66">
        <v>8900</v>
      </c>
      <c r="J219" s="66">
        <v>0</v>
      </c>
      <c r="K219" s="66">
        <v>1850.4381599999999</v>
      </c>
      <c r="L219" s="67">
        <v>2.5999999999999999E-3</v>
      </c>
      <c r="M219" s="67">
        <v>4.0000000000000002E-4</v>
      </c>
      <c r="N219" s="67">
        <v>1E-4</v>
      </c>
    </row>
    <row r="220" spans="1:14">
      <c r="A220" t="s">
        <v>2387</v>
      </c>
      <c r="B220" t="s">
        <v>2388</v>
      </c>
      <c r="C220" t="s">
        <v>99</v>
      </c>
      <c r="D220" t="s">
        <v>122</v>
      </c>
      <c r="E220" t="s">
        <v>476</v>
      </c>
      <c r="F220" t="s">
        <v>477</v>
      </c>
      <c r="G220" t="s">
        <v>101</v>
      </c>
      <c r="H220" s="66">
        <v>111276</v>
      </c>
      <c r="I220" s="66">
        <v>15740</v>
      </c>
      <c r="J220" s="66">
        <v>0</v>
      </c>
      <c r="K220" s="66">
        <v>17514.842400000001</v>
      </c>
      <c r="L220" s="67">
        <v>5.0000000000000001E-3</v>
      </c>
      <c r="M220" s="67">
        <v>3.3E-3</v>
      </c>
      <c r="N220" s="67">
        <v>6.9999999999999999E-4</v>
      </c>
    </row>
    <row r="221" spans="1:14">
      <c r="A221" t="s">
        <v>2389</v>
      </c>
      <c r="B221" t="s">
        <v>2390</v>
      </c>
      <c r="C221" t="s">
        <v>99</v>
      </c>
      <c r="D221" t="s">
        <v>122</v>
      </c>
      <c r="E221" t="s">
        <v>865</v>
      </c>
      <c r="F221" t="s">
        <v>477</v>
      </c>
      <c r="G221" t="s">
        <v>101</v>
      </c>
      <c r="H221" s="66">
        <v>2099792.2000000002</v>
      </c>
      <c r="I221" s="66">
        <v>669</v>
      </c>
      <c r="J221" s="66">
        <v>0</v>
      </c>
      <c r="K221" s="66">
        <v>14047.609818000001</v>
      </c>
      <c r="L221" s="67">
        <v>1.8499999999999999E-2</v>
      </c>
      <c r="M221" s="67">
        <v>2.7000000000000001E-3</v>
      </c>
      <c r="N221" s="67">
        <v>5.9999999999999995E-4</v>
      </c>
    </row>
    <row r="222" spans="1:14">
      <c r="A222" t="s">
        <v>2391</v>
      </c>
      <c r="B222" t="s">
        <v>2392</v>
      </c>
      <c r="C222" t="s">
        <v>99</v>
      </c>
      <c r="D222" t="s">
        <v>122</v>
      </c>
      <c r="E222" t="s">
        <v>832</v>
      </c>
      <c r="F222" t="s">
        <v>477</v>
      </c>
      <c r="G222" t="s">
        <v>101</v>
      </c>
      <c r="H222" s="66">
        <v>1449941</v>
      </c>
      <c r="I222" s="66">
        <v>544.1</v>
      </c>
      <c r="J222" s="66">
        <v>0</v>
      </c>
      <c r="K222" s="66">
        <v>7889.1289809999998</v>
      </c>
      <c r="L222" s="67">
        <v>0.01</v>
      </c>
      <c r="M222" s="67">
        <v>1.5E-3</v>
      </c>
      <c r="N222" s="67">
        <v>2.9999999999999997E-4</v>
      </c>
    </row>
    <row r="223" spans="1:14">
      <c r="A223" t="s">
        <v>2393</v>
      </c>
      <c r="B223" t="s">
        <v>2394</v>
      </c>
      <c r="C223" t="s">
        <v>99</v>
      </c>
      <c r="D223" t="s">
        <v>122</v>
      </c>
      <c r="E223" t="s">
        <v>1120</v>
      </c>
      <c r="F223" t="s">
        <v>1121</v>
      </c>
      <c r="G223" t="s">
        <v>101</v>
      </c>
      <c r="H223" s="66">
        <v>852520</v>
      </c>
      <c r="I223" s="66">
        <v>256.5</v>
      </c>
      <c r="J223" s="66">
        <v>0</v>
      </c>
      <c r="K223" s="66">
        <v>2186.7138</v>
      </c>
      <c r="L223" s="67">
        <v>2.8E-3</v>
      </c>
      <c r="M223" s="67">
        <v>4.0000000000000002E-4</v>
      </c>
      <c r="N223" s="67">
        <v>1E-4</v>
      </c>
    </row>
    <row r="224" spans="1:14">
      <c r="A224" t="s">
        <v>2395</v>
      </c>
      <c r="B224" t="s">
        <v>2396</v>
      </c>
      <c r="C224" t="s">
        <v>99</v>
      </c>
      <c r="D224" t="s">
        <v>122</v>
      </c>
      <c r="E224" t="s">
        <v>2397</v>
      </c>
      <c r="F224" t="s">
        <v>1121</v>
      </c>
      <c r="G224" t="s">
        <v>101</v>
      </c>
      <c r="H224" s="66">
        <v>18004</v>
      </c>
      <c r="I224" s="66">
        <v>2750</v>
      </c>
      <c r="J224" s="66">
        <v>0</v>
      </c>
      <c r="K224" s="66">
        <v>495.11</v>
      </c>
      <c r="L224" s="67">
        <v>1.9E-3</v>
      </c>
      <c r="M224" s="67">
        <v>1E-4</v>
      </c>
      <c r="N224" s="67">
        <v>0</v>
      </c>
    </row>
    <row r="225" spans="1:14">
      <c r="A225" t="s">
        <v>2398</v>
      </c>
      <c r="B225" t="s">
        <v>2399</v>
      </c>
      <c r="C225" t="s">
        <v>99</v>
      </c>
      <c r="D225" t="s">
        <v>122</v>
      </c>
      <c r="E225" t="s">
        <v>2400</v>
      </c>
      <c r="F225" t="s">
        <v>1121</v>
      </c>
      <c r="G225" t="s">
        <v>101</v>
      </c>
      <c r="H225" s="66">
        <v>179821</v>
      </c>
      <c r="I225" s="66">
        <v>849.4</v>
      </c>
      <c r="J225" s="66">
        <v>0</v>
      </c>
      <c r="K225" s="66">
        <v>1527.399574</v>
      </c>
      <c r="L225" s="67">
        <v>2.7000000000000001E-3</v>
      </c>
      <c r="M225" s="67">
        <v>2.9999999999999997E-4</v>
      </c>
      <c r="N225" s="67">
        <v>1E-4</v>
      </c>
    </row>
    <row r="226" spans="1:14">
      <c r="A226" t="s">
        <v>2401</v>
      </c>
      <c r="B226" t="s">
        <v>2402</v>
      </c>
      <c r="C226" t="s">
        <v>99</v>
      </c>
      <c r="D226" t="s">
        <v>122</v>
      </c>
      <c r="E226" t="s">
        <v>2403</v>
      </c>
      <c r="F226" t="s">
        <v>1121</v>
      </c>
      <c r="G226" t="s">
        <v>101</v>
      </c>
      <c r="H226" s="66">
        <v>3000</v>
      </c>
      <c r="I226" s="66">
        <v>574</v>
      </c>
      <c r="J226" s="66">
        <v>0</v>
      </c>
      <c r="K226" s="66">
        <v>17.22</v>
      </c>
      <c r="L226" s="67">
        <v>0</v>
      </c>
      <c r="M226" s="67">
        <v>0</v>
      </c>
      <c r="N226" s="67">
        <v>0</v>
      </c>
    </row>
    <row r="227" spans="1:14">
      <c r="A227" t="s">
        <v>2404</v>
      </c>
      <c r="B227" t="s">
        <v>2405</v>
      </c>
      <c r="C227" t="s">
        <v>99</v>
      </c>
      <c r="D227" t="s">
        <v>122</v>
      </c>
      <c r="E227" s="14"/>
      <c r="F227" t="s">
        <v>2406</v>
      </c>
      <c r="G227" t="s">
        <v>101</v>
      </c>
      <c r="H227" s="66">
        <v>383000</v>
      </c>
      <c r="I227" s="66">
        <v>868.1</v>
      </c>
      <c r="J227" s="66">
        <v>0</v>
      </c>
      <c r="K227" s="66">
        <v>3324.8229999999999</v>
      </c>
      <c r="L227" s="67">
        <v>4.1000000000000003E-3</v>
      </c>
      <c r="M227" s="67">
        <v>5.9999999999999995E-4</v>
      </c>
      <c r="N227" s="67">
        <v>1E-4</v>
      </c>
    </row>
    <row r="228" spans="1:14">
      <c r="A228" t="s">
        <v>2407</v>
      </c>
      <c r="B228" t="s">
        <v>2408</v>
      </c>
      <c r="C228" t="s">
        <v>99</v>
      </c>
      <c r="D228" t="s">
        <v>122</v>
      </c>
      <c r="E228" t="s">
        <v>2409</v>
      </c>
      <c r="F228" t="s">
        <v>2406</v>
      </c>
      <c r="G228" t="s">
        <v>101</v>
      </c>
      <c r="H228" s="66">
        <v>10588</v>
      </c>
      <c r="I228" s="66">
        <v>6521</v>
      </c>
      <c r="J228" s="66">
        <v>0</v>
      </c>
      <c r="K228" s="66">
        <v>690.44348000000002</v>
      </c>
      <c r="L228" s="67">
        <v>5.1999999999999998E-3</v>
      </c>
      <c r="M228" s="67">
        <v>1E-4</v>
      </c>
      <c r="N228" s="67">
        <v>0</v>
      </c>
    </row>
    <row r="229" spans="1:14">
      <c r="A229" t="s">
        <v>2410</v>
      </c>
      <c r="B229" t="s">
        <v>2411</v>
      </c>
      <c r="C229" t="s">
        <v>99</v>
      </c>
      <c r="D229" t="s">
        <v>122</v>
      </c>
      <c r="E229" t="s">
        <v>2412</v>
      </c>
      <c r="F229" t="s">
        <v>2406</v>
      </c>
      <c r="G229" t="s">
        <v>101</v>
      </c>
      <c r="H229" s="66">
        <v>50748</v>
      </c>
      <c r="I229" s="66">
        <v>2108</v>
      </c>
      <c r="J229" s="66">
        <v>0</v>
      </c>
      <c r="K229" s="66">
        <v>1069.76784</v>
      </c>
      <c r="L229" s="67">
        <v>1.3899999999999999E-2</v>
      </c>
      <c r="M229" s="67">
        <v>2.0000000000000001E-4</v>
      </c>
      <c r="N229" s="67">
        <v>0</v>
      </c>
    </row>
    <row r="230" spans="1:14">
      <c r="A230" t="s">
        <v>2413</v>
      </c>
      <c r="B230" t="s">
        <v>2414</v>
      </c>
      <c r="C230" t="s">
        <v>99</v>
      </c>
      <c r="D230" t="s">
        <v>122</v>
      </c>
      <c r="E230" t="s">
        <v>2415</v>
      </c>
      <c r="F230" t="s">
        <v>2098</v>
      </c>
      <c r="G230" t="s">
        <v>101</v>
      </c>
      <c r="H230" s="66">
        <v>23513</v>
      </c>
      <c r="I230" s="66">
        <v>1634</v>
      </c>
      <c r="J230" s="66">
        <v>0</v>
      </c>
      <c r="K230" s="66">
        <v>384.20242000000002</v>
      </c>
      <c r="L230" s="67">
        <v>2.8999999999999998E-3</v>
      </c>
      <c r="M230" s="67">
        <v>1E-4</v>
      </c>
      <c r="N230" s="67">
        <v>0</v>
      </c>
    </row>
    <row r="231" spans="1:14">
      <c r="A231" t="s">
        <v>2416</v>
      </c>
      <c r="B231" t="s">
        <v>2417</v>
      </c>
      <c r="C231" t="s">
        <v>99</v>
      </c>
      <c r="D231" t="s">
        <v>122</v>
      </c>
      <c r="E231" t="s">
        <v>2418</v>
      </c>
      <c r="F231" t="s">
        <v>124</v>
      </c>
      <c r="G231" t="s">
        <v>101</v>
      </c>
      <c r="H231" s="66">
        <v>114027</v>
      </c>
      <c r="I231" s="66">
        <v>710.5</v>
      </c>
      <c r="J231" s="66">
        <v>0</v>
      </c>
      <c r="K231" s="66">
        <v>810.161835</v>
      </c>
      <c r="L231" s="67">
        <v>1.5E-3</v>
      </c>
      <c r="M231" s="67">
        <v>2.0000000000000001E-4</v>
      </c>
      <c r="N231" s="67">
        <v>0</v>
      </c>
    </row>
    <row r="232" spans="1:14">
      <c r="A232" t="s">
        <v>2419</v>
      </c>
      <c r="B232" t="s">
        <v>2420</v>
      </c>
      <c r="C232" t="s">
        <v>99</v>
      </c>
      <c r="D232" t="s">
        <v>122</v>
      </c>
      <c r="E232" t="s">
        <v>2421</v>
      </c>
      <c r="F232" t="s">
        <v>2422</v>
      </c>
      <c r="G232" t="s">
        <v>101</v>
      </c>
      <c r="H232" s="66">
        <v>352895</v>
      </c>
      <c r="I232" s="66">
        <v>142.5</v>
      </c>
      <c r="J232" s="66">
        <v>0</v>
      </c>
      <c r="K232" s="66">
        <v>502.87537500000002</v>
      </c>
      <c r="L232" s="67">
        <v>2.3999999999999998E-3</v>
      </c>
      <c r="M232" s="67">
        <v>1E-4</v>
      </c>
      <c r="N232" s="67">
        <v>0</v>
      </c>
    </row>
    <row r="233" spans="1:14">
      <c r="A233" t="s">
        <v>2423</v>
      </c>
      <c r="B233" t="s">
        <v>2424</v>
      </c>
      <c r="C233" t="s">
        <v>99</v>
      </c>
      <c r="D233" t="s">
        <v>122</v>
      </c>
      <c r="E233" t="s">
        <v>2425</v>
      </c>
      <c r="F233" t="s">
        <v>2422</v>
      </c>
      <c r="G233" t="s">
        <v>101</v>
      </c>
      <c r="H233" s="66">
        <v>3284731</v>
      </c>
      <c r="I233" s="66">
        <v>38.200000000000003</v>
      </c>
      <c r="J233" s="66">
        <v>0</v>
      </c>
      <c r="K233" s="66">
        <v>1254.7672419999999</v>
      </c>
      <c r="L233" s="67">
        <v>9.7000000000000003E-3</v>
      </c>
      <c r="M233" s="67">
        <v>2.0000000000000001E-4</v>
      </c>
      <c r="N233" s="67">
        <v>1E-4</v>
      </c>
    </row>
    <row r="234" spans="1:14">
      <c r="A234" t="s">
        <v>2426</v>
      </c>
      <c r="B234" t="s">
        <v>2427</v>
      </c>
      <c r="C234" t="s">
        <v>99</v>
      </c>
      <c r="D234" t="s">
        <v>122</v>
      </c>
      <c r="E234" t="s">
        <v>2428</v>
      </c>
      <c r="F234" t="s">
        <v>1926</v>
      </c>
      <c r="G234" t="s">
        <v>101</v>
      </c>
      <c r="H234" s="66">
        <v>87291</v>
      </c>
      <c r="I234" s="66">
        <v>544.70000000000005</v>
      </c>
      <c r="J234" s="66">
        <v>0</v>
      </c>
      <c r="K234" s="66">
        <v>475.47407700000002</v>
      </c>
      <c r="L234" s="67">
        <v>2.5000000000000001E-3</v>
      </c>
      <c r="M234" s="67">
        <v>1E-4</v>
      </c>
      <c r="N234" s="67">
        <v>0</v>
      </c>
    </row>
    <row r="235" spans="1:14">
      <c r="A235" t="s">
        <v>2429</v>
      </c>
      <c r="B235" t="s">
        <v>2430</v>
      </c>
      <c r="C235" t="s">
        <v>99</v>
      </c>
      <c r="D235" t="s">
        <v>122</v>
      </c>
      <c r="E235" t="s">
        <v>2431</v>
      </c>
      <c r="F235" t="s">
        <v>1926</v>
      </c>
      <c r="G235" t="s">
        <v>101</v>
      </c>
      <c r="H235" s="66">
        <v>406654</v>
      </c>
      <c r="I235" s="66">
        <v>359</v>
      </c>
      <c r="J235" s="66">
        <v>0</v>
      </c>
      <c r="K235" s="66">
        <v>1459.88786</v>
      </c>
      <c r="L235" s="67">
        <v>5.8999999999999999E-3</v>
      </c>
      <c r="M235" s="67">
        <v>2.9999999999999997E-4</v>
      </c>
      <c r="N235" s="67">
        <v>1E-4</v>
      </c>
    </row>
    <row r="236" spans="1:14">
      <c r="A236" t="s">
        <v>2432</v>
      </c>
      <c r="B236" t="s">
        <v>2433</v>
      </c>
      <c r="C236" t="s">
        <v>99</v>
      </c>
      <c r="D236" t="s">
        <v>122</v>
      </c>
      <c r="E236" t="s">
        <v>2434</v>
      </c>
      <c r="F236" t="s">
        <v>1926</v>
      </c>
      <c r="G236" t="s">
        <v>101</v>
      </c>
      <c r="H236" s="66">
        <v>166700</v>
      </c>
      <c r="I236" s="66">
        <v>1398</v>
      </c>
      <c r="J236" s="66">
        <v>0</v>
      </c>
      <c r="K236" s="66">
        <v>2330.4659999999999</v>
      </c>
      <c r="L236" s="67">
        <v>7.7999999999999996E-3</v>
      </c>
      <c r="M236" s="67">
        <v>4.0000000000000002E-4</v>
      </c>
      <c r="N236" s="67">
        <v>1E-4</v>
      </c>
    </row>
    <row r="237" spans="1:14">
      <c r="A237" t="s">
        <v>2435</v>
      </c>
      <c r="B237" t="s">
        <v>2436</v>
      </c>
      <c r="C237" t="s">
        <v>99</v>
      </c>
      <c r="D237" t="s">
        <v>122</v>
      </c>
      <c r="E237" t="s">
        <v>2437</v>
      </c>
      <c r="F237" t="s">
        <v>1926</v>
      </c>
      <c r="G237" t="s">
        <v>101</v>
      </c>
      <c r="H237" s="66">
        <v>38693</v>
      </c>
      <c r="I237" s="66">
        <v>1921</v>
      </c>
      <c r="J237" s="66">
        <v>0</v>
      </c>
      <c r="K237" s="66">
        <v>743.29253000000006</v>
      </c>
      <c r="L237" s="67">
        <v>4.7000000000000002E-3</v>
      </c>
      <c r="M237" s="67">
        <v>1E-4</v>
      </c>
      <c r="N237" s="67">
        <v>0</v>
      </c>
    </row>
    <row r="238" spans="1:14">
      <c r="A238" t="s">
        <v>2438</v>
      </c>
      <c r="B238" t="s">
        <v>2439</v>
      </c>
      <c r="C238" t="s">
        <v>99</v>
      </c>
      <c r="D238" t="s">
        <v>122</v>
      </c>
      <c r="E238" t="s">
        <v>2440</v>
      </c>
      <c r="F238" t="s">
        <v>609</v>
      </c>
      <c r="G238" t="s">
        <v>101</v>
      </c>
      <c r="H238" s="66">
        <v>20589743</v>
      </c>
      <c r="I238" s="66">
        <v>171.7</v>
      </c>
      <c r="J238" s="66">
        <v>0</v>
      </c>
      <c r="K238" s="66">
        <v>35352.588731000003</v>
      </c>
      <c r="L238" s="67">
        <v>0.1178</v>
      </c>
      <c r="M238" s="67">
        <v>6.7000000000000002E-3</v>
      </c>
      <c r="N238" s="67">
        <v>1.5E-3</v>
      </c>
    </row>
    <row r="239" spans="1:14">
      <c r="A239" t="s">
        <v>2441</v>
      </c>
      <c r="B239" t="s">
        <v>2442</v>
      </c>
      <c r="C239" t="s">
        <v>99</v>
      </c>
      <c r="D239" t="s">
        <v>122</v>
      </c>
      <c r="E239" t="s">
        <v>2443</v>
      </c>
      <c r="F239" t="s">
        <v>609</v>
      </c>
      <c r="G239" t="s">
        <v>101</v>
      </c>
      <c r="H239" s="66">
        <v>225430</v>
      </c>
      <c r="I239" s="66">
        <v>1867</v>
      </c>
      <c r="J239" s="66">
        <v>0</v>
      </c>
      <c r="K239" s="66">
        <v>4208.7781000000004</v>
      </c>
      <c r="L239" s="67">
        <v>9.5999999999999992E-3</v>
      </c>
      <c r="M239" s="67">
        <v>8.0000000000000004E-4</v>
      </c>
      <c r="N239" s="67">
        <v>2.0000000000000001E-4</v>
      </c>
    </row>
    <row r="240" spans="1:14">
      <c r="A240" t="s">
        <v>2444</v>
      </c>
      <c r="B240" t="s">
        <v>2445</v>
      </c>
      <c r="C240" t="s">
        <v>99</v>
      </c>
      <c r="D240" t="s">
        <v>122</v>
      </c>
      <c r="E240" t="s">
        <v>1292</v>
      </c>
      <c r="F240" t="s">
        <v>609</v>
      </c>
      <c r="G240" t="s">
        <v>101</v>
      </c>
      <c r="H240" s="66">
        <v>6790</v>
      </c>
      <c r="I240" s="66">
        <v>6720</v>
      </c>
      <c r="J240" s="66">
        <v>0</v>
      </c>
      <c r="K240" s="66">
        <v>456.28800000000001</v>
      </c>
      <c r="L240" s="67">
        <v>5.0000000000000001E-4</v>
      </c>
      <c r="M240" s="67">
        <v>1E-4</v>
      </c>
      <c r="N240" s="67">
        <v>0</v>
      </c>
    </row>
    <row r="241" spans="1:14">
      <c r="A241" t="s">
        <v>2446</v>
      </c>
      <c r="B241" t="s">
        <v>2447</v>
      </c>
      <c r="C241" t="s">
        <v>99</v>
      </c>
      <c r="D241" t="s">
        <v>122</v>
      </c>
      <c r="E241" t="s">
        <v>2448</v>
      </c>
      <c r="F241" t="s">
        <v>609</v>
      </c>
      <c r="G241" t="s">
        <v>101</v>
      </c>
      <c r="H241" s="66">
        <v>5500</v>
      </c>
      <c r="I241" s="66">
        <v>909.6</v>
      </c>
      <c r="J241" s="66">
        <v>0</v>
      </c>
      <c r="K241" s="66">
        <v>50.027999999999999</v>
      </c>
      <c r="L241" s="67">
        <v>1E-4</v>
      </c>
      <c r="M241" s="67">
        <v>0</v>
      </c>
      <c r="N241" s="67">
        <v>0</v>
      </c>
    </row>
    <row r="242" spans="1:14">
      <c r="A242" t="s">
        <v>2449</v>
      </c>
      <c r="B242" t="s">
        <v>2450</v>
      </c>
      <c r="C242" t="s">
        <v>99</v>
      </c>
      <c r="D242" t="s">
        <v>122</v>
      </c>
      <c r="E242" t="s">
        <v>2451</v>
      </c>
      <c r="F242" t="s">
        <v>609</v>
      </c>
      <c r="G242" t="s">
        <v>101</v>
      </c>
      <c r="H242" s="66">
        <v>127800</v>
      </c>
      <c r="I242" s="66">
        <v>1460</v>
      </c>
      <c r="J242" s="66">
        <v>0</v>
      </c>
      <c r="K242" s="66">
        <v>1865.88</v>
      </c>
      <c r="L242" s="67">
        <v>1E-3</v>
      </c>
      <c r="M242" s="67">
        <v>4.0000000000000002E-4</v>
      </c>
      <c r="N242" s="67">
        <v>1E-4</v>
      </c>
    </row>
    <row r="243" spans="1:14">
      <c r="A243" t="s">
        <v>2452</v>
      </c>
      <c r="B243" t="s">
        <v>2453</v>
      </c>
      <c r="C243" t="s">
        <v>99</v>
      </c>
      <c r="D243" t="s">
        <v>122</v>
      </c>
      <c r="E243" t="s">
        <v>2454</v>
      </c>
      <c r="F243" t="s">
        <v>1090</v>
      </c>
      <c r="G243" t="s">
        <v>101</v>
      </c>
      <c r="H243" s="66">
        <v>350158.61</v>
      </c>
      <c r="I243" s="66">
        <v>346.9</v>
      </c>
      <c r="J243" s="66">
        <v>0</v>
      </c>
      <c r="K243" s="66">
        <v>1214.7002180899999</v>
      </c>
      <c r="L243" s="67">
        <v>3.5000000000000001E-3</v>
      </c>
      <c r="M243" s="67">
        <v>2.0000000000000001E-4</v>
      </c>
      <c r="N243" s="67">
        <v>1E-4</v>
      </c>
    </row>
    <row r="244" spans="1:14">
      <c r="A244" t="s">
        <v>2455</v>
      </c>
      <c r="B244" t="s">
        <v>2456</v>
      </c>
      <c r="C244" t="s">
        <v>99</v>
      </c>
      <c r="D244" t="s">
        <v>122</v>
      </c>
      <c r="E244" t="s">
        <v>2457</v>
      </c>
      <c r="F244" t="s">
        <v>1090</v>
      </c>
      <c r="G244" t="s">
        <v>101</v>
      </c>
      <c r="H244" s="66">
        <v>2410</v>
      </c>
      <c r="I244" s="66">
        <v>29380</v>
      </c>
      <c r="J244" s="66">
        <v>0</v>
      </c>
      <c r="K244" s="66">
        <v>708.05799999999999</v>
      </c>
      <c r="L244" s="67">
        <v>5.0000000000000001E-4</v>
      </c>
      <c r="M244" s="67">
        <v>1E-4</v>
      </c>
      <c r="N244" s="67">
        <v>0</v>
      </c>
    </row>
    <row r="245" spans="1:14">
      <c r="A245" t="s">
        <v>2458</v>
      </c>
      <c r="B245" t="s">
        <v>2459</v>
      </c>
      <c r="C245" t="s">
        <v>99</v>
      </c>
      <c r="D245" t="s">
        <v>122</v>
      </c>
      <c r="E245" t="s">
        <v>2460</v>
      </c>
      <c r="F245" t="s">
        <v>450</v>
      </c>
      <c r="G245" t="s">
        <v>101</v>
      </c>
      <c r="H245" s="66">
        <v>652732</v>
      </c>
      <c r="I245" s="66">
        <v>420</v>
      </c>
      <c r="J245" s="66">
        <v>0</v>
      </c>
      <c r="K245" s="66">
        <v>2741.4744000000001</v>
      </c>
      <c r="L245" s="67">
        <v>1.18E-2</v>
      </c>
      <c r="M245" s="67">
        <v>5.0000000000000001E-4</v>
      </c>
      <c r="N245" s="67">
        <v>1E-4</v>
      </c>
    </row>
    <row r="246" spans="1:14">
      <c r="A246" t="s">
        <v>2461</v>
      </c>
      <c r="B246" t="s">
        <v>2462</v>
      </c>
      <c r="C246" t="s">
        <v>99</v>
      </c>
      <c r="D246" t="s">
        <v>122</v>
      </c>
      <c r="E246" t="s">
        <v>1350</v>
      </c>
      <c r="F246" t="s">
        <v>450</v>
      </c>
      <c r="G246" t="s">
        <v>101</v>
      </c>
      <c r="H246" s="66">
        <v>252347</v>
      </c>
      <c r="I246" s="66">
        <v>3858</v>
      </c>
      <c r="J246" s="66">
        <v>0</v>
      </c>
      <c r="K246" s="66">
        <v>9735.5472599999994</v>
      </c>
      <c r="L246" s="67">
        <v>1.4999999999999999E-2</v>
      </c>
      <c r="M246" s="67">
        <v>1.9E-3</v>
      </c>
      <c r="N246" s="67">
        <v>4.0000000000000002E-4</v>
      </c>
    </row>
    <row r="247" spans="1:14">
      <c r="A247" t="s">
        <v>2463</v>
      </c>
      <c r="B247" t="s">
        <v>2464</v>
      </c>
      <c r="C247" t="s">
        <v>99</v>
      </c>
      <c r="D247" t="s">
        <v>122</v>
      </c>
      <c r="E247" t="s">
        <v>2465</v>
      </c>
      <c r="F247" t="s">
        <v>450</v>
      </c>
      <c r="G247" t="s">
        <v>101</v>
      </c>
      <c r="H247" s="66">
        <v>89000</v>
      </c>
      <c r="I247" s="66">
        <v>1755</v>
      </c>
      <c r="J247" s="66">
        <v>0</v>
      </c>
      <c r="K247" s="66">
        <v>1561.95</v>
      </c>
      <c r="L247" s="67">
        <v>4.0000000000000001E-3</v>
      </c>
      <c r="M247" s="67">
        <v>2.9999999999999997E-4</v>
      </c>
      <c r="N247" s="67">
        <v>1E-4</v>
      </c>
    </row>
    <row r="248" spans="1:14">
      <c r="A248" t="s">
        <v>2466</v>
      </c>
      <c r="B248" t="s">
        <v>2467</v>
      </c>
      <c r="C248" t="s">
        <v>99</v>
      </c>
      <c r="D248" t="s">
        <v>122</v>
      </c>
      <c r="E248" t="s">
        <v>2468</v>
      </c>
      <c r="F248" t="s">
        <v>450</v>
      </c>
      <c r="G248" t="s">
        <v>101</v>
      </c>
      <c r="H248" s="66">
        <v>9535</v>
      </c>
      <c r="I248" s="66">
        <v>1822</v>
      </c>
      <c r="J248" s="66">
        <v>0</v>
      </c>
      <c r="K248" s="66">
        <v>173.7277</v>
      </c>
      <c r="L248" s="67">
        <v>1.2999999999999999E-3</v>
      </c>
      <c r="M248" s="67">
        <v>0</v>
      </c>
      <c r="N248" s="67">
        <v>0</v>
      </c>
    </row>
    <row r="249" spans="1:14">
      <c r="A249" t="s">
        <v>2469</v>
      </c>
      <c r="B249" t="s">
        <v>2470</v>
      </c>
      <c r="C249" t="s">
        <v>99</v>
      </c>
      <c r="D249" t="s">
        <v>122</v>
      </c>
      <c r="E249" t="s">
        <v>2471</v>
      </c>
      <c r="F249" t="s">
        <v>450</v>
      </c>
      <c r="G249" t="s">
        <v>101</v>
      </c>
      <c r="H249" s="66">
        <v>775000</v>
      </c>
      <c r="I249" s="66">
        <v>90.1</v>
      </c>
      <c r="J249" s="66">
        <v>0</v>
      </c>
      <c r="K249" s="66">
        <v>698.27499999999998</v>
      </c>
      <c r="L249" s="67">
        <v>6.4000000000000003E-3</v>
      </c>
      <c r="M249" s="67">
        <v>1E-4</v>
      </c>
      <c r="N249" s="67">
        <v>0</v>
      </c>
    </row>
    <row r="250" spans="1:14">
      <c r="A250" t="s">
        <v>2472</v>
      </c>
      <c r="B250" t="s">
        <v>2473</v>
      </c>
      <c r="C250" t="s">
        <v>99</v>
      </c>
      <c r="D250" t="s">
        <v>122</v>
      </c>
      <c r="E250" t="s">
        <v>2474</v>
      </c>
      <c r="F250" t="s">
        <v>450</v>
      </c>
      <c r="G250" t="s">
        <v>101</v>
      </c>
      <c r="H250" s="66">
        <v>650301</v>
      </c>
      <c r="I250" s="66">
        <v>389.9</v>
      </c>
      <c r="J250" s="66">
        <v>0</v>
      </c>
      <c r="K250" s="66">
        <v>2535.5235990000001</v>
      </c>
      <c r="L250" s="67">
        <v>7.6E-3</v>
      </c>
      <c r="M250" s="67">
        <v>5.0000000000000001E-4</v>
      </c>
      <c r="N250" s="67">
        <v>1E-4</v>
      </c>
    </row>
    <row r="251" spans="1:14">
      <c r="A251" t="s">
        <v>2475</v>
      </c>
      <c r="B251" t="s">
        <v>2476</v>
      </c>
      <c r="C251" t="s">
        <v>99</v>
      </c>
      <c r="D251" t="s">
        <v>122</v>
      </c>
      <c r="E251" t="s">
        <v>2477</v>
      </c>
      <c r="F251" t="s">
        <v>450</v>
      </c>
      <c r="G251" t="s">
        <v>101</v>
      </c>
      <c r="H251" s="66">
        <v>186192</v>
      </c>
      <c r="I251" s="66">
        <v>1930</v>
      </c>
      <c r="J251" s="66">
        <v>0</v>
      </c>
      <c r="K251" s="66">
        <v>3593.5056</v>
      </c>
      <c r="L251" s="67">
        <v>1.9099999999999999E-2</v>
      </c>
      <c r="M251" s="67">
        <v>6.9999999999999999E-4</v>
      </c>
      <c r="N251" s="67">
        <v>2.0000000000000001E-4</v>
      </c>
    </row>
    <row r="252" spans="1:14">
      <c r="A252" t="s">
        <v>2478</v>
      </c>
      <c r="B252" t="s">
        <v>2479</v>
      </c>
      <c r="C252" t="s">
        <v>99</v>
      </c>
      <c r="D252" t="s">
        <v>122</v>
      </c>
      <c r="E252" t="s">
        <v>2480</v>
      </c>
      <c r="F252" t="s">
        <v>762</v>
      </c>
      <c r="G252" t="s">
        <v>101</v>
      </c>
      <c r="H252" s="66">
        <v>69058</v>
      </c>
      <c r="I252" s="66">
        <v>1374</v>
      </c>
      <c r="J252" s="66">
        <v>0</v>
      </c>
      <c r="K252" s="66">
        <v>948.85691999999995</v>
      </c>
      <c r="L252" s="67">
        <v>1E-3</v>
      </c>
      <c r="M252" s="67">
        <v>2.0000000000000001E-4</v>
      </c>
      <c r="N252" s="67">
        <v>0</v>
      </c>
    </row>
    <row r="253" spans="1:14">
      <c r="A253" t="s">
        <v>2481</v>
      </c>
      <c r="B253" t="s">
        <v>2482</v>
      </c>
      <c r="C253" t="s">
        <v>99</v>
      </c>
      <c r="D253" t="s">
        <v>122</v>
      </c>
      <c r="E253" t="s">
        <v>2483</v>
      </c>
      <c r="F253" t="s">
        <v>128</v>
      </c>
      <c r="G253" t="s">
        <v>101</v>
      </c>
      <c r="H253" s="66">
        <v>39120</v>
      </c>
      <c r="I253" s="66">
        <v>2044</v>
      </c>
      <c r="J253" s="66">
        <v>0</v>
      </c>
      <c r="K253" s="66">
        <v>799.61279999999999</v>
      </c>
      <c r="L253" s="67">
        <v>3.3999999999999998E-3</v>
      </c>
      <c r="M253" s="67">
        <v>2.0000000000000001E-4</v>
      </c>
      <c r="N253" s="67">
        <v>0</v>
      </c>
    </row>
    <row r="254" spans="1:14">
      <c r="A254" t="s">
        <v>2484</v>
      </c>
      <c r="B254" t="s">
        <v>2485</v>
      </c>
      <c r="C254" t="s">
        <v>99</v>
      </c>
      <c r="D254" t="s">
        <v>122</v>
      </c>
      <c r="E254" t="s">
        <v>2486</v>
      </c>
      <c r="F254" t="s">
        <v>128</v>
      </c>
      <c r="G254" t="s">
        <v>101</v>
      </c>
      <c r="H254" s="66">
        <v>30000</v>
      </c>
      <c r="I254" s="66">
        <v>600</v>
      </c>
      <c r="J254" s="66">
        <v>0</v>
      </c>
      <c r="K254" s="66">
        <v>180</v>
      </c>
      <c r="L254" s="67">
        <v>2.3999999999999998E-3</v>
      </c>
      <c r="M254" s="67">
        <v>0</v>
      </c>
      <c r="N254" s="67">
        <v>0</v>
      </c>
    </row>
    <row r="255" spans="1:14">
      <c r="A255" t="s">
        <v>2487</v>
      </c>
      <c r="B255" t="s">
        <v>2488</v>
      </c>
      <c r="C255" t="s">
        <v>99</v>
      </c>
      <c r="D255" t="s">
        <v>122</v>
      </c>
      <c r="E255" t="s">
        <v>2489</v>
      </c>
      <c r="F255" t="s">
        <v>128</v>
      </c>
      <c r="G255" t="s">
        <v>101</v>
      </c>
      <c r="H255" s="66">
        <v>22600</v>
      </c>
      <c r="I255" s="66">
        <v>1496</v>
      </c>
      <c r="J255" s="66">
        <v>0</v>
      </c>
      <c r="K255" s="66">
        <v>338.096</v>
      </c>
      <c r="L255" s="67">
        <v>2.5000000000000001E-3</v>
      </c>
      <c r="M255" s="67">
        <v>1E-4</v>
      </c>
      <c r="N255" s="67">
        <v>0</v>
      </c>
    </row>
    <row r="256" spans="1:14">
      <c r="A256" t="s">
        <v>2490</v>
      </c>
      <c r="B256" t="s">
        <v>2491</v>
      </c>
      <c r="C256" t="s">
        <v>99</v>
      </c>
      <c r="D256" t="s">
        <v>122</v>
      </c>
      <c r="E256" t="s">
        <v>2492</v>
      </c>
      <c r="F256" t="s">
        <v>128</v>
      </c>
      <c r="G256" t="s">
        <v>101</v>
      </c>
      <c r="H256" s="66">
        <v>5000</v>
      </c>
      <c r="I256" s="66">
        <v>1101</v>
      </c>
      <c r="J256" s="66">
        <v>0</v>
      </c>
      <c r="K256" s="66">
        <v>55.05</v>
      </c>
      <c r="L256" s="67">
        <v>4.0000000000000002E-4</v>
      </c>
      <c r="M256" s="67">
        <v>0</v>
      </c>
      <c r="N256" s="67">
        <v>0</v>
      </c>
    </row>
    <row r="257" spans="1:14">
      <c r="A257" t="s">
        <v>2493</v>
      </c>
      <c r="B257" t="s">
        <v>2494</v>
      </c>
      <c r="C257" t="s">
        <v>99</v>
      </c>
      <c r="D257" t="s">
        <v>122</v>
      </c>
      <c r="E257" t="s">
        <v>2495</v>
      </c>
      <c r="F257" t="s">
        <v>128</v>
      </c>
      <c r="G257" t="s">
        <v>101</v>
      </c>
      <c r="H257" s="66">
        <v>20421</v>
      </c>
      <c r="I257" s="66">
        <v>176</v>
      </c>
      <c r="J257" s="66">
        <v>0</v>
      </c>
      <c r="K257" s="66">
        <v>35.940959999999997</v>
      </c>
      <c r="L257" s="67">
        <v>4.0000000000000002E-4</v>
      </c>
      <c r="M257" s="67">
        <v>0</v>
      </c>
      <c r="N257" s="67">
        <v>0</v>
      </c>
    </row>
    <row r="258" spans="1:14">
      <c r="A258" t="s">
        <v>2496</v>
      </c>
      <c r="B258" t="s">
        <v>2497</v>
      </c>
      <c r="C258" t="s">
        <v>99</v>
      </c>
      <c r="D258" t="s">
        <v>122</v>
      </c>
      <c r="E258" t="s">
        <v>2498</v>
      </c>
      <c r="F258" t="s">
        <v>128</v>
      </c>
      <c r="G258" t="s">
        <v>101</v>
      </c>
      <c r="H258" s="66">
        <v>10694</v>
      </c>
      <c r="I258" s="66">
        <v>9140</v>
      </c>
      <c r="J258" s="66">
        <v>0</v>
      </c>
      <c r="K258" s="66">
        <v>977.4316</v>
      </c>
      <c r="L258" s="67">
        <v>8.9999999999999998E-4</v>
      </c>
      <c r="M258" s="67">
        <v>2.0000000000000001E-4</v>
      </c>
      <c r="N258" s="67">
        <v>0</v>
      </c>
    </row>
    <row r="259" spans="1:14">
      <c r="A259" t="s">
        <v>2499</v>
      </c>
      <c r="B259" t="s">
        <v>2500</v>
      </c>
      <c r="C259" t="s">
        <v>99</v>
      </c>
      <c r="D259" t="s">
        <v>122</v>
      </c>
      <c r="E259" t="s">
        <v>2501</v>
      </c>
      <c r="F259" t="s">
        <v>128</v>
      </c>
      <c r="G259" t="s">
        <v>101</v>
      </c>
      <c r="H259" s="66">
        <v>62830</v>
      </c>
      <c r="I259" s="66">
        <v>609.4</v>
      </c>
      <c r="J259" s="66">
        <v>0</v>
      </c>
      <c r="K259" s="66">
        <v>382.88601999999997</v>
      </c>
      <c r="L259" s="67">
        <v>3.7000000000000002E-3</v>
      </c>
      <c r="M259" s="67">
        <v>1E-4</v>
      </c>
      <c r="N259" s="67">
        <v>0</v>
      </c>
    </row>
    <row r="260" spans="1:14">
      <c r="A260" t="s">
        <v>2502</v>
      </c>
      <c r="B260" t="s">
        <v>2503</v>
      </c>
      <c r="C260" t="s">
        <v>99</v>
      </c>
      <c r="D260" t="s">
        <v>122</v>
      </c>
      <c r="E260" t="s">
        <v>2504</v>
      </c>
      <c r="F260" t="s">
        <v>128</v>
      </c>
      <c r="G260" t="s">
        <v>101</v>
      </c>
      <c r="H260" s="66">
        <v>100000</v>
      </c>
      <c r="I260" s="66">
        <v>265.60000000000002</v>
      </c>
      <c r="J260" s="66">
        <v>0</v>
      </c>
      <c r="K260" s="66">
        <v>265.60000000000002</v>
      </c>
      <c r="L260" s="67">
        <v>1.1999999999999999E-3</v>
      </c>
      <c r="M260" s="67">
        <v>1E-4</v>
      </c>
      <c r="N260" s="67">
        <v>0</v>
      </c>
    </row>
    <row r="261" spans="1:14">
      <c r="A261" t="s">
        <v>2505</v>
      </c>
      <c r="B261" t="s">
        <v>2506</v>
      </c>
      <c r="C261" t="s">
        <v>99</v>
      </c>
      <c r="D261" t="s">
        <v>122</v>
      </c>
      <c r="E261" t="s">
        <v>2507</v>
      </c>
      <c r="F261" t="s">
        <v>128</v>
      </c>
      <c r="G261" t="s">
        <v>101</v>
      </c>
      <c r="H261" s="66">
        <v>113862</v>
      </c>
      <c r="I261" s="66">
        <v>1029</v>
      </c>
      <c r="J261" s="66">
        <v>0</v>
      </c>
      <c r="K261" s="66">
        <v>1171.6399799999999</v>
      </c>
      <c r="L261" s="67">
        <v>5.4000000000000003E-3</v>
      </c>
      <c r="M261" s="67">
        <v>2.0000000000000001E-4</v>
      </c>
      <c r="N261" s="67">
        <v>0</v>
      </c>
    </row>
    <row r="262" spans="1:14">
      <c r="A262" t="s">
        <v>2508</v>
      </c>
      <c r="B262" t="s">
        <v>2509</v>
      </c>
      <c r="C262" t="s">
        <v>99</v>
      </c>
      <c r="D262" t="s">
        <v>122</v>
      </c>
      <c r="E262" t="s">
        <v>2510</v>
      </c>
      <c r="F262" t="s">
        <v>128</v>
      </c>
      <c r="G262" t="s">
        <v>101</v>
      </c>
      <c r="H262" s="66">
        <v>226900</v>
      </c>
      <c r="I262" s="66">
        <v>788.7</v>
      </c>
      <c r="J262" s="66">
        <v>0</v>
      </c>
      <c r="K262" s="66">
        <v>1789.5603000000001</v>
      </c>
      <c r="L262" s="67">
        <v>1.1900000000000001E-2</v>
      </c>
      <c r="M262" s="67">
        <v>2.9999999999999997E-4</v>
      </c>
      <c r="N262" s="67">
        <v>1E-4</v>
      </c>
    </row>
    <row r="263" spans="1:14">
      <c r="A263" t="s">
        <v>2511</v>
      </c>
      <c r="B263" t="s">
        <v>2512</v>
      </c>
      <c r="C263" t="s">
        <v>99</v>
      </c>
      <c r="D263" t="s">
        <v>122</v>
      </c>
      <c r="E263" t="s">
        <v>2513</v>
      </c>
      <c r="F263" t="s">
        <v>128</v>
      </c>
      <c r="G263" t="s">
        <v>101</v>
      </c>
      <c r="H263" s="66">
        <v>214800</v>
      </c>
      <c r="I263" s="66">
        <v>2200</v>
      </c>
      <c r="J263" s="66">
        <v>0</v>
      </c>
      <c r="K263" s="66">
        <v>4725.6000000000004</v>
      </c>
      <c r="L263" s="67">
        <v>1.89E-2</v>
      </c>
      <c r="M263" s="67">
        <v>8.9999999999999998E-4</v>
      </c>
      <c r="N263" s="67">
        <v>2.0000000000000001E-4</v>
      </c>
    </row>
    <row r="264" spans="1:14">
      <c r="A264" t="s">
        <v>2514</v>
      </c>
      <c r="B264" t="s">
        <v>2515</v>
      </c>
      <c r="C264" t="s">
        <v>99</v>
      </c>
      <c r="D264" t="s">
        <v>122</v>
      </c>
      <c r="E264" t="s">
        <v>2516</v>
      </c>
      <c r="F264" t="s">
        <v>128</v>
      </c>
      <c r="G264" t="s">
        <v>101</v>
      </c>
      <c r="H264" s="66">
        <v>223763</v>
      </c>
      <c r="I264" s="66">
        <v>199</v>
      </c>
      <c r="J264" s="66">
        <v>0</v>
      </c>
      <c r="K264" s="66">
        <v>445.28836999999999</v>
      </c>
      <c r="L264" s="67">
        <v>6.9999999999999999E-4</v>
      </c>
      <c r="M264" s="67">
        <v>1E-4</v>
      </c>
      <c r="N264" s="67">
        <v>0</v>
      </c>
    </row>
    <row r="265" spans="1:14">
      <c r="A265" t="s">
        <v>2517</v>
      </c>
      <c r="B265" t="s">
        <v>2518</v>
      </c>
      <c r="C265" t="s">
        <v>99</v>
      </c>
      <c r="D265" t="s">
        <v>122</v>
      </c>
      <c r="E265" t="s">
        <v>2519</v>
      </c>
      <c r="F265" t="s">
        <v>128</v>
      </c>
      <c r="G265" t="s">
        <v>101</v>
      </c>
      <c r="H265" s="66">
        <v>22550</v>
      </c>
      <c r="I265" s="66">
        <v>4193</v>
      </c>
      <c r="J265" s="66">
        <v>0</v>
      </c>
      <c r="K265" s="66">
        <v>945.52149999999995</v>
      </c>
      <c r="L265" s="67">
        <v>8.0000000000000002E-3</v>
      </c>
      <c r="M265" s="67">
        <v>2.0000000000000001E-4</v>
      </c>
      <c r="N265" s="67">
        <v>0</v>
      </c>
    </row>
    <row r="266" spans="1:14">
      <c r="A266" t="s">
        <v>2520</v>
      </c>
      <c r="B266" t="s">
        <v>2521</v>
      </c>
      <c r="C266" t="s">
        <v>99</v>
      </c>
      <c r="D266" t="s">
        <v>122</v>
      </c>
      <c r="E266" t="s">
        <v>2522</v>
      </c>
      <c r="F266" t="s">
        <v>128</v>
      </c>
      <c r="G266" t="s">
        <v>101</v>
      </c>
      <c r="H266" s="66">
        <v>61700</v>
      </c>
      <c r="I266" s="66">
        <v>1287</v>
      </c>
      <c r="J266" s="66">
        <v>0</v>
      </c>
      <c r="K266" s="66">
        <v>794.07899999999995</v>
      </c>
      <c r="L266" s="67">
        <v>9.4000000000000004E-3</v>
      </c>
      <c r="M266" s="67">
        <v>2.0000000000000001E-4</v>
      </c>
      <c r="N266" s="67">
        <v>0</v>
      </c>
    </row>
    <row r="267" spans="1:14">
      <c r="A267" t="s">
        <v>2523</v>
      </c>
      <c r="B267" t="s">
        <v>2524</v>
      </c>
      <c r="C267" t="s">
        <v>99</v>
      </c>
      <c r="D267" t="s">
        <v>122</v>
      </c>
      <c r="E267" t="s">
        <v>1532</v>
      </c>
      <c r="F267" t="s">
        <v>131</v>
      </c>
      <c r="G267" t="s">
        <v>101</v>
      </c>
      <c r="H267" s="66">
        <v>58363.7</v>
      </c>
      <c r="I267" s="66">
        <v>730.1</v>
      </c>
      <c r="J267" s="66">
        <v>0</v>
      </c>
      <c r="K267" s="66">
        <v>426.11337370000001</v>
      </c>
      <c r="L267" s="67">
        <v>5.0000000000000001E-4</v>
      </c>
      <c r="M267" s="67">
        <v>1E-4</v>
      </c>
      <c r="N267" s="67">
        <v>0</v>
      </c>
    </row>
    <row r="268" spans="1:14">
      <c r="A268" s="68" t="s">
        <v>2525</v>
      </c>
      <c r="D268" s="14"/>
      <c r="E268" s="14"/>
      <c r="F268" s="14"/>
      <c r="H268" s="70">
        <v>0</v>
      </c>
      <c r="J268" s="70">
        <v>0</v>
      </c>
      <c r="K268" s="70">
        <v>0</v>
      </c>
      <c r="M268" s="69">
        <v>0</v>
      </c>
      <c r="N268" s="69">
        <v>0</v>
      </c>
    </row>
    <row r="269" spans="1:14">
      <c r="A269" t="s">
        <v>253</v>
      </c>
      <c r="B269" t="s">
        <v>253</v>
      </c>
      <c r="D269" s="14"/>
      <c r="E269" s="14"/>
      <c r="F269" t="s">
        <v>253</v>
      </c>
      <c r="G269" t="s">
        <v>253</v>
      </c>
      <c r="H269" s="66">
        <v>0</v>
      </c>
      <c r="I269" s="66">
        <v>0</v>
      </c>
      <c r="K269" s="66">
        <v>0</v>
      </c>
      <c r="L269" s="67">
        <v>0</v>
      </c>
      <c r="M269" s="67">
        <v>0</v>
      </c>
      <c r="N269" s="67">
        <v>0</v>
      </c>
    </row>
    <row r="270" spans="1:14">
      <c r="A270" s="68" t="s">
        <v>257</v>
      </c>
      <c r="D270" s="14"/>
      <c r="E270" s="14"/>
      <c r="F270" s="14"/>
      <c r="H270" s="70">
        <v>17290436.039999999</v>
      </c>
      <c r="J270" s="70">
        <v>493.16284471</v>
      </c>
      <c r="K270" s="70">
        <v>2414740.1038487381</v>
      </c>
      <c r="M270" s="69">
        <v>0.45929999999999999</v>
      </c>
      <c r="N270" s="69">
        <v>0.10299999999999999</v>
      </c>
    </row>
    <row r="271" spans="1:14">
      <c r="A271" s="68" t="s">
        <v>398</v>
      </c>
      <c r="D271" s="14"/>
      <c r="E271" s="14"/>
      <c r="F271" s="14"/>
      <c r="H271" s="70">
        <v>10519569.960000001</v>
      </c>
      <c r="J271" s="70">
        <v>2.7258100000000001</v>
      </c>
      <c r="K271" s="70">
        <v>336158.90754090279</v>
      </c>
      <c r="M271" s="69">
        <v>6.3899999999999998E-2</v>
      </c>
      <c r="N271" s="69">
        <v>1.43E-2</v>
      </c>
    </row>
    <row r="272" spans="1:14">
      <c r="A272" t="s">
        <v>2526</v>
      </c>
      <c r="B272" t="s">
        <v>2527</v>
      </c>
      <c r="C272" t="s">
        <v>2528</v>
      </c>
      <c r="D272" t="s">
        <v>423</v>
      </c>
      <c r="E272" t="s">
        <v>2529</v>
      </c>
      <c r="F272" t="s">
        <v>2530</v>
      </c>
      <c r="G272" t="s">
        <v>105</v>
      </c>
      <c r="H272" s="66">
        <v>543668</v>
      </c>
      <c r="I272" s="66">
        <v>1064</v>
      </c>
      <c r="J272" s="66">
        <v>0</v>
      </c>
      <c r="K272" s="66">
        <v>18678.562262079999</v>
      </c>
      <c r="L272" s="67">
        <v>1.0999999999999999E-2</v>
      </c>
      <c r="M272" s="67">
        <v>3.5999999999999999E-3</v>
      </c>
      <c r="N272" s="67">
        <v>8.0000000000000004E-4</v>
      </c>
    </row>
    <row r="273" spans="1:14">
      <c r="A273" t="s">
        <v>2531</v>
      </c>
      <c r="B273" t="s">
        <v>2532</v>
      </c>
      <c r="C273" t="s">
        <v>2528</v>
      </c>
      <c r="D273" t="s">
        <v>423</v>
      </c>
      <c r="E273" t="s">
        <v>2533</v>
      </c>
      <c r="F273" t="s">
        <v>2534</v>
      </c>
      <c r="G273" t="s">
        <v>105</v>
      </c>
      <c r="H273" s="66">
        <v>5126</v>
      </c>
      <c r="I273" s="66">
        <v>2033.01</v>
      </c>
      <c r="J273" s="66">
        <v>0</v>
      </c>
      <c r="K273" s="66">
        <v>336.50084700539998</v>
      </c>
      <c r="L273" s="67">
        <v>4.0000000000000002E-4</v>
      </c>
      <c r="M273" s="67">
        <v>1E-4</v>
      </c>
      <c r="N273" s="67">
        <v>0</v>
      </c>
    </row>
    <row r="274" spans="1:14">
      <c r="A274" t="s">
        <v>2535</v>
      </c>
      <c r="B274" t="s">
        <v>2536</v>
      </c>
      <c r="C274" t="s">
        <v>2528</v>
      </c>
      <c r="D274" t="s">
        <v>423</v>
      </c>
      <c r="E274" t="s">
        <v>2537</v>
      </c>
      <c r="F274" t="s">
        <v>1696</v>
      </c>
      <c r="G274" t="s">
        <v>105</v>
      </c>
      <c r="H274" s="66">
        <v>24000</v>
      </c>
      <c r="I274" s="66">
        <v>609</v>
      </c>
      <c r="J274" s="66">
        <v>0</v>
      </c>
      <c r="K274" s="66">
        <v>471.95064000000002</v>
      </c>
      <c r="L274" s="67">
        <v>2E-3</v>
      </c>
      <c r="M274" s="67">
        <v>1E-4</v>
      </c>
      <c r="N274" s="67">
        <v>0</v>
      </c>
    </row>
    <row r="275" spans="1:14">
      <c r="A275" t="s">
        <v>2538</v>
      </c>
      <c r="B275" t="s">
        <v>2539</v>
      </c>
      <c r="C275" t="s">
        <v>2528</v>
      </c>
      <c r="D275" t="s">
        <v>423</v>
      </c>
      <c r="E275" t="s">
        <v>2540</v>
      </c>
      <c r="F275" t="s">
        <v>1821</v>
      </c>
      <c r="G275" t="s">
        <v>105</v>
      </c>
      <c r="H275" s="66">
        <v>20563</v>
      </c>
      <c r="I275" s="66">
        <v>15945</v>
      </c>
      <c r="J275" s="66">
        <v>0</v>
      </c>
      <c r="K275" s="66">
        <v>10587.14946015</v>
      </c>
      <c r="L275" s="67">
        <v>2.9999999999999997E-4</v>
      </c>
      <c r="M275" s="67">
        <v>2E-3</v>
      </c>
      <c r="N275" s="67">
        <v>5.0000000000000001E-4</v>
      </c>
    </row>
    <row r="276" spans="1:14">
      <c r="A276" t="s">
        <v>2541</v>
      </c>
      <c r="B276" t="s">
        <v>2542</v>
      </c>
      <c r="C276" t="s">
        <v>122</v>
      </c>
      <c r="D276" t="s">
        <v>423</v>
      </c>
      <c r="E276" t="s">
        <v>2543</v>
      </c>
      <c r="F276" t="s">
        <v>1821</v>
      </c>
      <c r="G276" t="s">
        <v>199</v>
      </c>
      <c r="H276" s="66">
        <v>149062</v>
      </c>
      <c r="I276" s="66">
        <v>1660</v>
      </c>
      <c r="J276" s="66">
        <v>0</v>
      </c>
      <c r="K276" s="66">
        <v>8529.8523382399999</v>
      </c>
      <c r="L276" s="67">
        <v>1.03E-2</v>
      </c>
      <c r="M276" s="67">
        <v>1.6000000000000001E-3</v>
      </c>
      <c r="N276" s="67">
        <v>4.0000000000000002E-4</v>
      </c>
    </row>
    <row r="277" spans="1:14">
      <c r="A277" t="s">
        <v>2544</v>
      </c>
      <c r="B277" t="s">
        <v>2545</v>
      </c>
      <c r="C277" t="s">
        <v>2528</v>
      </c>
      <c r="D277" t="s">
        <v>423</v>
      </c>
      <c r="E277" t="s">
        <v>2342</v>
      </c>
      <c r="F277" t="s">
        <v>1821</v>
      </c>
      <c r="G277" t="s">
        <v>105</v>
      </c>
      <c r="H277" s="66">
        <v>2660</v>
      </c>
      <c r="I277" s="66">
        <v>3022</v>
      </c>
      <c r="J277" s="66">
        <v>0</v>
      </c>
      <c r="K277" s="66">
        <v>259.5638108</v>
      </c>
      <c r="L277" s="67">
        <v>2.0000000000000001E-4</v>
      </c>
      <c r="M277" s="67">
        <v>0</v>
      </c>
      <c r="N277" s="67">
        <v>0</v>
      </c>
    </row>
    <row r="278" spans="1:14">
      <c r="A278" t="s">
        <v>2546</v>
      </c>
      <c r="B278" t="s">
        <v>2547</v>
      </c>
      <c r="C278" t="s">
        <v>368</v>
      </c>
      <c r="D278" t="s">
        <v>423</v>
      </c>
      <c r="E278" t="s">
        <v>2548</v>
      </c>
      <c r="F278" t="s">
        <v>2549</v>
      </c>
      <c r="G278" t="s">
        <v>105</v>
      </c>
      <c r="H278" s="66">
        <v>72504</v>
      </c>
      <c r="I278" s="66">
        <v>14474</v>
      </c>
      <c r="J278" s="66">
        <v>0</v>
      </c>
      <c r="K278" s="66">
        <v>33885.865311840003</v>
      </c>
      <c r="L278" s="67">
        <v>1.6000000000000001E-3</v>
      </c>
      <c r="M278" s="67">
        <v>6.4000000000000003E-3</v>
      </c>
      <c r="N278" s="67">
        <v>1.4E-3</v>
      </c>
    </row>
    <row r="279" spans="1:14">
      <c r="A279" t="s">
        <v>2550</v>
      </c>
      <c r="B279" t="s">
        <v>2551</v>
      </c>
      <c r="C279" t="s">
        <v>2528</v>
      </c>
      <c r="D279" t="s">
        <v>423</v>
      </c>
      <c r="E279" t="s">
        <v>2552</v>
      </c>
      <c r="F279" t="s">
        <v>2553</v>
      </c>
      <c r="G279" t="s">
        <v>105</v>
      </c>
      <c r="H279" s="66">
        <v>144565</v>
      </c>
      <c r="I279" s="66">
        <v>468</v>
      </c>
      <c r="J279" s="66">
        <v>0</v>
      </c>
      <c r="K279" s="66">
        <v>2184.6258017999999</v>
      </c>
      <c r="L279" s="67">
        <v>2.9999999999999997E-4</v>
      </c>
      <c r="M279" s="67">
        <v>4.0000000000000002E-4</v>
      </c>
      <c r="N279" s="67">
        <v>1E-4</v>
      </c>
    </row>
    <row r="280" spans="1:14">
      <c r="A280" t="s">
        <v>2554</v>
      </c>
      <c r="B280" t="s">
        <v>2555</v>
      </c>
      <c r="C280" t="s">
        <v>368</v>
      </c>
      <c r="D280" t="s">
        <v>423</v>
      </c>
      <c r="E280" t="s">
        <v>2556</v>
      </c>
      <c r="F280" t="s">
        <v>1657</v>
      </c>
      <c r="G280" t="s">
        <v>105</v>
      </c>
      <c r="H280" s="66">
        <v>20279</v>
      </c>
      <c r="I280" s="66">
        <v>334</v>
      </c>
      <c r="J280" s="66">
        <v>0</v>
      </c>
      <c r="K280" s="66">
        <v>218.70617594000001</v>
      </c>
      <c r="L280" s="67">
        <v>6.9999999999999999E-4</v>
      </c>
      <c r="M280" s="67">
        <v>0</v>
      </c>
      <c r="N280" s="67">
        <v>0</v>
      </c>
    </row>
    <row r="281" spans="1:14">
      <c r="A281" t="s">
        <v>2557</v>
      </c>
      <c r="B281" t="s">
        <v>2558</v>
      </c>
      <c r="C281" t="s">
        <v>2528</v>
      </c>
      <c r="D281" t="s">
        <v>423</v>
      </c>
      <c r="E281" t="s">
        <v>2559</v>
      </c>
      <c r="F281" t="s">
        <v>1657</v>
      </c>
      <c r="G281" t="s">
        <v>105</v>
      </c>
      <c r="H281" s="66">
        <v>37239</v>
      </c>
      <c r="I281" s="66">
        <v>1682</v>
      </c>
      <c r="J281" s="66">
        <v>0</v>
      </c>
      <c r="K281" s="66">
        <v>2022.51637542</v>
      </c>
      <c r="L281" s="67">
        <v>1.6999999999999999E-3</v>
      </c>
      <c r="M281" s="67">
        <v>4.0000000000000002E-4</v>
      </c>
      <c r="N281" s="67">
        <v>1E-4</v>
      </c>
    </row>
    <row r="282" spans="1:14">
      <c r="A282" t="s">
        <v>2560</v>
      </c>
      <c r="B282" t="s">
        <v>2561</v>
      </c>
      <c r="C282" t="s">
        <v>368</v>
      </c>
      <c r="D282" t="s">
        <v>423</v>
      </c>
      <c r="E282" t="s">
        <v>2562</v>
      </c>
      <c r="F282" t="s">
        <v>1657</v>
      </c>
      <c r="G282" t="s">
        <v>105</v>
      </c>
      <c r="H282" s="66">
        <v>190000</v>
      </c>
      <c r="I282" s="66">
        <v>133</v>
      </c>
      <c r="J282" s="66">
        <v>0</v>
      </c>
      <c r="K282" s="66">
        <v>815.9683</v>
      </c>
      <c r="L282" s="67">
        <v>4.1999999999999997E-3</v>
      </c>
      <c r="M282" s="67">
        <v>2.0000000000000001E-4</v>
      </c>
      <c r="N282" s="67">
        <v>0</v>
      </c>
    </row>
    <row r="283" spans="1:14">
      <c r="A283" t="s">
        <v>2563</v>
      </c>
      <c r="B283" t="s">
        <v>2564</v>
      </c>
      <c r="C283" t="s">
        <v>368</v>
      </c>
      <c r="D283" t="s">
        <v>423</v>
      </c>
      <c r="E283" t="s">
        <v>2565</v>
      </c>
      <c r="F283" t="s">
        <v>1653</v>
      </c>
      <c r="G283" t="s">
        <v>105</v>
      </c>
      <c r="H283" s="66">
        <v>3000</v>
      </c>
      <c r="I283" s="66">
        <v>6363</v>
      </c>
      <c r="J283" s="66">
        <v>0</v>
      </c>
      <c r="K283" s="66">
        <v>616.38381000000004</v>
      </c>
      <c r="L283" s="67">
        <v>1E-4</v>
      </c>
      <c r="M283" s="67">
        <v>1E-4</v>
      </c>
      <c r="N283" s="67">
        <v>0</v>
      </c>
    </row>
    <row r="284" spans="1:14">
      <c r="A284" t="s">
        <v>2566</v>
      </c>
      <c r="B284" t="s">
        <v>2567</v>
      </c>
      <c r="C284" t="s">
        <v>368</v>
      </c>
      <c r="D284" t="s">
        <v>423</v>
      </c>
      <c r="E284" t="s">
        <v>2568</v>
      </c>
      <c r="F284" t="s">
        <v>2569</v>
      </c>
      <c r="G284" t="s">
        <v>105</v>
      </c>
      <c r="H284" s="66">
        <v>120683</v>
      </c>
      <c r="I284" s="66">
        <v>11304</v>
      </c>
      <c r="J284" s="66">
        <v>0</v>
      </c>
      <c r="K284" s="66">
        <v>44050.038407280001</v>
      </c>
      <c r="L284" s="67">
        <v>8.9999999999999998E-4</v>
      </c>
      <c r="M284" s="67">
        <v>8.3999999999999995E-3</v>
      </c>
      <c r="N284" s="67">
        <v>1.9E-3</v>
      </c>
    </row>
    <row r="285" spans="1:14">
      <c r="A285" t="s">
        <v>2570</v>
      </c>
      <c r="B285" t="s">
        <v>2571</v>
      </c>
      <c r="C285" t="s">
        <v>2528</v>
      </c>
      <c r="D285" t="s">
        <v>423</v>
      </c>
      <c r="E285" t="s">
        <v>2572</v>
      </c>
      <c r="F285" t="s">
        <v>2569</v>
      </c>
      <c r="G285" t="s">
        <v>105</v>
      </c>
      <c r="H285" s="66">
        <v>11858</v>
      </c>
      <c r="I285" s="66">
        <v>2055</v>
      </c>
      <c r="J285" s="66">
        <v>0</v>
      </c>
      <c r="K285" s="66">
        <v>786.84885510000004</v>
      </c>
      <c r="L285" s="67">
        <v>2.0000000000000001E-4</v>
      </c>
      <c r="M285" s="67">
        <v>1E-4</v>
      </c>
      <c r="N285" s="67">
        <v>0</v>
      </c>
    </row>
    <row r="286" spans="1:14">
      <c r="A286" t="s">
        <v>2573</v>
      </c>
      <c r="B286" t="s">
        <v>2574</v>
      </c>
      <c r="C286" t="s">
        <v>368</v>
      </c>
      <c r="D286" t="s">
        <v>423</v>
      </c>
      <c r="E286" t="s">
        <v>2575</v>
      </c>
      <c r="F286" t="s">
        <v>2569</v>
      </c>
      <c r="G286" t="s">
        <v>105</v>
      </c>
      <c r="H286" s="66">
        <v>10982</v>
      </c>
      <c r="I286" s="66">
        <v>15782</v>
      </c>
      <c r="J286" s="66">
        <v>0</v>
      </c>
      <c r="K286" s="66">
        <v>5596.43576596</v>
      </c>
      <c r="L286" s="67">
        <v>2.9999999999999997E-4</v>
      </c>
      <c r="M286" s="67">
        <v>1.1000000000000001E-3</v>
      </c>
      <c r="N286" s="67">
        <v>2.0000000000000001E-4</v>
      </c>
    </row>
    <row r="287" spans="1:14">
      <c r="A287" t="s">
        <v>2576</v>
      </c>
      <c r="B287" t="s">
        <v>2577</v>
      </c>
      <c r="C287" t="s">
        <v>368</v>
      </c>
      <c r="D287" t="s">
        <v>423</v>
      </c>
      <c r="E287" t="s">
        <v>1661</v>
      </c>
      <c r="F287" t="s">
        <v>2569</v>
      </c>
      <c r="G287" t="s">
        <v>105</v>
      </c>
      <c r="H287" s="66">
        <v>27661</v>
      </c>
      <c r="I287" s="66">
        <v>18268</v>
      </c>
      <c r="J287" s="66">
        <v>0</v>
      </c>
      <c r="K287" s="66">
        <v>16316.496968920001</v>
      </c>
      <c r="L287" s="67">
        <v>8.0000000000000004E-4</v>
      </c>
      <c r="M287" s="67">
        <v>3.0999999999999999E-3</v>
      </c>
      <c r="N287" s="67">
        <v>6.9999999999999999E-4</v>
      </c>
    </row>
    <row r="288" spans="1:14">
      <c r="A288" t="s">
        <v>2578</v>
      </c>
      <c r="B288" t="s">
        <v>2579</v>
      </c>
      <c r="C288" t="s">
        <v>2528</v>
      </c>
      <c r="D288" t="s">
        <v>423</v>
      </c>
      <c r="E288" t="s">
        <v>2580</v>
      </c>
      <c r="F288" t="s">
        <v>2569</v>
      </c>
      <c r="G288" t="s">
        <v>105</v>
      </c>
      <c r="H288" s="66">
        <v>66665</v>
      </c>
      <c r="I288" s="66">
        <v>1733</v>
      </c>
      <c r="J288" s="66">
        <v>0</v>
      </c>
      <c r="K288" s="66">
        <v>3730.4780690500002</v>
      </c>
      <c r="L288" s="67">
        <v>1.9E-3</v>
      </c>
      <c r="M288" s="67">
        <v>6.9999999999999999E-4</v>
      </c>
      <c r="N288" s="67">
        <v>2.0000000000000001E-4</v>
      </c>
    </row>
    <row r="289" spans="1:14">
      <c r="A289" t="s">
        <v>2581</v>
      </c>
      <c r="B289" t="s">
        <v>2582</v>
      </c>
      <c r="C289" t="s">
        <v>2528</v>
      </c>
      <c r="D289" t="s">
        <v>423</v>
      </c>
      <c r="E289" t="s">
        <v>2583</v>
      </c>
      <c r="F289" t="s">
        <v>2569</v>
      </c>
      <c r="G289" t="s">
        <v>105</v>
      </c>
      <c r="H289" s="66">
        <v>8453331</v>
      </c>
      <c r="I289" s="66">
        <v>414.50199999999961</v>
      </c>
      <c r="J289" s="66">
        <v>0</v>
      </c>
      <c r="K289" s="66">
        <v>113141.660952971</v>
      </c>
      <c r="L289" s="67">
        <v>3.6799999999999999E-2</v>
      </c>
      <c r="M289" s="67">
        <v>2.1499999999999998E-2</v>
      </c>
      <c r="N289" s="67">
        <v>4.7999999999999996E-3</v>
      </c>
    </row>
    <row r="290" spans="1:14">
      <c r="A290" t="s">
        <v>2584</v>
      </c>
      <c r="B290" t="s">
        <v>2582</v>
      </c>
      <c r="C290" t="s">
        <v>2528</v>
      </c>
      <c r="D290" t="s">
        <v>423</v>
      </c>
      <c r="E290" t="s">
        <v>2583</v>
      </c>
      <c r="F290" t="s">
        <v>2569</v>
      </c>
      <c r="G290" t="s">
        <v>105</v>
      </c>
      <c r="H290" s="66">
        <v>288000</v>
      </c>
      <c r="I290" s="66">
        <v>454</v>
      </c>
      <c r="J290" s="66">
        <v>0</v>
      </c>
      <c r="K290" s="66">
        <v>4221.9820799999998</v>
      </c>
      <c r="L290" s="67">
        <v>1.2999999999999999E-3</v>
      </c>
      <c r="M290" s="67">
        <v>8.0000000000000004E-4</v>
      </c>
      <c r="N290" s="67">
        <v>2.0000000000000001E-4</v>
      </c>
    </row>
    <row r="291" spans="1:14">
      <c r="A291" t="s">
        <v>2585</v>
      </c>
      <c r="B291" t="s">
        <v>2586</v>
      </c>
      <c r="C291" t="s">
        <v>2528</v>
      </c>
      <c r="D291" t="s">
        <v>423</v>
      </c>
      <c r="E291" t="s">
        <v>2587</v>
      </c>
      <c r="F291" t="s">
        <v>2569</v>
      </c>
      <c r="G291" t="s">
        <v>105</v>
      </c>
      <c r="H291" s="66">
        <v>35000</v>
      </c>
      <c r="I291" s="66">
        <v>2093</v>
      </c>
      <c r="J291" s="66">
        <v>0</v>
      </c>
      <c r="K291" s="66">
        <v>2365.4039499999999</v>
      </c>
      <c r="L291" s="67">
        <v>5.0000000000000001E-4</v>
      </c>
      <c r="M291" s="67">
        <v>4.0000000000000002E-4</v>
      </c>
      <c r="N291" s="67">
        <v>1E-4</v>
      </c>
    </row>
    <row r="292" spans="1:14">
      <c r="A292" t="s">
        <v>2588</v>
      </c>
      <c r="B292" t="s">
        <v>2589</v>
      </c>
      <c r="C292" t="s">
        <v>368</v>
      </c>
      <c r="D292" t="s">
        <v>2590</v>
      </c>
      <c r="E292" t="s">
        <v>2591</v>
      </c>
      <c r="F292" t="s">
        <v>2569</v>
      </c>
      <c r="G292" t="s">
        <v>105</v>
      </c>
      <c r="H292" s="66">
        <v>125867.96</v>
      </c>
      <c r="I292" s="66">
        <v>846</v>
      </c>
      <c r="J292" s="66">
        <v>0</v>
      </c>
      <c r="K292" s="66">
        <v>3438.3778584264001</v>
      </c>
      <c r="L292" s="67">
        <v>4.8999999999999998E-3</v>
      </c>
      <c r="M292" s="67">
        <v>6.9999999999999999E-4</v>
      </c>
      <c r="N292" s="67">
        <v>1E-4</v>
      </c>
    </row>
    <row r="293" spans="1:14">
      <c r="A293" t="s">
        <v>2592</v>
      </c>
      <c r="B293" t="s">
        <v>2593</v>
      </c>
      <c r="C293" t="s">
        <v>2528</v>
      </c>
      <c r="D293" t="s">
        <v>423</v>
      </c>
      <c r="E293" t="s">
        <v>1671</v>
      </c>
      <c r="F293" t="s">
        <v>2569</v>
      </c>
      <c r="G293" t="s">
        <v>105</v>
      </c>
      <c r="H293" s="66">
        <v>73205</v>
      </c>
      <c r="I293" s="66">
        <v>19597</v>
      </c>
      <c r="J293" s="66">
        <v>0</v>
      </c>
      <c r="K293" s="66">
        <v>46323.181851649999</v>
      </c>
      <c r="L293" s="67">
        <v>1.2999999999999999E-3</v>
      </c>
      <c r="M293" s="67">
        <v>8.8000000000000005E-3</v>
      </c>
      <c r="N293" s="67">
        <v>2E-3</v>
      </c>
    </row>
    <row r="294" spans="1:14">
      <c r="A294" t="s">
        <v>2594</v>
      </c>
      <c r="B294" t="s">
        <v>2595</v>
      </c>
      <c r="C294" t="s">
        <v>2528</v>
      </c>
      <c r="D294" t="s">
        <v>423</v>
      </c>
      <c r="E294" t="s">
        <v>2596</v>
      </c>
      <c r="F294" t="s">
        <v>1667</v>
      </c>
      <c r="G294" t="s">
        <v>105</v>
      </c>
      <c r="H294" s="66">
        <v>22450</v>
      </c>
      <c r="I294" s="66">
        <v>3372</v>
      </c>
      <c r="J294" s="66">
        <v>0</v>
      </c>
      <c r="K294" s="66">
        <v>2444.3982059999998</v>
      </c>
      <c r="L294" s="67">
        <v>5.0000000000000001E-4</v>
      </c>
      <c r="M294" s="67">
        <v>5.0000000000000001E-4</v>
      </c>
      <c r="N294" s="67">
        <v>1E-4</v>
      </c>
    </row>
    <row r="295" spans="1:14">
      <c r="A295" t="s">
        <v>2597</v>
      </c>
      <c r="B295" t="s">
        <v>2598</v>
      </c>
      <c r="C295" t="s">
        <v>122</v>
      </c>
      <c r="D295" t="s">
        <v>423</v>
      </c>
      <c r="E295" t="s">
        <v>2599</v>
      </c>
      <c r="F295" t="s">
        <v>1667</v>
      </c>
      <c r="G295" t="s">
        <v>105</v>
      </c>
      <c r="H295" s="66">
        <v>1112</v>
      </c>
      <c r="I295" s="66">
        <v>960</v>
      </c>
      <c r="J295" s="66">
        <v>0</v>
      </c>
      <c r="K295" s="66">
        <v>34.4702208</v>
      </c>
      <c r="L295" s="67">
        <v>2.0000000000000001E-4</v>
      </c>
      <c r="M295" s="67">
        <v>0</v>
      </c>
      <c r="N295" s="67">
        <v>0</v>
      </c>
    </row>
    <row r="296" spans="1:14">
      <c r="A296" t="s">
        <v>2600</v>
      </c>
      <c r="B296" t="s">
        <v>2601</v>
      </c>
      <c r="C296" t="s">
        <v>368</v>
      </c>
      <c r="D296" t="s">
        <v>423</v>
      </c>
      <c r="E296" t="s">
        <v>2602</v>
      </c>
      <c r="F296" t="s">
        <v>1667</v>
      </c>
      <c r="G296" t="s">
        <v>105</v>
      </c>
      <c r="H296" s="66">
        <v>13034</v>
      </c>
      <c r="I296" s="66">
        <v>26522</v>
      </c>
      <c r="J296" s="66">
        <v>0</v>
      </c>
      <c r="K296" s="66">
        <v>11162.257382919999</v>
      </c>
      <c r="L296" s="67">
        <v>2.0000000000000001E-4</v>
      </c>
      <c r="M296" s="67">
        <v>2.0999999999999999E-3</v>
      </c>
      <c r="N296" s="67">
        <v>5.0000000000000001E-4</v>
      </c>
    </row>
    <row r="297" spans="1:14">
      <c r="A297" t="s">
        <v>2603</v>
      </c>
      <c r="B297" t="s">
        <v>2604</v>
      </c>
      <c r="C297" t="s">
        <v>2528</v>
      </c>
      <c r="D297" t="s">
        <v>423</v>
      </c>
      <c r="E297" t="s">
        <v>2101</v>
      </c>
      <c r="F297" t="s">
        <v>1667</v>
      </c>
      <c r="G297" t="s">
        <v>105</v>
      </c>
      <c r="H297" s="66">
        <v>200</v>
      </c>
      <c r="I297" s="66">
        <v>899</v>
      </c>
      <c r="J297" s="66">
        <v>0</v>
      </c>
      <c r="K297" s="66">
        <v>5.8057420000000004</v>
      </c>
      <c r="L297" s="67">
        <v>0</v>
      </c>
      <c r="M297" s="67">
        <v>0</v>
      </c>
      <c r="N297" s="67">
        <v>0</v>
      </c>
    </row>
    <row r="298" spans="1:14">
      <c r="A298" t="s">
        <v>2605</v>
      </c>
      <c r="B298" t="s">
        <v>2606</v>
      </c>
      <c r="C298" t="s">
        <v>368</v>
      </c>
      <c r="D298" t="s">
        <v>423</v>
      </c>
      <c r="E298" t="s">
        <v>2607</v>
      </c>
      <c r="F298" t="s">
        <v>1667</v>
      </c>
      <c r="G298" t="s">
        <v>105</v>
      </c>
      <c r="H298" s="66">
        <v>14051</v>
      </c>
      <c r="I298" s="66">
        <v>4325</v>
      </c>
      <c r="J298" s="66">
        <v>0</v>
      </c>
      <c r="K298" s="66">
        <v>1962.2818667500001</v>
      </c>
      <c r="L298" s="67">
        <v>2E-3</v>
      </c>
      <c r="M298" s="67">
        <v>4.0000000000000002E-4</v>
      </c>
      <c r="N298" s="67">
        <v>1E-4</v>
      </c>
    </row>
    <row r="299" spans="1:14">
      <c r="A299" t="s">
        <v>2608</v>
      </c>
      <c r="B299" t="s">
        <v>2609</v>
      </c>
      <c r="C299" t="s">
        <v>368</v>
      </c>
      <c r="D299" t="s">
        <v>423</v>
      </c>
      <c r="E299" t="s">
        <v>2610</v>
      </c>
      <c r="F299" t="s">
        <v>1712</v>
      </c>
      <c r="G299" t="s">
        <v>105</v>
      </c>
      <c r="H299" s="66">
        <v>8000</v>
      </c>
      <c r="I299" s="66">
        <v>2539</v>
      </c>
      <c r="J299" s="66">
        <v>2.7258100000000001</v>
      </c>
      <c r="K299" s="66">
        <v>658.60028999999997</v>
      </c>
      <c r="L299" s="67">
        <v>2.9999999999999997E-4</v>
      </c>
      <c r="M299" s="67">
        <v>1E-4</v>
      </c>
      <c r="N299" s="67">
        <v>0</v>
      </c>
    </row>
    <row r="300" spans="1:14">
      <c r="A300" t="s">
        <v>2611</v>
      </c>
      <c r="B300" t="s">
        <v>2612</v>
      </c>
      <c r="C300" t="s">
        <v>368</v>
      </c>
      <c r="D300" t="s">
        <v>423</v>
      </c>
      <c r="E300" t="s">
        <v>2613</v>
      </c>
      <c r="F300" t="s">
        <v>1712</v>
      </c>
      <c r="G300" t="s">
        <v>105</v>
      </c>
      <c r="H300" s="66">
        <v>25274</v>
      </c>
      <c r="I300" s="66">
        <v>1140</v>
      </c>
      <c r="J300" s="66">
        <v>0</v>
      </c>
      <c r="K300" s="66">
        <v>930.35110440000005</v>
      </c>
      <c r="L300" s="67">
        <v>1.8E-3</v>
      </c>
      <c r="M300" s="67">
        <v>2.0000000000000001E-4</v>
      </c>
      <c r="N300" s="67">
        <v>0</v>
      </c>
    </row>
    <row r="301" spans="1:14">
      <c r="A301" t="s">
        <v>2614</v>
      </c>
      <c r="B301" t="s">
        <v>2615</v>
      </c>
      <c r="C301" t="s">
        <v>2528</v>
      </c>
      <c r="D301" t="s">
        <v>423</v>
      </c>
      <c r="E301" t="s">
        <v>2616</v>
      </c>
      <c r="F301" t="s">
        <v>1646</v>
      </c>
      <c r="G301" t="s">
        <v>105</v>
      </c>
      <c r="H301" s="66">
        <v>9530</v>
      </c>
      <c r="I301" s="66">
        <v>1242</v>
      </c>
      <c r="J301" s="66">
        <v>0</v>
      </c>
      <c r="K301" s="66">
        <v>382.19283539999998</v>
      </c>
      <c r="L301" s="67">
        <v>2.9999999999999997E-4</v>
      </c>
      <c r="M301" s="67">
        <v>1E-4</v>
      </c>
      <c r="N301" s="67">
        <v>0</v>
      </c>
    </row>
    <row r="302" spans="1:14">
      <c r="A302" s="68" t="s">
        <v>399</v>
      </c>
      <c r="D302" s="14"/>
      <c r="E302" s="14"/>
      <c r="F302" s="14"/>
      <c r="H302" s="70">
        <v>6770866.0800000001</v>
      </c>
      <c r="J302" s="70">
        <v>490.43703470999998</v>
      </c>
      <c r="K302" s="70">
        <v>2078581.1963078354</v>
      </c>
      <c r="M302" s="69">
        <v>0.39529999999999998</v>
      </c>
      <c r="N302" s="69">
        <v>8.8700000000000001E-2</v>
      </c>
    </row>
    <row r="303" spans="1:14">
      <c r="A303" t="s">
        <v>2617</v>
      </c>
      <c r="B303" t="s">
        <v>2618</v>
      </c>
      <c r="C303" t="s">
        <v>368</v>
      </c>
      <c r="D303" t="s">
        <v>423</v>
      </c>
      <c r="E303" t="s">
        <v>2619</v>
      </c>
      <c r="F303" t="s">
        <v>1742</v>
      </c>
      <c r="G303" t="s">
        <v>105</v>
      </c>
      <c r="H303" s="66">
        <v>244460</v>
      </c>
      <c r="I303" s="66">
        <v>4245</v>
      </c>
      <c r="J303" s="66">
        <v>0</v>
      </c>
      <c r="K303" s="66">
        <v>33508.388883</v>
      </c>
      <c r="L303" s="67">
        <v>0</v>
      </c>
      <c r="M303" s="67">
        <v>6.4000000000000003E-3</v>
      </c>
      <c r="N303" s="67">
        <v>1.4E-3</v>
      </c>
    </row>
    <row r="304" spans="1:14">
      <c r="A304" t="s">
        <v>2620</v>
      </c>
      <c r="B304" t="s">
        <v>2621</v>
      </c>
      <c r="C304" t="s">
        <v>368</v>
      </c>
      <c r="D304" t="s">
        <v>423</v>
      </c>
      <c r="E304" t="s">
        <v>2622</v>
      </c>
      <c r="F304" t="s">
        <v>1742</v>
      </c>
      <c r="G304" t="s">
        <v>105</v>
      </c>
      <c r="H304" s="66">
        <v>63600</v>
      </c>
      <c r="I304" s="66">
        <v>16369</v>
      </c>
      <c r="J304" s="66">
        <v>0</v>
      </c>
      <c r="K304" s="66">
        <v>33616.098636000002</v>
      </c>
      <c r="L304" s="67">
        <v>0</v>
      </c>
      <c r="M304" s="67">
        <v>6.4000000000000003E-3</v>
      </c>
      <c r="N304" s="67">
        <v>1.4E-3</v>
      </c>
    </row>
    <row r="305" spans="1:14">
      <c r="A305" t="s">
        <v>2623</v>
      </c>
      <c r="B305" t="s">
        <v>2624</v>
      </c>
      <c r="C305" t="s">
        <v>368</v>
      </c>
      <c r="D305" t="s">
        <v>423</v>
      </c>
      <c r="E305" t="s">
        <v>1741</v>
      </c>
      <c r="F305" t="s">
        <v>1742</v>
      </c>
      <c r="G305" t="s">
        <v>105</v>
      </c>
      <c r="H305" s="66">
        <v>209025</v>
      </c>
      <c r="I305" s="66">
        <v>4641</v>
      </c>
      <c r="J305" s="66">
        <v>0</v>
      </c>
      <c r="K305" s="66">
        <v>31324.045457249998</v>
      </c>
      <c r="L305" s="67">
        <v>1E-4</v>
      </c>
      <c r="M305" s="67">
        <v>6.0000000000000001E-3</v>
      </c>
      <c r="N305" s="67">
        <v>1.2999999999999999E-3</v>
      </c>
    </row>
    <row r="306" spans="1:14">
      <c r="A306" t="s">
        <v>2625</v>
      </c>
      <c r="B306" t="s">
        <v>2626</v>
      </c>
      <c r="C306" t="s">
        <v>2627</v>
      </c>
      <c r="D306" t="s">
        <v>423</v>
      </c>
      <c r="E306" t="s">
        <v>2628</v>
      </c>
      <c r="F306" t="s">
        <v>1672</v>
      </c>
      <c r="G306" t="s">
        <v>112</v>
      </c>
      <c r="H306" s="66">
        <v>287000</v>
      </c>
      <c r="I306" s="66">
        <v>293</v>
      </c>
      <c r="J306" s="66">
        <v>0</v>
      </c>
      <c r="K306" s="66">
        <v>3649.1289449999999</v>
      </c>
      <c r="L306" s="67">
        <v>2.9999999999999997E-4</v>
      </c>
      <c r="M306" s="67">
        <v>6.9999999999999999E-4</v>
      </c>
      <c r="N306" s="67">
        <v>2.0000000000000001E-4</v>
      </c>
    </row>
    <row r="307" spans="1:14">
      <c r="A307" t="s">
        <v>2629</v>
      </c>
      <c r="B307" t="s">
        <v>2630</v>
      </c>
      <c r="C307" t="s">
        <v>368</v>
      </c>
      <c r="D307" t="s">
        <v>423</v>
      </c>
      <c r="E307" t="s">
        <v>1690</v>
      </c>
      <c r="F307" t="s">
        <v>1672</v>
      </c>
      <c r="G307" t="s">
        <v>105</v>
      </c>
      <c r="H307" s="66">
        <v>162515</v>
      </c>
      <c r="I307" s="66">
        <v>13938</v>
      </c>
      <c r="J307" s="66">
        <v>0</v>
      </c>
      <c r="K307" s="66">
        <v>73141.179120300003</v>
      </c>
      <c r="L307" s="67">
        <v>1E-4</v>
      </c>
      <c r="M307" s="67">
        <v>1.3899999999999999E-2</v>
      </c>
      <c r="N307" s="67">
        <v>3.0999999999999999E-3</v>
      </c>
    </row>
    <row r="308" spans="1:14">
      <c r="A308" t="s">
        <v>2631</v>
      </c>
      <c r="B308" t="s">
        <v>2632</v>
      </c>
      <c r="C308" t="s">
        <v>122</v>
      </c>
      <c r="D308" t="s">
        <v>423</v>
      </c>
      <c r="E308" t="s">
        <v>2633</v>
      </c>
      <c r="F308" t="s">
        <v>1662</v>
      </c>
      <c r="G308" t="s">
        <v>109</v>
      </c>
      <c r="H308" s="66">
        <v>146375</v>
      </c>
      <c r="I308" s="66">
        <v>5905</v>
      </c>
      <c r="J308" s="66">
        <v>0</v>
      </c>
      <c r="K308" s="66">
        <v>32291.905849999999</v>
      </c>
      <c r="L308" s="67">
        <v>2.0000000000000001E-4</v>
      </c>
      <c r="M308" s="67">
        <v>6.1000000000000004E-3</v>
      </c>
      <c r="N308" s="67">
        <v>1.4E-3</v>
      </c>
    </row>
    <row r="309" spans="1:14">
      <c r="A309" t="s">
        <v>2634</v>
      </c>
      <c r="B309" t="s">
        <v>2635</v>
      </c>
      <c r="C309" t="s">
        <v>368</v>
      </c>
      <c r="D309" t="s">
        <v>423</v>
      </c>
      <c r="E309" t="s">
        <v>2636</v>
      </c>
      <c r="F309" t="s">
        <v>1662</v>
      </c>
      <c r="G309" t="s">
        <v>105</v>
      </c>
      <c r="H309" s="66">
        <v>70950</v>
      </c>
      <c r="I309" s="66">
        <v>4238</v>
      </c>
      <c r="J309" s="66">
        <v>0</v>
      </c>
      <c r="K309" s="66">
        <v>9709.1541689999995</v>
      </c>
      <c r="L309" s="67">
        <v>5.9999999999999995E-4</v>
      </c>
      <c r="M309" s="67">
        <v>1.8E-3</v>
      </c>
      <c r="N309" s="67">
        <v>4.0000000000000002E-4</v>
      </c>
    </row>
    <row r="310" spans="1:14">
      <c r="A310" t="s">
        <v>2637</v>
      </c>
      <c r="B310" t="s">
        <v>2638</v>
      </c>
      <c r="C310" t="s">
        <v>2528</v>
      </c>
      <c r="D310" t="s">
        <v>423</v>
      </c>
      <c r="E310" t="s">
        <v>2639</v>
      </c>
      <c r="F310" t="s">
        <v>1662</v>
      </c>
      <c r="G310" t="s">
        <v>105</v>
      </c>
      <c r="H310" s="66">
        <v>1750</v>
      </c>
      <c r="I310" s="66">
        <v>43441</v>
      </c>
      <c r="J310" s="66">
        <v>0</v>
      </c>
      <c r="K310" s="66">
        <v>2454.7423075000002</v>
      </c>
      <c r="L310" s="67">
        <v>0</v>
      </c>
      <c r="M310" s="67">
        <v>5.0000000000000001E-4</v>
      </c>
      <c r="N310" s="67">
        <v>1E-4</v>
      </c>
    </row>
    <row r="311" spans="1:14">
      <c r="A311" t="s">
        <v>2640</v>
      </c>
      <c r="B311" t="s">
        <v>2641</v>
      </c>
      <c r="C311" t="s">
        <v>368</v>
      </c>
      <c r="D311" t="s">
        <v>423</v>
      </c>
      <c r="E311" t="s">
        <v>1700</v>
      </c>
      <c r="F311" t="s">
        <v>1662</v>
      </c>
      <c r="G311" t="s">
        <v>105</v>
      </c>
      <c r="H311" s="66">
        <v>59352</v>
      </c>
      <c r="I311" s="66">
        <v>22275</v>
      </c>
      <c r="J311" s="66">
        <v>0</v>
      </c>
      <c r="K311" s="66">
        <v>42689.504681999999</v>
      </c>
      <c r="L311" s="67">
        <v>0</v>
      </c>
      <c r="M311" s="67">
        <v>8.0999999999999996E-3</v>
      </c>
      <c r="N311" s="67">
        <v>1.8E-3</v>
      </c>
    </row>
    <row r="312" spans="1:14">
      <c r="A312" t="s">
        <v>2642</v>
      </c>
      <c r="B312" t="s">
        <v>2643</v>
      </c>
      <c r="C312" t="s">
        <v>368</v>
      </c>
      <c r="D312" t="s">
        <v>423</v>
      </c>
      <c r="E312" t="s">
        <v>2644</v>
      </c>
      <c r="F312" t="s">
        <v>1685</v>
      </c>
      <c r="G312" t="s">
        <v>105</v>
      </c>
      <c r="H312" s="66">
        <v>14505</v>
      </c>
      <c r="I312" s="66">
        <v>83866</v>
      </c>
      <c r="J312" s="66">
        <v>0</v>
      </c>
      <c r="K312" s="66">
        <v>39280.020695699997</v>
      </c>
      <c r="L312" s="67">
        <v>1E-4</v>
      </c>
      <c r="M312" s="67">
        <v>7.4999999999999997E-3</v>
      </c>
      <c r="N312" s="67">
        <v>1.6999999999999999E-3</v>
      </c>
    </row>
    <row r="313" spans="1:14">
      <c r="A313" t="s">
        <v>2645</v>
      </c>
      <c r="B313" t="s">
        <v>2646</v>
      </c>
      <c r="C313" t="s">
        <v>368</v>
      </c>
      <c r="D313" t="s">
        <v>423</v>
      </c>
      <c r="E313" t="s">
        <v>2647</v>
      </c>
      <c r="F313" t="s">
        <v>1685</v>
      </c>
      <c r="G313" t="s">
        <v>105</v>
      </c>
      <c r="H313" s="66">
        <v>36025</v>
      </c>
      <c r="I313" s="66">
        <v>34768</v>
      </c>
      <c r="J313" s="66">
        <v>0</v>
      </c>
      <c r="K313" s="66">
        <v>40443.780387999999</v>
      </c>
      <c r="L313" s="67">
        <v>0</v>
      </c>
      <c r="M313" s="67">
        <v>7.7000000000000002E-3</v>
      </c>
      <c r="N313" s="67">
        <v>1.6999999999999999E-3</v>
      </c>
    </row>
    <row r="314" spans="1:14">
      <c r="A314" t="s">
        <v>2648</v>
      </c>
      <c r="B314" t="s">
        <v>2649</v>
      </c>
      <c r="C314" t="s">
        <v>122</v>
      </c>
      <c r="D314" t="s">
        <v>423</v>
      </c>
      <c r="E314" t="s">
        <v>2650</v>
      </c>
      <c r="F314" t="s">
        <v>1708</v>
      </c>
      <c r="G314" t="s">
        <v>109</v>
      </c>
      <c r="H314" s="66">
        <v>20325</v>
      </c>
      <c r="I314" s="66">
        <v>3482</v>
      </c>
      <c r="J314" s="66">
        <v>0</v>
      </c>
      <c r="K314" s="66">
        <v>2644.0288439999999</v>
      </c>
      <c r="L314" s="67">
        <v>2.0000000000000001E-4</v>
      </c>
      <c r="M314" s="67">
        <v>5.0000000000000001E-4</v>
      </c>
      <c r="N314" s="67">
        <v>1E-4</v>
      </c>
    </row>
    <row r="315" spans="1:14">
      <c r="A315" t="s">
        <v>2651</v>
      </c>
      <c r="B315" t="s">
        <v>2652</v>
      </c>
      <c r="C315" t="s">
        <v>122</v>
      </c>
      <c r="D315" t="s">
        <v>423</v>
      </c>
      <c r="E315" t="s">
        <v>2653</v>
      </c>
      <c r="F315" t="s">
        <v>1708</v>
      </c>
      <c r="G315" t="s">
        <v>200</v>
      </c>
      <c r="H315" s="66">
        <v>1800</v>
      </c>
      <c r="I315" s="66">
        <v>84880</v>
      </c>
      <c r="J315" s="66">
        <v>0</v>
      </c>
      <c r="K315" s="66">
        <v>767.586816</v>
      </c>
      <c r="L315" s="67">
        <v>0</v>
      </c>
      <c r="M315" s="67">
        <v>1E-4</v>
      </c>
      <c r="N315" s="67">
        <v>0</v>
      </c>
    </row>
    <row r="316" spans="1:14">
      <c r="A316" t="s">
        <v>2654</v>
      </c>
      <c r="B316" t="s">
        <v>2655</v>
      </c>
      <c r="C316" t="s">
        <v>122</v>
      </c>
      <c r="D316" t="s">
        <v>423</v>
      </c>
      <c r="E316" t="s">
        <v>2656</v>
      </c>
      <c r="F316" t="s">
        <v>1708</v>
      </c>
      <c r="G316" t="s">
        <v>109</v>
      </c>
      <c r="H316" s="66">
        <v>20000</v>
      </c>
      <c r="I316" s="66">
        <v>3069</v>
      </c>
      <c r="J316" s="66">
        <v>0</v>
      </c>
      <c r="K316" s="66">
        <v>2293.1568000000002</v>
      </c>
      <c r="L316" s="67">
        <v>0</v>
      </c>
      <c r="M316" s="67">
        <v>4.0000000000000002E-4</v>
      </c>
      <c r="N316" s="67">
        <v>1E-4</v>
      </c>
    </row>
    <row r="317" spans="1:14">
      <c r="A317" t="s">
        <v>2657</v>
      </c>
      <c r="B317" t="s">
        <v>2655</v>
      </c>
      <c r="C317" t="s">
        <v>122</v>
      </c>
      <c r="D317" t="s">
        <v>423</v>
      </c>
      <c r="E317" t="s">
        <v>2656</v>
      </c>
      <c r="F317" t="s">
        <v>1708</v>
      </c>
      <c r="G317" t="s">
        <v>109</v>
      </c>
      <c r="H317" s="66">
        <v>22000</v>
      </c>
      <c r="I317" s="66">
        <v>3055</v>
      </c>
      <c r="J317" s="66">
        <v>0</v>
      </c>
      <c r="K317" s="66">
        <v>2510.9656</v>
      </c>
      <c r="L317" s="67">
        <v>0</v>
      </c>
      <c r="M317" s="67">
        <v>5.0000000000000001E-4</v>
      </c>
      <c r="N317" s="67">
        <v>1E-4</v>
      </c>
    </row>
    <row r="318" spans="1:14">
      <c r="A318" t="s">
        <v>2658</v>
      </c>
      <c r="B318" t="s">
        <v>2659</v>
      </c>
      <c r="C318" t="s">
        <v>122</v>
      </c>
      <c r="D318" t="s">
        <v>423</v>
      </c>
      <c r="E318" t="s">
        <v>2660</v>
      </c>
      <c r="F318" t="s">
        <v>2534</v>
      </c>
      <c r="G318" t="s">
        <v>201</v>
      </c>
      <c r="H318" s="66">
        <v>364000</v>
      </c>
      <c r="I318" s="66">
        <v>22210</v>
      </c>
      <c r="J318" s="66">
        <v>0</v>
      </c>
      <c r="K318" s="66">
        <v>29686.063679999999</v>
      </c>
      <c r="L318" s="67">
        <v>6.9999999999999999E-4</v>
      </c>
      <c r="M318" s="67">
        <v>5.5999999999999999E-3</v>
      </c>
      <c r="N318" s="67">
        <v>1.2999999999999999E-3</v>
      </c>
    </row>
    <row r="319" spans="1:14">
      <c r="A319" t="s">
        <v>2661</v>
      </c>
      <c r="B319" t="s">
        <v>2662</v>
      </c>
      <c r="C319" t="s">
        <v>122</v>
      </c>
      <c r="D319" t="s">
        <v>423</v>
      </c>
      <c r="E319" t="s">
        <v>2663</v>
      </c>
      <c r="F319" t="s">
        <v>1696</v>
      </c>
      <c r="G319" t="s">
        <v>109</v>
      </c>
      <c r="H319" s="66">
        <v>59500</v>
      </c>
      <c r="I319" s="66">
        <v>9020</v>
      </c>
      <c r="J319" s="66">
        <v>0</v>
      </c>
      <c r="K319" s="66">
        <v>20050.738399999998</v>
      </c>
      <c r="L319" s="67">
        <v>1E-4</v>
      </c>
      <c r="M319" s="67">
        <v>3.8E-3</v>
      </c>
      <c r="N319" s="67">
        <v>8.9999999999999998E-4</v>
      </c>
    </row>
    <row r="320" spans="1:14">
      <c r="A320" t="s">
        <v>2664</v>
      </c>
      <c r="B320" t="s">
        <v>2665</v>
      </c>
      <c r="C320" t="s">
        <v>368</v>
      </c>
      <c r="D320" t="s">
        <v>423</v>
      </c>
      <c r="E320" t="s">
        <v>2666</v>
      </c>
      <c r="F320" t="s">
        <v>1696</v>
      </c>
      <c r="G320" t="s">
        <v>105</v>
      </c>
      <c r="H320" s="66">
        <v>7940.49</v>
      </c>
      <c r="I320" s="66">
        <v>13372</v>
      </c>
      <c r="J320" s="66">
        <v>20.255484710000001</v>
      </c>
      <c r="K320" s="66">
        <v>3448.8151850312001</v>
      </c>
      <c r="L320" s="67">
        <v>0</v>
      </c>
      <c r="M320" s="67">
        <v>6.9999999999999999E-4</v>
      </c>
      <c r="N320" s="67">
        <v>1E-4</v>
      </c>
    </row>
    <row r="321" spans="1:14">
      <c r="A321" t="s">
        <v>2667</v>
      </c>
      <c r="B321" t="s">
        <v>2668</v>
      </c>
      <c r="C321" t="s">
        <v>122</v>
      </c>
      <c r="D321" t="s">
        <v>423</v>
      </c>
      <c r="E321" t="s">
        <v>1695</v>
      </c>
      <c r="F321" t="s">
        <v>1696</v>
      </c>
      <c r="G321" t="s">
        <v>199</v>
      </c>
      <c r="H321" s="66">
        <v>238820</v>
      </c>
      <c r="I321" s="66">
        <v>11270</v>
      </c>
      <c r="J321" s="66">
        <v>0</v>
      </c>
      <c r="K321" s="66">
        <v>92781.436260799994</v>
      </c>
      <c r="L321" s="67">
        <v>1E-4</v>
      </c>
      <c r="M321" s="67">
        <v>1.7600000000000001E-2</v>
      </c>
      <c r="N321" s="67">
        <v>4.0000000000000001E-3</v>
      </c>
    </row>
    <row r="322" spans="1:14">
      <c r="A322" t="s">
        <v>2669</v>
      </c>
      <c r="B322" t="s">
        <v>2670</v>
      </c>
      <c r="C322" t="s">
        <v>368</v>
      </c>
      <c r="D322" t="s">
        <v>423</v>
      </c>
      <c r="E322" t="s">
        <v>2671</v>
      </c>
      <c r="F322" t="s">
        <v>1821</v>
      </c>
      <c r="G322" t="s">
        <v>105</v>
      </c>
      <c r="H322" s="66">
        <v>41050</v>
      </c>
      <c r="I322" s="66">
        <v>37280</v>
      </c>
      <c r="J322" s="66">
        <v>0</v>
      </c>
      <c r="K322" s="66">
        <v>49414.807760000003</v>
      </c>
      <c r="L322" s="67">
        <v>2.0000000000000001E-4</v>
      </c>
      <c r="M322" s="67">
        <v>9.4000000000000004E-3</v>
      </c>
      <c r="N322" s="67">
        <v>2.0999999999999999E-3</v>
      </c>
    </row>
    <row r="323" spans="1:14">
      <c r="A323" t="s">
        <v>2672</v>
      </c>
      <c r="B323" t="s">
        <v>2673</v>
      </c>
      <c r="C323" t="s">
        <v>368</v>
      </c>
      <c r="D323" t="s">
        <v>423</v>
      </c>
      <c r="E323" t="s">
        <v>2674</v>
      </c>
      <c r="F323" t="s">
        <v>1821</v>
      </c>
      <c r="G323" t="s">
        <v>105</v>
      </c>
      <c r="H323" s="66">
        <v>5365</v>
      </c>
      <c r="I323" s="66">
        <v>806</v>
      </c>
      <c r="J323" s="66">
        <v>0</v>
      </c>
      <c r="K323" s="66">
        <v>139.6280951</v>
      </c>
      <c r="L323" s="67">
        <v>2.9999999999999997E-4</v>
      </c>
      <c r="M323" s="67">
        <v>0</v>
      </c>
      <c r="N323" s="67">
        <v>0</v>
      </c>
    </row>
    <row r="324" spans="1:14">
      <c r="A324" t="s">
        <v>2675</v>
      </c>
      <c r="B324" t="s">
        <v>2676</v>
      </c>
      <c r="C324" t="s">
        <v>368</v>
      </c>
      <c r="D324" t="s">
        <v>423</v>
      </c>
      <c r="E324" t="s">
        <v>2677</v>
      </c>
      <c r="F324" t="s">
        <v>1821</v>
      </c>
      <c r="G324" t="s">
        <v>105</v>
      </c>
      <c r="H324" s="66">
        <v>300489</v>
      </c>
      <c r="I324" s="66">
        <v>6231</v>
      </c>
      <c r="J324" s="66">
        <v>0</v>
      </c>
      <c r="K324" s="66">
        <v>60458.083306109998</v>
      </c>
      <c r="L324" s="67">
        <v>5.0000000000000001E-4</v>
      </c>
      <c r="M324" s="67">
        <v>1.15E-2</v>
      </c>
      <c r="N324" s="67">
        <v>2.5999999999999999E-3</v>
      </c>
    </row>
    <row r="325" spans="1:14">
      <c r="A325" t="s">
        <v>2678</v>
      </c>
      <c r="B325" t="s">
        <v>2679</v>
      </c>
      <c r="C325" t="s">
        <v>2528</v>
      </c>
      <c r="D325" t="s">
        <v>423</v>
      </c>
      <c r="E325" t="s">
        <v>2680</v>
      </c>
      <c r="F325" t="s">
        <v>1821</v>
      </c>
      <c r="G325" t="s">
        <v>105</v>
      </c>
      <c r="H325" s="66">
        <v>50400</v>
      </c>
      <c r="I325" s="66">
        <v>1365</v>
      </c>
      <c r="J325" s="66">
        <v>0</v>
      </c>
      <c r="K325" s="66">
        <v>2221.4228400000002</v>
      </c>
      <c r="L325" s="67">
        <v>3.0999999999999999E-3</v>
      </c>
      <c r="M325" s="67">
        <v>4.0000000000000002E-4</v>
      </c>
      <c r="N325" s="67">
        <v>1E-4</v>
      </c>
    </row>
    <row r="326" spans="1:14">
      <c r="A326" t="s">
        <v>2681</v>
      </c>
      <c r="B326" t="s">
        <v>2682</v>
      </c>
      <c r="C326" t="s">
        <v>368</v>
      </c>
      <c r="D326" t="s">
        <v>423</v>
      </c>
      <c r="E326" s="14"/>
      <c r="F326" t="s">
        <v>1821</v>
      </c>
      <c r="G326" t="s">
        <v>105</v>
      </c>
      <c r="H326" s="66">
        <v>4414</v>
      </c>
      <c r="I326" s="66">
        <v>16150</v>
      </c>
      <c r="J326" s="66">
        <v>0</v>
      </c>
      <c r="K326" s="66">
        <v>2301.8281689999999</v>
      </c>
      <c r="L326" s="67">
        <v>0</v>
      </c>
      <c r="M326" s="67">
        <v>4.0000000000000002E-4</v>
      </c>
      <c r="N326" s="67">
        <v>1E-4</v>
      </c>
    </row>
    <row r="327" spans="1:14">
      <c r="A327" t="s">
        <v>2683</v>
      </c>
      <c r="B327" t="s">
        <v>2684</v>
      </c>
      <c r="C327" t="s">
        <v>2528</v>
      </c>
      <c r="D327" t="s">
        <v>423</v>
      </c>
      <c r="E327" t="s">
        <v>2685</v>
      </c>
      <c r="F327" t="s">
        <v>1821</v>
      </c>
      <c r="G327" t="s">
        <v>105</v>
      </c>
      <c r="H327" s="66">
        <v>7822</v>
      </c>
      <c r="I327" s="66">
        <v>1355</v>
      </c>
      <c r="J327" s="66">
        <v>0</v>
      </c>
      <c r="K327" s="66">
        <v>342.23557490000002</v>
      </c>
      <c r="L327" s="67">
        <v>0</v>
      </c>
      <c r="M327" s="67">
        <v>1E-4</v>
      </c>
      <c r="N327" s="67">
        <v>0</v>
      </c>
    </row>
    <row r="328" spans="1:14">
      <c r="A328" t="s">
        <v>2686</v>
      </c>
      <c r="B328" t="s">
        <v>2687</v>
      </c>
      <c r="C328" t="s">
        <v>99</v>
      </c>
      <c r="D328" t="s">
        <v>423</v>
      </c>
      <c r="E328" t="s">
        <v>2688</v>
      </c>
      <c r="F328" t="s">
        <v>2689</v>
      </c>
      <c r="G328" t="s">
        <v>105</v>
      </c>
      <c r="H328" s="66">
        <v>71901</v>
      </c>
      <c r="I328" s="66">
        <v>33939</v>
      </c>
      <c r="J328" s="66">
        <v>0</v>
      </c>
      <c r="K328" s="66">
        <v>78795.609179310006</v>
      </c>
      <c r="L328" s="67">
        <v>0</v>
      </c>
      <c r="M328" s="67">
        <v>1.4999999999999999E-2</v>
      </c>
      <c r="N328" s="67">
        <v>3.3999999999999998E-3</v>
      </c>
    </row>
    <row r="329" spans="1:14">
      <c r="A329" t="s">
        <v>2690</v>
      </c>
      <c r="B329" t="s">
        <v>2691</v>
      </c>
      <c r="C329" t="s">
        <v>1754</v>
      </c>
      <c r="D329" t="s">
        <v>423</v>
      </c>
      <c r="E329" t="s">
        <v>2692</v>
      </c>
      <c r="F329" t="s">
        <v>2689</v>
      </c>
      <c r="G329" t="s">
        <v>105</v>
      </c>
      <c r="H329" s="66">
        <v>28106</v>
      </c>
      <c r="I329" s="66">
        <v>156250</v>
      </c>
      <c r="J329" s="66">
        <v>0</v>
      </c>
      <c r="K329" s="66">
        <v>141803.55312500001</v>
      </c>
      <c r="L329" s="67">
        <v>1E-4</v>
      </c>
      <c r="M329" s="67">
        <v>2.7E-2</v>
      </c>
      <c r="N329" s="67">
        <v>6.0000000000000001E-3</v>
      </c>
    </row>
    <row r="330" spans="1:14">
      <c r="A330" t="s">
        <v>2693</v>
      </c>
      <c r="B330" t="s">
        <v>2694</v>
      </c>
      <c r="C330" t="s">
        <v>368</v>
      </c>
      <c r="D330" t="s">
        <v>423</v>
      </c>
      <c r="E330" t="s">
        <v>2695</v>
      </c>
      <c r="F330" t="s">
        <v>1657</v>
      </c>
      <c r="G330" t="s">
        <v>105</v>
      </c>
      <c r="H330" s="66">
        <v>19999.939999999999</v>
      </c>
      <c r="I330" s="66">
        <v>6006</v>
      </c>
      <c r="J330" s="66">
        <v>0</v>
      </c>
      <c r="K330" s="66">
        <v>3878.6631639756001</v>
      </c>
      <c r="L330" s="67">
        <v>0</v>
      </c>
      <c r="M330" s="67">
        <v>6.9999999999999999E-4</v>
      </c>
      <c r="N330" s="67">
        <v>2.0000000000000001E-4</v>
      </c>
    </row>
    <row r="331" spans="1:14">
      <c r="A331" t="s">
        <v>2696</v>
      </c>
      <c r="B331" t="s">
        <v>2697</v>
      </c>
      <c r="C331" t="s">
        <v>2528</v>
      </c>
      <c r="D331" t="s">
        <v>423</v>
      </c>
      <c r="E331" t="s">
        <v>2698</v>
      </c>
      <c r="F331" t="s">
        <v>1657</v>
      </c>
      <c r="G331" t="s">
        <v>105</v>
      </c>
      <c r="H331" s="66">
        <v>32476</v>
      </c>
      <c r="I331" s="66">
        <v>163</v>
      </c>
      <c r="J331" s="66">
        <v>0</v>
      </c>
      <c r="K331" s="66">
        <v>170.92995651999999</v>
      </c>
      <c r="L331" s="67">
        <v>4.0000000000000002E-4</v>
      </c>
      <c r="M331" s="67">
        <v>0</v>
      </c>
      <c r="N331" s="67">
        <v>0</v>
      </c>
    </row>
    <row r="332" spans="1:14">
      <c r="A332" t="s">
        <v>2699</v>
      </c>
      <c r="B332" t="s">
        <v>2700</v>
      </c>
      <c r="C332" t="s">
        <v>368</v>
      </c>
      <c r="D332" t="s">
        <v>423</v>
      </c>
      <c r="E332" t="s">
        <v>1723</v>
      </c>
      <c r="F332" t="s">
        <v>1657</v>
      </c>
      <c r="G332" t="s">
        <v>105</v>
      </c>
      <c r="H332" s="66">
        <v>839050</v>
      </c>
      <c r="I332" s="66">
        <v>4301</v>
      </c>
      <c r="J332" s="66">
        <v>0</v>
      </c>
      <c r="K332" s="66">
        <v>116526.6682745</v>
      </c>
      <c r="L332" s="67">
        <v>1E-4</v>
      </c>
      <c r="M332" s="67">
        <v>2.2200000000000001E-2</v>
      </c>
      <c r="N332" s="67">
        <v>5.0000000000000001E-3</v>
      </c>
    </row>
    <row r="333" spans="1:14">
      <c r="A333" t="s">
        <v>2701</v>
      </c>
      <c r="B333" t="s">
        <v>2702</v>
      </c>
      <c r="C333" t="s">
        <v>2703</v>
      </c>
      <c r="D333" t="s">
        <v>423</v>
      </c>
      <c r="E333" t="s">
        <v>2704</v>
      </c>
      <c r="F333" t="s">
        <v>1657</v>
      </c>
      <c r="G333" t="s">
        <v>199</v>
      </c>
      <c r="H333" s="66">
        <v>33425</v>
      </c>
      <c r="I333" s="66">
        <v>34195</v>
      </c>
      <c r="J333" s="66">
        <v>0</v>
      </c>
      <c r="K333" s="66">
        <v>39400.388587000001</v>
      </c>
      <c r="L333" s="67">
        <v>0</v>
      </c>
      <c r="M333" s="67">
        <v>7.4999999999999997E-3</v>
      </c>
      <c r="N333" s="67">
        <v>1.6999999999999999E-3</v>
      </c>
    </row>
    <row r="334" spans="1:14">
      <c r="A334" t="s">
        <v>2705</v>
      </c>
      <c r="B334" t="s">
        <v>2706</v>
      </c>
      <c r="C334" t="s">
        <v>368</v>
      </c>
      <c r="D334" t="s">
        <v>423</v>
      </c>
      <c r="E334" t="s">
        <v>2707</v>
      </c>
      <c r="F334" t="s">
        <v>1653</v>
      </c>
      <c r="G334" t="s">
        <v>105</v>
      </c>
      <c r="H334" s="66">
        <v>3900</v>
      </c>
      <c r="I334" s="66">
        <v>10787</v>
      </c>
      <c r="J334" s="66">
        <v>0</v>
      </c>
      <c r="K334" s="66">
        <v>1358.4176970000001</v>
      </c>
      <c r="L334" s="67">
        <v>0</v>
      </c>
      <c r="M334" s="67">
        <v>2.9999999999999997E-4</v>
      </c>
      <c r="N334" s="67">
        <v>1E-4</v>
      </c>
    </row>
    <row r="335" spans="1:14">
      <c r="A335" t="s">
        <v>2708</v>
      </c>
      <c r="B335" t="s">
        <v>2709</v>
      </c>
      <c r="C335" t="s">
        <v>1754</v>
      </c>
      <c r="D335" t="s">
        <v>423</v>
      </c>
      <c r="E335" t="s">
        <v>2710</v>
      </c>
      <c r="F335" t="s">
        <v>1732</v>
      </c>
      <c r="G335" t="s">
        <v>109</v>
      </c>
      <c r="H335" s="66">
        <v>720</v>
      </c>
      <c r="I335" s="66">
        <v>1471</v>
      </c>
      <c r="J335" s="66">
        <v>0</v>
      </c>
      <c r="K335" s="66">
        <v>39.568723200000001</v>
      </c>
      <c r="L335" s="67">
        <v>0</v>
      </c>
      <c r="M335" s="67">
        <v>0</v>
      </c>
      <c r="N335" s="67">
        <v>0</v>
      </c>
    </row>
    <row r="336" spans="1:14">
      <c r="A336" t="s">
        <v>2711</v>
      </c>
      <c r="B336" t="s">
        <v>2712</v>
      </c>
      <c r="C336" t="s">
        <v>1754</v>
      </c>
      <c r="D336" t="s">
        <v>423</v>
      </c>
      <c r="E336" t="s">
        <v>1771</v>
      </c>
      <c r="F336" t="s">
        <v>1732</v>
      </c>
      <c r="G336" t="s">
        <v>109</v>
      </c>
      <c r="H336" s="66">
        <v>308683.90999999997</v>
      </c>
      <c r="I336" s="66">
        <v>597</v>
      </c>
      <c r="J336" s="66">
        <v>0</v>
      </c>
      <c r="K336" s="66">
        <v>6884.8612339272004</v>
      </c>
      <c r="L336" s="67">
        <v>2.0000000000000001E-4</v>
      </c>
      <c r="M336" s="67">
        <v>1.2999999999999999E-3</v>
      </c>
      <c r="N336" s="67">
        <v>2.9999999999999997E-4</v>
      </c>
    </row>
    <row r="337" spans="1:14">
      <c r="A337" t="s">
        <v>2713</v>
      </c>
      <c r="B337" t="s">
        <v>2714</v>
      </c>
      <c r="C337" t="s">
        <v>122</v>
      </c>
      <c r="D337" t="s">
        <v>423</v>
      </c>
      <c r="E337" t="s">
        <v>2715</v>
      </c>
      <c r="F337" t="s">
        <v>1732</v>
      </c>
      <c r="G337" t="s">
        <v>109</v>
      </c>
      <c r="H337" s="66">
        <v>601071.74</v>
      </c>
      <c r="I337" s="66">
        <v>313.5</v>
      </c>
      <c r="J337" s="66">
        <v>0</v>
      </c>
      <c r="K337" s="66">
        <v>7039.9686047063997</v>
      </c>
      <c r="L337" s="67">
        <v>1.5E-3</v>
      </c>
      <c r="M337" s="67">
        <v>1.2999999999999999E-3</v>
      </c>
      <c r="N337" s="67">
        <v>2.9999999999999997E-4</v>
      </c>
    </row>
    <row r="338" spans="1:14">
      <c r="A338" t="s">
        <v>2716</v>
      </c>
      <c r="B338" t="s">
        <v>2717</v>
      </c>
      <c r="C338" t="s">
        <v>368</v>
      </c>
      <c r="D338" t="s">
        <v>423</v>
      </c>
      <c r="E338" t="s">
        <v>2718</v>
      </c>
      <c r="F338" t="s">
        <v>1732</v>
      </c>
      <c r="G338" t="s">
        <v>105</v>
      </c>
      <c r="H338" s="66">
        <v>3000</v>
      </c>
      <c r="I338" s="66">
        <v>10835</v>
      </c>
      <c r="J338" s="66">
        <v>7.1552199999999999</v>
      </c>
      <c r="K338" s="66">
        <v>1056.7416700000001</v>
      </c>
      <c r="L338" s="67">
        <v>0</v>
      </c>
      <c r="M338" s="67">
        <v>2.0000000000000001E-4</v>
      </c>
      <c r="N338" s="67">
        <v>0</v>
      </c>
    </row>
    <row r="339" spans="1:14">
      <c r="A339" t="s">
        <v>2719</v>
      </c>
      <c r="B339" t="s">
        <v>2720</v>
      </c>
      <c r="C339" t="s">
        <v>368</v>
      </c>
      <c r="D339" t="s">
        <v>423</v>
      </c>
      <c r="E339" t="s">
        <v>2721</v>
      </c>
      <c r="F339" t="s">
        <v>1732</v>
      </c>
      <c r="G339" t="s">
        <v>105</v>
      </c>
      <c r="H339" s="66">
        <v>49700</v>
      </c>
      <c r="I339" s="66">
        <v>14191</v>
      </c>
      <c r="J339" s="66">
        <v>0</v>
      </c>
      <c r="K339" s="66">
        <v>22773.901282999999</v>
      </c>
      <c r="L339" s="67">
        <v>2E-3</v>
      </c>
      <c r="M339" s="67">
        <v>4.3E-3</v>
      </c>
      <c r="N339" s="67">
        <v>1E-3</v>
      </c>
    </row>
    <row r="340" spans="1:14">
      <c r="A340" t="s">
        <v>2722</v>
      </c>
      <c r="B340" t="s">
        <v>2723</v>
      </c>
      <c r="C340" t="s">
        <v>2627</v>
      </c>
      <c r="D340" t="s">
        <v>423</v>
      </c>
      <c r="E340" t="s">
        <v>2724</v>
      </c>
      <c r="F340" t="s">
        <v>1732</v>
      </c>
      <c r="G340" t="s">
        <v>112</v>
      </c>
      <c r="H340" s="66">
        <v>167120</v>
      </c>
      <c r="I340" s="66">
        <v>1460</v>
      </c>
      <c r="J340" s="66">
        <v>0</v>
      </c>
      <c r="K340" s="66">
        <v>10588.171704</v>
      </c>
      <c r="L340" s="67">
        <v>3.8999999999999998E-3</v>
      </c>
      <c r="M340" s="67">
        <v>2E-3</v>
      </c>
      <c r="N340" s="67">
        <v>5.0000000000000001E-4</v>
      </c>
    </row>
    <row r="341" spans="1:14">
      <c r="A341" t="s">
        <v>2725</v>
      </c>
      <c r="B341" t="s">
        <v>2726</v>
      </c>
      <c r="C341" t="s">
        <v>122</v>
      </c>
      <c r="D341" t="s">
        <v>423</v>
      </c>
      <c r="E341" t="s">
        <v>2727</v>
      </c>
      <c r="F341" t="s">
        <v>1732</v>
      </c>
      <c r="G341" t="s">
        <v>105</v>
      </c>
      <c r="H341" s="66">
        <v>198559</v>
      </c>
      <c r="I341" s="66">
        <v>85.5</v>
      </c>
      <c r="J341" s="66">
        <v>0</v>
      </c>
      <c r="K341" s="66">
        <v>548.18069440500005</v>
      </c>
      <c r="L341" s="67">
        <v>2.0000000000000001E-4</v>
      </c>
      <c r="M341" s="67">
        <v>1E-4</v>
      </c>
      <c r="N341" s="67">
        <v>0</v>
      </c>
    </row>
    <row r="342" spans="1:14">
      <c r="A342" t="s">
        <v>2728</v>
      </c>
      <c r="B342" t="s">
        <v>2729</v>
      </c>
      <c r="C342" t="s">
        <v>368</v>
      </c>
      <c r="D342" t="s">
        <v>423</v>
      </c>
      <c r="E342" t="s">
        <v>2730</v>
      </c>
      <c r="F342" t="s">
        <v>1732</v>
      </c>
      <c r="G342" t="s">
        <v>105</v>
      </c>
      <c r="H342" s="66">
        <v>81250</v>
      </c>
      <c r="I342" s="66">
        <v>12997</v>
      </c>
      <c r="J342" s="66">
        <v>0</v>
      </c>
      <c r="K342" s="66">
        <v>34098.441812500001</v>
      </c>
      <c r="L342" s="67">
        <v>2.0000000000000001E-4</v>
      </c>
      <c r="M342" s="67">
        <v>6.4999999999999997E-3</v>
      </c>
      <c r="N342" s="67">
        <v>1.5E-3</v>
      </c>
    </row>
    <row r="343" spans="1:14">
      <c r="A343" t="s">
        <v>2731</v>
      </c>
      <c r="B343" t="s">
        <v>2732</v>
      </c>
      <c r="C343" t="s">
        <v>122</v>
      </c>
      <c r="D343" t="s">
        <v>423</v>
      </c>
      <c r="F343" t="s">
        <v>1691</v>
      </c>
      <c r="G343" t="s">
        <v>109</v>
      </c>
      <c r="H343" s="66">
        <v>7000</v>
      </c>
      <c r="I343" s="66">
        <v>1411</v>
      </c>
      <c r="J343" s="66">
        <v>0</v>
      </c>
      <c r="K343" s="66">
        <v>369.00472000000002</v>
      </c>
      <c r="L343" s="67">
        <v>1E-4</v>
      </c>
      <c r="M343" s="67">
        <v>1E-4</v>
      </c>
      <c r="N343" s="67">
        <v>0</v>
      </c>
    </row>
    <row r="344" spans="1:14">
      <c r="A344" t="s">
        <v>2733</v>
      </c>
      <c r="B344" t="s">
        <v>2734</v>
      </c>
      <c r="C344" t="s">
        <v>122</v>
      </c>
      <c r="D344" t="s">
        <v>423</v>
      </c>
      <c r="E344" t="s">
        <v>2735</v>
      </c>
      <c r="F344" t="s">
        <v>2736</v>
      </c>
      <c r="G344" t="s">
        <v>109</v>
      </c>
      <c r="H344" s="66">
        <v>250150</v>
      </c>
      <c r="I344" s="66">
        <v>3552.5</v>
      </c>
      <c r="J344" s="66">
        <v>0</v>
      </c>
      <c r="K344" s="66">
        <v>33200.25821</v>
      </c>
      <c r="L344" s="67">
        <v>2.0000000000000001E-4</v>
      </c>
      <c r="M344" s="67">
        <v>6.3E-3</v>
      </c>
      <c r="N344" s="67">
        <v>1.4E-3</v>
      </c>
    </row>
    <row r="345" spans="1:14">
      <c r="A345" t="s">
        <v>2737</v>
      </c>
      <c r="B345" t="s">
        <v>2738</v>
      </c>
      <c r="C345" t="s">
        <v>368</v>
      </c>
      <c r="D345" t="s">
        <v>423</v>
      </c>
      <c r="E345" t="s">
        <v>2739</v>
      </c>
      <c r="F345" t="s">
        <v>2736</v>
      </c>
      <c r="G345" t="s">
        <v>105</v>
      </c>
      <c r="H345" s="66">
        <v>4672</v>
      </c>
      <c r="I345" s="66">
        <v>20716</v>
      </c>
      <c r="J345" s="66">
        <v>0</v>
      </c>
      <c r="K345" s="66">
        <v>3125.1925580799998</v>
      </c>
      <c r="L345" s="67">
        <v>0</v>
      </c>
      <c r="M345" s="67">
        <v>5.9999999999999995E-4</v>
      </c>
      <c r="N345" s="67">
        <v>1E-4</v>
      </c>
    </row>
    <row r="346" spans="1:14">
      <c r="A346" t="s">
        <v>2740</v>
      </c>
      <c r="B346" t="s">
        <v>2741</v>
      </c>
      <c r="C346" t="s">
        <v>122</v>
      </c>
      <c r="D346" t="s">
        <v>423</v>
      </c>
      <c r="E346" t="s">
        <v>2742</v>
      </c>
      <c r="F346" t="s">
        <v>2736</v>
      </c>
      <c r="G346" t="s">
        <v>109</v>
      </c>
      <c r="H346" s="66">
        <v>5415</v>
      </c>
      <c r="I346" s="66">
        <v>18790</v>
      </c>
      <c r="J346" s="66">
        <v>0</v>
      </c>
      <c r="K346" s="66">
        <v>3801.2996760000001</v>
      </c>
      <c r="L346" s="67">
        <v>2.0000000000000001E-4</v>
      </c>
      <c r="M346" s="67">
        <v>6.9999999999999999E-4</v>
      </c>
      <c r="N346" s="67">
        <v>2.0000000000000001E-4</v>
      </c>
    </row>
    <row r="347" spans="1:14">
      <c r="A347" t="s">
        <v>2743</v>
      </c>
      <c r="B347" t="s">
        <v>2744</v>
      </c>
      <c r="C347" t="s">
        <v>368</v>
      </c>
      <c r="D347" t="s">
        <v>423</v>
      </c>
      <c r="E347" t="s">
        <v>2745</v>
      </c>
      <c r="F347" t="s">
        <v>2736</v>
      </c>
      <c r="G347" t="s">
        <v>105</v>
      </c>
      <c r="H347" s="66">
        <v>460324</v>
      </c>
      <c r="I347" s="66">
        <v>11165</v>
      </c>
      <c r="J347" s="66">
        <v>463.02632999999997</v>
      </c>
      <c r="K347" s="66">
        <v>166418.0451134</v>
      </c>
      <c r="L347" s="67">
        <v>1E-4</v>
      </c>
      <c r="M347" s="67">
        <v>3.1699999999999999E-2</v>
      </c>
      <c r="N347" s="67">
        <v>7.1000000000000004E-3</v>
      </c>
    </row>
    <row r="348" spans="1:14">
      <c r="A348" t="s">
        <v>2746</v>
      </c>
      <c r="B348" t="s">
        <v>2747</v>
      </c>
      <c r="C348" t="s">
        <v>2528</v>
      </c>
      <c r="D348" t="s">
        <v>423</v>
      </c>
      <c r="E348" t="s">
        <v>2748</v>
      </c>
      <c r="F348" t="s">
        <v>2569</v>
      </c>
      <c r="G348" t="s">
        <v>105</v>
      </c>
      <c r="H348" s="66">
        <v>54150</v>
      </c>
      <c r="I348" s="66">
        <v>7739</v>
      </c>
      <c r="J348" s="66">
        <v>0</v>
      </c>
      <c r="K348" s="66">
        <v>13531.6685865</v>
      </c>
      <c r="L348" s="67">
        <v>1E-4</v>
      </c>
      <c r="M348" s="67">
        <v>2.5999999999999999E-3</v>
      </c>
      <c r="N348" s="67">
        <v>5.9999999999999995E-4</v>
      </c>
    </row>
    <row r="349" spans="1:14">
      <c r="A349" t="s">
        <v>2749</v>
      </c>
      <c r="B349" t="s">
        <v>2750</v>
      </c>
      <c r="C349" t="s">
        <v>368</v>
      </c>
      <c r="D349" t="s">
        <v>423</v>
      </c>
      <c r="E349" t="s">
        <v>2751</v>
      </c>
      <c r="F349" t="s">
        <v>2569</v>
      </c>
      <c r="G349" t="s">
        <v>105</v>
      </c>
      <c r="H349" s="66">
        <v>38673</v>
      </c>
      <c r="I349" s="66">
        <v>14805</v>
      </c>
      <c r="J349" s="66">
        <v>0</v>
      </c>
      <c r="K349" s="66">
        <v>18487.76107185</v>
      </c>
      <c r="L349" s="67">
        <v>0</v>
      </c>
      <c r="M349" s="67">
        <v>3.5000000000000001E-3</v>
      </c>
      <c r="N349" s="67">
        <v>8.0000000000000004E-4</v>
      </c>
    </row>
    <row r="350" spans="1:14">
      <c r="A350" t="s">
        <v>2752</v>
      </c>
      <c r="B350" t="s">
        <v>2753</v>
      </c>
      <c r="C350" t="s">
        <v>368</v>
      </c>
      <c r="D350" t="s">
        <v>423</v>
      </c>
      <c r="E350" t="s">
        <v>2754</v>
      </c>
      <c r="F350" t="s">
        <v>2569</v>
      </c>
      <c r="G350" t="s">
        <v>105</v>
      </c>
      <c r="H350" s="66">
        <v>8411</v>
      </c>
      <c r="I350" s="66">
        <v>328504</v>
      </c>
      <c r="J350" s="66">
        <v>0</v>
      </c>
      <c r="K350" s="66">
        <v>89218.792279760004</v>
      </c>
      <c r="L350" s="67">
        <v>0</v>
      </c>
      <c r="M350" s="67">
        <v>1.7000000000000001E-2</v>
      </c>
      <c r="N350" s="67">
        <v>3.8E-3</v>
      </c>
    </row>
    <row r="351" spans="1:14">
      <c r="A351" t="s">
        <v>2755</v>
      </c>
      <c r="B351" t="s">
        <v>2756</v>
      </c>
      <c r="C351" t="s">
        <v>2528</v>
      </c>
      <c r="D351" t="s">
        <v>423</v>
      </c>
      <c r="E351" t="s">
        <v>2757</v>
      </c>
      <c r="F351" t="s">
        <v>2569</v>
      </c>
      <c r="G351" t="s">
        <v>105</v>
      </c>
      <c r="H351" s="66">
        <v>2250</v>
      </c>
      <c r="I351" s="66">
        <v>25743</v>
      </c>
      <c r="J351" s="66">
        <v>0</v>
      </c>
      <c r="K351" s="66">
        <v>1870.2933075000001</v>
      </c>
      <c r="L351" s="67">
        <v>0</v>
      </c>
      <c r="M351" s="67">
        <v>4.0000000000000002E-4</v>
      </c>
      <c r="N351" s="67">
        <v>1E-4</v>
      </c>
    </row>
    <row r="352" spans="1:14">
      <c r="A352" t="s">
        <v>2758</v>
      </c>
      <c r="B352" t="s">
        <v>2759</v>
      </c>
      <c r="C352" t="s">
        <v>368</v>
      </c>
      <c r="D352" t="s">
        <v>423</v>
      </c>
      <c r="E352" t="s">
        <v>2760</v>
      </c>
      <c r="F352" t="s">
        <v>2569</v>
      </c>
      <c r="G352" t="s">
        <v>105</v>
      </c>
      <c r="H352" s="66">
        <v>35950</v>
      </c>
      <c r="I352" s="66">
        <v>14225</v>
      </c>
      <c r="J352" s="66">
        <v>0</v>
      </c>
      <c r="K352" s="66">
        <v>16512.742737500001</v>
      </c>
      <c r="L352" s="67">
        <v>1E-4</v>
      </c>
      <c r="M352" s="67">
        <v>3.0999999999999999E-3</v>
      </c>
      <c r="N352" s="67">
        <v>6.9999999999999999E-4</v>
      </c>
    </row>
    <row r="353" spans="1:14">
      <c r="A353" t="s">
        <v>2761</v>
      </c>
      <c r="B353" t="s">
        <v>2762</v>
      </c>
      <c r="C353" t="s">
        <v>368</v>
      </c>
      <c r="D353" t="s">
        <v>423</v>
      </c>
      <c r="E353" t="s">
        <v>1675</v>
      </c>
      <c r="F353" t="s">
        <v>2569</v>
      </c>
      <c r="G353" t="s">
        <v>105</v>
      </c>
      <c r="H353" s="66">
        <v>208085</v>
      </c>
      <c r="I353" s="66">
        <v>28192</v>
      </c>
      <c r="J353" s="66">
        <v>0</v>
      </c>
      <c r="K353" s="66">
        <v>189423.8706128</v>
      </c>
      <c r="L353" s="67">
        <v>0</v>
      </c>
      <c r="M353" s="67">
        <v>3.5999999999999997E-2</v>
      </c>
      <c r="N353" s="67">
        <v>8.0999999999999996E-3</v>
      </c>
    </row>
    <row r="354" spans="1:14">
      <c r="A354" t="s">
        <v>2763</v>
      </c>
      <c r="B354" t="s">
        <v>2764</v>
      </c>
      <c r="C354" t="s">
        <v>122</v>
      </c>
      <c r="D354" t="s">
        <v>423</v>
      </c>
      <c r="E354" t="s">
        <v>2765</v>
      </c>
      <c r="F354" t="s">
        <v>2569</v>
      </c>
      <c r="G354" t="s">
        <v>105</v>
      </c>
      <c r="H354" s="66">
        <v>12509</v>
      </c>
      <c r="I354" s="66">
        <v>5925</v>
      </c>
      <c r="J354" s="66">
        <v>0</v>
      </c>
      <c r="K354" s="66">
        <v>2393.1999892499998</v>
      </c>
      <c r="L354" s="67">
        <v>0</v>
      </c>
      <c r="M354" s="67">
        <v>5.0000000000000001E-4</v>
      </c>
      <c r="N354" s="67">
        <v>1E-4</v>
      </c>
    </row>
    <row r="355" spans="1:14">
      <c r="A355" t="s">
        <v>2766</v>
      </c>
      <c r="B355" t="s">
        <v>2767</v>
      </c>
      <c r="C355" t="s">
        <v>368</v>
      </c>
      <c r="D355" t="s">
        <v>423</v>
      </c>
      <c r="E355" t="s">
        <v>2768</v>
      </c>
      <c r="F355" t="s">
        <v>2569</v>
      </c>
      <c r="G355" t="s">
        <v>105</v>
      </c>
      <c r="H355" s="66">
        <v>50970</v>
      </c>
      <c r="I355" s="66">
        <v>47900</v>
      </c>
      <c r="J355" s="66">
        <v>0</v>
      </c>
      <c r="K355" s="66">
        <v>78834.840270000001</v>
      </c>
      <c r="L355" s="67">
        <v>5.0000000000000001E-4</v>
      </c>
      <c r="M355" s="67">
        <v>1.4999999999999999E-2</v>
      </c>
      <c r="N355" s="67">
        <v>3.3999999999999998E-3</v>
      </c>
    </row>
    <row r="356" spans="1:14">
      <c r="A356" t="s">
        <v>2769</v>
      </c>
      <c r="B356" t="s">
        <v>2770</v>
      </c>
      <c r="C356" t="s">
        <v>2528</v>
      </c>
      <c r="D356" t="s">
        <v>122</v>
      </c>
      <c r="E356" t="s">
        <v>2771</v>
      </c>
      <c r="F356" t="s">
        <v>2569</v>
      </c>
      <c r="G356" t="s">
        <v>105</v>
      </c>
      <c r="H356" s="66">
        <v>35000</v>
      </c>
      <c r="I356" s="66">
        <v>1960</v>
      </c>
      <c r="J356" s="66">
        <v>0</v>
      </c>
      <c r="K356" s="66">
        <v>2215.0940000000001</v>
      </c>
      <c r="L356" s="67">
        <v>2.0000000000000001E-4</v>
      </c>
      <c r="M356" s="67">
        <v>4.0000000000000002E-4</v>
      </c>
      <c r="N356" s="67">
        <v>1E-4</v>
      </c>
    </row>
    <row r="357" spans="1:14">
      <c r="A357" t="s">
        <v>2772</v>
      </c>
      <c r="B357" t="s">
        <v>2773</v>
      </c>
      <c r="C357" t="s">
        <v>2528</v>
      </c>
      <c r="D357" t="s">
        <v>423</v>
      </c>
      <c r="E357" t="s">
        <v>2774</v>
      </c>
      <c r="F357" t="s">
        <v>2569</v>
      </c>
      <c r="G357" t="s">
        <v>105</v>
      </c>
      <c r="H357" s="66">
        <v>12500</v>
      </c>
      <c r="I357" s="66">
        <v>15407</v>
      </c>
      <c r="J357" s="66">
        <v>0</v>
      </c>
      <c r="K357" s="66">
        <v>6218.6503750000002</v>
      </c>
      <c r="L357" s="67">
        <v>1E-4</v>
      </c>
      <c r="M357" s="67">
        <v>1.1999999999999999E-3</v>
      </c>
      <c r="N357" s="67">
        <v>2.9999999999999997E-4</v>
      </c>
    </row>
    <row r="358" spans="1:14">
      <c r="A358" t="s">
        <v>2775</v>
      </c>
      <c r="B358" t="s">
        <v>2776</v>
      </c>
      <c r="C358" t="s">
        <v>2528</v>
      </c>
      <c r="D358" t="s">
        <v>423</v>
      </c>
      <c r="E358" t="s">
        <v>2777</v>
      </c>
      <c r="F358" t="s">
        <v>2569</v>
      </c>
      <c r="G358" t="s">
        <v>105</v>
      </c>
      <c r="H358" s="66">
        <v>33240</v>
      </c>
      <c r="I358" s="66">
        <v>6085</v>
      </c>
      <c r="J358" s="66">
        <v>0</v>
      </c>
      <c r="K358" s="66">
        <v>6531.1497660000005</v>
      </c>
      <c r="L358" s="67">
        <v>2.9999999999999997E-4</v>
      </c>
      <c r="M358" s="67">
        <v>1.1999999999999999E-3</v>
      </c>
      <c r="N358" s="67">
        <v>2.9999999999999997E-4</v>
      </c>
    </row>
    <row r="359" spans="1:14">
      <c r="A359" t="s">
        <v>2778</v>
      </c>
      <c r="B359" t="s">
        <v>2779</v>
      </c>
      <c r="C359" t="s">
        <v>122</v>
      </c>
      <c r="D359" t="s">
        <v>423</v>
      </c>
      <c r="E359" t="s">
        <v>2780</v>
      </c>
      <c r="F359" t="s">
        <v>1667</v>
      </c>
      <c r="G359" t="s">
        <v>109</v>
      </c>
      <c r="H359" s="66">
        <v>5837</v>
      </c>
      <c r="I359" s="66">
        <v>5688</v>
      </c>
      <c r="J359" s="66">
        <v>0</v>
      </c>
      <c r="K359" s="66">
        <v>1240.38398016</v>
      </c>
      <c r="L359" s="67">
        <v>0</v>
      </c>
      <c r="M359" s="67">
        <v>2.0000000000000001E-4</v>
      </c>
      <c r="N359" s="67">
        <v>1E-4</v>
      </c>
    </row>
    <row r="360" spans="1:14">
      <c r="A360" t="s">
        <v>2781</v>
      </c>
      <c r="B360" t="s">
        <v>2782</v>
      </c>
      <c r="C360" t="s">
        <v>368</v>
      </c>
      <c r="D360" t="s">
        <v>423</v>
      </c>
      <c r="E360" t="s">
        <v>1679</v>
      </c>
      <c r="F360" t="s">
        <v>1667</v>
      </c>
      <c r="G360" t="s">
        <v>105</v>
      </c>
      <c r="H360" s="66">
        <v>276041</v>
      </c>
      <c r="I360" s="66">
        <v>14150</v>
      </c>
      <c r="J360" s="66">
        <v>0</v>
      </c>
      <c r="K360" s="66">
        <v>126124.0990435</v>
      </c>
      <c r="L360" s="67">
        <v>0</v>
      </c>
      <c r="M360" s="67">
        <v>2.4E-2</v>
      </c>
      <c r="N360" s="67">
        <v>5.4000000000000003E-3</v>
      </c>
    </row>
    <row r="361" spans="1:14">
      <c r="A361" t="s">
        <v>2783</v>
      </c>
      <c r="B361" t="s">
        <v>2784</v>
      </c>
      <c r="C361" t="s">
        <v>368</v>
      </c>
      <c r="D361" t="s">
        <v>423</v>
      </c>
      <c r="E361" t="s">
        <v>2785</v>
      </c>
      <c r="F361" t="s">
        <v>1667</v>
      </c>
      <c r="G361" t="s">
        <v>105</v>
      </c>
      <c r="H361" s="66">
        <v>58595</v>
      </c>
      <c r="I361" s="66">
        <v>29204</v>
      </c>
      <c r="J361" s="66">
        <v>0</v>
      </c>
      <c r="K361" s="66">
        <v>55254.918590200003</v>
      </c>
      <c r="L361" s="67">
        <v>4.0000000000000002E-4</v>
      </c>
      <c r="M361" s="67">
        <v>1.0500000000000001E-2</v>
      </c>
      <c r="N361" s="67">
        <v>2.3999999999999998E-3</v>
      </c>
    </row>
    <row r="362" spans="1:14">
      <c r="A362" t="s">
        <v>2786</v>
      </c>
      <c r="B362" t="s">
        <v>2787</v>
      </c>
      <c r="C362" t="s">
        <v>368</v>
      </c>
      <c r="D362" t="s">
        <v>423</v>
      </c>
      <c r="E362" t="s">
        <v>2788</v>
      </c>
      <c r="F362" t="s">
        <v>1667</v>
      </c>
      <c r="G362" t="s">
        <v>105</v>
      </c>
      <c r="H362" s="66">
        <v>12398</v>
      </c>
      <c r="I362" s="66">
        <v>266531</v>
      </c>
      <c r="J362" s="66">
        <v>0</v>
      </c>
      <c r="K362" s="66">
        <v>106700.73370401999</v>
      </c>
      <c r="L362" s="67">
        <v>0</v>
      </c>
      <c r="M362" s="67">
        <v>2.0299999999999999E-2</v>
      </c>
      <c r="N362" s="67">
        <v>4.5999999999999999E-3</v>
      </c>
    </row>
    <row r="363" spans="1:14">
      <c r="A363" t="s">
        <v>2789</v>
      </c>
      <c r="B363" t="s">
        <v>2790</v>
      </c>
      <c r="C363" t="s">
        <v>2528</v>
      </c>
      <c r="D363" t="s">
        <v>423</v>
      </c>
      <c r="E363" t="s">
        <v>2788</v>
      </c>
      <c r="F363" t="s">
        <v>1667</v>
      </c>
      <c r="G363" t="s">
        <v>105</v>
      </c>
      <c r="H363" s="66">
        <v>1051</v>
      </c>
      <c r="I363" s="66">
        <v>267352</v>
      </c>
      <c r="J363" s="66">
        <v>0</v>
      </c>
      <c r="K363" s="66">
        <v>9073.0686800799995</v>
      </c>
      <c r="L363" s="67">
        <v>0</v>
      </c>
      <c r="M363" s="67">
        <v>1.6999999999999999E-3</v>
      </c>
      <c r="N363" s="67">
        <v>4.0000000000000002E-4</v>
      </c>
    </row>
    <row r="364" spans="1:14">
      <c r="A364" t="s">
        <v>2791</v>
      </c>
      <c r="B364" t="s">
        <v>2792</v>
      </c>
      <c r="C364" t="s">
        <v>368</v>
      </c>
      <c r="D364" t="s">
        <v>423</v>
      </c>
      <c r="E364" t="s">
        <v>2793</v>
      </c>
      <c r="F364" t="s">
        <v>1667</v>
      </c>
      <c r="G364" t="s">
        <v>105</v>
      </c>
      <c r="H364" s="66">
        <v>105375</v>
      </c>
      <c r="I364" s="66">
        <v>11058</v>
      </c>
      <c r="J364" s="66">
        <v>0</v>
      </c>
      <c r="K364" s="66">
        <v>37625.494657499999</v>
      </c>
      <c r="L364" s="67">
        <v>1E-4</v>
      </c>
      <c r="M364" s="67">
        <v>7.1999999999999998E-3</v>
      </c>
      <c r="N364" s="67">
        <v>1.6000000000000001E-3</v>
      </c>
    </row>
    <row r="365" spans="1:14">
      <c r="A365" t="s">
        <v>2794</v>
      </c>
      <c r="B365" t="s">
        <v>2795</v>
      </c>
      <c r="C365" t="s">
        <v>2528</v>
      </c>
      <c r="D365" t="s">
        <v>423</v>
      </c>
      <c r="E365" t="s">
        <v>2796</v>
      </c>
      <c r="F365" t="s">
        <v>1712</v>
      </c>
      <c r="G365" t="s">
        <v>105</v>
      </c>
      <c r="H365" s="66">
        <v>14900</v>
      </c>
      <c r="I365" s="66">
        <v>5661</v>
      </c>
      <c r="J365" s="66">
        <v>0</v>
      </c>
      <c r="K365" s="66">
        <v>2723.6259810000001</v>
      </c>
      <c r="L365" s="67">
        <v>1E-4</v>
      </c>
      <c r="M365" s="67">
        <v>5.0000000000000001E-4</v>
      </c>
      <c r="N365" s="67">
        <v>1E-4</v>
      </c>
    </row>
    <row r="366" spans="1:14">
      <c r="A366" t="s">
        <v>2797</v>
      </c>
      <c r="B366" t="s">
        <v>2798</v>
      </c>
      <c r="C366" t="s">
        <v>122</v>
      </c>
      <c r="D366" t="s">
        <v>423</v>
      </c>
      <c r="E366" t="s">
        <v>2799</v>
      </c>
      <c r="F366" t="s">
        <v>1646</v>
      </c>
      <c r="G366" t="s">
        <v>109</v>
      </c>
      <c r="H366" s="66">
        <v>50000</v>
      </c>
      <c r="I366" s="66">
        <v>665.1</v>
      </c>
      <c r="J366" s="66">
        <v>0</v>
      </c>
      <c r="K366" s="66">
        <v>1242.4068</v>
      </c>
      <c r="L366" s="67">
        <v>0</v>
      </c>
      <c r="M366" s="67">
        <v>2.0000000000000001E-4</v>
      </c>
      <c r="N366" s="67">
        <v>1E-4</v>
      </c>
    </row>
    <row r="367" spans="1:14">
      <c r="A367" t="s">
        <v>2800</v>
      </c>
      <c r="B367" t="s">
        <v>2801</v>
      </c>
      <c r="C367" t="s">
        <v>1754</v>
      </c>
      <c r="D367" t="s">
        <v>423</v>
      </c>
      <c r="E367" t="s">
        <v>2802</v>
      </c>
      <c r="F367" t="s">
        <v>450</v>
      </c>
      <c r="G367" t="s">
        <v>109</v>
      </c>
      <c r="H367" s="66">
        <v>148925</v>
      </c>
      <c r="I367" s="66">
        <v>5448</v>
      </c>
      <c r="J367" s="66">
        <v>0</v>
      </c>
      <c r="K367" s="66">
        <v>30311.789423999999</v>
      </c>
      <c r="L367" s="67">
        <v>1E-4</v>
      </c>
      <c r="M367" s="67">
        <v>5.7999999999999996E-3</v>
      </c>
      <c r="N367" s="67">
        <v>1.2999999999999999E-3</v>
      </c>
    </row>
    <row r="368" spans="1:14">
      <c r="A368" s="75" t="s">
        <v>259</v>
      </c>
    </row>
    <row r="369" spans="1:1">
      <c r="A369" s="75" t="s">
        <v>392</v>
      </c>
    </row>
    <row r="370" spans="1:1">
      <c r="A370" s="75" t="s">
        <v>393</v>
      </c>
    </row>
    <row r="371" spans="1:1">
      <c r="A371" s="75" t="s">
        <v>394</v>
      </c>
    </row>
    <row r="372" spans="1:1">
      <c r="A372" s="75" t="s">
        <v>395</v>
      </c>
    </row>
    <row r="373" spans="1:1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106" workbookViewId="0">
      <selection activeCell="A7" sqref="A7"/>
    </sheetView>
  </sheetViews>
  <sheetFormatPr defaultColWidth="0" defaultRowHeight="18" zeroHeight="1"/>
  <cols>
    <col min="1" max="1" width="44.855468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BJ5" s="16"/>
    </row>
    <row r="6" spans="1:62" ht="26.25" customHeight="1">
      <c r="A6" s="103" t="s">
        <v>193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G6" s="16"/>
      <c r="BJ6" s="16"/>
    </row>
    <row r="7" spans="1:62" s="16" customFormat="1" ht="20.25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96" t="s">
        <v>191</v>
      </c>
      <c r="J7" s="42" t="s">
        <v>55</v>
      </c>
      <c r="K7" s="42" t="s">
        <v>72</v>
      </c>
      <c r="L7" s="42" t="s">
        <v>56</v>
      </c>
      <c r="M7" s="42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7" t="s">
        <v>7</v>
      </c>
      <c r="M8" s="37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4">
        <v>52335393.859999999</v>
      </c>
      <c r="H10" s="7"/>
      <c r="I10" s="64">
        <v>914.69842968</v>
      </c>
      <c r="J10" s="64">
        <v>3083201.9068682771</v>
      </c>
      <c r="K10" s="7"/>
      <c r="L10" s="65">
        <v>1</v>
      </c>
      <c r="M10" s="65">
        <v>0.13150000000000001</v>
      </c>
      <c r="N10" s="30"/>
      <c r="BG10" s="14"/>
      <c r="BH10" s="16"/>
      <c r="BJ10" s="14"/>
    </row>
    <row r="11" spans="1:62">
      <c r="A11" s="68" t="s">
        <v>204</v>
      </c>
      <c r="C11" s="14"/>
      <c r="D11" s="14"/>
      <c r="E11" s="14"/>
      <c r="F11" s="14"/>
      <c r="G11" s="70">
        <v>39977325.039999999</v>
      </c>
      <c r="I11" s="70">
        <v>0</v>
      </c>
      <c r="J11" s="70">
        <v>1125052.2392637881</v>
      </c>
      <c r="L11" s="69">
        <v>0.3649</v>
      </c>
      <c r="M11" s="69">
        <v>4.8000000000000001E-2</v>
      </c>
    </row>
    <row r="12" spans="1:62">
      <c r="A12" s="68" t="s">
        <v>2803</v>
      </c>
      <c r="C12" s="14"/>
      <c r="D12" s="14"/>
      <c r="E12" s="14"/>
      <c r="F12" s="14"/>
      <c r="G12" s="70">
        <v>7041574</v>
      </c>
      <c r="I12" s="70">
        <v>0</v>
      </c>
      <c r="J12" s="70">
        <v>175232.82672000001</v>
      </c>
      <c r="L12" s="69">
        <v>5.6800000000000003E-2</v>
      </c>
      <c r="M12" s="69">
        <v>7.4999999999999997E-3</v>
      </c>
    </row>
    <row r="13" spans="1:62">
      <c r="A13" t="s">
        <v>2804</v>
      </c>
      <c r="B13" t="s">
        <v>2805</v>
      </c>
      <c r="C13" t="s">
        <v>99</v>
      </c>
      <c r="D13" t="s">
        <v>2806</v>
      </c>
      <c r="E13" t="s">
        <v>2807</v>
      </c>
      <c r="F13" t="s">
        <v>101</v>
      </c>
      <c r="G13" s="66">
        <v>1311721</v>
      </c>
      <c r="H13" s="66">
        <v>1941</v>
      </c>
      <c r="I13" s="66">
        <v>0</v>
      </c>
      <c r="J13" s="66">
        <v>25460.50461</v>
      </c>
      <c r="K13" s="67">
        <v>5.1999999999999998E-3</v>
      </c>
      <c r="L13" s="67">
        <v>8.3000000000000001E-3</v>
      </c>
      <c r="M13" s="67">
        <v>1.1000000000000001E-3</v>
      </c>
    </row>
    <row r="14" spans="1:62">
      <c r="A14" t="s">
        <v>2808</v>
      </c>
      <c r="B14" t="s">
        <v>2809</v>
      </c>
      <c r="C14" t="s">
        <v>99</v>
      </c>
      <c r="D14" t="s">
        <v>2806</v>
      </c>
      <c r="E14" t="s">
        <v>2807</v>
      </c>
      <c r="F14" t="s">
        <v>101</v>
      </c>
      <c r="G14" s="66">
        <v>42866</v>
      </c>
      <c r="H14" s="66">
        <v>1739</v>
      </c>
      <c r="I14" s="66">
        <v>0</v>
      </c>
      <c r="J14" s="66">
        <v>745.43974000000003</v>
      </c>
      <c r="K14" s="67">
        <v>1.2999999999999999E-3</v>
      </c>
      <c r="L14" s="67">
        <v>2.0000000000000001E-4</v>
      </c>
      <c r="M14" s="67">
        <v>0</v>
      </c>
    </row>
    <row r="15" spans="1:62">
      <c r="A15" t="s">
        <v>2810</v>
      </c>
      <c r="B15" t="s">
        <v>2811</v>
      </c>
      <c r="C15" t="s">
        <v>99</v>
      </c>
      <c r="D15" t="s">
        <v>2806</v>
      </c>
      <c r="E15" t="s">
        <v>2807</v>
      </c>
      <c r="F15" t="s">
        <v>101</v>
      </c>
      <c r="G15" s="66">
        <v>1081500</v>
      </c>
      <c r="H15" s="66">
        <v>995.2</v>
      </c>
      <c r="I15" s="66">
        <v>0</v>
      </c>
      <c r="J15" s="66">
        <v>10763.088</v>
      </c>
      <c r="K15" s="67">
        <v>0.02</v>
      </c>
      <c r="L15" s="67">
        <v>3.5000000000000001E-3</v>
      </c>
      <c r="M15" s="67">
        <v>5.0000000000000001E-4</v>
      </c>
    </row>
    <row r="16" spans="1:62">
      <c r="A16" t="s">
        <v>2812</v>
      </c>
      <c r="B16" t="s">
        <v>2813</v>
      </c>
      <c r="C16" t="s">
        <v>99</v>
      </c>
      <c r="D16" t="s">
        <v>2814</v>
      </c>
      <c r="E16" t="s">
        <v>2807</v>
      </c>
      <c r="F16" t="s">
        <v>101</v>
      </c>
      <c r="G16" s="66">
        <v>212027</v>
      </c>
      <c r="H16" s="66">
        <v>2912</v>
      </c>
      <c r="I16" s="66">
        <v>0</v>
      </c>
      <c r="J16" s="66">
        <v>6174.22624</v>
      </c>
      <c r="K16" s="67">
        <v>4.1000000000000003E-3</v>
      </c>
      <c r="L16" s="67">
        <v>2E-3</v>
      </c>
      <c r="M16" s="67">
        <v>2.9999999999999997E-4</v>
      </c>
    </row>
    <row r="17" spans="1:13">
      <c r="A17" t="s">
        <v>2815</v>
      </c>
      <c r="B17" t="s">
        <v>2816</v>
      </c>
      <c r="C17" t="s">
        <v>99</v>
      </c>
      <c r="D17" t="s">
        <v>2817</v>
      </c>
      <c r="E17" t="s">
        <v>2807</v>
      </c>
      <c r="F17" t="s">
        <v>101</v>
      </c>
      <c r="G17" s="66">
        <v>1032941</v>
      </c>
      <c r="H17" s="66">
        <v>2656</v>
      </c>
      <c r="I17" s="66">
        <v>0</v>
      </c>
      <c r="J17" s="66">
        <v>27434.912960000001</v>
      </c>
      <c r="K17" s="67">
        <v>4.3E-3</v>
      </c>
      <c r="L17" s="67">
        <v>8.8999999999999999E-3</v>
      </c>
      <c r="M17" s="67">
        <v>1.1999999999999999E-3</v>
      </c>
    </row>
    <row r="18" spans="1:13">
      <c r="A18" t="s">
        <v>2818</v>
      </c>
      <c r="B18" t="s">
        <v>2819</v>
      </c>
      <c r="C18" t="s">
        <v>99</v>
      </c>
      <c r="D18" t="s">
        <v>2817</v>
      </c>
      <c r="E18" t="s">
        <v>2807</v>
      </c>
      <c r="F18" t="s">
        <v>101</v>
      </c>
      <c r="G18" s="66">
        <v>1665084</v>
      </c>
      <c r="H18" s="66">
        <v>1788</v>
      </c>
      <c r="I18" s="66">
        <v>0</v>
      </c>
      <c r="J18" s="66">
        <v>29771.70192</v>
      </c>
      <c r="K18" s="67">
        <v>5.3E-3</v>
      </c>
      <c r="L18" s="67">
        <v>9.7000000000000003E-3</v>
      </c>
      <c r="M18" s="67">
        <v>1.2999999999999999E-3</v>
      </c>
    </row>
    <row r="19" spans="1:13">
      <c r="A19" t="s">
        <v>2820</v>
      </c>
      <c r="B19" t="s">
        <v>2821</v>
      </c>
      <c r="C19" t="s">
        <v>99</v>
      </c>
      <c r="D19" t="s">
        <v>2822</v>
      </c>
      <c r="E19" t="s">
        <v>2807</v>
      </c>
      <c r="F19" t="s">
        <v>101</v>
      </c>
      <c r="G19" s="66">
        <v>696281</v>
      </c>
      <c r="H19" s="66">
        <v>2668</v>
      </c>
      <c r="I19" s="66">
        <v>0</v>
      </c>
      <c r="J19" s="66">
        <v>18576.77708</v>
      </c>
      <c r="K19" s="67">
        <v>3.0000000000000001E-3</v>
      </c>
      <c r="L19" s="67">
        <v>6.0000000000000001E-3</v>
      </c>
      <c r="M19" s="67">
        <v>8.0000000000000004E-4</v>
      </c>
    </row>
    <row r="20" spans="1:13">
      <c r="A20" t="s">
        <v>2823</v>
      </c>
      <c r="B20" t="s">
        <v>2824</v>
      </c>
      <c r="C20" t="s">
        <v>99</v>
      </c>
      <c r="D20" t="s">
        <v>2822</v>
      </c>
      <c r="E20" t="s">
        <v>2807</v>
      </c>
      <c r="F20" t="s">
        <v>101</v>
      </c>
      <c r="G20" s="66">
        <v>662132</v>
      </c>
      <c r="H20" s="66">
        <v>1890</v>
      </c>
      <c r="I20" s="66">
        <v>0</v>
      </c>
      <c r="J20" s="66">
        <v>12514.2948</v>
      </c>
      <c r="K20" s="67">
        <v>6.9999999999999999E-4</v>
      </c>
      <c r="L20" s="67">
        <v>4.1000000000000003E-3</v>
      </c>
      <c r="M20" s="67">
        <v>5.0000000000000001E-4</v>
      </c>
    </row>
    <row r="21" spans="1:13">
      <c r="A21" t="s">
        <v>2825</v>
      </c>
      <c r="B21" t="s">
        <v>2826</v>
      </c>
      <c r="C21" t="s">
        <v>99</v>
      </c>
      <c r="D21" t="s">
        <v>2822</v>
      </c>
      <c r="E21" t="s">
        <v>2807</v>
      </c>
      <c r="F21" t="s">
        <v>101</v>
      </c>
      <c r="G21" s="66">
        <v>106987</v>
      </c>
      <c r="H21" s="66">
        <v>1791</v>
      </c>
      <c r="I21" s="66">
        <v>0</v>
      </c>
      <c r="J21" s="66">
        <v>1916.13717</v>
      </c>
      <c r="K21" s="67">
        <v>1E-4</v>
      </c>
      <c r="L21" s="67">
        <v>5.9999999999999995E-4</v>
      </c>
      <c r="M21" s="67">
        <v>1E-4</v>
      </c>
    </row>
    <row r="22" spans="1:13">
      <c r="A22" t="s">
        <v>2827</v>
      </c>
      <c r="B22" t="s">
        <v>2828</v>
      </c>
      <c r="C22" t="s">
        <v>99</v>
      </c>
      <c r="D22" t="s">
        <v>2829</v>
      </c>
      <c r="E22" t="s">
        <v>2807</v>
      </c>
      <c r="F22" t="s">
        <v>101</v>
      </c>
      <c r="G22" s="66">
        <v>7855</v>
      </c>
      <c r="H22" s="66">
        <v>26200</v>
      </c>
      <c r="I22" s="66">
        <v>0</v>
      </c>
      <c r="J22" s="66">
        <v>2058.0100000000002</v>
      </c>
      <c r="K22" s="67">
        <v>2.5000000000000001E-3</v>
      </c>
      <c r="L22" s="67">
        <v>6.9999999999999999E-4</v>
      </c>
      <c r="M22" s="67">
        <v>1E-4</v>
      </c>
    </row>
    <row r="23" spans="1:13">
      <c r="A23" t="s">
        <v>2830</v>
      </c>
      <c r="B23" t="s">
        <v>2831</v>
      </c>
      <c r="C23" t="s">
        <v>99</v>
      </c>
      <c r="D23" t="s">
        <v>2829</v>
      </c>
      <c r="E23" t="s">
        <v>2807</v>
      </c>
      <c r="F23" t="s">
        <v>101</v>
      </c>
      <c r="G23" s="66">
        <v>197419</v>
      </c>
      <c r="H23" s="66">
        <v>17830</v>
      </c>
      <c r="I23" s="66">
        <v>0</v>
      </c>
      <c r="J23" s="66">
        <v>35199.807699999998</v>
      </c>
      <c r="K23" s="67">
        <v>7.1000000000000004E-3</v>
      </c>
      <c r="L23" s="67">
        <v>1.14E-2</v>
      </c>
      <c r="M23" s="67">
        <v>1.5E-3</v>
      </c>
    </row>
    <row r="24" spans="1:13">
      <c r="A24" t="s">
        <v>2832</v>
      </c>
      <c r="B24" t="s">
        <v>2833</v>
      </c>
      <c r="C24" t="s">
        <v>99</v>
      </c>
      <c r="D24" t="s">
        <v>2829</v>
      </c>
      <c r="E24" t="s">
        <v>2807</v>
      </c>
      <c r="F24" t="s">
        <v>101</v>
      </c>
      <c r="G24" s="66">
        <v>24761</v>
      </c>
      <c r="H24" s="66">
        <v>18650</v>
      </c>
      <c r="I24" s="66">
        <v>0</v>
      </c>
      <c r="J24" s="66">
        <v>4617.9264999999996</v>
      </c>
      <c r="K24" s="67">
        <v>1.2999999999999999E-3</v>
      </c>
      <c r="L24" s="67">
        <v>1.5E-3</v>
      </c>
      <c r="M24" s="67">
        <v>2.0000000000000001E-4</v>
      </c>
    </row>
    <row r="25" spans="1:13">
      <c r="A25" s="68" t="s">
        <v>2834</v>
      </c>
      <c r="C25" s="14"/>
      <c r="D25" s="14"/>
      <c r="E25" s="14"/>
      <c r="F25" s="14"/>
      <c r="G25" s="70">
        <v>13683448</v>
      </c>
      <c r="I25" s="70">
        <v>0</v>
      </c>
      <c r="J25" s="70">
        <v>801676.70609999995</v>
      </c>
      <c r="L25" s="69">
        <v>0.26</v>
      </c>
      <c r="M25" s="69">
        <v>3.4200000000000001E-2</v>
      </c>
    </row>
    <row r="26" spans="1:13">
      <c r="A26" t="s">
        <v>2835</v>
      </c>
      <c r="B26" t="s">
        <v>2836</v>
      </c>
      <c r="C26" t="s">
        <v>99</v>
      </c>
      <c r="D26" t="s">
        <v>2806</v>
      </c>
      <c r="E26" t="s">
        <v>2807</v>
      </c>
      <c r="F26" t="s">
        <v>101</v>
      </c>
      <c r="G26" s="66">
        <v>10628</v>
      </c>
      <c r="H26" s="66">
        <v>5062</v>
      </c>
      <c r="I26" s="66">
        <v>0</v>
      </c>
      <c r="J26" s="66">
        <v>537.98936000000003</v>
      </c>
      <c r="K26" s="67">
        <v>1E-4</v>
      </c>
      <c r="L26" s="67">
        <v>2.0000000000000001E-4</v>
      </c>
      <c r="M26" s="67">
        <v>0</v>
      </c>
    </row>
    <row r="27" spans="1:13">
      <c r="A27" t="s">
        <v>2837</v>
      </c>
      <c r="B27" t="s">
        <v>2838</v>
      </c>
      <c r="C27" t="s">
        <v>99</v>
      </c>
      <c r="D27" t="s">
        <v>2806</v>
      </c>
      <c r="E27" t="s">
        <v>2807</v>
      </c>
      <c r="F27" t="s">
        <v>101</v>
      </c>
      <c r="G27" s="66">
        <v>1590360</v>
      </c>
      <c r="H27" s="66">
        <v>1602</v>
      </c>
      <c r="I27" s="66">
        <v>0</v>
      </c>
      <c r="J27" s="66">
        <v>25477.567200000001</v>
      </c>
      <c r="K27" s="67">
        <v>4.1999999999999997E-3</v>
      </c>
      <c r="L27" s="67">
        <v>8.3000000000000001E-3</v>
      </c>
      <c r="M27" s="67">
        <v>1.1000000000000001E-3</v>
      </c>
    </row>
    <row r="28" spans="1:13">
      <c r="A28" t="s">
        <v>2839</v>
      </c>
      <c r="B28" t="s">
        <v>2840</v>
      </c>
      <c r="C28" t="s">
        <v>99</v>
      </c>
      <c r="D28" t="s">
        <v>2806</v>
      </c>
      <c r="E28" t="s">
        <v>2807</v>
      </c>
      <c r="F28" t="s">
        <v>101</v>
      </c>
      <c r="G28" s="66">
        <v>636105</v>
      </c>
      <c r="H28" s="66">
        <v>4542</v>
      </c>
      <c r="I28" s="66">
        <v>0</v>
      </c>
      <c r="J28" s="66">
        <v>28891.8891</v>
      </c>
      <c r="K28" s="67">
        <v>5.1999999999999998E-3</v>
      </c>
      <c r="L28" s="67">
        <v>9.4000000000000004E-3</v>
      </c>
      <c r="M28" s="67">
        <v>1.1999999999999999E-3</v>
      </c>
    </row>
    <row r="29" spans="1:13">
      <c r="A29" t="s">
        <v>2841</v>
      </c>
      <c r="B29" t="s">
        <v>2842</v>
      </c>
      <c r="C29" t="s">
        <v>99</v>
      </c>
      <c r="D29" t="s">
        <v>2806</v>
      </c>
      <c r="E29" t="s">
        <v>2807</v>
      </c>
      <c r="F29" t="s">
        <v>101</v>
      </c>
      <c r="G29" s="66">
        <v>350584</v>
      </c>
      <c r="H29" s="66">
        <v>12840</v>
      </c>
      <c r="I29" s="66">
        <v>0</v>
      </c>
      <c r="J29" s="66">
        <v>45014.9856</v>
      </c>
      <c r="K29" s="67">
        <v>4.7600000000000003E-2</v>
      </c>
      <c r="L29" s="67">
        <v>1.46E-2</v>
      </c>
      <c r="M29" s="67">
        <v>1.9E-3</v>
      </c>
    </row>
    <row r="30" spans="1:13">
      <c r="A30" t="s">
        <v>2843</v>
      </c>
      <c r="B30" t="s">
        <v>2844</v>
      </c>
      <c r="C30" t="s">
        <v>99</v>
      </c>
      <c r="D30" t="s">
        <v>2806</v>
      </c>
      <c r="E30" t="s">
        <v>2807</v>
      </c>
      <c r="F30" t="s">
        <v>101</v>
      </c>
      <c r="G30" s="66">
        <v>1534161</v>
      </c>
      <c r="H30" s="66">
        <v>1810</v>
      </c>
      <c r="I30" s="66">
        <v>0</v>
      </c>
      <c r="J30" s="66">
        <v>27768.3141</v>
      </c>
      <c r="K30" s="67">
        <v>0.13220000000000001</v>
      </c>
      <c r="L30" s="67">
        <v>8.9999999999999993E-3</v>
      </c>
      <c r="M30" s="67">
        <v>1.1999999999999999E-3</v>
      </c>
    </row>
    <row r="31" spans="1:13">
      <c r="A31" t="s">
        <v>2845</v>
      </c>
      <c r="B31" t="s">
        <v>2846</v>
      </c>
      <c r="C31" t="s">
        <v>99</v>
      </c>
      <c r="D31" t="s">
        <v>2814</v>
      </c>
      <c r="E31" t="s">
        <v>2807</v>
      </c>
      <c r="F31" t="s">
        <v>101</v>
      </c>
      <c r="G31" s="66">
        <v>1862000</v>
      </c>
      <c r="H31" s="66">
        <v>5868</v>
      </c>
      <c r="I31" s="66">
        <v>0</v>
      </c>
      <c r="J31" s="66">
        <v>109262.16</v>
      </c>
      <c r="K31" s="67">
        <v>7.6399999999999996E-2</v>
      </c>
      <c r="L31" s="67">
        <v>3.5400000000000001E-2</v>
      </c>
      <c r="M31" s="67">
        <v>4.7000000000000002E-3</v>
      </c>
    </row>
    <row r="32" spans="1:13">
      <c r="A32" t="s">
        <v>2847</v>
      </c>
      <c r="B32" t="s">
        <v>2848</v>
      </c>
      <c r="C32" t="s">
        <v>99</v>
      </c>
      <c r="D32" t="s">
        <v>2814</v>
      </c>
      <c r="E32" t="s">
        <v>2807</v>
      </c>
      <c r="F32" t="s">
        <v>101</v>
      </c>
      <c r="G32" s="66">
        <v>294117</v>
      </c>
      <c r="H32" s="66">
        <v>1382</v>
      </c>
      <c r="I32" s="66">
        <v>0</v>
      </c>
      <c r="J32" s="66">
        <v>4064.6969399999998</v>
      </c>
      <c r="K32" s="67">
        <v>1.09E-2</v>
      </c>
      <c r="L32" s="67">
        <v>1.2999999999999999E-3</v>
      </c>
      <c r="M32" s="67">
        <v>2.0000000000000001E-4</v>
      </c>
    </row>
    <row r="33" spans="1:13">
      <c r="A33" t="s">
        <v>2849</v>
      </c>
      <c r="B33" t="s">
        <v>2850</v>
      </c>
      <c r="C33" t="s">
        <v>99</v>
      </c>
      <c r="D33" t="s">
        <v>2814</v>
      </c>
      <c r="E33" t="s">
        <v>2807</v>
      </c>
      <c r="F33" t="s">
        <v>101</v>
      </c>
      <c r="G33" s="66">
        <v>542313</v>
      </c>
      <c r="H33" s="66">
        <v>6227</v>
      </c>
      <c r="I33" s="66">
        <v>0</v>
      </c>
      <c r="J33" s="66">
        <v>33769.83051</v>
      </c>
      <c r="K33" s="67">
        <v>0.1205</v>
      </c>
      <c r="L33" s="67">
        <v>1.0999999999999999E-2</v>
      </c>
      <c r="M33" s="67">
        <v>1.4E-3</v>
      </c>
    </row>
    <row r="34" spans="1:13">
      <c r="A34" t="s">
        <v>2851</v>
      </c>
      <c r="B34" t="s">
        <v>2852</v>
      </c>
      <c r="C34" t="s">
        <v>99</v>
      </c>
      <c r="D34" t="s">
        <v>2814</v>
      </c>
      <c r="E34" t="s">
        <v>2807</v>
      </c>
      <c r="F34" t="s">
        <v>101</v>
      </c>
      <c r="G34" s="66">
        <v>959498</v>
      </c>
      <c r="H34" s="66">
        <v>5838</v>
      </c>
      <c r="I34" s="66">
        <v>0</v>
      </c>
      <c r="J34" s="66">
        <v>56015.493240000003</v>
      </c>
      <c r="K34" s="67">
        <v>2.7900000000000001E-2</v>
      </c>
      <c r="L34" s="67">
        <v>1.8200000000000001E-2</v>
      </c>
      <c r="M34" s="67">
        <v>2.3999999999999998E-3</v>
      </c>
    </row>
    <row r="35" spans="1:13">
      <c r="A35" t="s">
        <v>2853</v>
      </c>
      <c r="B35" t="s">
        <v>2854</v>
      </c>
      <c r="C35" t="s">
        <v>99</v>
      </c>
      <c r="D35" t="s">
        <v>2855</v>
      </c>
      <c r="E35" t="s">
        <v>2807</v>
      </c>
      <c r="F35" t="s">
        <v>101</v>
      </c>
      <c r="G35" s="66">
        <v>283651</v>
      </c>
      <c r="H35" s="66">
        <v>7073</v>
      </c>
      <c r="I35" s="66">
        <v>0</v>
      </c>
      <c r="J35" s="66">
        <v>20062.63523</v>
      </c>
      <c r="K35" s="67">
        <v>4.0500000000000001E-2</v>
      </c>
      <c r="L35" s="67">
        <v>6.4999999999999997E-3</v>
      </c>
      <c r="M35" s="67">
        <v>8.9999999999999998E-4</v>
      </c>
    </row>
    <row r="36" spans="1:13">
      <c r="A36" t="s">
        <v>2856</v>
      </c>
      <c r="B36" t="s">
        <v>2857</v>
      </c>
      <c r="C36" t="s">
        <v>99</v>
      </c>
      <c r="D36" t="s">
        <v>2855</v>
      </c>
      <c r="E36" t="s">
        <v>2807</v>
      </c>
      <c r="F36" t="s">
        <v>101</v>
      </c>
      <c r="G36" s="66">
        <v>529809</v>
      </c>
      <c r="H36" s="66">
        <v>6706</v>
      </c>
      <c r="I36" s="66">
        <v>0</v>
      </c>
      <c r="J36" s="66">
        <v>35528.991540000003</v>
      </c>
      <c r="K36" s="67">
        <v>7.46E-2</v>
      </c>
      <c r="L36" s="67">
        <v>1.15E-2</v>
      </c>
      <c r="M36" s="67">
        <v>1.5E-3</v>
      </c>
    </row>
    <row r="37" spans="1:13">
      <c r="A37" t="s">
        <v>2858</v>
      </c>
      <c r="B37" t="s">
        <v>2859</v>
      </c>
      <c r="C37" t="s">
        <v>99</v>
      </c>
      <c r="D37" t="s">
        <v>2855</v>
      </c>
      <c r="E37" t="s">
        <v>2807</v>
      </c>
      <c r="F37" t="s">
        <v>101</v>
      </c>
      <c r="G37" s="66">
        <v>340128</v>
      </c>
      <c r="H37" s="66">
        <v>7522</v>
      </c>
      <c r="I37" s="66">
        <v>0</v>
      </c>
      <c r="J37" s="66">
        <v>25584.428159999999</v>
      </c>
      <c r="K37" s="67">
        <v>3.4700000000000002E-2</v>
      </c>
      <c r="L37" s="67">
        <v>8.3000000000000001E-3</v>
      </c>
      <c r="M37" s="67">
        <v>1.1000000000000001E-3</v>
      </c>
    </row>
    <row r="38" spans="1:13">
      <c r="A38" t="s">
        <v>2860</v>
      </c>
      <c r="B38" t="s">
        <v>2861</v>
      </c>
      <c r="C38" t="s">
        <v>99</v>
      </c>
      <c r="D38" t="s">
        <v>2855</v>
      </c>
      <c r="E38" t="s">
        <v>2807</v>
      </c>
      <c r="F38" t="s">
        <v>101</v>
      </c>
      <c r="G38" s="66">
        <v>1035922</v>
      </c>
      <c r="H38" s="66">
        <v>7156</v>
      </c>
      <c r="I38" s="66">
        <v>0</v>
      </c>
      <c r="J38" s="66">
        <v>74130.578320000001</v>
      </c>
      <c r="K38" s="67">
        <v>0.1036</v>
      </c>
      <c r="L38" s="67">
        <v>2.4E-2</v>
      </c>
      <c r="M38" s="67">
        <v>3.2000000000000002E-3</v>
      </c>
    </row>
    <row r="39" spans="1:13">
      <c r="A39" t="s">
        <v>2862</v>
      </c>
      <c r="B39" t="s">
        <v>2863</v>
      </c>
      <c r="C39" t="s">
        <v>99</v>
      </c>
      <c r="D39" t="s">
        <v>2817</v>
      </c>
      <c r="E39" t="s">
        <v>2807</v>
      </c>
      <c r="F39" t="s">
        <v>101</v>
      </c>
      <c r="G39" s="66">
        <v>146647</v>
      </c>
      <c r="H39" s="66">
        <v>25000</v>
      </c>
      <c r="I39" s="66">
        <v>0</v>
      </c>
      <c r="J39" s="66">
        <v>36661.75</v>
      </c>
      <c r="K39" s="67">
        <v>8.6E-3</v>
      </c>
      <c r="L39" s="67">
        <v>1.1900000000000001E-2</v>
      </c>
      <c r="M39" s="67">
        <v>1.6000000000000001E-3</v>
      </c>
    </row>
    <row r="40" spans="1:13">
      <c r="A40" t="s">
        <v>2864</v>
      </c>
      <c r="B40" t="s">
        <v>2865</v>
      </c>
      <c r="C40" t="s">
        <v>99</v>
      </c>
      <c r="D40" t="s">
        <v>2817</v>
      </c>
      <c r="E40" t="s">
        <v>2807</v>
      </c>
      <c r="F40" t="s">
        <v>101</v>
      </c>
      <c r="G40" s="66">
        <v>355992</v>
      </c>
      <c r="H40" s="66">
        <v>7653</v>
      </c>
      <c r="I40" s="66">
        <v>0</v>
      </c>
      <c r="J40" s="66">
        <v>27244.067760000002</v>
      </c>
      <c r="K40" s="67">
        <v>3.8100000000000002E-2</v>
      </c>
      <c r="L40" s="67">
        <v>8.8000000000000005E-3</v>
      </c>
      <c r="M40" s="67">
        <v>1.1999999999999999E-3</v>
      </c>
    </row>
    <row r="41" spans="1:13">
      <c r="A41" t="s">
        <v>2866</v>
      </c>
      <c r="B41" t="s">
        <v>2867</v>
      </c>
      <c r="C41" t="s">
        <v>99</v>
      </c>
      <c r="D41" t="s">
        <v>2817</v>
      </c>
      <c r="E41" t="s">
        <v>2807</v>
      </c>
      <c r="F41" t="s">
        <v>101</v>
      </c>
      <c r="G41" s="66">
        <v>314834</v>
      </c>
      <c r="H41" s="66">
        <v>16140</v>
      </c>
      <c r="I41" s="66">
        <v>0</v>
      </c>
      <c r="J41" s="66">
        <v>50814.207600000002</v>
      </c>
      <c r="K41" s="67">
        <v>1.21E-2</v>
      </c>
      <c r="L41" s="67">
        <v>1.6500000000000001E-2</v>
      </c>
      <c r="M41" s="67">
        <v>2.2000000000000001E-3</v>
      </c>
    </row>
    <row r="42" spans="1:13">
      <c r="A42" t="s">
        <v>2868</v>
      </c>
      <c r="B42" t="s">
        <v>2869</v>
      </c>
      <c r="C42" t="s">
        <v>99</v>
      </c>
      <c r="D42" t="s">
        <v>2822</v>
      </c>
      <c r="E42" t="s">
        <v>2807</v>
      </c>
      <c r="F42" t="s">
        <v>101</v>
      </c>
      <c r="G42" s="66">
        <v>53877</v>
      </c>
      <c r="H42" s="66">
        <v>14040</v>
      </c>
      <c r="I42" s="66">
        <v>0</v>
      </c>
      <c r="J42" s="66">
        <v>7564.3307999999997</v>
      </c>
      <c r="K42" s="67">
        <v>2.7000000000000001E-3</v>
      </c>
      <c r="L42" s="67">
        <v>2.5000000000000001E-3</v>
      </c>
      <c r="M42" s="67">
        <v>2.9999999999999997E-4</v>
      </c>
    </row>
    <row r="43" spans="1:13">
      <c r="A43" t="s">
        <v>2870</v>
      </c>
      <c r="B43" t="s">
        <v>2871</v>
      </c>
      <c r="C43" t="s">
        <v>99</v>
      </c>
      <c r="D43" t="s">
        <v>2822</v>
      </c>
      <c r="E43" t="s">
        <v>2807</v>
      </c>
      <c r="F43" t="s">
        <v>101</v>
      </c>
      <c r="G43" s="66">
        <v>366955</v>
      </c>
      <c r="H43" s="66">
        <v>7239</v>
      </c>
      <c r="I43" s="66">
        <v>0</v>
      </c>
      <c r="J43" s="66">
        <v>26563.872449999999</v>
      </c>
      <c r="K43" s="67">
        <v>3.7000000000000002E-3</v>
      </c>
      <c r="L43" s="67">
        <v>8.6E-3</v>
      </c>
      <c r="M43" s="67">
        <v>1.1000000000000001E-3</v>
      </c>
    </row>
    <row r="44" spans="1:13">
      <c r="A44" t="s">
        <v>2872</v>
      </c>
      <c r="B44" t="s">
        <v>2873</v>
      </c>
      <c r="C44" t="s">
        <v>99</v>
      </c>
      <c r="D44" t="s">
        <v>2822</v>
      </c>
      <c r="E44" t="s">
        <v>2807</v>
      </c>
      <c r="F44" t="s">
        <v>101</v>
      </c>
      <c r="G44" s="66">
        <v>205181</v>
      </c>
      <c r="H44" s="66">
        <v>13680</v>
      </c>
      <c r="I44" s="66">
        <v>0</v>
      </c>
      <c r="J44" s="66">
        <v>28068.7608</v>
      </c>
      <c r="K44" s="67">
        <v>2.0999999999999999E-3</v>
      </c>
      <c r="L44" s="67">
        <v>9.1000000000000004E-3</v>
      </c>
      <c r="M44" s="67">
        <v>1.1999999999999999E-3</v>
      </c>
    </row>
    <row r="45" spans="1:13">
      <c r="A45" t="s">
        <v>2874</v>
      </c>
      <c r="B45" t="s">
        <v>2875</v>
      </c>
      <c r="C45" t="s">
        <v>99</v>
      </c>
      <c r="D45" t="s">
        <v>2829</v>
      </c>
      <c r="E45" t="s">
        <v>2807</v>
      </c>
      <c r="F45" t="s">
        <v>101</v>
      </c>
      <c r="G45" s="66">
        <v>118000</v>
      </c>
      <c r="H45" s="66">
        <v>5588</v>
      </c>
      <c r="I45" s="66">
        <v>0</v>
      </c>
      <c r="J45" s="66">
        <v>6593.84</v>
      </c>
      <c r="K45" s="67">
        <v>3.3700000000000001E-2</v>
      </c>
      <c r="L45" s="67">
        <v>2.0999999999999999E-3</v>
      </c>
      <c r="M45" s="67">
        <v>2.9999999999999997E-4</v>
      </c>
    </row>
    <row r="46" spans="1:13">
      <c r="A46" t="s">
        <v>2876</v>
      </c>
      <c r="B46" t="s">
        <v>2877</v>
      </c>
      <c r="C46" t="s">
        <v>99</v>
      </c>
      <c r="D46" t="s">
        <v>2829</v>
      </c>
      <c r="E46" t="s">
        <v>2807</v>
      </c>
      <c r="F46" t="s">
        <v>101</v>
      </c>
      <c r="G46" s="66">
        <v>4859</v>
      </c>
      <c r="H46" s="66">
        <v>18220</v>
      </c>
      <c r="I46" s="66">
        <v>0</v>
      </c>
      <c r="J46" s="66">
        <v>885.3098</v>
      </c>
      <c r="K46" s="67">
        <v>5.0000000000000001E-4</v>
      </c>
      <c r="L46" s="67">
        <v>2.9999999999999997E-4</v>
      </c>
      <c r="M46" s="67">
        <v>0</v>
      </c>
    </row>
    <row r="47" spans="1:13">
      <c r="A47" t="s">
        <v>2878</v>
      </c>
      <c r="B47" t="s">
        <v>2879</v>
      </c>
      <c r="C47" t="s">
        <v>99</v>
      </c>
      <c r="D47" t="s">
        <v>2829</v>
      </c>
      <c r="E47" t="s">
        <v>2807</v>
      </c>
      <c r="F47" t="s">
        <v>105</v>
      </c>
      <c r="G47" s="66">
        <v>10151</v>
      </c>
      <c r="H47" s="66">
        <v>26500</v>
      </c>
      <c r="I47" s="66">
        <v>0</v>
      </c>
      <c r="J47" s="66">
        <v>2690.0149999999999</v>
      </c>
      <c r="K47" s="67">
        <v>3.5000000000000001E-3</v>
      </c>
      <c r="L47" s="67">
        <v>8.9999999999999998E-4</v>
      </c>
      <c r="M47" s="67">
        <v>1E-4</v>
      </c>
    </row>
    <row r="48" spans="1:13">
      <c r="A48" t="s">
        <v>2880</v>
      </c>
      <c r="B48" t="s">
        <v>2881</v>
      </c>
      <c r="C48" t="s">
        <v>99</v>
      </c>
      <c r="D48" t="s">
        <v>2829</v>
      </c>
      <c r="E48" t="s">
        <v>2807</v>
      </c>
      <c r="F48" t="s">
        <v>101</v>
      </c>
      <c r="G48" s="66">
        <v>13439</v>
      </c>
      <c r="H48" s="66">
        <v>5144</v>
      </c>
      <c r="I48" s="66">
        <v>0</v>
      </c>
      <c r="J48" s="66">
        <v>691.30215999999996</v>
      </c>
      <c r="K48" s="67">
        <v>1E-3</v>
      </c>
      <c r="L48" s="67">
        <v>2.0000000000000001E-4</v>
      </c>
      <c r="M48" s="67">
        <v>0</v>
      </c>
    </row>
    <row r="49" spans="1:13">
      <c r="A49" t="s">
        <v>2882</v>
      </c>
      <c r="B49" t="s">
        <v>2883</v>
      </c>
      <c r="C49" t="s">
        <v>99</v>
      </c>
      <c r="D49" t="s">
        <v>2829</v>
      </c>
      <c r="E49" t="s">
        <v>2807</v>
      </c>
      <c r="F49" t="s">
        <v>101</v>
      </c>
      <c r="G49" s="66">
        <v>82400</v>
      </c>
      <c r="H49" s="66">
        <v>9622</v>
      </c>
      <c r="I49" s="66">
        <v>0</v>
      </c>
      <c r="J49" s="66">
        <v>7928.5280000000002</v>
      </c>
      <c r="K49" s="67">
        <v>2.6100000000000002E-2</v>
      </c>
      <c r="L49" s="67">
        <v>2.5999999999999999E-3</v>
      </c>
      <c r="M49" s="67">
        <v>2.9999999999999997E-4</v>
      </c>
    </row>
    <row r="50" spans="1:13">
      <c r="A50" t="s">
        <v>2884</v>
      </c>
      <c r="B50" t="s">
        <v>2885</v>
      </c>
      <c r="C50" t="s">
        <v>99</v>
      </c>
      <c r="D50" t="s">
        <v>2829</v>
      </c>
      <c r="E50" t="s">
        <v>2807</v>
      </c>
      <c r="F50" t="s">
        <v>101</v>
      </c>
      <c r="G50" s="66">
        <v>70239</v>
      </c>
      <c r="H50" s="66">
        <v>20210</v>
      </c>
      <c r="I50" s="66">
        <v>0</v>
      </c>
      <c r="J50" s="66">
        <v>14195.3019</v>
      </c>
      <c r="K50" s="67">
        <v>5.8500000000000003E-2</v>
      </c>
      <c r="L50" s="67">
        <v>4.5999999999999999E-3</v>
      </c>
      <c r="M50" s="67">
        <v>5.9999999999999995E-4</v>
      </c>
    </row>
    <row r="51" spans="1:13">
      <c r="A51" t="s">
        <v>2886</v>
      </c>
      <c r="B51" t="s">
        <v>2887</v>
      </c>
      <c r="C51" t="s">
        <v>99</v>
      </c>
      <c r="D51" t="s">
        <v>2829</v>
      </c>
      <c r="E51" t="s">
        <v>2807</v>
      </c>
      <c r="F51" t="s">
        <v>101</v>
      </c>
      <c r="G51" s="66">
        <v>371500</v>
      </c>
      <c r="H51" s="66">
        <v>3765</v>
      </c>
      <c r="I51" s="66">
        <v>0</v>
      </c>
      <c r="J51" s="66">
        <v>13986.975</v>
      </c>
      <c r="K51" s="67">
        <v>1.09E-2</v>
      </c>
      <c r="L51" s="67">
        <v>4.4999999999999997E-3</v>
      </c>
      <c r="M51" s="67">
        <v>5.9999999999999995E-4</v>
      </c>
    </row>
    <row r="52" spans="1:13">
      <c r="A52" t="s">
        <v>2888</v>
      </c>
      <c r="B52" t="s">
        <v>2889</v>
      </c>
      <c r="C52" t="s">
        <v>99</v>
      </c>
      <c r="D52" t="s">
        <v>2829</v>
      </c>
      <c r="E52" t="s">
        <v>2807</v>
      </c>
      <c r="F52" t="s">
        <v>105</v>
      </c>
      <c r="G52" s="66">
        <v>32975</v>
      </c>
      <c r="H52" s="66">
        <v>45880</v>
      </c>
      <c r="I52" s="66">
        <v>0</v>
      </c>
      <c r="J52" s="66">
        <v>15128.93</v>
      </c>
      <c r="K52" s="67">
        <v>2.3999999999999998E-3</v>
      </c>
      <c r="L52" s="67">
        <v>4.8999999999999998E-3</v>
      </c>
      <c r="M52" s="67">
        <v>5.9999999999999995E-4</v>
      </c>
    </row>
    <row r="53" spans="1:13">
      <c r="A53" t="s">
        <v>2890</v>
      </c>
      <c r="B53" t="s">
        <v>2891</v>
      </c>
      <c r="C53" t="s">
        <v>99</v>
      </c>
      <c r="D53" t="s">
        <v>2829</v>
      </c>
      <c r="E53" t="s">
        <v>2807</v>
      </c>
      <c r="F53" t="s">
        <v>101</v>
      </c>
      <c r="G53" s="66">
        <v>39815</v>
      </c>
      <c r="H53" s="66">
        <v>13870</v>
      </c>
      <c r="I53" s="66">
        <v>0</v>
      </c>
      <c r="J53" s="66">
        <v>5522.3405000000002</v>
      </c>
      <c r="K53" s="67">
        <v>4.8999999999999998E-3</v>
      </c>
      <c r="L53" s="67">
        <v>1.8E-3</v>
      </c>
      <c r="M53" s="67">
        <v>2.0000000000000001E-4</v>
      </c>
    </row>
    <row r="54" spans="1:13">
      <c r="A54" t="s">
        <v>2892</v>
      </c>
      <c r="B54" t="s">
        <v>2893</v>
      </c>
      <c r="C54" t="s">
        <v>99</v>
      </c>
      <c r="D54" t="s">
        <v>2829</v>
      </c>
      <c r="E54" t="s">
        <v>2807</v>
      </c>
      <c r="F54" t="s">
        <v>101</v>
      </c>
      <c r="G54" s="66">
        <v>1509051</v>
      </c>
      <c r="H54" s="66">
        <v>4523</v>
      </c>
      <c r="I54" s="66">
        <v>0</v>
      </c>
      <c r="J54" s="66">
        <v>68254.376730000004</v>
      </c>
      <c r="K54" s="67">
        <v>1.34E-2</v>
      </c>
      <c r="L54" s="67">
        <v>2.2100000000000002E-2</v>
      </c>
      <c r="M54" s="67">
        <v>2.8999999999999998E-3</v>
      </c>
    </row>
    <row r="55" spans="1:13">
      <c r="A55" t="s">
        <v>2894</v>
      </c>
      <c r="B55" t="s">
        <v>2895</v>
      </c>
      <c r="C55" t="s">
        <v>99</v>
      </c>
      <c r="D55" t="s">
        <v>2829</v>
      </c>
      <c r="E55" t="s">
        <v>2807</v>
      </c>
      <c r="F55" t="s">
        <v>101</v>
      </c>
      <c r="G55" s="66">
        <v>18257</v>
      </c>
      <c r="H55" s="66">
        <v>15190</v>
      </c>
      <c r="I55" s="66">
        <v>0</v>
      </c>
      <c r="J55" s="66">
        <v>2773.2383</v>
      </c>
      <c r="K55" s="67">
        <v>4.0000000000000002E-4</v>
      </c>
      <c r="L55" s="67">
        <v>8.9999999999999998E-4</v>
      </c>
      <c r="M55" s="67">
        <v>1E-4</v>
      </c>
    </row>
    <row r="56" spans="1:13">
      <c r="A56" s="68" t="s">
        <v>2896</v>
      </c>
      <c r="C56" s="14"/>
      <c r="D56" s="14"/>
      <c r="E56" s="14"/>
      <c r="F56" s="14"/>
      <c r="G56" s="70">
        <v>19211640.039999999</v>
      </c>
      <c r="I56" s="70">
        <v>0</v>
      </c>
      <c r="J56" s="70">
        <v>145185.062383788</v>
      </c>
      <c r="L56" s="69">
        <v>4.7100000000000003E-2</v>
      </c>
      <c r="M56" s="69">
        <v>6.1999999999999998E-3</v>
      </c>
    </row>
    <row r="57" spans="1:13">
      <c r="A57" t="s">
        <v>2897</v>
      </c>
      <c r="B57" t="s">
        <v>2898</v>
      </c>
      <c r="C57" t="s">
        <v>99</v>
      </c>
      <c r="D57" t="s">
        <v>2806</v>
      </c>
      <c r="E57" t="s">
        <v>2899</v>
      </c>
      <c r="F57" t="s">
        <v>101</v>
      </c>
      <c r="G57" s="66">
        <v>814187</v>
      </c>
      <c r="H57" s="66">
        <v>388.91</v>
      </c>
      <c r="I57" s="66">
        <v>0</v>
      </c>
      <c r="J57" s="66">
        <v>3166.4546617000001</v>
      </c>
      <c r="K57" s="67">
        <v>3.5999999999999999E-3</v>
      </c>
      <c r="L57" s="67">
        <v>1E-3</v>
      </c>
      <c r="M57" s="67">
        <v>1E-4</v>
      </c>
    </row>
    <row r="58" spans="1:13">
      <c r="A58" t="s">
        <v>2900</v>
      </c>
      <c r="B58" t="s">
        <v>2901</v>
      </c>
      <c r="C58" t="s">
        <v>99</v>
      </c>
      <c r="D58" t="s">
        <v>2814</v>
      </c>
      <c r="E58" t="s">
        <v>2899</v>
      </c>
      <c r="F58" t="s">
        <v>101</v>
      </c>
      <c r="G58" s="66">
        <v>924749</v>
      </c>
      <c r="H58" s="66">
        <v>466.78</v>
      </c>
      <c r="I58" s="66">
        <v>0</v>
      </c>
      <c r="J58" s="66">
        <v>4316.5433822000005</v>
      </c>
      <c r="K58" s="67">
        <v>6.4000000000000003E-3</v>
      </c>
      <c r="L58" s="67">
        <v>1.4E-3</v>
      </c>
      <c r="M58" s="67">
        <v>2.0000000000000001E-4</v>
      </c>
    </row>
    <row r="59" spans="1:13">
      <c r="A59" t="s">
        <v>2902</v>
      </c>
      <c r="B59" t="s">
        <v>2903</v>
      </c>
      <c r="C59" t="s">
        <v>99</v>
      </c>
      <c r="D59" t="s">
        <v>2817</v>
      </c>
      <c r="E59" t="s">
        <v>2899</v>
      </c>
      <c r="F59" t="s">
        <v>101</v>
      </c>
      <c r="G59" s="66">
        <v>38359</v>
      </c>
      <c r="H59" s="66">
        <v>3762.81</v>
      </c>
      <c r="I59" s="66">
        <v>0</v>
      </c>
      <c r="J59" s="66">
        <v>1443.3762879000001</v>
      </c>
      <c r="K59" s="67">
        <v>1.6000000000000001E-3</v>
      </c>
      <c r="L59" s="67">
        <v>5.0000000000000001E-4</v>
      </c>
      <c r="M59" s="67">
        <v>1E-4</v>
      </c>
    </row>
    <row r="60" spans="1:13">
      <c r="A60" t="s">
        <v>2904</v>
      </c>
      <c r="B60" t="s">
        <v>2905</v>
      </c>
      <c r="C60" t="s">
        <v>99</v>
      </c>
      <c r="D60" t="s">
        <v>2817</v>
      </c>
      <c r="E60" t="s">
        <v>2899</v>
      </c>
      <c r="F60" t="s">
        <v>101</v>
      </c>
      <c r="G60" s="66">
        <v>152079</v>
      </c>
      <c r="H60" s="66">
        <v>390.05</v>
      </c>
      <c r="I60" s="66">
        <v>0</v>
      </c>
      <c r="J60" s="66">
        <v>593.18413950000001</v>
      </c>
      <c r="K60" s="67">
        <v>2.0000000000000001E-4</v>
      </c>
      <c r="L60" s="67">
        <v>2.0000000000000001E-4</v>
      </c>
      <c r="M60" s="67">
        <v>0</v>
      </c>
    </row>
    <row r="61" spans="1:13">
      <c r="A61" t="s">
        <v>2906</v>
      </c>
      <c r="B61" t="s">
        <v>2907</v>
      </c>
      <c r="C61" t="s">
        <v>99</v>
      </c>
      <c r="D61" t="s">
        <v>2822</v>
      </c>
      <c r="E61" t="s">
        <v>2899</v>
      </c>
      <c r="F61" t="s">
        <v>101</v>
      </c>
      <c r="G61" s="66">
        <v>3565684</v>
      </c>
      <c r="H61" s="66">
        <v>377.53</v>
      </c>
      <c r="I61" s="66">
        <v>0</v>
      </c>
      <c r="J61" s="66">
        <v>13461.526805199999</v>
      </c>
      <c r="K61" s="67">
        <v>1.2999999999999999E-3</v>
      </c>
      <c r="L61" s="67">
        <v>4.4000000000000003E-3</v>
      </c>
      <c r="M61" s="67">
        <v>5.9999999999999995E-4</v>
      </c>
    </row>
    <row r="62" spans="1:13">
      <c r="A62" t="s">
        <v>2908</v>
      </c>
      <c r="B62" t="s">
        <v>2909</v>
      </c>
      <c r="C62" t="s">
        <v>99</v>
      </c>
      <c r="D62" t="s">
        <v>2822</v>
      </c>
      <c r="E62" t="s">
        <v>2899</v>
      </c>
      <c r="F62" t="s">
        <v>101</v>
      </c>
      <c r="G62" s="66">
        <v>35202</v>
      </c>
      <c r="H62" s="66">
        <v>3738.47</v>
      </c>
      <c r="I62" s="66">
        <v>0</v>
      </c>
      <c r="J62" s="66">
        <v>1316.0162094</v>
      </c>
      <c r="K62" s="67">
        <v>1.6000000000000001E-3</v>
      </c>
      <c r="L62" s="67">
        <v>4.0000000000000002E-4</v>
      </c>
      <c r="M62" s="67">
        <v>1E-4</v>
      </c>
    </row>
    <row r="63" spans="1:13">
      <c r="A63" t="s">
        <v>2910</v>
      </c>
      <c r="B63" t="s">
        <v>2911</v>
      </c>
      <c r="C63" t="s">
        <v>99</v>
      </c>
      <c r="D63" t="s">
        <v>2822</v>
      </c>
      <c r="E63" t="s">
        <v>2899</v>
      </c>
      <c r="F63" t="s">
        <v>101</v>
      </c>
      <c r="G63" s="66">
        <v>11551500.039999999</v>
      </c>
      <c r="H63" s="66">
        <v>366.72</v>
      </c>
      <c r="I63" s="66">
        <v>0</v>
      </c>
      <c r="J63" s="66">
        <v>42361.660946688004</v>
      </c>
      <c r="K63" s="67">
        <v>8.3999999999999995E-3</v>
      </c>
      <c r="L63" s="67">
        <v>1.37E-2</v>
      </c>
      <c r="M63" s="67">
        <v>1.8E-3</v>
      </c>
    </row>
    <row r="64" spans="1:13">
      <c r="A64" t="s">
        <v>2912</v>
      </c>
      <c r="B64" t="s">
        <v>2913</v>
      </c>
      <c r="C64" t="s">
        <v>99</v>
      </c>
      <c r="D64" t="s">
        <v>2822</v>
      </c>
      <c r="E64" t="s">
        <v>2899</v>
      </c>
      <c r="F64" t="s">
        <v>101</v>
      </c>
      <c r="G64" s="66">
        <v>532687</v>
      </c>
      <c r="H64" s="66">
        <v>3762.74</v>
      </c>
      <c r="I64" s="66">
        <v>0</v>
      </c>
      <c r="J64" s="66">
        <v>20043.626823800001</v>
      </c>
      <c r="K64" s="67">
        <v>2.6800000000000001E-2</v>
      </c>
      <c r="L64" s="67">
        <v>6.4999999999999997E-3</v>
      </c>
      <c r="M64" s="67">
        <v>8.9999999999999998E-4</v>
      </c>
    </row>
    <row r="65" spans="1:13">
      <c r="A65" t="s">
        <v>2914</v>
      </c>
      <c r="B65" t="s">
        <v>2915</v>
      </c>
      <c r="C65" t="s">
        <v>99</v>
      </c>
      <c r="D65" t="s">
        <v>2829</v>
      </c>
      <c r="E65" t="s">
        <v>2899</v>
      </c>
      <c r="F65" t="s">
        <v>101</v>
      </c>
      <c r="G65" s="66">
        <v>48405</v>
      </c>
      <c r="H65" s="66">
        <v>3382.7</v>
      </c>
      <c r="I65" s="66">
        <v>0</v>
      </c>
      <c r="J65" s="66">
        <v>1637.395935</v>
      </c>
      <c r="K65" s="67">
        <v>2.8999999999999998E-3</v>
      </c>
      <c r="L65" s="67">
        <v>5.0000000000000001E-4</v>
      </c>
      <c r="M65" s="67">
        <v>1E-4</v>
      </c>
    </row>
    <row r="66" spans="1:13">
      <c r="A66" t="s">
        <v>2916</v>
      </c>
      <c r="B66" t="s">
        <v>2917</v>
      </c>
      <c r="C66" t="s">
        <v>99</v>
      </c>
      <c r="D66" t="s">
        <v>2829</v>
      </c>
      <c r="E66" t="s">
        <v>2899</v>
      </c>
      <c r="F66" t="s">
        <v>101</v>
      </c>
      <c r="G66" s="66">
        <v>287346</v>
      </c>
      <c r="H66" s="66">
        <v>3781.01</v>
      </c>
      <c r="I66" s="66">
        <v>0</v>
      </c>
      <c r="J66" s="66">
        <v>10864.580994600001</v>
      </c>
      <c r="K66" s="67">
        <v>4.7000000000000002E-3</v>
      </c>
      <c r="L66" s="67">
        <v>3.5000000000000001E-3</v>
      </c>
      <c r="M66" s="67">
        <v>5.0000000000000001E-4</v>
      </c>
    </row>
    <row r="67" spans="1:13">
      <c r="A67" t="s">
        <v>2918</v>
      </c>
      <c r="B67" t="s">
        <v>2919</v>
      </c>
      <c r="C67" t="s">
        <v>99</v>
      </c>
      <c r="D67" t="s">
        <v>2829</v>
      </c>
      <c r="E67" t="s">
        <v>2899</v>
      </c>
      <c r="F67" t="s">
        <v>101</v>
      </c>
      <c r="G67" s="66">
        <v>1261442</v>
      </c>
      <c r="H67" s="66">
        <v>3645.09</v>
      </c>
      <c r="I67" s="66">
        <v>0</v>
      </c>
      <c r="J67" s="66">
        <v>45980.696197800004</v>
      </c>
      <c r="K67" s="67">
        <v>8.9999999999999993E-3</v>
      </c>
      <c r="L67" s="67">
        <v>1.49E-2</v>
      </c>
      <c r="M67" s="67">
        <v>2E-3</v>
      </c>
    </row>
    <row r="68" spans="1:13">
      <c r="A68" s="68" t="s">
        <v>2920</v>
      </c>
      <c r="C68" s="14"/>
      <c r="D68" s="14"/>
      <c r="E68" s="14"/>
      <c r="F68" s="14"/>
      <c r="G68" s="70">
        <v>40663</v>
      </c>
      <c r="I68" s="70">
        <v>0</v>
      </c>
      <c r="J68" s="70">
        <v>2957.6440600000001</v>
      </c>
      <c r="L68" s="69">
        <v>1E-3</v>
      </c>
      <c r="M68" s="69">
        <v>1E-4</v>
      </c>
    </row>
    <row r="69" spans="1:13">
      <c r="A69" t="s">
        <v>2921</v>
      </c>
      <c r="B69" t="s">
        <v>2922</v>
      </c>
      <c r="C69" t="s">
        <v>99</v>
      </c>
      <c r="D69" t="s">
        <v>2829</v>
      </c>
      <c r="E69" t="s">
        <v>2899</v>
      </c>
      <c r="F69" t="s">
        <v>101</v>
      </c>
      <c r="G69" s="66">
        <v>28425</v>
      </c>
      <c r="H69" s="66">
        <v>6256</v>
      </c>
      <c r="I69" s="66">
        <v>0</v>
      </c>
      <c r="J69" s="66">
        <v>1778.268</v>
      </c>
      <c r="K69" s="67">
        <v>5.7000000000000002E-3</v>
      </c>
      <c r="L69" s="67">
        <v>5.9999999999999995E-4</v>
      </c>
      <c r="M69" s="67">
        <v>1E-4</v>
      </c>
    </row>
    <row r="70" spans="1:13">
      <c r="A70" t="s">
        <v>2923</v>
      </c>
      <c r="B70" t="s">
        <v>2924</v>
      </c>
      <c r="C70" t="s">
        <v>99</v>
      </c>
      <c r="D70" t="s">
        <v>2829</v>
      </c>
      <c r="E70" t="s">
        <v>2899</v>
      </c>
      <c r="F70" t="s">
        <v>101</v>
      </c>
      <c r="G70" s="66">
        <v>12238</v>
      </c>
      <c r="H70" s="66">
        <v>9637</v>
      </c>
      <c r="I70" s="66">
        <v>0</v>
      </c>
      <c r="J70" s="66">
        <v>1179.3760600000001</v>
      </c>
      <c r="K70" s="67">
        <v>1.6000000000000001E-3</v>
      </c>
      <c r="L70" s="67">
        <v>4.0000000000000002E-4</v>
      </c>
      <c r="M70" s="67">
        <v>1E-4</v>
      </c>
    </row>
    <row r="71" spans="1:13">
      <c r="A71" s="68" t="s">
        <v>1642</v>
      </c>
      <c r="C71" s="14"/>
      <c r="D71" s="14"/>
      <c r="E71" s="14"/>
      <c r="F71" s="14"/>
      <c r="G71" s="70">
        <v>0</v>
      </c>
      <c r="I71" s="70">
        <v>0</v>
      </c>
      <c r="J71" s="70">
        <v>0</v>
      </c>
      <c r="L71" s="69">
        <v>0</v>
      </c>
      <c r="M71" s="69">
        <v>0</v>
      </c>
    </row>
    <row r="72" spans="1:13">
      <c r="A72" t="s">
        <v>253</v>
      </c>
      <c r="B72" t="s">
        <v>253</v>
      </c>
      <c r="C72" s="14"/>
      <c r="D72" s="14"/>
      <c r="E72" t="s">
        <v>253</v>
      </c>
      <c r="F72" t="s">
        <v>253</v>
      </c>
      <c r="G72" s="66">
        <v>0</v>
      </c>
      <c r="H72" s="66">
        <v>0</v>
      </c>
      <c r="J72" s="66">
        <v>0</v>
      </c>
      <c r="K72" s="67">
        <v>0</v>
      </c>
      <c r="L72" s="67">
        <v>0</v>
      </c>
      <c r="M72" s="67">
        <v>0</v>
      </c>
    </row>
    <row r="73" spans="1:13">
      <c r="A73" s="68" t="s">
        <v>2925</v>
      </c>
      <c r="C73" s="14"/>
      <c r="D73" s="14"/>
      <c r="E73" s="14"/>
      <c r="F73" s="14"/>
      <c r="G73" s="70">
        <v>0</v>
      </c>
      <c r="I73" s="70">
        <v>0</v>
      </c>
      <c r="J73" s="70">
        <v>0</v>
      </c>
      <c r="L73" s="69">
        <v>0</v>
      </c>
      <c r="M73" s="69">
        <v>0</v>
      </c>
    </row>
    <row r="74" spans="1:13">
      <c r="A74" t="s">
        <v>253</v>
      </c>
      <c r="B74" t="s">
        <v>253</v>
      </c>
      <c r="C74" s="14"/>
      <c r="D74" s="14"/>
      <c r="E74" t="s">
        <v>253</v>
      </c>
      <c r="F74" t="s">
        <v>253</v>
      </c>
      <c r="G74" s="66">
        <v>0</v>
      </c>
      <c r="H74" s="66">
        <v>0</v>
      </c>
      <c r="J74" s="66">
        <v>0</v>
      </c>
      <c r="K74" s="67">
        <v>0</v>
      </c>
      <c r="L74" s="67">
        <v>0</v>
      </c>
      <c r="M74" s="67">
        <v>0</v>
      </c>
    </row>
    <row r="75" spans="1:13">
      <c r="A75" s="68" t="s">
        <v>257</v>
      </c>
      <c r="C75" s="14"/>
      <c r="D75" s="14"/>
      <c r="E75" s="14"/>
      <c r="F75" s="14"/>
      <c r="G75" s="70">
        <v>12358068.82</v>
      </c>
      <c r="I75" s="70">
        <v>914.69842968</v>
      </c>
      <c r="J75" s="70">
        <v>1958149.667604489</v>
      </c>
      <c r="L75" s="69">
        <v>0.6351</v>
      </c>
      <c r="M75" s="69">
        <v>8.3500000000000005E-2</v>
      </c>
    </row>
    <row r="76" spans="1:13">
      <c r="A76" s="68" t="s">
        <v>2926</v>
      </c>
      <c r="C76" s="14"/>
      <c r="D76" s="14"/>
      <c r="E76" s="14"/>
      <c r="F76" s="14"/>
      <c r="G76" s="70">
        <v>10925379.82</v>
      </c>
      <c r="I76" s="70">
        <v>914.69842968</v>
      </c>
      <c r="J76" s="70">
        <v>1789297.2800047991</v>
      </c>
      <c r="L76" s="69">
        <v>0.58030000000000004</v>
      </c>
      <c r="M76" s="69">
        <v>7.6300000000000007E-2</v>
      </c>
    </row>
    <row r="77" spans="1:13">
      <c r="A77" t="s">
        <v>2927</v>
      </c>
      <c r="B77" t="s">
        <v>2928</v>
      </c>
      <c r="C77" t="s">
        <v>1754</v>
      </c>
      <c r="D77" t="s">
        <v>2929</v>
      </c>
      <c r="E77" t="s">
        <v>2930</v>
      </c>
      <c r="F77" t="s">
        <v>109</v>
      </c>
      <c r="G77" s="66">
        <v>30596</v>
      </c>
      <c r="H77" s="66">
        <v>12950</v>
      </c>
      <c r="I77" s="66">
        <v>0</v>
      </c>
      <c r="J77" s="66">
        <v>14802.711952</v>
      </c>
      <c r="K77" s="67">
        <v>0</v>
      </c>
      <c r="L77" s="67">
        <v>4.7999999999999996E-3</v>
      </c>
      <c r="M77" s="67">
        <v>5.9999999999999995E-4</v>
      </c>
    </row>
    <row r="78" spans="1:13">
      <c r="A78" t="s">
        <v>2931</v>
      </c>
      <c r="B78" t="s">
        <v>2932</v>
      </c>
      <c r="C78" t="s">
        <v>368</v>
      </c>
      <c r="D78" t="s">
        <v>2929</v>
      </c>
      <c r="E78" t="s">
        <v>2930</v>
      </c>
      <c r="F78" t="s">
        <v>105</v>
      </c>
      <c r="G78" s="66">
        <v>53453</v>
      </c>
      <c r="H78" s="66">
        <v>21875</v>
      </c>
      <c r="I78" s="66">
        <v>0</v>
      </c>
      <c r="J78" s="66">
        <v>37756.19246875</v>
      </c>
      <c r="K78" s="67">
        <v>0</v>
      </c>
      <c r="L78" s="67">
        <v>1.2200000000000001E-2</v>
      </c>
      <c r="M78" s="67">
        <v>1.6000000000000001E-3</v>
      </c>
    </row>
    <row r="79" spans="1:13">
      <c r="A79" t="s">
        <v>2933</v>
      </c>
      <c r="B79" t="s">
        <v>2934</v>
      </c>
      <c r="C79" t="s">
        <v>368</v>
      </c>
      <c r="D79" t="s">
        <v>2935</v>
      </c>
      <c r="E79" t="s">
        <v>2930</v>
      </c>
      <c r="F79" t="s">
        <v>105</v>
      </c>
      <c r="G79" s="66">
        <v>38159</v>
      </c>
      <c r="H79" s="66">
        <v>6388</v>
      </c>
      <c r="I79" s="66">
        <v>0</v>
      </c>
      <c r="J79" s="66">
        <v>7871.0004546800001</v>
      </c>
      <c r="K79" s="67">
        <v>0</v>
      </c>
      <c r="L79" s="67">
        <v>2.5999999999999999E-3</v>
      </c>
      <c r="M79" s="67">
        <v>2.9999999999999997E-4</v>
      </c>
    </row>
    <row r="80" spans="1:13">
      <c r="A80" t="s">
        <v>2936</v>
      </c>
      <c r="B80" t="s">
        <v>2937</v>
      </c>
      <c r="C80" t="s">
        <v>122</v>
      </c>
      <c r="D80" t="s">
        <v>2938</v>
      </c>
      <c r="E80" t="s">
        <v>2807</v>
      </c>
      <c r="F80" t="s">
        <v>105</v>
      </c>
      <c r="G80" s="66">
        <v>250402</v>
      </c>
      <c r="H80" s="66">
        <v>1965</v>
      </c>
      <c r="I80" s="66">
        <v>0</v>
      </c>
      <c r="J80" s="66">
        <v>15887.969339699999</v>
      </c>
      <c r="K80" s="67">
        <v>1E-4</v>
      </c>
      <c r="L80" s="67">
        <v>5.1999999999999998E-3</v>
      </c>
      <c r="M80" s="67">
        <v>6.9999999999999999E-4</v>
      </c>
    </row>
    <row r="81" spans="1:13">
      <c r="A81" t="s">
        <v>2939</v>
      </c>
      <c r="B81" t="s">
        <v>2940</v>
      </c>
      <c r="C81" t="s">
        <v>122</v>
      </c>
      <c r="D81" t="s">
        <v>2941</v>
      </c>
      <c r="E81" t="s">
        <v>2807</v>
      </c>
      <c r="F81" t="s">
        <v>119</v>
      </c>
      <c r="G81" s="66">
        <v>88600</v>
      </c>
      <c r="H81" s="66">
        <v>12495</v>
      </c>
      <c r="I81" s="66">
        <v>0</v>
      </c>
      <c r="J81" s="66">
        <v>25709.184711000002</v>
      </c>
      <c r="K81" s="67">
        <v>1E-4</v>
      </c>
      <c r="L81" s="67">
        <v>8.3000000000000001E-3</v>
      </c>
      <c r="M81" s="67">
        <v>1.1000000000000001E-3</v>
      </c>
    </row>
    <row r="82" spans="1:13">
      <c r="A82" t="s">
        <v>2942</v>
      </c>
      <c r="B82" t="s">
        <v>2943</v>
      </c>
      <c r="C82" t="s">
        <v>368</v>
      </c>
      <c r="D82" t="s">
        <v>2644</v>
      </c>
      <c r="E82" t="s">
        <v>2807</v>
      </c>
      <c r="F82" t="s">
        <v>105</v>
      </c>
      <c r="G82" s="66">
        <v>527700</v>
      </c>
      <c r="H82" s="66">
        <v>8066</v>
      </c>
      <c r="I82" s="66">
        <v>0</v>
      </c>
      <c r="J82" s="66">
        <v>137440.066578</v>
      </c>
      <c r="K82" s="67">
        <v>1E-4</v>
      </c>
      <c r="L82" s="67">
        <v>4.4600000000000001E-2</v>
      </c>
      <c r="M82" s="67">
        <v>5.8999999999999999E-3</v>
      </c>
    </row>
    <row r="83" spans="1:13">
      <c r="A83" t="s">
        <v>2944</v>
      </c>
      <c r="B83" t="s">
        <v>2945</v>
      </c>
      <c r="C83" t="s">
        <v>368</v>
      </c>
      <c r="D83" t="s">
        <v>2644</v>
      </c>
      <c r="E83" t="s">
        <v>2807</v>
      </c>
      <c r="F83" t="s">
        <v>105</v>
      </c>
      <c r="G83" s="66">
        <v>40591</v>
      </c>
      <c r="H83" s="66">
        <v>44587</v>
      </c>
      <c r="I83" s="66">
        <v>0</v>
      </c>
      <c r="J83" s="66">
        <v>58439.440309930003</v>
      </c>
      <c r="K83" s="67">
        <v>0</v>
      </c>
      <c r="L83" s="67">
        <v>1.9E-2</v>
      </c>
      <c r="M83" s="67">
        <v>2.5000000000000001E-3</v>
      </c>
    </row>
    <row r="84" spans="1:13">
      <c r="A84" t="s">
        <v>2946</v>
      </c>
      <c r="B84" t="s">
        <v>2947</v>
      </c>
      <c r="C84" t="s">
        <v>2528</v>
      </c>
      <c r="D84" t="s">
        <v>2948</v>
      </c>
      <c r="E84" t="s">
        <v>2807</v>
      </c>
      <c r="F84" t="s">
        <v>105</v>
      </c>
      <c r="G84" s="66">
        <v>189339</v>
      </c>
      <c r="H84" s="66">
        <v>4872</v>
      </c>
      <c r="I84" s="66">
        <v>0</v>
      </c>
      <c r="J84" s="66">
        <v>29786.220742320002</v>
      </c>
      <c r="K84" s="67">
        <v>0</v>
      </c>
      <c r="L84" s="67">
        <v>9.7000000000000003E-3</v>
      </c>
      <c r="M84" s="67">
        <v>1.2999999999999999E-3</v>
      </c>
    </row>
    <row r="85" spans="1:13">
      <c r="A85" t="s">
        <v>2949</v>
      </c>
      <c r="B85" t="s">
        <v>2950</v>
      </c>
      <c r="C85" t="s">
        <v>122</v>
      </c>
      <c r="D85" t="s">
        <v>2951</v>
      </c>
      <c r="E85" t="s">
        <v>2807</v>
      </c>
      <c r="F85" t="s">
        <v>105</v>
      </c>
      <c r="G85" s="66">
        <v>331703</v>
      </c>
      <c r="H85" s="66">
        <v>2541</v>
      </c>
      <c r="I85" s="66">
        <v>0</v>
      </c>
      <c r="J85" s="66">
        <v>27215.862959670001</v>
      </c>
      <c r="K85" s="67">
        <v>1E-4</v>
      </c>
      <c r="L85" s="67">
        <v>8.8000000000000005E-3</v>
      </c>
      <c r="M85" s="67">
        <v>1.1999999999999999E-3</v>
      </c>
    </row>
    <row r="86" spans="1:13">
      <c r="A86" t="s">
        <v>2952</v>
      </c>
      <c r="B86" t="s">
        <v>2953</v>
      </c>
      <c r="C86" t="s">
        <v>2528</v>
      </c>
      <c r="D86" t="s">
        <v>2951</v>
      </c>
      <c r="E86" t="s">
        <v>2807</v>
      </c>
      <c r="F86" t="s">
        <v>105</v>
      </c>
      <c r="G86" s="66">
        <v>208452</v>
      </c>
      <c r="H86" s="66">
        <v>2928</v>
      </c>
      <c r="I86" s="66">
        <v>0</v>
      </c>
      <c r="J86" s="66">
        <v>19708.11935424</v>
      </c>
      <c r="K86" s="67">
        <v>2.0000000000000001E-4</v>
      </c>
      <c r="L86" s="67">
        <v>6.4000000000000003E-3</v>
      </c>
      <c r="M86" s="67">
        <v>8.0000000000000004E-4</v>
      </c>
    </row>
    <row r="87" spans="1:13">
      <c r="A87" t="s">
        <v>2954</v>
      </c>
      <c r="B87" t="s">
        <v>2955</v>
      </c>
      <c r="C87" t="s">
        <v>2528</v>
      </c>
      <c r="D87" t="s">
        <v>2951</v>
      </c>
      <c r="E87" t="s">
        <v>2807</v>
      </c>
      <c r="F87" t="s">
        <v>105</v>
      </c>
      <c r="G87" s="66">
        <v>321874</v>
      </c>
      <c r="H87" s="66">
        <v>1772</v>
      </c>
      <c r="I87" s="66">
        <v>0</v>
      </c>
      <c r="J87" s="66">
        <v>18416.94790712</v>
      </c>
      <c r="K87" s="67">
        <v>5.0000000000000001E-4</v>
      </c>
      <c r="L87" s="67">
        <v>6.0000000000000001E-3</v>
      </c>
      <c r="M87" s="67">
        <v>8.0000000000000004E-4</v>
      </c>
    </row>
    <row r="88" spans="1:13">
      <c r="A88" t="s">
        <v>2956</v>
      </c>
      <c r="B88" t="s">
        <v>2957</v>
      </c>
      <c r="C88" t="s">
        <v>368</v>
      </c>
      <c r="D88" t="s">
        <v>2958</v>
      </c>
      <c r="E88" t="s">
        <v>2807</v>
      </c>
      <c r="F88" t="s">
        <v>105</v>
      </c>
      <c r="G88" s="66">
        <v>121013</v>
      </c>
      <c r="H88" s="66">
        <v>14982</v>
      </c>
      <c r="I88" s="66">
        <v>0</v>
      </c>
      <c r="J88" s="66">
        <v>58542.311374140001</v>
      </c>
      <c r="K88" s="67">
        <v>0</v>
      </c>
      <c r="L88" s="67">
        <v>1.9E-2</v>
      </c>
      <c r="M88" s="67">
        <v>2.5000000000000001E-3</v>
      </c>
    </row>
    <row r="89" spans="1:13">
      <c r="A89" t="s">
        <v>2959</v>
      </c>
      <c r="B89" t="s">
        <v>2960</v>
      </c>
      <c r="C89" t="s">
        <v>1784</v>
      </c>
      <c r="D89" t="s">
        <v>2961</v>
      </c>
      <c r="E89" t="s">
        <v>2807</v>
      </c>
      <c r="F89" t="s">
        <v>105</v>
      </c>
      <c r="G89" s="66">
        <v>1208503.82</v>
      </c>
      <c r="H89" s="66">
        <v>1587</v>
      </c>
      <c r="I89" s="66">
        <v>0</v>
      </c>
      <c r="J89" s="66">
        <v>61928.847707958601</v>
      </c>
      <c r="K89" s="67">
        <v>8.0000000000000004E-4</v>
      </c>
      <c r="L89" s="67">
        <v>2.01E-2</v>
      </c>
      <c r="M89" s="67">
        <v>2.5999999999999999E-3</v>
      </c>
    </row>
    <row r="90" spans="1:13">
      <c r="A90" t="s">
        <v>2962</v>
      </c>
      <c r="B90" t="s">
        <v>2963</v>
      </c>
      <c r="C90" t="s">
        <v>368</v>
      </c>
      <c r="D90" t="s">
        <v>2961</v>
      </c>
      <c r="E90" t="s">
        <v>2807</v>
      </c>
      <c r="F90" t="s">
        <v>105</v>
      </c>
      <c r="G90" s="66">
        <v>6043</v>
      </c>
      <c r="H90" s="66">
        <v>6578</v>
      </c>
      <c r="I90" s="66">
        <v>0</v>
      </c>
      <c r="J90" s="66">
        <v>1283.5550756600001</v>
      </c>
      <c r="K90" s="67">
        <v>0</v>
      </c>
      <c r="L90" s="67">
        <v>4.0000000000000002E-4</v>
      </c>
      <c r="M90" s="67">
        <v>1E-4</v>
      </c>
    </row>
    <row r="91" spans="1:13">
      <c r="A91" t="s">
        <v>2964</v>
      </c>
      <c r="B91" t="s">
        <v>2965</v>
      </c>
      <c r="C91" t="s">
        <v>2528</v>
      </c>
      <c r="D91" t="s">
        <v>2961</v>
      </c>
      <c r="E91" t="s">
        <v>2807</v>
      </c>
      <c r="F91" t="s">
        <v>105</v>
      </c>
      <c r="G91" s="66">
        <v>109501</v>
      </c>
      <c r="H91" s="66">
        <v>35796</v>
      </c>
      <c r="I91" s="66">
        <v>119.06104999999999</v>
      </c>
      <c r="J91" s="66">
        <v>126686.10288284</v>
      </c>
      <c r="K91" s="67">
        <v>0</v>
      </c>
      <c r="L91" s="67">
        <v>4.1099999999999998E-2</v>
      </c>
      <c r="M91" s="67">
        <v>5.4000000000000003E-3</v>
      </c>
    </row>
    <row r="92" spans="1:13">
      <c r="A92" t="s">
        <v>2966</v>
      </c>
      <c r="B92" t="s">
        <v>2967</v>
      </c>
      <c r="C92" t="s">
        <v>122</v>
      </c>
      <c r="D92" t="s">
        <v>2929</v>
      </c>
      <c r="E92" t="s">
        <v>2807</v>
      </c>
      <c r="F92" t="s">
        <v>105</v>
      </c>
      <c r="G92" s="66">
        <v>601986</v>
      </c>
      <c r="H92" s="66">
        <v>3893</v>
      </c>
      <c r="I92" s="66">
        <v>0</v>
      </c>
      <c r="J92" s="66">
        <v>75672.632070420004</v>
      </c>
      <c r="K92" s="67">
        <v>1E-4</v>
      </c>
      <c r="L92" s="67">
        <v>2.4500000000000001E-2</v>
      </c>
      <c r="M92" s="67">
        <v>3.2000000000000002E-3</v>
      </c>
    </row>
    <row r="93" spans="1:13">
      <c r="A93" t="s">
        <v>2968</v>
      </c>
      <c r="B93" t="s">
        <v>2969</v>
      </c>
      <c r="C93" t="s">
        <v>122</v>
      </c>
      <c r="D93" t="s">
        <v>2929</v>
      </c>
      <c r="E93" t="s">
        <v>2807</v>
      </c>
      <c r="F93" t="s">
        <v>105</v>
      </c>
      <c r="G93" s="66">
        <v>276587</v>
      </c>
      <c r="H93" s="66">
        <v>3596</v>
      </c>
      <c r="I93" s="66">
        <v>0</v>
      </c>
      <c r="J93" s="66">
        <v>32115.85525108</v>
      </c>
      <c r="K93" s="67">
        <v>0</v>
      </c>
      <c r="L93" s="67">
        <v>1.04E-2</v>
      </c>
      <c r="M93" s="67">
        <v>1.4E-3</v>
      </c>
    </row>
    <row r="94" spans="1:13">
      <c r="A94" t="s">
        <v>2970</v>
      </c>
      <c r="B94" t="s">
        <v>2971</v>
      </c>
      <c r="C94" t="s">
        <v>1754</v>
      </c>
      <c r="D94" t="s">
        <v>2929</v>
      </c>
      <c r="E94" t="s">
        <v>2807</v>
      </c>
      <c r="F94" t="s">
        <v>109</v>
      </c>
      <c r="G94" s="66">
        <v>539496</v>
      </c>
      <c r="H94" s="66">
        <v>980.3</v>
      </c>
      <c r="I94" s="66">
        <v>0</v>
      </c>
      <c r="J94" s="66">
        <v>19758.505819967999</v>
      </c>
      <c r="K94" s="67">
        <v>2.9999999999999997E-4</v>
      </c>
      <c r="L94" s="67">
        <v>6.4000000000000003E-3</v>
      </c>
      <c r="M94" s="67">
        <v>8.0000000000000004E-4</v>
      </c>
    </row>
    <row r="95" spans="1:13">
      <c r="A95" t="s">
        <v>2972</v>
      </c>
      <c r="B95" t="s">
        <v>2973</v>
      </c>
      <c r="C95" t="s">
        <v>2627</v>
      </c>
      <c r="D95" t="s">
        <v>2929</v>
      </c>
      <c r="E95" t="s">
        <v>2807</v>
      </c>
      <c r="F95" t="s">
        <v>105</v>
      </c>
      <c r="G95" s="66">
        <v>435257</v>
      </c>
      <c r="H95" s="66">
        <v>1005.5</v>
      </c>
      <c r="I95" s="66">
        <v>0</v>
      </c>
      <c r="J95" s="66">
        <v>14131.747996915001</v>
      </c>
      <c r="K95" s="67">
        <v>2.0000000000000001E-4</v>
      </c>
      <c r="L95" s="67">
        <v>4.5999999999999999E-3</v>
      </c>
      <c r="M95" s="67">
        <v>5.9999999999999995E-4</v>
      </c>
    </row>
    <row r="96" spans="1:13">
      <c r="A96" t="s">
        <v>2974</v>
      </c>
      <c r="B96" t="s">
        <v>2975</v>
      </c>
      <c r="C96" t="s">
        <v>122</v>
      </c>
      <c r="D96" t="s">
        <v>2929</v>
      </c>
      <c r="E96" t="s">
        <v>2807</v>
      </c>
      <c r="F96" t="s">
        <v>109</v>
      </c>
      <c r="G96" s="66">
        <v>1908</v>
      </c>
      <c r="H96" s="66">
        <v>28825</v>
      </c>
      <c r="I96" s="66">
        <v>0</v>
      </c>
      <c r="J96" s="66">
        <v>2054.7290159999998</v>
      </c>
      <c r="K96" s="67">
        <v>0</v>
      </c>
      <c r="L96" s="67">
        <v>6.9999999999999999E-4</v>
      </c>
      <c r="M96" s="67">
        <v>1E-4</v>
      </c>
    </row>
    <row r="97" spans="1:13">
      <c r="A97" t="s">
        <v>2976</v>
      </c>
      <c r="B97" t="s">
        <v>2977</v>
      </c>
      <c r="C97" t="s">
        <v>122</v>
      </c>
      <c r="D97" t="s">
        <v>2929</v>
      </c>
      <c r="E97" t="s">
        <v>2807</v>
      </c>
      <c r="F97" t="s">
        <v>105</v>
      </c>
      <c r="G97" s="66">
        <v>237197</v>
      </c>
      <c r="H97" s="66">
        <v>2277</v>
      </c>
      <c r="I97" s="66">
        <v>0</v>
      </c>
      <c r="J97" s="66">
        <v>17439.75050301</v>
      </c>
      <c r="K97" s="67">
        <v>4.0000000000000002E-4</v>
      </c>
      <c r="L97" s="67">
        <v>5.7000000000000002E-3</v>
      </c>
      <c r="M97" s="67">
        <v>6.9999999999999999E-4</v>
      </c>
    </row>
    <row r="98" spans="1:13">
      <c r="A98" t="s">
        <v>2978</v>
      </c>
      <c r="B98" t="s">
        <v>2979</v>
      </c>
      <c r="C98" t="s">
        <v>368</v>
      </c>
      <c r="D98" t="s">
        <v>2929</v>
      </c>
      <c r="E98" t="s">
        <v>2807</v>
      </c>
      <c r="F98" t="s">
        <v>105</v>
      </c>
      <c r="G98" s="66">
        <v>2158</v>
      </c>
      <c r="H98" s="66">
        <v>43082</v>
      </c>
      <c r="I98" s="66">
        <v>0</v>
      </c>
      <c r="J98" s="66">
        <v>3002.0321692399998</v>
      </c>
      <c r="K98" s="67">
        <v>0</v>
      </c>
      <c r="L98" s="67">
        <v>1E-3</v>
      </c>
      <c r="M98" s="67">
        <v>1E-4</v>
      </c>
    </row>
    <row r="99" spans="1:13">
      <c r="A99" t="s">
        <v>2980</v>
      </c>
      <c r="B99" t="s">
        <v>2981</v>
      </c>
      <c r="C99" t="s">
        <v>368</v>
      </c>
      <c r="D99" t="s">
        <v>2982</v>
      </c>
      <c r="E99" t="s">
        <v>2807</v>
      </c>
      <c r="F99" t="s">
        <v>105</v>
      </c>
      <c r="G99" s="66">
        <v>843780</v>
      </c>
      <c r="H99" s="66">
        <v>2363</v>
      </c>
      <c r="I99" s="66">
        <v>0</v>
      </c>
      <c r="J99" s="66">
        <v>64381.485600599997</v>
      </c>
      <c r="K99" s="67">
        <v>2.0000000000000001E-4</v>
      </c>
      <c r="L99" s="67">
        <v>2.0899999999999998E-2</v>
      </c>
      <c r="M99" s="67">
        <v>2.7000000000000001E-3</v>
      </c>
    </row>
    <row r="100" spans="1:13">
      <c r="A100" t="s">
        <v>2983</v>
      </c>
      <c r="B100" t="s">
        <v>2984</v>
      </c>
      <c r="C100" t="s">
        <v>368</v>
      </c>
      <c r="D100" t="s">
        <v>2985</v>
      </c>
      <c r="E100" t="s">
        <v>2807</v>
      </c>
      <c r="F100" t="s">
        <v>105</v>
      </c>
      <c r="G100" s="66">
        <v>1372024</v>
      </c>
      <c r="H100" s="66">
        <v>4732</v>
      </c>
      <c r="I100" s="66">
        <v>0</v>
      </c>
      <c r="J100" s="66">
        <v>209640.16327071999</v>
      </c>
      <c r="K100" s="67">
        <v>2.0000000000000001E-4</v>
      </c>
      <c r="L100" s="67">
        <v>6.8000000000000005E-2</v>
      </c>
      <c r="M100" s="67">
        <v>8.8999999999999999E-3</v>
      </c>
    </row>
    <row r="101" spans="1:13">
      <c r="A101" t="s">
        <v>2986</v>
      </c>
      <c r="B101" t="s">
        <v>2987</v>
      </c>
      <c r="C101" t="s">
        <v>2627</v>
      </c>
      <c r="D101" t="s">
        <v>2988</v>
      </c>
      <c r="E101" t="s">
        <v>2807</v>
      </c>
      <c r="F101" t="s">
        <v>105</v>
      </c>
      <c r="G101" s="66">
        <v>46627</v>
      </c>
      <c r="H101" s="66">
        <v>5539.5</v>
      </c>
      <c r="I101" s="66">
        <v>0</v>
      </c>
      <c r="J101" s="66">
        <v>8340.1927052850006</v>
      </c>
      <c r="K101" s="67">
        <v>1E-4</v>
      </c>
      <c r="L101" s="67">
        <v>2.7000000000000001E-3</v>
      </c>
      <c r="M101" s="67">
        <v>4.0000000000000002E-4</v>
      </c>
    </row>
    <row r="102" spans="1:13">
      <c r="A102" t="s">
        <v>2989</v>
      </c>
      <c r="B102" t="s">
        <v>2990</v>
      </c>
      <c r="C102" t="s">
        <v>122</v>
      </c>
      <c r="D102" t="s">
        <v>2988</v>
      </c>
      <c r="E102" t="s">
        <v>2807</v>
      </c>
      <c r="F102" t="s">
        <v>109</v>
      </c>
      <c r="G102" s="66">
        <v>54102</v>
      </c>
      <c r="H102" s="66">
        <v>19466</v>
      </c>
      <c r="I102" s="66">
        <v>0</v>
      </c>
      <c r="J102" s="66">
        <v>39345.666515520003</v>
      </c>
      <c r="K102" s="67">
        <v>0</v>
      </c>
      <c r="L102" s="67">
        <v>1.2800000000000001E-2</v>
      </c>
      <c r="M102" s="67">
        <v>1.6999999999999999E-3</v>
      </c>
    </row>
    <row r="103" spans="1:13">
      <c r="A103" t="s">
        <v>2991</v>
      </c>
      <c r="B103" t="s">
        <v>2992</v>
      </c>
      <c r="C103" t="s">
        <v>368</v>
      </c>
      <c r="D103" t="s">
        <v>2935</v>
      </c>
      <c r="E103" t="s">
        <v>2807</v>
      </c>
      <c r="F103" t="s">
        <v>105</v>
      </c>
      <c r="G103" s="66">
        <v>94050</v>
      </c>
      <c r="H103" s="66">
        <v>12730</v>
      </c>
      <c r="I103" s="66">
        <v>0</v>
      </c>
      <c r="J103" s="66">
        <v>38659.412385000003</v>
      </c>
      <c r="K103" s="67">
        <v>0</v>
      </c>
      <c r="L103" s="67">
        <v>1.2500000000000001E-2</v>
      </c>
      <c r="M103" s="67">
        <v>1.6000000000000001E-3</v>
      </c>
    </row>
    <row r="104" spans="1:13">
      <c r="A104" t="s">
        <v>2993</v>
      </c>
      <c r="B104" t="s">
        <v>2994</v>
      </c>
      <c r="C104" t="s">
        <v>368</v>
      </c>
      <c r="D104" t="s">
        <v>2935</v>
      </c>
      <c r="E104" t="s">
        <v>2807</v>
      </c>
      <c r="F104" t="s">
        <v>105</v>
      </c>
      <c r="G104" s="66">
        <v>27021</v>
      </c>
      <c r="H104" s="66">
        <v>4445</v>
      </c>
      <c r="I104" s="66">
        <v>0</v>
      </c>
      <c r="J104" s="66">
        <v>3878.2984600499999</v>
      </c>
      <c r="K104" s="67">
        <v>0</v>
      </c>
      <c r="L104" s="67">
        <v>1.2999999999999999E-3</v>
      </c>
      <c r="M104" s="67">
        <v>2.0000000000000001E-4</v>
      </c>
    </row>
    <row r="105" spans="1:13">
      <c r="A105" t="s">
        <v>2995</v>
      </c>
      <c r="B105" t="s">
        <v>2996</v>
      </c>
      <c r="C105" t="s">
        <v>368</v>
      </c>
      <c r="D105" t="s">
        <v>2935</v>
      </c>
      <c r="E105" t="s">
        <v>2807</v>
      </c>
      <c r="F105" t="s">
        <v>105</v>
      </c>
      <c r="G105" s="66">
        <v>231091</v>
      </c>
      <c r="H105" s="66">
        <v>42914</v>
      </c>
      <c r="I105" s="66">
        <v>715.51968999999997</v>
      </c>
      <c r="J105" s="66">
        <v>320936.71461845998</v>
      </c>
      <c r="K105" s="67">
        <v>0</v>
      </c>
      <c r="L105" s="67">
        <v>0.1041</v>
      </c>
      <c r="M105" s="67">
        <v>1.37E-2</v>
      </c>
    </row>
    <row r="106" spans="1:13">
      <c r="A106" t="s">
        <v>2997</v>
      </c>
      <c r="B106" t="s">
        <v>2998</v>
      </c>
      <c r="C106" t="s">
        <v>368</v>
      </c>
      <c r="D106" t="s">
        <v>2935</v>
      </c>
      <c r="E106" t="s">
        <v>2807</v>
      </c>
      <c r="F106" t="s">
        <v>105</v>
      </c>
      <c r="G106" s="66">
        <v>22929</v>
      </c>
      <c r="H106" s="66">
        <v>5209</v>
      </c>
      <c r="I106" s="66">
        <v>0</v>
      </c>
      <c r="J106" s="66">
        <v>3856.6259286899999</v>
      </c>
      <c r="K106" s="67">
        <v>0</v>
      </c>
      <c r="L106" s="67">
        <v>1.2999999999999999E-3</v>
      </c>
      <c r="M106" s="67">
        <v>2.0000000000000001E-4</v>
      </c>
    </row>
    <row r="107" spans="1:13">
      <c r="A107" t="s">
        <v>2999</v>
      </c>
      <c r="B107" t="s">
        <v>3000</v>
      </c>
      <c r="C107" t="s">
        <v>368</v>
      </c>
      <c r="D107" t="s">
        <v>2935</v>
      </c>
      <c r="E107" t="s">
        <v>2807</v>
      </c>
      <c r="F107" t="s">
        <v>105</v>
      </c>
      <c r="G107" s="66">
        <v>1136578</v>
      </c>
      <c r="H107" s="66">
        <v>3753</v>
      </c>
      <c r="I107" s="66">
        <v>0</v>
      </c>
      <c r="J107" s="66">
        <v>137735.48888585999</v>
      </c>
      <c r="K107" s="67">
        <v>0</v>
      </c>
      <c r="L107" s="67">
        <v>4.4699999999999997E-2</v>
      </c>
      <c r="M107" s="67">
        <v>5.8999999999999999E-3</v>
      </c>
    </row>
    <row r="108" spans="1:13">
      <c r="A108" t="s">
        <v>3001</v>
      </c>
      <c r="B108" t="s">
        <v>3002</v>
      </c>
      <c r="C108" t="s">
        <v>368</v>
      </c>
      <c r="D108" t="s">
        <v>2935</v>
      </c>
      <c r="E108" t="s">
        <v>2807</v>
      </c>
      <c r="F108" t="s">
        <v>105</v>
      </c>
      <c r="G108" s="66">
        <v>69739</v>
      </c>
      <c r="H108" s="66">
        <v>9784</v>
      </c>
      <c r="I108" s="66">
        <v>0</v>
      </c>
      <c r="J108" s="66">
        <v>22032.31868104</v>
      </c>
      <c r="K108" s="67">
        <v>0</v>
      </c>
      <c r="L108" s="67">
        <v>7.1000000000000004E-3</v>
      </c>
      <c r="M108" s="67">
        <v>8.9999999999999998E-4</v>
      </c>
    </row>
    <row r="109" spans="1:13">
      <c r="A109" t="s">
        <v>3003</v>
      </c>
      <c r="B109" t="s">
        <v>3004</v>
      </c>
      <c r="C109" t="s">
        <v>368</v>
      </c>
      <c r="D109" t="s">
        <v>2935</v>
      </c>
      <c r="E109" t="s">
        <v>2807</v>
      </c>
      <c r="F109" t="s">
        <v>105</v>
      </c>
      <c r="G109" s="66">
        <v>42407</v>
      </c>
      <c r="H109" s="66">
        <v>6884</v>
      </c>
      <c r="I109" s="66">
        <v>0</v>
      </c>
      <c r="J109" s="66">
        <v>9426.4128545200001</v>
      </c>
      <c r="K109" s="67">
        <v>0</v>
      </c>
      <c r="L109" s="67">
        <v>3.0999999999999999E-3</v>
      </c>
      <c r="M109" s="67">
        <v>4.0000000000000002E-4</v>
      </c>
    </row>
    <row r="110" spans="1:13">
      <c r="A110" t="s">
        <v>3005</v>
      </c>
      <c r="B110" t="s">
        <v>3006</v>
      </c>
      <c r="C110" t="s">
        <v>368</v>
      </c>
      <c r="D110" t="s">
        <v>3007</v>
      </c>
      <c r="E110" t="s">
        <v>2807</v>
      </c>
      <c r="F110" t="s">
        <v>105</v>
      </c>
      <c r="G110" s="66">
        <v>25147</v>
      </c>
      <c r="H110" s="66">
        <v>40129</v>
      </c>
      <c r="I110" s="66">
        <v>80.117689679999998</v>
      </c>
      <c r="J110" s="66">
        <v>32664.73045495</v>
      </c>
      <c r="K110" s="67">
        <v>0</v>
      </c>
      <c r="L110" s="67">
        <v>1.06E-2</v>
      </c>
      <c r="M110" s="67">
        <v>1.4E-3</v>
      </c>
    </row>
    <row r="111" spans="1:13">
      <c r="A111" t="s">
        <v>3008</v>
      </c>
      <c r="B111" t="s">
        <v>3009</v>
      </c>
      <c r="C111" t="s">
        <v>368</v>
      </c>
      <c r="D111" t="s">
        <v>3010</v>
      </c>
      <c r="E111" t="s">
        <v>2807</v>
      </c>
      <c r="F111" t="s">
        <v>105</v>
      </c>
      <c r="G111" s="66">
        <v>212201</v>
      </c>
      <c r="H111" s="66">
        <v>3740</v>
      </c>
      <c r="I111" s="66">
        <v>0</v>
      </c>
      <c r="J111" s="66">
        <v>25626.3688846</v>
      </c>
      <c r="K111" s="67">
        <v>2.0000000000000001E-4</v>
      </c>
      <c r="L111" s="67">
        <v>8.3000000000000001E-3</v>
      </c>
      <c r="M111" s="67">
        <v>1.1000000000000001E-3</v>
      </c>
    </row>
    <row r="112" spans="1:13">
      <c r="A112" t="s">
        <v>3011</v>
      </c>
      <c r="B112" t="s">
        <v>3012</v>
      </c>
      <c r="C112" t="s">
        <v>2627</v>
      </c>
      <c r="D112" t="s">
        <v>3013</v>
      </c>
      <c r="E112" t="s">
        <v>2807</v>
      </c>
      <c r="F112" t="s">
        <v>105</v>
      </c>
      <c r="G112" s="66">
        <v>1127165</v>
      </c>
      <c r="H112" s="66">
        <v>1844.25</v>
      </c>
      <c r="I112" s="66">
        <v>0</v>
      </c>
      <c r="J112" s="66">
        <v>67123.614114862503</v>
      </c>
      <c r="K112" s="67">
        <v>6.9999999999999999E-4</v>
      </c>
      <c r="L112" s="67">
        <v>2.18E-2</v>
      </c>
      <c r="M112" s="67">
        <v>2.8999999999999998E-3</v>
      </c>
    </row>
    <row r="113" spans="1:13">
      <c r="A113" s="68" t="s">
        <v>3014</v>
      </c>
      <c r="C113" s="14"/>
      <c r="D113" s="14"/>
      <c r="E113" s="14"/>
      <c r="F113" s="14"/>
      <c r="G113" s="70">
        <v>4189</v>
      </c>
      <c r="I113" s="70">
        <v>0</v>
      </c>
      <c r="J113" s="70">
        <v>1183.4143246900001</v>
      </c>
      <c r="L113" s="69">
        <v>4.0000000000000002E-4</v>
      </c>
      <c r="M113" s="69">
        <v>1E-4</v>
      </c>
    </row>
    <row r="114" spans="1:13">
      <c r="A114" t="s">
        <v>3015</v>
      </c>
      <c r="B114" t="s">
        <v>3016</v>
      </c>
      <c r="C114" t="s">
        <v>368</v>
      </c>
      <c r="D114" t="s">
        <v>2644</v>
      </c>
      <c r="E114" t="s">
        <v>2899</v>
      </c>
      <c r="F114" t="s">
        <v>105</v>
      </c>
      <c r="G114" s="66">
        <v>4189</v>
      </c>
      <c r="H114" s="66">
        <v>8749</v>
      </c>
      <c r="I114" s="66">
        <v>0</v>
      </c>
      <c r="J114" s="66">
        <v>1183.4143246900001</v>
      </c>
      <c r="K114" s="67">
        <v>0</v>
      </c>
      <c r="L114" s="67">
        <v>4.0000000000000002E-4</v>
      </c>
      <c r="M114" s="67">
        <v>1E-4</v>
      </c>
    </row>
    <row r="115" spans="1:13">
      <c r="A115" s="68" t="s">
        <v>1642</v>
      </c>
      <c r="C115" s="14"/>
      <c r="D115" s="14"/>
      <c r="E115" s="14"/>
      <c r="F115" s="14"/>
      <c r="G115" s="70">
        <v>1428500</v>
      </c>
      <c r="I115" s="70">
        <v>0</v>
      </c>
      <c r="J115" s="70">
        <v>167668.973275</v>
      </c>
      <c r="L115" s="69">
        <v>5.4399999999999997E-2</v>
      </c>
      <c r="M115" s="69">
        <v>7.1999999999999998E-3</v>
      </c>
    </row>
    <row r="116" spans="1:13">
      <c r="A116" t="s">
        <v>3017</v>
      </c>
      <c r="B116" t="s">
        <v>3018</v>
      </c>
      <c r="C116" t="s">
        <v>2627</v>
      </c>
      <c r="D116" t="s">
        <v>3010</v>
      </c>
      <c r="E116" t="s">
        <v>2807</v>
      </c>
      <c r="F116" t="s">
        <v>105</v>
      </c>
      <c r="G116" s="66">
        <v>1428500</v>
      </c>
      <c r="H116" s="66">
        <v>3635</v>
      </c>
      <c r="I116" s="66">
        <v>0</v>
      </c>
      <c r="J116" s="66">
        <v>167668.973275</v>
      </c>
      <c r="K116" s="67">
        <v>2.0999999999999999E-3</v>
      </c>
      <c r="L116" s="67">
        <v>5.4399999999999997E-2</v>
      </c>
      <c r="M116" s="67">
        <v>7.1999999999999998E-3</v>
      </c>
    </row>
    <row r="117" spans="1:13">
      <c r="A117" s="68" t="s">
        <v>2925</v>
      </c>
      <c r="C117" s="14"/>
      <c r="D117" s="14"/>
      <c r="E117" s="14"/>
      <c r="F117" s="14"/>
      <c r="G117" s="70">
        <v>0</v>
      </c>
      <c r="I117" s="70">
        <v>0</v>
      </c>
      <c r="J117" s="70">
        <v>0</v>
      </c>
      <c r="L117" s="69">
        <v>0</v>
      </c>
      <c r="M117" s="69">
        <v>0</v>
      </c>
    </row>
    <row r="118" spans="1:13">
      <c r="A118" t="s">
        <v>253</v>
      </c>
      <c r="B118" t="s">
        <v>253</v>
      </c>
      <c r="C118" s="14"/>
      <c r="D118" s="14"/>
      <c r="E118" t="s">
        <v>253</v>
      </c>
      <c r="F118" t="s">
        <v>253</v>
      </c>
      <c r="G118" s="66">
        <v>0</v>
      </c>
      <c r="H118" s="66">
        <v>0</v>
      </c>
      <c r="J118" s="66">
        <v>0</v>
      </c>
      <c r="K118" s="67">
        <v>0</v>
      </c>
      <c r="L118" s="67">
        <v>0</v>
      </c>
      <c r="M118" s="67">
        <v>0</v>
      </c>
    </row>
    <row r="119" spans="1:13">
      <c r="A119" s="75" t="s">
        <v>259</v>
      </c>
      <c r="C119" s="14"/>
      <c r="D119" s="14"/>
      <c r="E119" s="14"/>
      <c r="F119" s="14"/>
    </row>
    <row r="120" spans="1:13">
      <c r="A120" s="75" t="s">
        <v>392</v>
      </c>
      <c r="C120" s="14"/>
      <c r="D120" s="14"/>
      <c r="E120" s="14"/>
      <c r="F120" s="14"/>
    </row>
    <row r="121" spans="1:13">
      <c r="A121" s="75" t="s">
        <v>393</v>
      </c>
      <c r="C121" s="14"/>
      <c r="D121" s="14"/>
      <c r="E121" s="14"/>
      <c r="F121" s="14"/>
    </row>
    <row r="122" spans="1:13">
      <c r="A122" s="75" t="s">
        <v>394</v>
      </c>
      <c r="C122" s="14"/>
      <c r="D122" s="14"/>
      <c r="E122" s="14"/>
      <c r="F122" s="14"/>
    </row>
    <row r="123" spans="1:13">
      <c r="A123" s="75" t="s">
        <v>395</v>
      </c>
      <c r="C123" s="14"/>
      <c r="D123" s="14"/>
      <c r="E123" s="14"/>
      <c r="F123" s="14"/>
    </row>
    <row r="124" spans="1:13" hidden="1">
      <c r="C124" s="14"/>
      <c r="D124" s="14"/>
      <c r="E124" s="14"/>
      <c r="F124" s="14"/>
    </row>
    <row r="125" spans="1:13" hidden="1">
      <c r="C125" s="14"/>
      <c r="D125" s="14"/>
      <c r="E125" s="14"/>
      <c r="F125" s="14"/>
    </row>
    <row r="126" spans="1:13" hidden="1">
      <c r="C126" s="14"/>
      <c r="D126" s="14"/>
      <c r="E126" s="14"/>
      <c r="F126" s="14"/>
    </row>
    <row r="127" spans="1:13" hidden="1">
      <c r="C127" s="14"/>
      <c r="D127" s="14"/>
      <c r="E127" s="14"/>
      <c r="F127" s="14"/>
    </row>
    <row r="128" spans="1:13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41.285156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4" ht="26.25" customHeight="1">
      <c r="A6" s="103" t="s">
        <v>92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L6" s="16"/>
    </row>
    <row r="7" spans="1:64" s="16" customFormat="1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52</v>
      </c>
      <c r="I7" s="42" t="s">
        <v>186</v>
      </c>
      <c r="J7" s="42" t="s">
        <v>187</v>
      </c>
      <c r="K7" s="42" t="s">
        <v>55</v>
      </c>
      <c r="L7" s="42" t="s">
        <v>72</v>
      </c>
      <c r="M7" s="42" t="s">
        <v>56</v>
      </c>
      <c r="N7" s="10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4">
        <v>143247399</v>
      </c>
      <c r="J10" s="7"/>
      <c r="K10" s="64">
        <v>707439.0074225273</v>
      </c>
      <c r="L10" s="7"/>
      <c r="M10" s="65">
        <v>1</v>
      </c>
      <c r="N10" s="65">
        <v>3.0200000000000001E-2</v>
      </c>
      <c r="O10" s="30"/>
      <c r="BF10" s="14"/>
      <c r="BG10" s="16"/>
      <c r="BH10" s="14"/>
      <c r="BL10" s="14"/>
    </row>
    <row r="11" spans="1:64">
      <c r="A11" s="68" t="s">
        <v>204</v>
      </c>
      <c r="B11" s="14"/>
      <c r="C11" s="14"/>
      <c r="D11" s="14"/>
      <c r="I11" s="70">
        <v>140371750.30000001</v>
      </c>
      <c r="K11" s="70">
        <v>193102.9134585</v>
      </c>
      <c r="M11" s="69">
        <v>0.27300000000000002</v>
      </c>
      <c r="N11" s="69">
        <v>8.2000000000000007E-3</v>
      </c>
    </row>
    <row r="12" spans="1:64">
      <c r="A12" s="68" t="s">
        <v>3019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t="s">
        <v>253</v>
      </c>
      <c r="B13" t="s">
        <v>253</v>
      </c>
      <c r="C13" s="14"/>
      <c r="D13" s="14"/>
      <c r="E13" t="s">
        <v>253</v>
      </c>
      <c r="F13" t="s">
        <v>253</v>
      </c>
      <c r="H13" t="s">
        <v>253</v>
      </c>
      <c r="I13" s="66">
        <v>0</v>
      </c>
      <c r="J13" s="66">
        <v>0</v>
      </c>
      <c r="K13" s="66">
        <v>0</v>
      </c>
      <c r="L13" s="67">
        <v>0</v>
      </c>
      <c r="M13" s="67">
        <v>0</v>
      </c>
      <c r="N13" s="67">
        <v>0</v>
      </c>
    </row>
    <row r="14" spans="1:64">
      <c r="A14" s="68" t="s">
        <v>3020</v>
      </c>
      <c r="B14" s="14"/>
      <c r="C14" s="14"/>
      <c r="D14" s="14"/>
      <c r="I14" s="70">
        <v>62986700</v>
      </c>
      <c r="K14" s="70">
        <v>83662.937730000005</v>
      </c>
      <c r="M14" s="69">
        <v>0.1183</v>
      </c>
      <c r="N14" s="69">
        <v>3.5999999999999999E-3</v>
      </c>
    </row>
    <row r="15" spans="1:64">
      <c r="A15" t="s">
        <v>3021</v>
      </c>
      <c r="B15" t="s">
        <v>3022</v>
      </c>
      <c r="C15" t="s">
        <v>99</v>
      </c>
      <c r="D15" t="s">
        <v>3023</v>
      </c>
      <c r="E15" t="s">
        <v>2899</v>
      </c>
      <c r="F15" t="s">
        <v>735</v>
      </c>
      <c r="G15" t="s">
        <v>210</v>
      </c>
      <c r="H15" t="s">
        <v>101</v>
      </c>
      <c r="I15" s="66">
        <v>28050000</v>
      </c>
      <c r="J15" s="66">
        <v>146.97999999999999</v>
      </c>
      <c r="K15" s="66">
        <v>41227.89</v>
      </c>
      <c r="L15" s="67">
        <v>0</v>
      </c>
      <c r="M15" s="67">
        <v>5.8299999999999998E-2</v>
      </c>
      <c r="N15" s="67">
        <v>1.8E-3</v>
      </c>
    </row>
    <row r="16" spans="1:64">
      <c r="A16" t="s">
        <v>3024</v>
      </c>
      <c r="B16" t="s">
        <v>3025</v>
      </c>
      <c r="C16" t="s">
        <v>99</v>
      </c>
      <c r="D16" t="s">
        <v>3023</v>
      </c>
      <c r="E16" t="s">
        <v>2899</v>
      </c>
      <c r="F16" t="s">
        <v>818</v>
      </c>
      <c r="G16" t="s">
        <v>210</v>
      </c>
      <c r="H16" t="s">
        <v>101</v>
      </c>
      <c r="I16" s="66">
        <v>27575000</v>
      </c>
      <c r="J16" s="66">
        <v>116.73</v>
      </c>
      <c r="K16" s="66">
        <v>32188.297500000001</v>
      </c>
      <c r="L16" s="67">
        <v>0</v>
      </c>
      <c r="M16" s="67">
        <v>4.5499999999999999E-2</v>
      </c>
      <c r="N16" s="67">
        <v>1.4E-3</v>
      </c>
    </row>
    <row r="17" spans="1:14">
      <c r="A17" t="s">
        <v>3026</v>
      </c>
      <c r="B17" t="s">
        <v>3027</v>
      </c>
      <c r="C17" t="s">
        <v>99</v>
      </c>
      <c r="D17" t="s">
        <v>2855</v>
      </c>
      <c r="E17" t="s">
        <v>2899</v>
      </c>
      <c r="F17" t="s">
        <v>849</v>
      </c>
      <c r="G17" t="s">
        <v>210</v>
      </c>
      <c r="H17" t="s">
        <v>101</v>
      </c>
      <c r="I17" s="66">
        <v>7361700</v>
      </c>
      <c r="J17" s="66">
        <v>139.19</v>
      </c>
      <c r="K17" s="66">
        <v>10246.75023</v>
      </c>
      <c r="L17" s="67">
        <v>0</v>
      </c>
      <c r="M17" s="67">
        <v>1.4500000000000001E-2</v>
      </c>
      <c r="N17" s="67">
        <v>4.0000000000000002E-4</v>
      </c>
    </row>
    <row r="18" spans="1:14">
      <c r="A18" s="68" t="s">
        <v>91</v>
      </c>
      <c r="B18" s="14"/>
      <c r="C18" s="14"/>
      <c r="D18" s="14"/>
      <c r="I18" s="70">
        <v>77385050.299999997</v>
      </c>
      <c r="K18" s="70">
        <v>109439.97572849999</v>
      </c>
      <c r="M18" s="69">
        <v>0.1547</v>
      </c>
      <c r="N18" s="69">
        <v>4.7000000000000002E-3</v>
      </c>
    </row>
    <row r="19" spans="1:14">
      <c r="A19" t="s">
        <v>3028</v>
      </c>
      <c r="B19" t="s">
        <v>3029</v>
      </c>
      <c r="C19" t="s">
        <v>99</v>
      </c>
      <c r="D19" t="s">
        <v>3030</v>
      </c>
      <c r="E19" t="s">
        <v>2807</v>
      </c>
      <c r="F19" t="s">
        <v>472</v>
      </c>
      <c r="G19" t="s">
        <v>210</v>
      </c>
      <c r="H19" t="s">
        <v>105</v>
      </c>
      <c r="I19" s="66">
        <v>18485450.300000001</v>
      </c>
      <c r="J19" s="66">
        <v>85.5</v>
      </c>
      <c r="K19" s="66">
        <v>15805.0600065</v>
      </c>
      <c r="L19" s="67">
        <v>4.7800000000000002E-2</v>
      </c>
      <c r="M19" s="67">
        <v>2.23E-2</v>
      </c>
      <c r="N19" s="67">
        <v>6.9999999999999999E-4</v>
      </c>
    </row>
    <row r="20" spans="1:14">
      <c r="A20" t="s">
        <v>3031</v>
      </c>
      <c r="B20" t="s">
        <v>3032</v>
      </c>
      <c r="C20" t="s">
        <v>99</v>
      </c>
      <c r="D20" t="s">
        <v>2855</v>
      </c>
      <c r="E20" t="s">
        <v>2807</v>
      </c>
      <c r="F20" t="s">
        <v>788</v>
      </c>
      <c r="G20" t="s">
        <v>210</v>
      </c>
      <c r="H20" t="s">
        <v>101</v>
      </c>
      <c r="I20" s="66">
        <v>17818610</v>
      </c>
      <c r="J20" s="66">
        <v>166.6</v>
      </c>
      <c r="K20" s="66">
        <v>29685.804260000001</v>
      </c>
      <c r="L20" s="67">
        <v>0</v>
      </c>
      <c r="M20" s="67">
        <v>4.2000000000000003E-2</v>
      </c>
      <c r="N20" s="67">
        <v>1.2999999999999999E-3</v>
      </c>
    </row>
    <row r="21" spans="1:14">
      <c r="A21" t="s">
        <v>3033</v>
      </c>
      <c r="B21" t="s">
        <v>3034</v>
      </c>
      <c r="C21" t="s">
        <v>99</v>
      </c>
      <c r="D21" t="s">
        <v>2855</v>
      </c>
      <c r="E21" t="s">
        <v>2807</v>
      </c>
      <c r="F21" t="s">
        <v>3035</v>
      </c>
      <c r="G21" t="s">
        <v>210</v>
      </c>
      <c r="H21" t="s">
        <v>101</v>
      </c>
      <c r="I21" s="66">
        <v>9646990</v>
      </c>
      <c r="J21" s="66">
        <v>209.38</v>
      </c>
      <c r="K21" s="66">
        <v>20198.867662000001</v>
      </c>
      <c r="L21" s="67">
        <v>0</v>
      </c>
      <c r="M21" s="67">
        <v>2.86E-2</v>
      </c>
      <c r="N21" s="67">
        <v>8.9999999999999998E-4</v>
      </c>
    </row>
    <row r="22" spans="1:14">
      <c r="A22" t="s">
        <v>3036</v>
      </c>
      <c r="B22" t="s">
        <v>3037</v>
      </c>
      <c r="C22" t="s">
        <v>99</v>
      </c>
      <c r="D22" t="s">
        <v>2855</v>
      </c>
      <c r="E22" t="s">
        <v>2807</v>
      </c>
      <c r="F22" t="s">
        <v>253</v>
      </c>
      <c r="G22" t="s">
        <v>855</v>
      </c>
      <c r="H22" t="s">
        <v>101</v>
      </c>
      <c r="I22" s="66">
        <v>12118000</v>
      </c>
      <c r="J22" s="66">
        <v>152.27000000000001</v>
      </c>
      <c r="K22" s="66">
        <v>18452.078600000001</v>
      </c>
      <c r="L22" s="67">
        <v>0</v>
      </c>
      <c r="M22" s="67">
        <v>2.6100000000000002E-2</v>
      </c>
      <c r="N22" s="67">
        <v>8.0000000000000004E-4</v>
      </c>
    </row>
    <row r="23" spans="1:14">
      <c r="A23" t="s">
        <v>3038</v>
      </c>
      <c r="B23" t="s">
        <v>3039</v>
      </c>
      <c r="C23" t="s">
        <v>99</v>
      </c>
      <c r="D23" t="s">
        <v>2855</v>
      </c>
      <c r="E23" t="s">
        <v>2807</v>
      </c>
      <c r="F23" t="s">
        <v>253</v>
      </c>
      <c r="G23" t="s">
        <v>855</v>
      </c>
      <c r="H23" t="s">
        <v>101</v>
      </c>
      <c r="I23" s="66">
        <v>19316000</v>
      </c>
      <c r="J23" s="66">
        <v>130.97</v>
      </c>
      <c r="K23" s="66">
        <v>25298.165199999999</v>
      </c>
      <c r="L23" s="67">
        <v>0</v>
      </c>
      <c r="M23" s="67">
        <v>3.5799999999999998E-2</v>
      </c>
      <c r="N23" s="67">
        <v>1.1000000000000001E-3</v>
      </c>
    </row>
    <row r="24" spans="1:14">
      <c r="A24" s="68" t="s">
        <v>1642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253</v>
      </c>
      <c r="B25" t="s">
        <v>253</v>
      </c>
      <c r="C25" s="14"/>
      <c r="D25" s="14"/>
      <c r="E25" t="s">
        <v>253</v>
      </c>
      <c r="F25" t="s">
        <v>253</v>
      </c>
      <c r="H25" t="s">
        <v>253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257</v>
      </c>
      <c r="B26" s="14"/>
      <c r="C26" s="14"/>
      <c r="D26" s="14"/>
      <c r="I26" s="70">
        <v>2875648.7</v>
      </c>
      <c r="K26" s="70">
        <v>514336.0939640273</v>
      </c>
      <c r="M26" s="69">
        <v>0.72699999999999998</v>
      </c>
      <c r="N26" s="69">
        <v>2.1899999999999999E-2</v>
      </c>
    </row>
    <row r="27" spans="1:14">
      <c r="A27" s="68" t="s">
        <v>3019</v>
      </c>
      <c r="B27" s="14"/>
      <c r="C27" s="14"/>
      <c r="D27" s="14"/>
      <c r="I27" s="70">
        <v>0</v>
      </c>
      <c r="K27" s="70">
        <v>0</v>
      </c>
      <c r="M27" s="69">
        <v>0</v>
      </c>
      <c r="N27" s="69">
        <v>0</v>
      </c>
    </row>
    <row r="28" spans="1:14">
      <c r="A28" t="s">
        <v>253</v>
      </c>
      <c r="B28" t="s">
        <v>253</v>
      </c>
      <c r="C28" s="14"/>
      <c r="D28" s="14"/>
      <c r="E28" t="s">
        <v>253</v>
      </c>
      <c r="F28" t="s">
        <v>253</v>
      </c>
      <c r="H28" t="s">
        <v>253</v>
      </c>
      <c r="I28" s="66">
        <v>0</v>
      </c>
      <c r="J28" s="66">
        <v>0</v>
      </c>
      <c r="K28" s="66">
        <v>0</v>
      </c>
      <c r="L28" s="67">
        <v>0</v>
      </c>
      <c r="M28" s="67">
        <v>0</v>
      </c>
      <c r="N28" s="67">
        <v>0</v>
      </c>
    </row>
    <row r="29" spans="1:14">
      <c r="A29" s="68" t="s">
        <v>3020</v>
      </c>
      <c r="B29" s="14"/>
      <c r="C29" s="14"/>
      <c r="D29" s="14"/>
      <c r="I29" s="70">
        <v>0</v>
      </c>
      <c r="K29" s="70">
        <v>0</v>
      </c>
      <c r="M29" s="69">
        <v>0</v>
      </c>
      <c r="N29" s="69">
        <v>0</v>
      </c>
    </row>
    <row r="30" spans="1:14">
      <c r="A30" t="s">
        <v>253</v>
      </c>
      <c r="B30" t="s">
        <v>253</v>
      </c>
      <c r="C30" s="14"/>
      <c r="D30" s="14"/>
      <c r="E30" t="s">
        <v>253</v>
      </c>
      <c r="F30" t="s">
        <v>253</v>
      </c>
      <c r="H30" t="s">
        <v>253</v>
      </c>
      <c r="I30" s="66">
        <v>0</v>
      </c>
      <c r="J30" s="66">
        <v>0</v>
      </c>
      <c r="K30" s="66">
        <v>0</v>
      </c>
      <c r="L30" s="67">
        <v>0</v>
      </c>
      <c r="M30" s="67">
        <v>0</v>
      </c>
      <c r="N30" s="67">
        <v>0</v>
      </c>
    </row>
    <row r="31" spans="1:14">
      <c r="A31" s="68" t="s">
        <v>91</v>
      </c>
      <c r="B31" s="14"/>
      <c r="C31" s="14"/>
      <c r="D31" s="14"/>
      <c r="I31" s="70">
        <v>2875648.7</v>
      </c>
      <c r="K31" s="70">
        <v>514336.0939640273</v>
      </c>
      <c r="M31" s="69">
        <v>0.72699999999999998</v>
      </c>
      <c r="N31" s="69">
        <v>2.1899999999999999E-2</v>
      </c>
    </row>
    <row r="32" spans="1:14">
      <c r="A32" t="s">
        <v>3040</v>
      </c>
      <c r="B32" t="s">
        <v>3041</v>
      </c>
      <c r="C32" t="s">
        <v>122</v>
      </c>
      <c r="D32" t="s">
        <v>3042</v>
      </c>
      <c r="E32" t="s">
        <v>2807</v>
      </c>
      <c r="F32" t="s">
        <v>253</v>
      </c>
      <c r="G32" t="s">
        <v>855</v>
      </c>
      <c r="H32" t="s">
        <v>105</v>
      </c>
      <c r="I32" s="66">
        <v>149000</v>
      </c>
      <c r="J32" s="66">
        <v>3528</v>
      </c>
      <c r="K32" s="66">
        <v>16973.94888</v>
      </c>
      <c r="L32" s="67">
        <v>1E-4</v>
      </c>
      <c r="M32" s="67">
        <v>2.4E-2</v>
      </c>
      <c r="N32" s="67">
        <v>6.9999999999999999E-4</v>
      </c>
    </row>
    <row r="33" spans="1:14">
      <c r="A33" t="s">
        <v>3043</v>
      </c>
      <c r="B33" t="s">
        <v>3044</v>
      </c>
      <c r="C33" t="s">
        <v>122</v>
      </c>
      <c r="D33" t="s">
        <v>3045</v>
      </c>
      <c r="E33" t="s">
        <v>2807</v>
      </c>
      <c r="F33" t="s">
        <v>253</v>
      </c>
      <c r="G33" t="s">
        <v>855</v>
      </c>
      <c r="H33" t="s">
        <v>105</v>
      </c>
      <c r="I33" s="66">
        <v>66250</v>
      </c>
      <c r="J33" s="66">
        <v>21425</v>
      </c>
      <c r="K33" s="66">
        <v>45832.627812500003</v>
      </c>
      <c r="L33" s="67">
        <v>1E-4</v>
      </c>
      <c r="M33" s="67">
        <v>6.4799999999999996E-2</v>
      </c>
      <c r="N33" s="67">
        <v>2E-3</v>
      </c>
    </row>
    <row r="34" spans="1:14">
      <c r="A34" t="s">
        <v>3046</v>
      </c>
      <c r="B34" t="s">
        <v>3047</v>
      </c>
      <c r="C34" t="s">
        <v>122</v>
      </c>
      <c r="D34" t="s">
        <v>3048</v>
      </c>
      <c r="E34" t="s">
        <v>2807</v>
      </c>
      <c r="F34" t="s">
        <v>253</v>
      </c>
      <c r="G34" t="s">
        <v>855</v>
      </c>
      <c r="H34" t="s">
        <v>105</v>
      </c>
      <c r="I34" s="66">
        <v>27000</v>
      </c>
      <c r="J34" s="66">
        <v>12991</v>
      </c>
      <c r="K34" s="66">
        <v>11325.94353</v>
      </c>
      <c r="L34" s="67">
        <v>1E-4</v>
      </c>
      <c r="M34" s="67">
        <v>1.6E-2</v>
      </c>
      <c r="N34" s="67">
        <v>5.0000000000000001E-4</v>
      </c>
    </row>
    <row r="35" spans="1:14">
      <c r="A35" t="s">
        <v>3049</v>
      </c>
      <c r="B35" t="s">
        <v>3050</v>
      </c>
      <c r="C35" t="s">
        <v>122</v>
      </c>
      <c r="D35" t="s">
        <v>3051</v>
      </c>
      <c r="E35" t="s">
        <v>2807</v>
      </c>
      <c r="F35" t="s">
        <v>253</v>
      </c>
      <c r="G35" t="s">
        <v>855</v>
      </c>
      <c r="H35" t="s">
        <v>105</v>
      </c>
      <c r="I35" s="66">
        <v>3010</v>
      </c>
      <c r="J35" s="66">
        <v>106720</v>
      </c>
      <c r="K35" s="66">
        <v>10372.426288000001</v>
      </c>
      <c r="L35" s="67">
        <v>0</v>
      </c>
      <c r="M35" s="67">
        <v>1.47E-2</v>
      </c>
      <c r="N35" s="67">
        <v>4.0000000000000002E-4</v>
      </c>
    </row>
    <row r="36" spans="1:14">
      <c r="A36" t="s">
        <v>3052</v>
      </c>
      <c r="B36" t="s">
        <v>3053</v>
      </c>
      <c r="C36" t="s">
        <v>122</v>
      </c>
      <c r="D36" t="s">
        <v>3054</v>
      </c>
      <c r="E36" t="s">
        <v>2807</v>
      </c>
      <c r="F36" t="s">
        <v>253</v>
      </c>
      <c r="G36" t="s">
        <v>855</v>
      </c>
      <c r="H36" t="s">
        <v>109</v>
      </c>
      <c r="I36" s="66">
        <v>164250</v>
      </c>
      <c r="J36" s="66">
        <v>6068</v>
      </c>
      <c r="K36" s="66">
        <v>37235.55384</v>
      </c>
      <c r="L36" s="67">
        <v>1E-4</v>
      </c>
      <c r="M36" s="67">
        <v>5.2600000000000001E-2</v>
      </c>
      <c r="N36" s="67">
        <v>1.6000000000000001E-3</v>
      </c>
    </row>
    <row r="37" spans="1:14">
      <c r="A37" t="s">
        <v>3055</v>
      </c>
      <c r="B37" t="s">
        <v>3056</v>
      </c>
      <c r="C37" t="s">
        <v>122</v>
      </c>
      <c r="D37" t="s">
        <v>3054</v>
      </c>
      <c r="E37" t="s">
        <v>2807</v>
      </c>
      <c r="F37" t="s">
        <v>253</v>
      </c>
      <c r="G37" t="s">
        <v>855</v>
      </c>
      <c r="H37" t="s">
        <v>202</v>
      </c>
      <c r="I37" s="66">
        <v>303000</v>
      </c>
      <c r="J37" s="66">
        <v>199600</v>
      </c>
      <c r="K37" s="66">
        <v>17426.361432000002</v>
      </c>
      <c r="L37" s="67">
        <v>0</v>
      </c>
      <c r="M37" s="67">
        <v>2.46E-2</v>
      </c>
      <c r="N37" s="67">
        <v>6.9999999999999999E-4</v>
      </c>
    </row>
    <row r="38" spans="1:14">
      <c r="A38" t="s">
        <v>3057</v>
      </c>
      <c r="B38" t="s">
        <v>3058</v>
      </c>
      <c r="C38" t="s">
        <v>122</v>
      </c>
      <c r="D38" t="s">
        <v>3059</v>
      </c>
      <c r="E38" t="s">
        <v>2807</v>
      </c>
      <c r="F38" t="s">
        <v>253</v>
      </c>
      <c r="G38" t="s">
        <v>855</v>
      </c>
      <c r="H38" t="s">
        <v>105</v>
      </c>
      <c r="I38" s="66">
        <v>4470</v>
      </c>
      <c r="J38" s="66">
        <v>186465</v>
      </c>
      <c r="K38" s="66">
        <v>26913.6681795</v>
      </c>
      <c r="L38" s="67">
        <v>0</v>
      </c>
      <c r="M38" s="67">
        <v>3.7999999999999999E-2</v>
      </c>
      <c r="N38" s="67">
        <v>1.1000000000000001E-3</v>
      </c>
    </row>
    <row r="39" spans="1:14">
      <c r="A39" t="s">
        <v>3060</v>
      </c>
      <c r="B39" t="s">
        <v>3061</v>
      </c>
      <c r="C39" t="s">
        <v>368</v>
      </c>
      <c r="D39" t="s">
        <v>3062</v>
      </c>
      <c r="E39" t="s">
        <v>2807</v>
      </c>
      <c r="F39" t="s">
        <v>253</v>
      </c>
      <c r="G39" t="s">
        <v>855</v>
      </c>
      <c r="H39" t="s">
        <v>199</v>
      </c>
      <c r="I39" s="66">
        <v>10275</v>
      </c>
      <c r="J39" s="66">
        <v>34000</v>
      </c>
      <c r="K39" s="66">
        <v>12042.7932</v>
      </c>
      <c r="L39" s="67">
        <v>0</v>
      </c>
      <c r="M39" s="67">
        <v>1.7000000000000001E-2</v>
      </c>
      <c r="N39" s="67">
        <v>5.0000000000000001E-4</v>
      </c>
    </row>
    <row r="40" spans="1:14">
      <c r="A40" t="s">
        <v>3063</v>
      </c>
      <c r="B40" t="s">
        <v>3064</v>
      </c>
      <c r="C40" t="s">
        <v>122</v>
      </c>
      <c r="D40" t="s">
        <v>3065</v>
      </c>
      <c r="E40" t="s">
        <v>2807</v>
      </c>
      <c r="F40" t="s">
        <v>253</v>
      </c>
      <c r="G40" t="s">
        <v>855</v>
      </c>
      <c r="H40" t="s">
        <v>105</v>
      </c>
      <c r="I40" s="66">
        <v>6750</v>
      </c>
      <c r="J40" s="66">
        <v>25223.52</v>
      </c>
      <c r="K40" s="66">
        <v>5497.6553604000001</v>
      </c>
      <c r="L40" s="67">
        <v>0</v>
      </c>
      <c r="M40" s="67">
        <v>7.7999999999999996E-3</v>
      </c>
      <c r="N40" s="67">
        <v>2.0000000000000001E-4</v>
      </c>
    </row>
    <row r="41" spans="1:14">
      <c r="A41" t="s">
        <v>3066</v>
      </c>
      <c r="B41" t="s">
        <v>3067</v>
      </c>
      <c r="C41" t="s">
        <v>122</v>
      </c>
      <c r="D41" t="s">
        <v>3068</v>
      </c>
      <c r="E41" t="s">
        <v>2807</v>
      </c>
      <c r="F41" t="s">
        <v>253</v>
      </c>
      <c r="G41" t="s">
        <v>855</v>
      </c>
      <c r="H41" t="s">
        <v>105</v>
      </c>
      <c r="I41" s="66">
        <v>66284</v>
      </c>
      <c r="J41" s="66">
        <v>8487</v>
      </c>
      <c r="K41" s="66">
        <v>18164.81402532</v>
      </c>
      <c r="L41" s="67">
        <v>0</v>
      </c>
      <c r="M41" s="67">
        <v>2.5700000000000001E-2</v>
      </c>
      <c r="N41" s="67">
        <v>8.0000000000000004E-4</v>
      </c>
    </row>
    <row r="42" spans="1:14">
      <c r="A42" t="s">
        <v>3069</v>
      </c>
      <c r="B42" t="s">
        <v>3070</v>
      </c>
      <c r="C42" t="s">
        <v>122</v>
      </c>
      <c r="D42" t="s">
        <v>3071</v>
      </c>
      <c r="E42" t="s">
        <v>2807</v>
      </c>
      <c r="F42" t="s">
        <v>253</v>
      </c>
      <c r="G42" t="s">
        <v>855</v>
      </c>
      <c r="H42" t="s">
        <v>105</v>
      </c>
      <c r="I42" s="66">
        <v>463905.81</v>
      </c>
      <c r="J42" s="66">
        <v>2570.4199999999955</v>
      </c>
      <c r="K42" s="66">
        <v>38503.654212406997</v>
      </c>
      <c r="L42" s="67">
        <v>2.9999999999999997E-4</v>
      </c>
      <c r="M42" s="67">
        <v>5.4399999999999997E-2</v>
      </c>
      <c r="N42" s="67">
        <v>1.6000000000000001E-3</v>
      </c>
    </row>
    <row r="43" spans="1:14">
      <c r="A43" t="s">
        <v>3072</v>
      </c>
      <c r="B43" t="s">
        <v>3073</v>
      </c>
      <c r="C43" t="s">
        <v>122</v>
      </c>
      <c r="D43" t="s">
        <v>3074</v>
      </c>
      <c r="E43" t="s">
        <v>2807</v>
      </c>
      <c r="F43" t="s">
        <v>253</v>
      </c>
      <c r="G43" t="s">
        <v>855</v>
      </c>
      <c r="H43" t="s">
        <v>112</v>
      </c>
      <c r="I43" s="66">
        <v>631000</v>
      </c>
      <c r="J43" s="66">
        <v>661.6</v>
      </c>
      <c r="K43" s="66">
        <v>18116.093292000001</v>
      </c>
      <c r="L43" s="67">
        <v>5.0000000000000001E-4</v>
      </c>
      <c r="M43" s="67">
        <v>2.5600000000000001E-2</v>
      </c>
      <c r="N43" s="67">
        <v>8.0000000000000004E-4</v>
      </c>
    </row>
    <row r="44" spans="1:14">
      <c r="A44" t="s">
        <v>3075</v>
      </c>
      <c r="B44" t="s">
        <v>3076</v>
      </c>
      <c r="C44" t="s">
        <v>122</v>
      </c>
      <c r="D44" s="14"/>
      <c r="E44" t="s">
        <v>2930</v>
      </c>
      <c r="F44" t="s">
        <v>253</v>
      </c>
      <c r="G44" t="s">
        <v>855</v>
      </c>
      <c r="H44" t="s">
        <v>105</v>
      </c>
      <c r="I44" s="66">
        <v>29150</v>
      </c>
      <c r="J44" s="66">
        <v>16301</v>
      </c>
      <c r="K44" s="66">
        <v>15343.3733035</v>
      </c>
      <c r="L44" s="67">
        <v>1E-4</v>
      </c>
      <c r="M44" s="67">
        <v>2.1700000000000001E-2</v>
      </c>
      <c r="N44" s="67">
        <v>6.9999999999999999E-4</v>
      </c>
    </row>
    <row r="45" spans="1:14">
      <c r="A45" t="s">
        <v>3077</v>
      </c>
      <c r="B45" t="s">
        <v>3078</v>
      </c>
      <c r="C45" t="s">
        <v>122</v>
      </c>
      <c r="D45" t="s">
        <v>3079</v>
      </c>
      <c r="E45" t="s">
        <v>2807</v>
      </c>
      <c r="F45" t="s">
        <v>253</v>
      </c>
      <c r="G45" t="s">
        <v>855</v>
      </c>
      <c r="H45" t="s">
        <v>105</v>
      </c>
      <c r="I45" s="66">
        <v>41038</v>
      </c>
      <c r="J45" s="66">
        <v>10886.54</v>
      </c>
      <c r="K45" s="66">
        <v>14425.9394429108</v>
      </c>
      <c r="L45" s="67">
        <v>0</v>
      </c>
      <c r="M45" s="67">
        <v>2.0400000000000001E-2</v>
      </c>
      <c r="N45" s="67">
        <v>5.9999999999999995E-4</v>
      </c>
    </row>
    <row r="46" spans="1:14">
      <c r="A46" t="s">
        <v>3080</v>
      </c>
      <c r="B46" t="s">
        <v>3081</v>
      </c>
      <c r="C46" t="s">
        <v>122</v>
      </c>
      <c r="D46" t="s">
        <v>3079</v>
      </c>
      <c r="E46" t="s">
        <v>2807</v>
      </c>
      <c r="F46" t="s">
        <v>253</v>
      </c>
      <c r="G46" t="s">
        <v>855</v>
      </c>
      <c r="H46" t="s">
        <v>105</v>
      </c>
      <c r="I46" s="66">
        <v>27052.1</v>
      </c>
      <c r="J46" s="66">
        <v>18243.72</v>
      </c>
      <c r="K46" s="66">
        <v>15936.1139819495</v>
      </c>
      <c r="L46" s="67">
        <v>0</v>
      </c>
      <c r="M46" s="67">
        <v>2.2499999999999999E-2</v>
      </c>
      <c r="N46" s="67">
        <v>6.9999999999999999E-4</v>
      </c>
    </row>
    <row r="47" spans="1:14">
      <c r="A47" t="s">
        <v>3082</v>
      </c>
      <c r="B47" t="s">
        <v>3083</v>
      </c>
      <c r="C47" t="s">
        <v>122</v>
      </c>
      <c r="D47" t="s">
        <v>3079</v>
      </c>
      <c r="E47" t="s">
        <v>2807</v>
      </c>
      <c r="F47" t="s">
        <v>253</v>
      </c>
      <c r="G47" t="s">
        <v>855</v>
      </c>
      <c r="H47" t="s">
        <v>105</v>
      </c>
      <c r="I47" s="66">
        <v>137500</v>
      </c>
      <c r="J47" s="66">
        <v>13194.95</v>
      </c>
      <c r="K47" s="66">
        <v>58583.928631249997</v>
      </c>
      <c r="L47" s="67">
        <v>0</v>
      </c>
      <c r="M47" s="67">
        <v>8.2799999999999999E-2</v>
      </c>
      <c r="N47" s="67">
        <v>2.5000000000000001E-3</v>
      </c>
    </row>
    <row r="48" spans="1:14">
      <c r="A48" t="s">
        <v>3084</v>
      </c>
      <c r="B48" t="s">
        <v>3085</v>
      </c>
      <c r="C48" t="s">
        <v>122</v>
      </c>
      <c r="D48" t="s">
        <v>3086</v>
      </c>
      <c r="E48" t="s">
        <v>2807</v>
      </c>
      <c r="F48" t="s">
        <v>253</v>
      </c>
      <c r="G48" t="s">
        <v>855</v>
      </c>
      <c r="H48" t="s">
        <v>105</v>
      </c>
      <c r="I48" s="66">
        <v>304000</v>
      </c>
      <c r="J48" s="66">
        <v>1827.8</v>
      </c>
      <c r="K48" s="66">
        <v>17941.977247999999</v>
      </c>
      <c r="L48" s="67">
        <v>2.9999999999999997E-4</v>
      </c>
      <c r="M48" s="67">
        <v>2.5399999999999999E-2</v>
      </c>
      <c r="N48" s="67">
        <v>8.0000000000000004E-4</v>
      </c>
    </row>
    <row r="49" spans="1:14">
      <c r="A49" t="s">
        <v>3087</v>
      </c>
      <c r="B49" t="s">
        <v>3088</v>
      </c>
      <c r="C49" t="s">
        <v>122</v>
      </c>
      <c r="D49" t="s">
        <v>3089</v>
      </c>
      <c r="E49" t="s">
        <v>2807</v>
      </c>
      <c r="F49" t="s">
        <v>253</v>
      </c>
      <c r="G49" t="s">
        <v>855</v>
      </c>
      <c r="H49" t="s">
        <v>109</v>
      </c>
      <c r="I49" s="66">
        <v>18250</v>
      </c>
      <c r="J49" s="66">
        <v>11974</v>
      </c>
      <c r="K49" s="66">
        <v>8164.1126800000002</v>
      </c>
      <c r="L49" s="67">
        <v>1E-4</v>
      </c>
      <c r="M49" s="67">
        <v>1.15E-2</v>
      </c>
      <c r="N49" s="67">
        <v>2.9999999999999997E-4</v>
      </c>
    </row>
    <row r="50" spans="1:14">
      <c r="A50" t="s">
        <v>3090</v>
      </c>
      <c r="B50" t="s">
        <v>3091</v>
      </c>
      <c r="C50" t="s">
        <v>122</v>
      </c>
      <c r="D50" t="s">
        <v>3092</v>
      </c>
      <c r="E50" t="s">
        <v>2807</v>
      </c>
      <c r="F50" t="s">
        <v>253</v>
      </c>
      <c r="G50" t="s">
        <v>855</v>
      </c>
      <c r="H50" t="s">
        <v>105</v>
      </c>
      <c r="I50" s="66">
        <v>44700</v>
      </c>
      <c r="J50" s="66">
        <v>24180</v>
      </c>
      <c r="K50" s="66">
        <v>34900.517339999999</v>
      </c>
      <c r="L50" s="67">
        <v>0</v>
      </c>
      <c r="M50" s="67">
        <v>4.9299999999999997E-2</v>
      </c>
      <c r="N50" s="67">
        <v>1.5E-3</v>
      </c>
    </row>
    <row r="51" spans="1:14">
      <c r="A51" t="s">
        <v>3093</v>
      </c>
      <c r="B51" t="s">
        <v>3094</v>
      </c>
      <c r="C51" t="s">
        <v>122</v>
      </c>
      <c r="D51" t="s">
        <v>3092</v>
      </c>
      <c r="E51" t="s">
        <v>2807</v>
      </c>
      <c r="F51" t="s">
        <v>253</v>
      </c>
      <c r="G51" t="s">
        <v>855</v>
      </c>
      <c r="H51" t="s">
        <v>105</v>
      </c>
      <c r="I51" s="66">
        <v>167900</v>
      </c>
      <c r="J51" s="66">
        <v>13732</v>
      </c>
      <c r="K51" s="66">
        <v>74447.914411999998</v>
      </c>
      <c r="L51" s="67">
        <v>1E-4</v>
      </c>
      <c r="M51" s="67">
        <v>0.1052</v>
      </c>
      <c r="N51" s="67">
        <v>3.2000000000000002E-3</v>
      </c>
    </row>
    <row r="52" spans="1:14">
      <c r="A52" t="s">
        <v>3095</v>
      </c>
      <c r="B52" t="s">
        <v>3096</v>
      </c>
      <c r="C52" t="s">
        <v>122</v>
      </c>
      <c r="D52" t="s">
        <v>3097</v>
      </c>
      <c r="E52" t="s">
        <v>2807</v>
      </c>
      <c r="F52" t="s">
        <v>253</v>
      </c>
      <c r="G52" t="s">
        <v>855</v>
      </c>
      <c r="H52" t="s">
        <v>105</v>
      </c>
      <c r="I52" s="66">
        <v>210863.79</v>
      </c>
      <c r="J52" s="66">
        <v>2377.3199999999943</v>
      </c>
      <c r="K52" s="66">
        <v>16186.67687229</v>
      </c>
      <c r="L52" s="67">
        <v>2.0000000000000001E-4</v>
      </c>
      <c r="M52" s="67">
        <v>2.29E-2</v>
      </c>
      <c r="N52" s="67">
        <v>6.9999999999999999E-4</v>
      </c>
    </row>
    <row r="53" spans="1:14">
      <c r="A53" s="68" t="s">
        <v>1642</v>
      </c>
      <c r="B53" s="14"/>
      <c r="C53" s="14"/>
      <c r="D53" s="14"/>
      <c r="I53" s="70">
        <v>0</v>
      </c>
      <c r="K53" s="70">
        <v>0</v>
      </c>
      <c r="M53" s="69">
        <v>0</v>
      </c>
      <c r="N53" s="69">
        <v>0</v>
      </c>
    </row>
    <row r="54" spans="1:14">
      <c r="A54" t="s">
        <v>253</v>
      </c>
      <c r="B54" t="s">
        <v>253</v>
      </c>
      <c r="C54" s="14"/>
      <c r="D54" s="14"/>
      <c r="E54" t="s">
        <v>253</v>
      </c>
      <c r="F54" t="s">
        <v>253</v>
      </c>
      <c r="H54" t="s">
        <v>253</v>
      </c>
      <c r="I54" s="66">
        <v>0</v>
      </c>
      <c r="J54" s="66">
        <v>0</v>
      </c>
      <c r="K54" s="66">
        <v>0</v>
      </c>
      <c r="L54" s="67">
        <v>0</v>
      </c>
      <c r="M54" s="67">
        <v>0</v>
      </c>
      <c r="N54" s="67">
        <v>0</v>
      </c>
    </row>
    <row r="55" spans="1:14">
      <c r="A55" s="75" t="s">
        <v>259</v>
      </c>
      <c r="B55" s="14"/>
      <c r="C55" s="14"/>
      <c r="D55" s="14"/>
    </row>
    <row r="56" spans="1:14">
      <c r="A56" s="75" t="s">
        <v>392</v>
      </c>
      <c r="B56" s="14"/>
      <c r="C56" s="14"/>
      <c r="D56" s="14"/>
    </row>
    <row r="57" spans="1:14">
      <c r="A57" s="75" t="s">
        <v>393</v>
      </c>
      <c r="B57" s="14"/>
      <c r="C57" s="14"/>
      <c r="D57" s="14"/>
    </row>
    <row r="58" spans="1:14">
      <c r="A58" s="75" t="s">
        <v>394</v>
      </c>
      <c r="B58" s="14"/>
      <c r="C58" s="14"/>
      <c r="D58" s="14"/>
    </row>
    <row r="59" spans="1:14" hidden="1">
      <c r="B59" s="14"/>
      <c r="C59" s="14"/>
      <c r="D59" s="14"/>
    </row>
    <row r="60" spans="1:14" hidden="1">
      <c r="B60" s="14"/>
      <c r="C60" s="14"/>
      <c r="D60" s="14"/>
    </row>
    <row r="61" spans="1:14" hidden="1">
      <c r="B61" s="14"/>
      <c r="C61" s="14"/>
      <c r="D61" s="14"/>
    </row>
    <row r="62" spans="1:14" hidden="1">
      <c r="B62" s="14"/>
      <c r="C62" s="14"/>
      <c r="D62" s="14"/>
    </row>
    <row r="63" spans="1:14" hidden="1">
      <c r="B63" s="14"/>
      <c r="C63" s="14"/>
      <c r="D63" s="14"/>
    </row>
    <row r="64" spans="1:1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9" ht="26.25" customHeight="1">
      <c r="A6" s="103" t="s">
        <v>94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  <c r="BG6" s="16"/>
    </row>
    <row r="7" spans="1:59" s="16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2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7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4">
        <v>3305441.92</v>
      </c>
      <c r="G10" s="7"/>
      <c r="H10" s="64">
        <v>9664.9523513999993</v>
      </c>
      <c r="I10" s="22"/>
      <c r="J10" s="65">
        <v>1</v>
      </c>
      <c r="K10" s="65">
        <v>4.0000000000000002E-4</v>
      </c>
      <c r="BB10" s="14"/>
      <c r="BC10" s="16"/>
      <c r="BD10" s="14"/>
      <c r="BF10" s="14"/>
    </row>
    <row r="11" spans="1:59">
      <c r="A11" s="68" t="s">
        <v>204</v>
      </c>
      <c r="C11" s="14"/>
      <c r="D11" s="14"/>
      <c r="F11" s="70">
        <v>3305441.92</v>
      </c>
      <c r="H11" s="70">
        <v>9664.9523513999993</v>
      </c>
      <c r="J11" s="69">
        <v>1</v>
      </c>
      <c r="K11" s="69">
        <v>4.0000000000000002E-4</v>
      </c>
    </row>
    <row r="12" spans="1:59">
      <c r="A12" s="68" t="s">
        <v>3098</v>
      </c>
      <c r="C12" s="14"/>
      <c r="D12" s="14"/>
      <c r="F12" s="70">
        <v>3305441.92</v>
      </c>
      <c r="H12" s="70">
        <v>9664.9523513999993</v>
      </c>
      <c r="J12" s="69">
        <v>1</v>
      </c>
      <c r="K12" s="69">
        <v>4.0000000000000002E-4</v>
      </c>
    </row>
    <row r="13" spans="1:59">
      <c r="A13" t="s">
        <v>3099</v>
      </c>
      <c r="B13" t="s">
        <v>3100</v>
      </c>
      <c r="C13" t="s">
        <v>99</v>
      </c>
      <c r="D13" t="s">
        <v>1943</v>
      </c>
      <c r="E13" t="s">
        <v>101</v>
      </c>
      <c r="F13" s="66">
        <v>88800</v>
      </c>
      <c r="G13" s="66">
        <v>76</v>
      </c>
      <c r="H13" s="66">
        <v>67.488</v>
      </c>
      <c r="I13" s="67">
        <v>1.7000000000000001E-2</v>
      </c>
      <c r="J13" s="67">
        <v>7.0000000000000001E-3</v>
      </c>
      <c r="K13" s="67">
        <v>0</v>
      </c>
    </row>
    <row r="14" spans="1:59">
      <c r="A14" t="s">
        <v>3101</v>
      </c>
      <c r="B14" t="s">
        <v>3102</v>
      </c>
      <c r="C14" t="s">
        <v>99</v>
      </c>
      <c r="D14" t="s">
        <v>854</v>
      </c>
      <c r="E14" t="s">
        <v>101</v>
      </c>
      <c r="F14" s="66">
        <v>4015</v>
      </c>
      <c r="G14" s="66">
        <v>1359</v>
      </c>
      <c r="H14" s="66">
        <v>54.563850000000002</v>
      </c>
      <c r="I14" s="67">
        <v>1.04E-2</v>
      </c>
      <c r="J14" s="67">
        <v>5.5999999999999999E-3</v>
      </c>
      <c r="K14" s="67">
        <v>0</v>
      </c>
    </row>
    <row r="15" spans="1:59">
      <c r="A15" t="s">
        <v>3103</v>
      </c>
      <c r="B15" t="s">
        <v>3104</v>
      </c>
      <c r="C15" t="s">
        <v>99</v>
      </c>
      <c r="D15" t="s">
        <v>848</v>
      </c>
      <c r="E15" t="s">
        <v>101</v>
      </c>
      <c r="F15" s="66">
        <v>219000</v>
      </c>
      <c r="G15" s="66">
        <v>1860</v>
      </c>
      <c r="H15" s="66">
        <v>4073.4</v>
      </c>
      <c r="I15" s="67">
        <v>0.1095</v>
      </c>
      <c r="J15" s="67">
        <v>0.42149999999999999</v>
      </c>
      <c r="K15" s="67">
        <v>2.0000000000000001E-4</v>
      </c>
    </row>
    <row r="16" spans="1:59">
      <c r="A16" t="s">
        <v>3105</v>
      </c>
      <c r="B16" t="s">
        <v>3106</v>
      </c>
      <c r="C16" t="s">
        <v>99</v>
      </c>
      <c r="D16" t="s">
        <v>2014</v>
      </c>
      <c r="E16" t="s">
        <v>101</v>
      </c>
      <c r="F16" s="66">
        <v>66667</v>
      </c>
      <c r="G16" s="66">
        <v>148.9</v>
      </c>
      <c r="H16" s="66">
        <v>99.267162999999996</v>
      </c>
      <c r="I16" s="67">
        <v>2.8899999999999999E-2</v>
      </c>
      <c r="J16" s="67">
        <v>1.03E-2</v>
      </c>
      <c r="K16" s="67">
        <v>0</v>
      </c>
    </row>
    <row r="17" spans="1:11">
      <c r="A17" t="s">
        <v>3107</v>
      </c>
      <c r="B17" t="s">
        <v>3108</v>
      </c>
      <c r="C17" t="s">
        <v>99</v>
      </c>
      <c r="D17" t="s">
        <v>2014</v>
      </c>
      <c r="E17" t="s">
        <v>101</v>
      </c>
      <c r="F17" s="66">
        <v>750000</v>
      </c>
      <c r="G17" s="66">
        <v>3.3</v>
      </c>
      <c r="H17" s="66">
        <v>24.75</v>
      </c>
      <c r="I17" s="67">
        <v>4.2900000000000001E-2</v>
      </c>
      <c r="J17" s="67">
        <v>2.5999999999999999E-3</v>
      </c>
      <c r="K17" s="67">
        <v>0</v>
      </c>
    </row>
    <row r="18" spans="1:11">
      <c r="A18" t="s">
        <v>3109</v>
      </c>
      <c r="B18" t="s">
        <v>3110</v>
      </c>
      <c r="C18" t="s">
        <v>99</v>
      </c>
      <c r="D18" t="s">
        <v>2014</v>
      </c>
      <c r="E18" t="s">
        <v>101</v>
      </c>
      <c r="F18" s="66">
        <v>770000</v>
      </c>
      <c r="G18" s="66">
        <v>37.700000000000003</v>
      </c>
      <c r="H18" s="66">
        <v>290.29000000000002</v>
      </c>
      <c r="I18" s="67">
        <v>4.3999999999999997E-2</v>
      </c>
      <c r="J18" s="67">
        <v>0.03</v>
      </c>
      <c r="K18" s="67">
        <v>0</v>
      </c>
    </row>
    <row r="19" spans="1:11">
      <c r="A19" t="s">
        <v>3111</v>
      </c>
      <c r="B19" t="s">
        <v>3112</v>
      </c>
      <c r="C19" t="s">
        <v>99</v>
      </c>
      <c r="D19" t="s">
        <v>1892</v>
      </c>
      <c r="E19" t="s">
        <v>101</v>
      </c>
      <c r="F19" s="66">
        <v>151500</v>
      </c>
      <c r="G19" s="66">
        <v>11.6</v>
      </c>
      <c r="H19" s="66">
        <v>17.574000000000002</v>
      </c>
      <c r="I19" s="67">
        <v>4.3900000000000002E-2</v>
      </c>
      <c r="J19" s="67">
        <v>1.8E-3</v>
      </c>
      <c r="K19" s="67">
        <v>0</v>
      </c>
    </row>
    <row r="20" spans="1:11">
      <c r="A20" t="s">
        <v>3113</v>
      </c>
      <c r="B20" t="s">
        <v>3114</v>
      </c>
      <c r="C20" t="s">
        <v>99</v>
      </c>
      <c r="D20" t="s">
        <v>1892</v>
      </c>
      <c r="E20" t="s">
        <v>105</v>
      </c>
      <c r="F20" s="66">
        <v>151500</v>
      </c>
      <c r="G20" s="66">
        <v>100</v>
      </c>
      <c r="H20" s="66">
        <v>151.5</v>
      </c>
      <c r="I20" s="67">
        <v>4.3900000000000002E-2</v>
      </c>
      <c r="J20" s="67">
        <v>1.5699999999999999E-2</v>
      </c>
      <c r="K20" s="67">
        <v>0</v>
      </c>
    </row>
    <row r="21" spans="1:11">
      <c r="A21" t="s">
        <v>3115</v>
      </c>
      <c r="B21" t="s">
        <v>3116</v>
      </c>
      <c r="C21" t="s">
        <v>99</v>
      </c>
      <c r="D21" t="s">
        <v>619</v>
      </c>
      <c r="E21" t="s">
        <v>101</v>
      </c>
      <c r="F21" s="66">
        <v>240000</v>
      </c>
      <c r="G21" s="66">
        <v>309.2</v>
      </c>
      <c r="H21" s="66">
        <v>742.08</v>
      </c>
      <c r="I21" s="67">
        <v>1.3899999999999999E-2</v>
      </c>
      <c r="J21" s="67">
        <v>7.6799999999999993E-2</v>
      </c>
      <c r="K21" s="67">
        <v>0</v>
      </c>
    </row>
    <row r="22" spans="1:11">
      <c r="A22" t="s">
        <v>3117</v>
      </c>
      <c r="B22" t="s">
        <v>3118</v>
      </c>
      <c r="C22" t="s">
        <v>99</v>
      </c>
      <c r="D22" t="s">
        <v>477</v>
      </c>
      <c r="E22" t="s">
        <v>101</v>
      </c>
      <c r="F22" s="66">
        <v>46560</v>
      </c>
      <c r="G22" s="66">
        <v>148.1</v>
      </c>
      <c r="H22" s="66">
        <v>68.955359999999999</v>
      </c>
      <c r="I22" s="67">
        <v>6.4999999999999997E-3</v>
      </c>
      <c r="J22" s="67">
        <v>7.1000000000000004E-3</v>
      </c>
      <c r="K22" s="67">
        <v>0</v>
      </c>
    </row>
    <row r="23" spans="1:11">
      <c r="A23" t="s">
        <v>3119</v>
      </c>
      <c r="B23" t="s">
        <v>3120</v>
      </c>
      <c r="C23" t="s">
        <v>99</v>
      </c>
      <c r="D23" t="s">
        <v>477</v>
      </c>
      <c r="E23" t="s">
        <v>101</v>
      </c>
      <c r="F23" s="66">
        <v>5550.92</v>
      </c>
      <c r="G23" s="66">
        <v>8272</v>
      </c>
      <c r="H23" s="66">
        <v>459.17210239999997</v>
      </c>
      <c r="I23" s="67">
        <v>4.1999999999999997E-3</v>
      </c>
      <c r="J23" s="67">
        <v>4.7500000000000001E-2</v>
      </c>
      <c r="K23" s="67">
        <v>0</v>
      </c>
    </row>
    <row r="24" spans="1:11">
      <c r="A24" t="s">
        <v>3121</v>
      </c>
      <c r="B24" t="s">
        <v>3122</v>
      </c>
      <c r="C24" t="s">
        <v>99</v>
      </c>
      <c r="D24" t="s">
        <v>477</v>
      </c>
      <c r="E24" t="s">
        <v>101</v>
      </c>
      <c r="F24" s="66">
        <v>270000</v>
      </c>
      <c r="G24" s="66">
        <v>36.1</v>
      </c>
      <c r="H24" s="66">
        <v>97.47</v>
      </c>
      <c r="I24" s="67">
        <v>1.15E-2</v>
      </c>
      <c r="J24" s="67">
        <v>1.01E-2</v>
      </c>
      <c r="K24" s="67">
        <v>0</v>
      </c>
    </row>
    <row r="25" spans="1:11">
      <c r="A25" t="s">
        <v>3123</v>
      </c>
      <c r="B25" t="s">
        <v>3124</v>
      </c>
      <c r="C25" t="s">
        <v>99</v>
      </c>
      <c r="D25" t="s">
        <v>2406</v>
      </c>
      <c r="E25" t="s">
        <v>101</v>
      </c>
      <c r="F25" s="66">
        <v>60166</v>
      </c>
      <c r="G25" s="66">
        <v>355.6</v>
      </c>
      <c r="H25" s="66">
        <v>213.95029600000001</v>
      </c>
      <c r="I25" s="67">
        <v>6.13E-2</v>
      </c>
      <c r="J25" s="67">
        <v>2.2100000000000002E-2</v>
      </c>
      <c r="K25" s="67">
        <v>0</v>
      </c>
    </row>
    <row r="26" spans="1:11">
      <c r="A26" t="s">
        <v>3125</v>
      </c>
      <c r="B26" t="s">
        <v>3126</v>
      </c>
      <c r="C26" t="s">
        <v>99</v>
      </c>
      <c r="D26" t="s">
        <v>609</v>
      </c>
      <c r="E26" t="s">
        <v>101</v>
      </c>
      <c r="F26" s="66">
        <v>75550</v>
      </c>
      <c r="G26" s="66">
        <v>268</v>
      </c>
      <c r="H26" s="66">
        <v>202.47399999999999</v>
      </c>
      <c r="I26" s="67">
        <v>2.9000000000000001E-2</v>
      </c>
      <c r="J26" s="67">
        <v>2.0899999999999998E-2</v>
      </c>
      <c r="K26" s="67">
        <v>0</v>
      </c>
    </row>
    <row r="27" spans="1:11">
      <c r="A27" t="s">
        <v>3127</v>
      </c>
      <c r="B27" t="s">
        <v>3128</v>
      </c>
      <c r="C27" t="s">
        <v>99</v>
      </c>
      <c r="D27" t="s">
        <v>128</v>
      </c>
      <c r="E27" t="s">
        <v>101</v>
      </c>
      <c r="F27" s="66">
        <v>19625</v>
      </c>
      <c r="G27" s="66">
        <v>248</v>
      </c>
      <c r="H27" s="66">
        <v>48.67</v>
      </c>
      <c r="I27" s="67">
        <v>1.5100000000000001E-2</v>
      </c>
      <c r="J27" s="67">
        <v>5.0000000000000001E-3</v>
      </c>
      <c r="K27" s="67">
        <v>0</v>
      </c>
    </row>
    <row r="28" spans="1:11">
      <c r="A28" t="s">
        <v>3129</v>
      </c>
      <c r="B28" t="s">
        <v>3130</v>
      </c>
      <c r="C28" t="s">
        <v>99</v>
      </c>
      <c r="D28" t="s">
        <v>128</v>
      </c>
      <c r="E28" t="s">
        <v>101</v>
      </c>
      <c r="F28" s="66">
        <v>12000</v>
      </c>
      <c r="G28" s="66">
        <v>189</v>
      </c>
      <c r="H28" s="66">
        <v>22.68</v>
      </c>
      <c r="I28" s="67">
        <v>8.3000000000000001E-3</v>
      </c>
      <c r="J28" s="67">
        <v>2.3E-3</v>
      </c>
      <c r="K28" s="67">
        <v>0</v>
      </c>
    </row>
    <row r="29" spans="1:11">
      <c r="A29" t="s">
        <v>3131</v>
      </c>
      <c r="B29" t="s">
        <v>3132</v>
      </c>
      <c r="C29" t="s">
        <v>99</v>
      </c>
      <c r="D29" t="s">
        <v>128</v>
      </c>
      <c r="E29" t="s">
        <v>101</v>
      </c>
      <c r="F29" s="66">
        <v>18000</v>
      </c>
      <c r="G29" s="66">
        <v>200</v>
      </c>
      <c r="H29" s="66">
        <v>36</v>
      </c>
      <c r="I29" s="67">
        <v>8.3000000000000001E-3</v>
      </c>
      <c r="J29" s="67">
        <v>3.7000000000000002E-3</v>
      </c>
      <c r="K29" s="67">
        <v>0</v>
      </c>
    </row>
    <row r="30" spans="1:11">
      <c r="A30" t="s">
        <v>3133</v>
      </c>
      <c r="B30" t="s">
        <v>3134</v>
      </c>
      <c r="C30" t="s">
        <v>99</v>
      </c>
      <c r="D30" t="s">
        <v>128</v>
      </c>
      <c r="E30" t="s">
        <v>101</v>
      </c>
      <c r="F30" s="66">
        <v>62830</v>
      </c>
      <c r="G30" s="66">
        <v>233.1</v>
      </c>
      <c r="H30" s="66">
        <v>146.45672999999999</v>
      </c>
      <c r="I30" s="67">
        <v>1.2200000000000001E-2</v>
      </c>
      <c r="J30" s="67">
        <v>1.52E-2</v>
      </c>
      <c r="K30" s="67">
        <v>0</v>
      </c>
    </row>
    <row r="31" spans="1:11">
      <c r="A31" t="s">
        <v>3135</v>
      </c>
      <c r="B31" t="s">
        <v>3136</v>
      </c>
      <c r="C31" t="s">
        <v>99</v>
      </c>
      <c r="D31" t="s">
        <v>128</v>
      </c>
      <c r="E31" t="s">
        <v>101</v>
      </c>
      <c r="F31" s="66">
        <v>113450</v>
      </c>
      <c r="G31" s="66">
        <v>314.60000000000002</v>
      </c>
      <c r="H31" s="66">
        <v>356.91370000000001</v>
      </c>
      <c r="I31" s="67">
        <v>4.4999999999999998E-2</v>
      </c>
      <c r="J31" s="67">
        <v>3.6900000000000002E-2</v>
      </c>
      <c r="K31" s="67">
        <v>0</v>
      </c>
    </row>
    <row r="32" spans="1:11">
      <c r="A32" t="s">
        <v>3137</v>
      </c>
      <c r="B32" t="s">
        <v>3138</v>
      </c>
      <c r="C32" t="s">
        <v>99</v>
      </c>
      <c r="D32" t="s">
        <v>128</v>
      </c>
      <c r="E32" t="s">
        <v>101</v>
      </c>
      <c r="F32" s="66">
        <v>104150</v>
      </c>
      <c r="G32" s="66">
        <v>1405</v>
      </c>
      <c r="H32" s="66">
        <v>1463.3074999999999</v>
      </c>
      <c r="I32" s="67">
        <v>4.6399999999999997E-2</v>
      </c>
      <c r="J32" s="67">
        <v>0.15140000000000001</v>
      </c>
      <c r="K32" s="67">
        <v>1E-4</v>
      </c>
    </row>
    <row r="33" spans="1:11">
      <c r="A33" t="s">
        <v>3139</v>
      </c>
      <c r="B33" t="s">
        <v>3140</v>
      </c>
      <c r="C33" t="s">
        <v>99</v>
      </c>
      <c r="D33" t="s">
        <v>128</v>
      </c>
      <c r="E33" t="s">
        <v>101</v>
      </c>
      <c r="F33" s="66">
        <v>8487</v>
      </c>
      <c r="G33" s="66">
        <v>435</v>
      </c>
      <c r="H33" s="66">
        <v>36.91845</v>
      </c>
      <c r="I33" s="67">
        <v>1.1599999999999999E-2</v>
      </c>
      <c r="J33" s="67">
        <v>3.8E-3</v>
      </c>
      <c r="K33" s="67">
        <v>0</v>
      </c>
    </row>
    <row r="34" spans="1:11">
      <c r="A34" t="s">
        <v>3141</v>
      </c>
      <c r="B34" t="s">
        <v>3142</v>
      </c>
      <c r="C34" t="s">
        <v>99</v>
      </c>
      <c r="D34" t="s">
        <v>128</v>
      </c>
      <c r="E34" t="s">
        <v>101</v>
      </c>
      <c r="F34" s="66">
        <v>22550</v>
      </c>
      <c r="G34" s="66">
        <v>649.9</v>
      </c>
      <c r="H34" s="66">
        <v>146.55244999999999</v>
      </c>
      <c r="I34" s="67">
        <v>2.2100000000000002E-2</v>
      </c>
      <c r="J34" s="67">
        <v>1.52E-2</v>
      </c>
      <c r="K34" s="67">
        <v>0</v>
      </c>
    </row>
    <row r="35" spans="1:11">
      <c r="A35" t="s">
        <v>3143</v>
      </c>
      <c r="B35" t="s">
        <v>3144</v>
      </c>
      <c r="C35" t="s">
        <v>99</v>
      </c>
      <c r="D35" t="s">
        <v>128</v>
      </c>
      <c r="E35" t="s">
        <v>101</v>
      </c>
      <c r="F35" s="66">
        <v>45041</v>
      </c>
      <c r="G35" s="66">
        <v>1875</v>
      </c>
      <c r="H35" s="66">
        <v>844.51874999999995</v>
      </c>
      <c r="I35" s="67">
        <v>3.6299999999999999E-2</v>
      </c>
      <c r="J35" s="67">
        <v>8.7400000000000005E-2</v>
      </c>
      <c r="K35" s="67">
        <v>0</v>
      </c>
    </row>
    <row r="36" spans="1:11">
      <c r="A36" s="68" t="s">
        <v>257</v>
      </c>
      <c r="C36" s="14"/>
      <c r="D36" s="14"/>
      <c r="F36" s="70">
        <v>0</v>
      </c>
      <c r="H36" s="70">
        <v>0</v>
      </c>
      <c r="J36" s="69">
        <v>0</v>
      </c>
      <c r="K36" s="69">
        <v>0</v>
      </c>
    </row>
    <row r="37" spans="1:11">
      <c r="A37" s="68" t="s">
        <v>3145</v>
      </c>
      <c r="C37" s="14"/>
      <c r="D37" s="14"/>
      <c r="F37" s="70">
        <v>0</v>
      </c>
      <c r="H37" s="70">
        <v>0</v>
      </c>
      <c r="J37" s="69">
        <v>0</v>
      </c>
      <c r="K37" s="69">
        <v>0</v>
      </c>
    </row>
    <row r="38" spans="1:11">
      <c r="A38" t="s">
        <v>253</v>
      </c>
      <c r="B38" t="s">
        <v>253</v>
      </c>
      <c r="C38" s="14"/>
      <c r="D38" t="s">
        <v>253</v>
      </c>
      <c r="E38" t="s">
        <v>253</v>
      </c>
      <c r="F38" s="66">
        <v>0</v>
      </c>
      <c r="G38" s="66">
        <v>0</v>
      </c>
      <c r="H38" s="66">
        <v>0</v>
      </c>
      <c r="I38" s="67">
        <v>0</v>
      </c>
      <c r="J38" s="67">
        <v>0</v>
      </c>
      <c r="K38" s="67">
        <v>0</v>
      </c>
    </row>
    <row r="39" spans="1:11">
      <c r="A39" s="75" t="s">
        <v>259</v>
      </c>
      <c r="C39" s="14"/>
      <c r="D39" s="14"/>
    </row>
    <row r="40" spans="1:11">
      <c r="A40" s="75" t="s">
        <v>392</v>
      </c>
      <c r="C40" s="14"/>
      <c r="D40" s="14"/>
    </row>
    <row r="41" spans="1:11">
      <c r="A41" s="75" t="s">
        <v>393</v>
      </c>
      <c r="C41" s="14"/>
      <c r="D41" s="14"/>
    </row>
    <row r="42" spans="1:11">
      <c r="A42" s="75" t="s">
        <v>394</v>
      </c>
      <c r="C42" s="14"/>
      <c r="D42" s="14"/>
    </row>
    <row r="43" spans="1:11" hidden="1">
      <c r="C43" s="14"/>
      <c r="D43" s="14"/>
    </row>
    <row r="44" spans="1:11" hidden="1">
      <c r="C44" s="14"/>
      <c r="D44" s="14"/>
    </row>
    <row r="45" spans="1:11" hidden="1">
      <c r="C45" s="14"/>
      <c r="D45" s="14"/>
    </row>
    <row r="46" spans="1:11" hidden="1">
      <c r="C46" s="14"/>
      <c r="D46" s="14"/>
    </row>
    <row r="47" spans="1:11" hidden="1">
      <c r="C47" s="14"/>
      <c r="D47" s="14"/>
    </row>
    <row r="48" spans="1:11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60" ht="26.25" customHeight="1">
      <c r="A6" s="103" t="s">
        <v>97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  <c r="BH6" s="16"/>
    </row>
    <row r="7" spans="1:60" s="16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3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7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4">
        <v>30400</v>
      </c>
      <c r="G10" s="7"/>
      <c r="H10" s="64">
        <v>4783.7111682428003</v>
      </c>
      <c r="I10" s="22"/>
      <c r="J10" s="65">
        <v>1</v>
      </c>
      <c r="K10" s="65">
        <v>2.0000000000000001E-4</v>
      </c>
      <c r="BC10" s="14"/>
      <c r="BD10" s="16"/>
      <c r="BE10" s="14"/>
      <c r="BG10" s="14"/>
    </row>
    <row r="11" spans="1:60">
      <c r="A11" s="68" t="s">
        <v>204</v>
      </c>
      <c r="B11" s="14"/>
      <c r="C11" s="14"/>
      <c r="D11" s="14"/>
      <c r="F11" s="70">
        <v>0</v>
      </c>
      <c r="H11" s="70">
        <v>0</v>
      </c>
      <c r="J11" s="69">
        <v>0</v>
      </c>
      <c r="K11" s="69">
        <v>0</v>
      </c>
    </row>
    <row r="12" spans="1:60">
      <c r="A12" s="68" t="s">
        <v>3146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t="s">
        <v>253</v>
      </c>
      <c r="B13" t="s">
        <v>253</v>
      </c>
      <c r="C13" s="14"/>
      <c r="D13" t="s">
        <v>253</v>
      </c>
      <c r="E13" t="s">
        <v>253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60">
      <c r="A14" s="68" t="s">
        <v>3147</v>
      </c>
      <c r="B14" s="14"/>
      <c r="C14" s="14"/>
      <c r="D14" s="14"/>
      <c r="F14" s="70">
        <v>0</v>
      </c>
      <c r="H14" s="70">
        <v>0</v>
      </c>
      <c r="J14" s="69">
        <v>0</v>
      </c>
      <c r="K14" s="69">
        <v>0</v>
      </c>
    </row>
    <row r="15" spans="1:60">
      <c r="A15" t="s">
        <v>253</v>
      </c>
      <c r="B15" t="s">
        <v>253</v>
      </c>
      <c r="C15" s="14"/>
      <c r="D15" t="s">
        <v>253</v>
      </c>
      <c r="E15" t="s">
        <v>253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60">
      <c r="A16" s="68" t="s">
        <v>3148</v>
      </c>
      <c r="B16" s="14"/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253</v>
      </c>
      <c r="B17" t="s">
        <v>253</v>
      </c>
      <c r="C17" s="14"/>
      <c r="D17" t="s">
        <v>253</v>
      </c>
      <c r="E17" t="s">
        <v>253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1642</v>
      </c>
      <c r="B18" s="14"/>
      <c r="C18" s="14"/>
      <c r="D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253</v>
      </c>
      <c r="B19" t="s">
        <v>253</v>
      </c>
      <c r="C19" s="14"/>
      <c r="D19" t="s">
        <v>253</v>
      </c>
      <c r="E19" t="s">
        <v>253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257</v>
      </c>
      <c r="B20" s="14"/>
      <c r="C20" s="14"/>
      <c r="D20" s="14"/>
      <c r="F20" s="70">
        <v>30400</v>
      </c>
      <c r="H20" s="70">
        <v>4783.7111682428003</v>
      </c>
      <c r="J20" s="69">
        <v>1</v>
      </c>
      <c r="K20" s="69">
        <v>2.0000000000000001E-4</v>
      </c>
    </row>
    <row r="21" spans="1:11">
      <c r="A21" s="68" t="s">
        <v>3146</v>
      </c>
      <c r="B21" s="14"/>
      <c r="C21" s="14"/>
      <c r="D21" s="14"/>
      <c r="F21" s="70">
        <v>30400</v>
      </c>
      <c r="H21" s="70">
        <v>4783.7111682428003</v>
      </c>
      <c r="J21" s="69">
        <v>1</v>
      </c>
      <c r="K21" s="69">
        <v>2.0000000000000001E-4</v>
      </c>
    </row>
    <row r="22" spans="1:11">
      <c r="A22" t="s">
        <v>3149</v>
      </c>
      <c r="B22" t="s">
        <v>3150</v>
      </c>
      <c r="C22" t="s">
        <v>122</v>
      </c>
      <c r="D22" t="s">
        <v>2930</v>
      </c>
      <c r="E22" t="s">
        <v>105</v>
      </c>
      <c r="F22" s="66">
        <v>-47200</v>
      </c>
      <c r="G22" s="66">
        <v>3.1749999999999999E-3</v>
      </c>
      <c r="H22" s="66">
        <v>-4.8389794000000003E-3</v>
      </c>
      <c r="I22" s="67">
        <v>0</v>
      </c>
      <c r="J22" s="67">
        <v>0</v>
      </c>
      <c r="K22" s="67">
        <v>0</v>
      </c>
    </row>
    <row r="23" spans="1:11">
      <c r="A23" t="s">
        <v>3151</v>
      </c>
      <c r="B23" t="s">
        <v>3152</v>
      </c>
      <c r="C23" t="s">
        <v>122</v>
      </c>
      <c r="D23" t="s">
        <v>2930</v>
      </c>
      <c r="E23" t="s">
        <v>105</v>
      </c>
      <c r="F23" s="66">
        <v>47200</v>
      </c>
      <c r="G23" s="66">
        <v>7.8250000000000004E-3</v>
      </c>
      <c r="H23" s="66">
        <v>1.19259886E-2</v>
      </c>
      <c r="I23" s="67">
        <v>0</v>
      </c>
      <c r="J23" s="67">
        <v>0</v>
      </c>
      <c r="K23" s="67">
        <v>0</v>
      </c>
    </row>
    <row r="24" spans="1:11">
      <c r="A24" t="s">
        <v>3153</v>
      </c>
      <c r="B24" t="s">
        <v>3154</v>
      </c>
      <c r="C24" t="s">
        <v>122</v>
      </c>
      <c r="D24" t="s">
        <v>2930</v>
      </c>
      <c r="E24" t="s">
        <v>105</v>
      </c>
      <c r="F24" s="66">
        <v>-122500</v>
      </c>
      <c r="G24" s="66">
        <v>5.2499999999999997E-4</v>
      </c>
      <c r="H24" s="66">
        <v>-2.0766506249999999E-3</v>
      </c>
      <c r="I24" s="67">
        <v>0</v>
      </c>
      <c r="J24" s="67">
        <v>0</v>
      </c>
      <c r="K24" s="67">
        <v>0</v>
      </c>
    </row>
    <row r="25" spans="1:11">
      <c r="A25" t="s">
        <v>3155</v>
      </c>
      <c r="B25" t="s">
        <v>3156</v>
      </c>
      <c r="C25" t="s">
        <v>122</v>
      </c>
      <c r="D25" t="s">
        <v>2930</v>
      </c>
      <c r="E25" t="s">
        <v>105</v>
      </c>
      <c r="F25" s="66">
        <v>122500</v>
      </c>
      <c r="G25" s="66">
        <v>2.075E-3</v>
      </c>
      <c r="H25" s="66">
        <v>8.2077143749999994E-3</v>
      </c>
      <c r="I25" s="67">
        <v>0</v>
      </c>
      <c r="J25" s="67">
        <v>0</v>
      </c>
      <c r="K25" s="67">
        <v>0</v>
      </c>
    </row>
    <row r="26" spans="1:11">
      <c r="A26" t="s">
        <v>3157</v>
      </c>
      <c r="B26" t="s">
        <v>3158</v>
      </c>
      <c r="C26" t="s">
        <v>122</v>
      </c>
      <c r="D26" t="s">
        <v>2930</v>
      </c>
      <c r="E26" t="s">
        <v>105</v>
      </c>
      <c r="F26" s="66">
        <v>-121300</v>
      </c>
      <c r="G26" s="66">
        <v>1.725E-3</v>
      </c>
      <c r="H26" s="66">
        <v>-6.7564403249999998E-3</v>
      </c>
      <c r="I26" s="67">
        <v>0</v>
      </c>
      <c r="J26" s="67">
        <v>0</v>
      </c>
      <c r="K26" s="67">
        <v>0</v>
      </c>
    </row>
    <row r="27" spans="1:11">
      <c r="A27" t="s">
        <v>3159</v>
      </c>
      <c r="B27" t="s">
        <v>3160</v>
      </c>
      <c r="C27" t="s">
        <v>122</v>
      </c>
      <c r="D27" t="s">
        <v>2930</v>
      </c>
      <c r="E27" t="s">
        <v>105</v>
      </c>
      <c r="F27" s="66">
        <v>121300</v>
      </c>
      <c r="G27" s="66">
        <v>4.7749999999999997E-3</v>
      </c>
      <c r="H27" s="66">
        <v>1.8702610174999999E-2</v>
      </c>
      <c r="I27" s="67">
        <v>0</v>
      </c>
      <c r="J27" s="67">
        <v>0</v>
      </c>
      <c r="K27" s="67">
        <v>0</v>
      </c>
    </row>
    <row r="28" spans="1:11">
      <c r="A28" t="s">
        <v>3161</v>
      </c>
      <c r="B28" t="s">
        <v>3162</v>
      </c>
      <c r="C28" t="s">
        <v>122</v>
      </c>
      <c r="D28" t="s">
        <v>2930</v>
      </c>
      <c r="E28" t="s">
        <v>105</v>
      </c>
      <c r="F28" s="66">
        <v>5100</v>
      </c>
      <c r="G28" s="66">
        <v>9016</v>
      </c>
      <c r="H28" s="66">
        <v>1484.745864</v>
      </c>
      <c r="I28" s="67">
        <v>0</v>
      </c>
      <c r="J28" s="67">
        <v>0.31040000000000001</v>
      </c>
      <c r="K28" s="67">
        <v>1E-4</v>
      </c>
    </row>
    <row r="29" spans="1:11">
      <c r="A29" t="s">
        <v>3163</v>
      </c>
      <c r="B29" t="s">
        <v>3164</v>
      </c>
      <c r="C29" t="s">
        <v>122</v>
      </c>
      <c r="D29" t="s">
        <v>2930</v>
      </c>
      <c r="E29" t="s">
        <v>105</v>
      </c>
      <c r="F29" s="66">
        <v>8900</v>
      </c>
      <c r="G29" s="66">
        <v>3740</v>
      </c>
      <c r="H29" s="66">
        <v>1074.80494</v>
      </c>
      <c r="I29" s="67">
        <v>0</v>
      </c>
      <c r="J29" s="67">
        <v>0.22470000000000001</v>
      </c>
      <c r="K29" s="67">
        <v>0</v>
      </c>
    </row>
    <row r="30" spans="1:11">
      <c r="A30" t="s">
        <v>3165</v>
      </c>
      <c r="B30" t="s">
        <v>3166</v>
      </c>
      <c r="C30" t="s">
        <v>122</v>
      </c>
      <c r="D30" t="s">
        <v>2930</v>
      </c>
      <c r="E30" t="s">
        <v>105</v>
      </c>
      <c r="F30" s="66">
        <v>16400</v>
      </c>
      <c r="G30" s="66">
        <v>4200</v>
      </c>
      <c r="H30" s="66">
        <v>2224.1352000000002</v>
      </c>
      <c r="I30" s="67">
        <v>0</v>
      </c>
      <c r="J30" s="67">
        <v>0.46489999999999998</v>
      </c>
      <c r="K30" s="67">
        <v>1E-4</v>
      </c>
    </row>
    <row r="31" spans="1:11">
      <c r="A31" s="68" t="s">
        <v>3167</v>
      </c>
      <c r="B31" s="14"/>
      <c r="C31" s="14"/>
      <c r="D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253</v>
      </c>
      <c r="B32" t="s">
        <v>253</v>
      </c>
      <c r="C32" s="14"/>
      <c r="D32" t="s">
        <v>253</v>
      </c>
      <c r="E32" t="s">
        <v>253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11">
      <c r="A33" s="68" t="s">
        <v>3148</v>
      </c>
      <c r="B33" s="14"/>
      <c r="C33" s="14"/>
      <c r="D33" s="14"/>
      <c r="F33" s="70">
        <v>0</v>
      </c>
      <c r="H33" s="70">
        <v>0</v>
      </c>
      <c r="J33" s="69">
        <v>0</v>
      </c>
      <c r="K33" s="69">
        <v>0</v>
      </c>
    </row>
    <row r="34" spans="1:11">
      <c r="A34" t="s">
        <v>253</v>
      </c>
      <c r="B34" t="s">
        <v>253</v>
      </c>
      <c r="C34" s="14"/>
      <c r="D34" t="s">
        <v>253</v>
      </c>
      <c r="E34" t="s">
        <v>253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  <c r="K34" s="67">
        <v>0</v>
      </c>
    </row>
    <row r="35" spans="1:11">
      <c r="A35" s="68" t="s">
        <v>3168</v>
      </c>
      <c r="B35" s="14"/>
      <c r="C35" s="14"/>
      <c r="D35" s="14"/>
      <c r="F35" s="70">
        <v>0</v>
      </c>
      <c r="H35" s="70">
        <v>0</v>
      </c>
      <c r="J35" s="69">
        <v>0</v>
      </c>
      <c r="K35" s="69">
        <v>0</v>
      </c>
    </row>
    <row r="36" spans="1:11">
      <c r="A36" t="s">
        <v>253</v>
      </c>
      <c r="B36" t="s">
        <v>253</v>
      </c>
      <c r="C36" s="14"/>
      <c r="D36" t="s">
        <v>253</v>
      </c>
      <c r="E36" t="s">
        <v>253</v>
      </c>
      <c r="F36" s="66">
        <v>0</v>
      </c>
      <c r="G36" s="66">
        <v>0</v>
      </c>
      <c r="H36" s="66">
        <v>0</v>
      </c>
      <c r="I36" s="67">
        <v>0</v>
      </c>
      <c r="J36" s="67">
        <v>0</v>
      </c>
      <c r="K36" s="67">
        <v>0</v>
      </c>
    </row>
    <row r="37" spans="1:11">
      <c r="A37" s="68" t="s">
        <v>1642</v>
      </c>
      <c r="B37" s="14"/>
      <c r="C37" s="14"/>
      <c r="D37" s="14"/>
      <c r="F37" s="70">
        <v>0</v>
      </c>
      <c r="H37" s="70">
        <v>0</v>
      </c>
      <c r="J37" s="69">
        <v>0</v>
      </c>
      <c r="K37" s="69">
        <v>0</v>
      </c>
    </row>
    <row r="38" spans="1:11">
      <c r="A38" t="s">
        <v>253</v>
      </c>
      <c r="B38" t="s">
        <v>253</v>
      </c>
      <c r="C38" s="14"/>
      <c r="D38" t="s">
        <v>253</v>
      </c>
      <c r="E38" t="s">
        <v>253</v>
      </c>
      <c r="F38" s="66">
        <v>0</v>
      </c>
      <c r="G38" s="66">
        <v>0</v>
      </c>
      <c r="H38" s="66">
        <v>0</v>
      </c>
      <c r="I38" s="67">
        <v>0</v>
      </c>
      <c r="J38" s="67">
        <v>0</v>
      </c>
      <c r="K38" s="67">
        <v>0</v>
      </c>
    </row>
    <row r="39" spans="1:11">
      <c r="A39" s="75" t="s">
        <v>259</v>
      </c>
      <c r="B39" s="14"/>
      <c r="C39" s="14"/>
      <c r="D39" s="14"/>
    </row>
    <row r="40" spans="1:11">
      <c r="A40" s="75" t="s">
        <v>392</v>
      </c>
      <c r="B40" s="14"/>
      <c r="C40" s="14"/>
      <c r="D40" s="14"/>
    </row>
    <row r="41" spans="1:11">
      <c r="A41" s="75" t="s">
        <v>393</v>
      </c>
      <c r="B41" s="14"/>
      <c r="C41" s="14"/>
      <c r="D41" s="14"/>
    </row>
    <row r="42" spans="1:11">
      <c r="A42" s="75" t="s">
        <v>394</v>
      </c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44.85546875" style="13" bestFit="1" customWidth="1"/>
    <col min="2" max="2" width="21.42578125" style="13" bestFit="1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5"/>
      <c r="BC5" s="14" t="s">
        <v>99</v>
      </c>
      <c r="BE5" s="14" t="s">
        <v>100</v>
      </c>
      <c r="BG5" s="16" t="s">
        <v>101</v>
      </c>
    </row>
    <row r="6" spans="1:59" ht="26.25" customHeight="1">
      <c r="A6" s="103" t="s">
        <v>102</v>
      </c>
      <c r="B6" s="104"/>
      <c r="C6" s="104"/>
      <c r="D6" s="104"/>
      <c r="E6" s="104"/>
      <c r="F6" s="104"/>
      <c r="G6" s="104"/>
      <c r="H6" s="104"/>
      <c r="I6" s="104"/>
      <c r="J6" s="10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56</v>
      </c>
      <c r="J7" s="42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8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9" t="s">
        <v>61</v>
      </c>
      <c r="I9" s="39" t="s">
        <v>62</v>
      </c>
      <c r="J9" s="39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4">
        <v>-12926810.869999999</v>
      </c>
      <c r="G10" s="22"/>
      <c r="H10" s="64">
        <f>H13</f>
        <v>-52857.595513843989</v>
      </c>
      <c r="I10" s="65">
        <v>1</v>
      </c>
      <c r="J10" s="65">
        <v>-1.8E-3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8" t="s">
        <v>204</v>
      </c>
      <c r="B11" s="16"/>
      <c r="C11" s="16"/>
      <c r="D11" s="16"/>
      <c r="E11" s="16"/>
      <c r="F11" s="70">
        <v>0</v>
      </c>
      <c r="G11" s="16"/>
      <c r="H11" s="70">
        <v>0</v>
      </c>
      <c r="I11" s="69">
        <v>0</v>
      </c>
      <c r="J11" s="69">
        <v>0</v>
      </c>
      <c r="BC11" s="14" t="s">
        <v>120</v>
      </c>
      <c r="BE11" s="14" t="s">
        <v>121</v>
      </c>
    </row>
    <row r="12" spans="1:59">
      <c r="A12" t="s">
        <v>253</v>
      </c>
      <c r="B12" t="s">
        <v>253</v>
      </c>
      <c r="C12" s="16"/>
      <c r="D12" t="s">
        <v>253</v>
      </c>
      <c r="E12" t="s">
        <v>253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BC12" s="14" t="s">
        <v>122</v>
      </c>
      <c r="BD12" s="14" t="s">
        <v>123</v>
      </c>
      <c r="BE12" s="14" t="s">
        <v>124</v>
      </c>
    </row>
    <row r="13" spans="1:59">
      <c r="A13" s="68" t="s">
        <v>257</v>
      </c>
      <c r="B13" s="16"/>
      <c r="C13" s="16"/>
      <c r="D13" s="16"/>
      <c r="E13" s="16"/>
      <c r="F13" s="70">
        <v>-12926810.869999999</v>
      </c>
      <c r="G13" s="16"/>
      <c r="H13" s="70">
        <f>SUM(H14:H34)</f>
        <v>-52857.595513843989</v>
      </c>
      <c r="I13" s="69">
        <v>1</v>
      </c>
      <c r="J13" s="69">
        <v>-1.8E-3</v>
      </c>
      <c r="BE13" s="14" t="s">
        <v>125</v>
      </c>
    </row>
    <row r="14" spans="1:59">
      <c r="A14" t="s">
        <v>3169</v>
      </c>
      <c r="B14" t="s">
        <v>3170</v>
      </c>
      <c r="C14" t="s">
        <v>122</v>
      </c>
      <c r="D14" t="s">
        <v>2930</v>
      </c>
      <c r="E14" t="s">
        <v>119</v>
      </c>
      <c r="F14" s="66">
        <v>72</v>
      </c>
      <c r="G14" s="66">
        <v>0.72929999999999995</v>
      </c>
      <c r="H14" s="66">
        <v>1.2194304408000001E-3</v>
      </c>
      <c r="I14" s="67">
        <v>0</v>
      </c>
      <c r="J14" s="67">
        <v>0</v>
      </c>
      <c r="BE14" s="14" t="s">
        <v>126</v>
      </c>
    </row>
    <row r="15" spans="1:59">
      <c r="A15" t="s">
        <v>3171</v>
      </c>
      <c r="B15" t="s">
        <v>3172</v>
      </c>
      <c r="C15" t="s">
        <v>122</v>
      </c>
      <c r="D15" t="s">
        <v>2930</v>
      </c>
      <c r="E15" t="s">
        <v>109</v>
      </c>
      <c r="F15" s="66">
        <v>505</v>
      </c>
      <c r="G15" s="66">
        <v>1.5287999999999999</v>
      </c>
      <c r="H15" s="66">
        <v>2.8843563839999999E-2</v>
      </c>
      <c r="I15" s="67">
        <v>0</v>
      </c>
      <c r="J15" s="67">
        <v>0</v>
      </c>
      <c r="BE15" s="14" t="s">
        <v>127</v>
      </c>
    </row>
    <row r="16" spans="1:59">
      <c r="A16" t="s">
        <v>3173</v>
      </c>
      <c r="B16" t="s">
        <v>3174</v>
      </c>
      <c r="C16" t="s">
        <v>122</v>
      </c>
      <c r="D16" t="s">
        <v>2930</v>
      </c>
      <c r="E16" t="s">
        <v>109</v>
      </c>
      <c r="F16" s="66">
        <v>29</v>
      </c>
      <c r="G16" s="66">
        <v>1.5287999999999999</v>
      </c>
      <c r="H16" s="66">
        <v>1.656363072E-3</v>
      </c>
      <c r="I16" s="67">
        <v>0</v>
      </c>
      <c r="J16" s="67">
        <v>0</v>
      </c>
      <c r="BE16" s="14" t="s">
        <v>128</v>
      </c>
    </row>
    <row r="17" spans="1:57">
      <c r="A17" t="s">
        <v>3175</v>
      </c>
      <c r="B17" t="s">
        <v>3176</v>
      </c>
      <c r="C17" t="s">
        <v>122</v>
      </c>
      <c r="D17" t="s">
        <v>2930</v>
      </c>
      <c r="E17" t="s">
        <v>105</v>
      </c>
      <c r="F17" s="66">
        <v>164</v>
      </c>
      <c r="G17" s="66">
        <v>3.3721999999999999</v>
      </c>
      <c r="H17" s="66">
        <v>1.7857687431999999E-2</v>
      </c>
      <c r="I17" s="67">
        <v>0</v>
      </c>
      <c r="J17" s="67">
        <v>0</v>
      </c>
      <c r="BE17" s="14" t="s">
        <v>129</v>
      </c>
    </row>
    <row r="18" spans="1:57">
      <c r="A18" t="s">
        <v>3177</v>
      </c>
      <c r="B18" t="s">
        <v>3178</v>
      </c>
      <c r="C18" t="s">
        <v>122</v>
      </c>
      <c r="D18" t="s">
        <v>2930</v>
      </c>
      <c r="E18" t="s">
        <v>109</v>
      </c>
      <c r="F18" s="66">
        <v>78</v>
      </c>
      <c r="G18" s="66">
        <v>0.40479999999999999</v>
      </c>
      <c r="H18" s="66">
        <v>1.1796195840000001E-3</v>
      </c>
      <c r="I18" s="67">
        <v>0</v>
      </c>
      <c r="J18" s="67">
        <v>0</v>
      </c>
      <c r="BE18" s="14" t="s">
        <v>130</v>
      </c>
    </row>
    <row r="19" spans="1:57">
      <c r="A19" t="s">
        <v>3179</v>
      </c>
      <c r="B19" t="s">
        <v>3180</v>
      </c>
      <c r="C19" t="s">
        <v>122</v>
      </c>
      <c r="D19" t="s">
        <v>2930</v>
      </c>
      <c r="E19" t="s">
        <v>122</v>
      </c>
      <c r="F19" s="66">
        <v>150</v>
      </c>
      <c r="G19" s="66">
        <v>1.5492999999999999</v>
      </c>
      <c r="H19" s="66">
        <v>1.1573270999999999E-3</v>
      </c>
      <c r="I19" s="67">
        <v>0</v>
      </c>
      <c r="J19" s="67">
        <v>0</v>
      </c>
      <c r="BE19" s="14" t="s">
        <v>131</v>
      </c>
    </row>
    <row r="20" spans="1:57">
      <c r="A20" t="s">
        <v>3181</v>
      </c>
      <c r="B20" t="s">
        <v>3182</v>
      </c>
      <c r="C20" t="s">
        <v>122</v>
      </c>
      <c r="D20" t="s">
        <v>2930</v>
      </c>
      <c r="E20" t="s">
        <v>112</v>
      </c>
      <c r="F20" s="66">
        <v>253</v>
      </c>
      <c r="G20" s="66">
        <v>0.70735000000000003</v>
      </c>
      <c r="H20" s="66">
        <v>7.7659496722499999E-3</v>
      </c>
      <c r="I20" s="67">
        <v>0</v>
      </c>
      <c r="J20" s="67">
        <v>0</v>
      </c>
      <c r="BE20" s="14" t="s">
        <v>122</v>
      </c>
    </row>
    <row r="21" spans="1:57">
      <c r="A21" t="s">
        <v>3183</v>
      </c>
      <c r="B21" t="s">
        <v>3184</v>
      </c>
      <c r="C21" t="s">
        <v>122</v>
      </c>
      <c r="D21" t="s">
        <v>2930</v>
      </c>
      <c r="E21" t="s">
        <v>119</v>
      </c>
      <c r="F21" s="66">
        <v>-148750</v>
      </c>
      <c r="G21" s="66">
        <v>100</v>
      </c>
      <c r="H21" s="66">
        <v>-345.44212499999998</v>
      </c>
      <c r="I21" s="67">
        <v>8.0000000000000002E-3</v>
      </c>
      <c r="J21" s="67">
        <v>0</v>
      </c>
    </row>
    <row r="22" spans="1:57">
      <c r="A22" t="s">
        <v>3185</v>
      </c>
      <c r="B22" t="s">
        <v>3186</v>
      </c>
      <c r="C22" t="s">
        <v>122</v>
      </c>
      <c r="D22" t="s">
        <v>2930</v>
      </c>
      <c r="E22" t="s">
        <v>112</v>
      </c>
      <c r="F22" s="66">
        <v>113120</v>
      </c>
      <c r="G22" s="66">
        <v>100</v>
      </c>
      <c r="H22" s="66">
        <v>490.88423999999998</v>
      </c>
      <c r="I22" s="67">
        <v>-1.14E-2</v>
      </c>
      <c r="J22" s="67">
        <v>0</v>
      </c>
    </row>
    <row r="23" spans="1:57">
      <c r="A23" t="s">
        <v>3187</v>
      </c>
      <c r="B23" t="s">
        <v>3186</v>
      </c>
      <c r="C23" t="s">
        <v>122</v>
      </c>
      <c r="D23" t="s">
        <v>2930</v>
      </c>
      <c r="E23" t="s">
        <v>109</v>
      </c>
      <c r="F23" s="66">
        <v>-1363622.97</v>
      </c>
      <c r="G23" s="66">
        <v>100</v>
      </c>
      <c r="H23" s="66">
        <v>-5094.4954159199997</v>
      </c>
      <c r="I23" s="67">
        <v>0.1181</v>
      </c>
      <c r="J23" s="67">
        <v>-2.0000000000000001E-4</v>
      </c>
    </row>
    <row r="24" spans="1:57">
      <c r="A24" t="s">
        <v>3188</v>
      </c>
      <c r="B24" t="s">
        <v>3189</v>
      </c>
      <c r="C24" t="s">
        <v>122</v>
      </c>
      <c r="D24" t="s">
        <v>2930</v>
      </c>
      <c r="E24" t="s">
        <v>203</v>
      </c>
      <c r="F24" s="66">
        <v>345600</v>
      </c>
      <c r="G24" s="66">
        <v>100</v>
      </c>
      <c r="H24" s="66">
        <v>143.28576000000001</v>
      </c>
      <c r="I24" s="67">
        <v>-3.3E-3</v>
      </c>
      <c r="J24" s="67">
        <v>0</v>
      </c>
    </row>
    <row r="25" spans="1:57">
      <c r="A25" t="s">
        <v>3190</v>
      </c>
      <c r="B25" t="s">
        <v>3191</v>
      </c>
      <c r="C25" t="s">
        <v>122</v>
      </c>
      <c r="D25" t="s">
        <v>2930</v>
      </c>
      <c r="E25" t="s">
        <v>105</v>
      </c>
      <c r="F25" s="66">
        <v>-12862291.9</v>
      </c>
      <c r="G25" s="66">
        <v>100</v>
      </c>
      <c r="H25" s="66">
        <f>-41532.3405451-9702.97670211818</f>
        <v>-51235.317247218176</v>
      </c>
      <c r="I25" s="67">
        <v>0.96240000000000003</v>
      </c>
      <c r="J25" s="67">
        <v>-1.8E-3</v>
      </c>
    </row>
    <row r="26" spans="1:57">
      <c r="A26" t="s">
        <v>3192</v>
      </c>
      <c r="B26" t="s">
        <v>3193</v>
      </c>
      <c r="C26" t="s">
        <v>122</v>
      </c>
      <c r="D26" t="s">
        <v>2930</v>
      </c>
      <c r="E26" t="s">
        <v>203</v>
      </c>
      <c r="F26" s="66">
        <v>27</v>
      </c>
      <c r="G26" s="66">
        <v>2.4523999999999999</v>
      </c>
      <c r="H26" s="66">
        <v>2.7452656080000001E-4</v>
      </c>
      <c r="I26" s="67">
        <v>0</v>
      </c>
      <c r="J26" s="67">
        <v>0</v>
      </c>
    </row>
    <row r="27" spans="1:57">
      <c r="A27" t="s">
        <v>3194</v>
      </c>
      <c r="B27" t="s">
        <v>3195</v>
      </c>
      <c r="C27" t="s">
        <v>122</v>
      </c>
      <c r="D27" t="s">
        <v>2930</v>
      </c>
      <c r="E27" t="s">
        <v>109</v>
      </c>
      <c r="F27" s="66">
        <v>6</v>
      </c>
      <c r="G27" s="66">
        <v>3.4342999999999999</v>
      </c>
      <c r="H27" s="66">
        <v>7.6983268799999999E-4</v>
      </c>
      <c r="I27" s="67">
        <v>0</v>
      </c>
      <c r="J27" s="67">
        <v>0</v>
      </c>
    </row>
    <row r="28" spans="1:57">
      <c r="A28" t="s">
        <v>3196</v>
      </c>
      <c r="B28" t="s">
        <v>3197</v>
      </c>
      <c r="C28" t="s">
        <v>122</v>
      </c>
      <c r="D28" t="s">
        <v>2930</v>
      </c>
      <c r="E28" t="s">
        <v>105</v>
      </c>
      <c r="F28" s="66">
        <v>202</v>
      </c>
      <c r="G28" s="66">
        <v>1.4682500000000001</v>
      </c>
      <c r="H28" s="66">
        <v>9.5767780849999994E-3</v>
      </c>
      <c r="I28" s="67">
        <v>0</v>
      </c>
      <c r="J28" s="67">
        <v>0</v>
      </c>
    </row>
    <row r="29" spans="1:57">
      <c r="A29" t="s">
        <v>3198</v>
      </c>
      <c r="B29" t="s">
        <v>3199</v>
      </c>
      <c r="C29" t="s">
        <v>122</v>
      </c>
      <c r="D29" t="s">
        <v>2930</v>
      </c>
      <c r="E29" t="s">
        <v>105</v>
      </c>
      <c r="F29" s="66">
        <v>141</v>
      </c>
      <c r="G29" s="66">
        <v>0.22008</v>
      </c>
      <c r="H29" s="66">
        <v>1.0020000311999999E-3</v>
      </c>
      <c r="I29" s="67">
        <v>0</v>
      </c>
      <c r="J29" s="67">
        <v>0</v>
      </c>
    </row>
    <row r="30" spans="1:57">
      <c r="A30" t="s">
        <v>3200</v>
      </c>
      <c r="B30" t="s">
        <v>3201</v>
      </c>
      <c r="C30" t="s">
        <v>122</v>
      </c>
      <c r="D30" t="s">
        <v>2930</v>
      </c>
      <c r="E30" t="s">
        <v>105</v>
      </c>
      <c r="F30" s="66">
        <v>2001</v>
      </c>
      <c r="G30" s="66">
        <v>0.42977500000000002</v>
      </c>
      <c r="H30" s="66">
        <v>2.776874693475E-2</v>
      </c>
      <c r="I30" s="67">
        <v>0</v>
      </c>
      <c r="J30" s="67">
        <v>0</v>
      </c>
    </row>
    <row r="31" spans="1:57">
      <c r="A31" t="s">
        <v>3202</v>
      </c>
      <c r="B31" t="s">
        <v>3203</v>
      </c>
      <c r="C31" t="s">
        <v>122</v>
      </c>
      <c r="D31" t="s">
        <v>2930</v>
      </c>
      <c r="E31" t="s">
        <v>109</v>
      </c>
      <c r="F31" s="66">
        <v>6</v>
      </c>
      <c r="G31" s="66">
        <v>4.5379999999999997E-2</v>
      </c>
      <c r="H31" s="66">
        <v>1.0172380799999999E-5</v>
      </c>
      <c r="I31" s="67">
        <v>0</v>
      </c>
      <c r="J31" s="67">
        <v>0</v>
      </c>
    </row>
    <row r="32" spans="1:57">
      <c r="A32" t="s">
        <v>3204</v>
      </c>
      <c r="B32" t="s">
        <v>3205</v>
      </c>
      <c r="C32" t="s">
        <v>122</v>
      </c>
      <c r="D32" t="s">
        <v>2930</v>
      </c>
      <c r="E32" t="s">
        <v>105</v>
      </c>
      <c r="F32" s="66">
        <v>-435</v>
      </c>
      <c r="G32" s="66">
        <v>1.4525E-2</v>
      </c>
      <c r="H32" s="66">
        <v>-2.0402032875E-4</v>
      </c>
      <c r="I32" s="67">
        <v>0</v>
      </c>
      <c r="J32" s="67">
        <v>0</v>
      </c>
    </row>
    <row r="33" spans="1:10">
      <c r="A33" t="s">
        <v>3206</v>
      </c>
      <c r="B33" t="s">
        <v>3207</v>
      </c>
      <c r="C33" t="s">
        <v>122</v>
      </c>
      <c r="D33" t="s">
        <v>2930</v>
      </c>
      <c r="E33" t="s">
        <v>105</v>
      </c>
      <c r="F33" s="66">
        <v>60</v>
      </c>
      <c r="G33" s="66">
        <v>1.100273E-2</v>
      </c>
      <c r="H33" s="66">
        <v>2.1316689102000001E-5</v>
      </c>
      <c r="I33" s="67">
        <v>0</v>
      </c>
      <c r="J33" s="67">
        <v>0</v>
      </c>
    </row>
    <row r="34" spans="1:10">
      <c r="A34" t="s">
        <v>3208</v>
      </c>
      <c r="B34" t="s">
        <v>3209</v>
      </c>
      <c r="C34" t="s">
        <v>122</v>
      </c>
      <c r="D34" t="s">
        <v>2930</v>
      </c>
      <c r="E34" t="s">
        <v>105</v>
      </c>
      <c r="F34" s="66">
        <v>985875</v>
      </c>
      <c r="G34" s="66">
        <v>100</v>
      </c>
      <c r="H34" s="66">
        <v>3183.3903749999999</v>
      </c>
      <c r="I34" s="67">
        <v>-7.3800000000000004E-2</v>
      </c>
      <c r="J34" s="67">
        <v>1E-4</v>
      </c>
    </row>
    <row r="35" spans="1:10">
      <c r="A35" s="75" t="s">
        <v>259</v>
      </c>
      <c r="B35" s="16"/>
      <c r="C35" s="16"/>
      <c r="D35" s="16"/>
      <c r="E35" s="16"/>
      <c r="F35" s="16"/>
      <c r="G35" s="16"/>
    </row>
    <row r="36" spans="1:10">
      <c r="A36" s="75" t="s">
        <v>392</v>
      </c>
      <c r="B36" s="16"/>
      <c r="C36" s="16"/>
      <c r="D36" s="16"/>
      <c r="E36" s="16"/>
      <c r="F36" s="16"/>
      <c r="G36" s="16"/>
    </row>
    <row r="37" spans="1:10">
      <c r="A37" s="75" t="s">
        <v>393</v>
      </c>
      <c r="B37" s="16"/>
      <c r="C37" s="16"/>
      <c r="D37" s="16"/>
      <c r="E37" s="16"/>
      <c r="F37" s="16"/>
      <c r="G37" s="16"/>
    </row>
    <row r="38" spans="1:10">
      <c r="A38" s="75" t="s">
        <v>394</v>
      </c>
      <c r="B38" s="16"/>
      <c r="C38" s="16"/>
      <c r="D38" s="16"/>
      <c r="E38" s="16"/>
      <c r="F38" s="16"/>
      <c r="G38" s="16"/>
    </row>
    <row r="39" spans="1:10" hidden="1">
      <c r="B39" s="16"/>
      <c r="C39" s="16"/>
      <c r="D39" s="16"/>
      <c r="E39" s="16"/>
      <c r="F39" s="16"/>
      <c r="G39" s="16"/>
    </row>
    <row r="40" spans="1:10" hidden="1">
      <c r="B40" s="16"/>
      <c r="C40" s="16"/>
      <c r="D40" s="16"/>
      <c r="E40" s="16"/>
      <c r="F40" s="16"/>
      <c r="G40" s="16"/>
    </row>
    <row r="41" spans="1:10" hidden="1">
      <c r="B41" s="16"/>
      <c r="C41" s="16"/>
      <c r="D41" s="16"/>
      <c r="E41" s="16"/>
      <c r="F41" s="16"/>
      <c r="G41" s="16"/>
    </row>
    <row r="42" spans="1:10" hidden="1">
      <c r="B42" s="16"/>
      <c r="C42" s="16"/>
      <c r="D42" s="16"/>
      <c r="E42" s="16"/>
      <c r="F42" s="16"/>
      <c r="G42" s="16"/>
    </row>
    <row r="43" spans="1:10" hidden="1">
      <c r="B43" s="16"/>
      <c r="C43" s="16"/>
      <c r="D43" s="16"/>
      <c r="E43" s="16"/>
      <c r="F43" s="16"/>
      <c r="G43" s="16"/>
    </row>
    <row r="44" spans="1:10" hidden="1">
      <c r="B44" s="16"/>
      <c r="C44" s="16"/>
      <c r="D44" s="16"/>
      <c r="E44" s="16"/>
      <c r="F44" s="16"/>
      <c r="G44" s="16"/>
    </row>
    <row r="45" spans="1:10" hidden="1">
      <c r="B45" s="16"/>
      <c r="C45" s="16"/>
      <c r="D45" s="16"/>
      <c r="E45" s="16"/>
      <c r="F45" s="16"/>
      <c r="G45" s="16"/>
    </row>
    <row r="46" spans="1:10" hidden="1">
      <c r="B46" s="16"/>
      <c r="C46" s="16"/>
      <c r="D46" s="16"/>
      <c r="E46" s="16"/>
      <c r="F46" s="16"/>
      <c r="G46" s="16"/>
    </row>
    <row r="47" spans="1:10" hidden="1">
      <c r="B47" s="16"/>
      <c r="C47" s="16"/>
      <c r="D47" s="16"/>
      <c r="E47" s="16"/>
      <c r="F47" s="16"/>
      <c r="G47" s="16"/>
    </row>
    <row r="48" spans="1:10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80" ht="26.25" customHeight="1">
      <c r="A6" s="103" t="s">
        <v>132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80" s="16" customFormat="1">
      <c r="A7" s="41" t="s">
        <v>95</v>
      </c>
      <c r="B7" s="42" t="s">
        <v>48</v>
      </c>
      <c r="C7" s="44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55</v>
      </c>
      <c r="N7" s="42" t="s">
        <v>72</v>
      </c>
      <c r="O7" s="42" t="s">
        <v>56</v>
      </c>
      <c r="P7" s="43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8" t="s">
        <v>204</v>
      </c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80">
      <c r="A12" s="68" t="s">
        <v>3210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t="s">
        <v>253</v>
      </c>
      <c r="B13" t="s">
        <v>253</v>
      </c>
      <c r="D13" t="s">
        <v>253</v>
      </c>
      <c r="G13" s="66">
        <v>0</v>
      </c>
      <c r="H13" t="s">
        <v>253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80">
      <c r="A14" s="68" t="s">
        <v>3211</v>
      </c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80">
      <c r="A15" t="s">
        <v>253</v>
      </c>
      <c r="B15" t="s">
        <v>253</v>
      </c>
      <c r="D15" t="s">
        <v>253</v>
      </c>
      <c r="G15" s="66">
        <v>0</v>
      </c>
      <c r="H15" t="s">
        <v>253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80">
      <c r="A16" s="68" t="s">
        <v>3212</v>
      </c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3213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253</v>
      </c>
      <c r="B18" t="s">
        <v>253</v>
      </c>
      <c r="D18" t="s">
        <v>253</v>
      </c>
      <c r="G18" s="66">
        <v>0</v>
      </c>
      <c r="H18" t="s">
        <v>253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3214</v>
      </c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253</v>
      </c>
      <c r="B20" t="s">
        <v>253</v>
      </c>
      <c r="D20" t="s">
        <v>253</v>
      </c>
      <c r="G20" s="66">
        <v>0</v>
      </c>
      <c r="H20" t="s">
        <v>253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3215</v>
      </c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253</v>
      </c>
      <c r="B22" t="s">
        <v>253</v>
      </c>
      <c r="D22" t="s">
        <v>253</v>
      </c>
      <c r="G22" s="66">
        <v>0</v>
      </c>
      <c r="H22" t="s">
        <v>253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3216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253</v>
      </c>
      <c r="B24" t="s">
        <v>253</v>
      </c>
      <c r="D24" t="s">
        <v>253</v>
      </c>
      <c r="G24" s="66">
        <v>0</v>
      </c>
      <c r="H24" t="s">
        <v>253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257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3210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253</v>
      </c>
      <c r="B27" t="s">
        <v>253</v>
      </c>
      <c r="D27" t="s">
        <v>253</v>
      </c>
      <c r="G27" s="66">
        <v>0</v>
      </c>
      <c r="H27" t="s">
        <v>253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3211</v>
      </c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253</v>
      </c>
      <c r="B29" t="s">
        <v>253</v>
      </c>
      <c r="D29" t="s">
        <v>253</v>
      </c>
      <c r="G29" s="66">
        <v>0</v>
      </c>
      <c r="H29" t="s">
        <v>253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3212</v>
      </c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3213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253</v>
      </c>
      <c r="B32" t="s">
        <v>253</v>
      </c>
      <c r="D32" t="s">
        <v>253</v>
      </c>
      <c r="G32" s="66">
        <v>0</v>
      </c>
      <c r="H32" t="s">
        <v>253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3214</v>
      </c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253</v>
      </c>
      <c r="B34" t="s">
        <v>253</v>
      </c>
      <c r="D34" t="s">
        <v>253</v>
      </c>
      <c r="G34" s="66">
        <v>0</v>
      </c>
      <c r="H34" t="s">
        <v>253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3215</v>
      </c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253</v>
      </c>
      <c r="B36" t="s">
        <v>253</v>
      </c>
      <c r="D36" t="s">
        <v>253</v>
      </c>
      <c r="G36" s="66">
        <v>0</v>
      </c>
      <c r="H36" t="s">
        <v>253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3216</v>
      </c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253</v>
      </c>
      <c r="B38" t="s">
        <v>253</v>
      </c>
      <c r="D38" t="s">
        <v>253</v>
      </c>
      <c r="G38" s="66">
        <v>0</v>
      </c>
      <c r="H38" t="s">
        <v>253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75" t="s">
        <v>259</v>
      </c>
    </row>
    <row r="40" spans="1:16">
      <c r="A40" s="75" t="s">
        <v>392</v>
      </c>
    </row>
    <row r="41" spans="1:16">
      <c r="A41" s="75" t="s">
        <v>393</v>
      </c>
    </row>
    <row r="42" spans="1:16">
      <c r="A42" s="75" t="s">
        <v>394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8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71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71" s="16" customFormat="1">
      <c r="A7" s="41" t="s">
        <v>95</v>
      </c>
      <c r="B7" s="42" t="s">
        <v>48</v>
      </c>
      <c r="C7" s="42" t="s">
        <v>50</v>
      </c>
      <c r="D7" s="42" t="s">
        <v>51</v>
      </c>
      <c r="E7" s="42" t="s">
        <v>70</v>
      </c>
      <c r="F7" s="42" t="s">
        <v>71</v>
      </c>
      <c r="G7" s="42" t="s">
        <v>52</v>
      </c>
      <c r="H7" s="42" t="s">
        <v>53</v>
      </c>
      <c r="I7" s="42" t="s">
        <v>54</v>
      </c>
      <c r="J7" s="42" t="s">
        <v>186</v>
      </c>
      <c r="K7" s="42" t="s">
        <v>187</v>
      </c>
      <c r="L7" s="42" t="s">
        <v>5</v>
      </c>
      <c r="M7" s="42" t="s">
        <v>72</v>
      </c>
      <c r="N7" s="42" t="s">
        <v>56</v>
      </c>
      <c r="O7" s="43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64">
        <v>8.75</v>
      </c>
      <c r="G10" s="7"/>
      <c r="H10" s="7"/>
      <c r="I10" s="65">
        <v>-1.6E-2</v>
      </c>
      <c r="J10" s="64">
        <v>16948501.32</v>
      </c>
      <c r="K10" s="7"/>
      <c r="L10" s="64">
        <v>30060.738921406893</v>
      </c>
      <c r="M10" s="7"/>
      <c r="N10" s="65">
        <v>1</v>
      </c>
      <c r="O10" s="65">
        <v>1.2999999999999999E-3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8" t="s">
        <v>204</v>
      </c>
      <c r="F11" s="70">
        <v>8.75</v>
      </c>
      <c r="I11" s="69">
        <v>-1.6E-2</v>
      </c>
      <c r="J11" s="70">
        <v>16948501.32</v>
      </c>
      <c r="L11" s="70">
        <v>30060.738921406893</v>
      </c>
      <c r="N11" s="69">
        <v>1</v>
      </c>
      <c r="O11" s="69">
        <v>1.2999999999999999E-3</v>
      </c>
    </row>
    <row r="12" spans="1:71">
      <c r="A12" s="68" t="s">
        <v>3217</v>
      </c>
      <c r="F12" s="70">
        <v>8.75</v>
      </c>
      <c r="I12" s="69">
        <v>-1.6E-2</v>
      </c>
      <c r="J12" s="70">
        <v>16948501.32</v>
      </c>
      <c r="L12" s="70">
        <v>30060.738921406893</v>
      </c>
      <c r="N12" s="69">
        <v>1</v>
      </c>
      <c r="O12" s="69">
        <v>1.2999999999999999E-3</v>
      </c>
    </row>
    <row r="13" spans="1:71">
      <c r="A13" t="s">
        <v>3218</v>
      </c>
      <c r="B13" t="s">
        <v>3219</v>
      </c>
      <c r="C13" t="s">
        <v>264</v>
      </c>
      <c r="E13" t="s">
        <v>690</v>
      </c>
      <c r="G13" t="s">
        <v>101</v>
      </c>
      <c r="H13" s="67">
        <v>0</v>
      </c>
      <c r="I13" s="67">
        <v>0</v>
      </c>
      <c r="J13" s="66">
        <v>-1253391.97</v>
      </c>
      <c r="K13" s="66">
        <v>97.336983573917422</v>
      </c>
      <c r="L13" s="66">
        <v>-1220.0139359556999</v>
      </c>
      <c r="M13" s="67">
        <v>0</v>
      </c>
      <c r="N13" s="67">
        <v>-4.0599999999999997E-2</v>
      </c>
      <c r="O13" s="67">
        <v>-1E-4</v>
      </c>
    </row>
    <row r="14" spans="1:71">
      <c r="A14" t="s">
        <v>3220</v>
      </c>
      <c r="B14" t="s">
        <v>3221</v>
      </c>
      <c r="C14" t="s">
        <v>264</v>
      </c>
      <c r="E14" t="s">
        <v>3222</v>
      </c>
      <c r="G14" t="s">
        <v>101</v>
      </c>
      <c r="H14" s="67">
        <v>0.04</v>
      </c>
      <c r="I14" s="67">
        <v>0</v>
      </c>
      <c r="J14" s="66">
        <v>-909362</v>
      </c>
      <c r="K14" s="66">
        <v>90.166552589548274</v>
      </c>
      <c r="L14" s="66">
        <v>-819.94036595936802</v>
      </c>
      <c r="M14" s="67">
        <v>0</v>
      </c>
      <c r="N14" s="67">
        <v>-2.7300000000000001E-2</v>
      </c>
      <c r="O14" s="67">
        <v>0</v>
      </c>
    </row>
    <row r="15" spans="1:71">
      <c r="A15" t="s">
        <v>3223</v>
      </c>
      <c r="B15" t="s">
        <v>3224</v>
      </c>
      <c r="C15" t="s">
        <v>264</v>
      </c>
      <c r="E15" t="s">
        <v>433</v>
      </c>
      <c r="G15" t="s">
        <v>101</v>
      </c>
      <c r="H15" s="67">
        <v>0</v>
      </c>
      <c r="I15" s="67">
        <v>0</v>
      </c>
      <c r="J15" s="66">
        <v>-2022244</v>
      </c>
      <c r="K15" s="66">
        <v>98.494182067076963</v>
      </c>
      <c r="L15" s="66">
        <v>-1991.7926872005401</v>
      </c>
      <c r="M15" s="67">
        <v>0</v>
      </c>
      <c r="N15" s="67">
        <v>-6.6299999999999998E-2</v>
      </c>
      <c r="O15" s="67">
        <v>-1E-4</v>
      </c>
    </row>
    <row r="16" spans="1:71">
      <c r="A16" t="s">
        <v>3225</v>
      </c>
      <c r="B16" t="s">
        <v>3226</v>
      </c>
      <c r="C16" t="s">
        <v>264</v>
      </c>
      <c r="E16" t="s">
        <v>690</v>
      </c>
      <c r="F16" s="66">
        <v>9.2799999999999994</v>
      </c>
      <c r="G16" t="s">
        <v>101</v>
      </c>
      <c r="H16" s="67">
        <v>0.04</v>
      </c>
      <c r="I16" s="67">
        <v>-8.8000000000000005E-3</v>
      </c>
      <c r="J16" s="66">
        <v>3865870.73</v>
      </c>
      <c r="K16" s="66">
        <v>159.9826201492798</v>
      </c>
      <c r="L16" s="66">
        <v>6184.7212854380896</v>
      </c>
      <c r="M16" s="67">
        <v>0</v>
      </c>
      <c r="N16" s="67">
        <v>0.20569999999999999</v>
      </c>
      <c r="O16" s="67">
        <v>2.9999999999999997E-4</v>
      </c>
    </row>
    <row r="17" spans="1:15">
      <c r="A17" t="s">
        <v>3227</v>
      </c>
      <c r="B17" t="s">
        <v>3228</v>
      </c>
      <c r="C17" t="s">
        <v>264</v>
      </c>
      <c r="E17" t="s">
        <v>433</v>
      </c>
      <c r="F17" s="66">
        <v>10.039999999999999</v>
      </c>
      <c r="G17" t="s">
        <v>101</v>
      </c>
      <c r="H17" s="67">
        <v>0.04</v>
      </c>
      <c r="I17" s="67">
        <v>-7.4999999999999997E-3</v>
      </c>
      <c r="J17" s="66">
        <v>3638438.69</v>
      </c>
      <c r="K17" s="66">
        <v>160.31779134691973</v>
      </c>
      <c r="L17" s="66">
        <v>5833.0645473198001</v>
      </c>
      <c r="M17" s="67">
        <v>0</v>
      </c>
      <c r="N17" s="67">
        <v>0.19400000000000001</v>
      </c>
      <c r="O17" s="67">
        <v>2.0000000000000001E-4</v>
      </c>
    </row>
    <row r="18" spans="1:15">
      <c r="A18" t="s">
        <v>3229</v>
      </c>
      <c r="B18" t="s">
        <v>3230</v>
      </c>
      <c r="C18" t="s">
        <v>264</v>
      </c>
      <c r="E18" t="s">
        <v>1751</v>
      </c>
      <c r="F18" s="66">
        <v>0.81</v>
      </c>
      <c r="G18" t="s">
        <v>101</v>
      </c>
      <c r="H18" s="67">
        <v>0.04</v>
      </c>
      <c r="I18" s="67">
        <v>-2.1299999999999999E-2</v>
      </c>
      <c r="J18" s="66">
        <v>2153350.64</v>
      </c>
      <c r="K18" s="66">
        <v>116.14678239172093</v>
      </c>
      <c r="L18" s="66">
        <v>2501.04748197153</v>
      </c>
      <c r="M18" s="67">
        <v>0</v>
      </c>
      <c r="N18" s="67">
        <v>8.3199999999999996E-2</v>
      </c>
      <c r="O18" s="67">
        <v>1E-4</v>
      </c>
    </row>
    <row r="19" spans="1:15">
      <c r="A19" t="s">
        <v>3231</v>
      </c>
      <c r="B19" t="s">
        <v>3232</v>
      </c>
      <c r="C19" t="s">
        <v>264</v>
      </c>
      <c r="E19" t="s">
        <v>1751</v>
      </c>
      <c r="F19" s="66">
        <v>1.76</v>
      </c>
      <c r="G19" t="s">
        <v>101</v>
      </c>
      <c r="H19" s="67">
        <v>0.04</v>
      </c>
      <c r="I19" s="67">
        <v>-2.3800000000000002E-2</v>
      </c>
      <c r="J19" s="66">
        <v>1053078.2</v>
      </c>
      <c r="K19" s="66">
        <v>119.58128109618735</v>
      </c>
      <c r="L19" s="66">
        <v>1259.28440250467</v>
      </c>
      <c r="M19" s="67">
        <v>0</v>
      </c>
      <c r="N19" s="67">
        <v>4.19E-2</v>
      </c>
      <c r="O19" s="67">
        <v>1E-4</v>
      </c>
    </row>
    <row r="20" spans="1:15">
      <c r="A20" t="s">
        <v>3233</v>
      </c>
      <c r="B20" t="s">
        <v>3234</v>
      </c>
      <c r="C20" t="s">
        <v>264</v>
      </c>
      <c r="E20" t="s">
        <v>1751</v>
      </c>
      <c r="F20" s="66">
        <v>2.2400000000000002</v>
      </c>
      <c r="G20" t="s">
        <v>101</v>
      </c>
      <c r="H20" s="67">
        <v>0.04</v>
      </c>
      <c r="I20" s="67">
        <v>-2.24E-2</v>
      </c>
      <c r="J20" s="66">
        <v>826749</v>
      </c>
      <c r="K20" s="66">
        <v>120.98768341393216</v>
      </c>
      <c r="L20" s="66">
        <v>1000.26446274785</v>
      </c>
      <c r="M20" s="67">
        <v>0</v>
      </c>
      <c r="N20" s="67">
        <v>3.3300000000000003E-2</v>
      </c>
      <c r="O20" s="67">
        <v>0</v>
      </c>
    </row>
    <row r="21" spans="1:15">
      <c r="A21" t="s">
        <v>3235</v>
      </c>
      <c r="B21" t="s">
        <v>3236</v>
      </c>
      <c r="C21" t="s">
        <v>264</v>
      </c>
      <c r="E21" t="s">
        <v>1751</v>
      </c>
      <c r="F21" s="66">
        <v>3.58</v>
      </c>
      <c r="G21" t="s">
        <v>101</v>
      </c>
      <c r="H21" s="67">
        <v>0.04</v>
      </c>
      <c r="I21" s="67">
        <v>-2.06E-2</v>
      </c>
      <c r="J21" s="66">
        <v>1212912</v>
      </c>
      <c r="K21" s="66">
        <v>128.03181304819557</v>
      </c>
      <c r="L21" s="66">
        <v>1552.91322427913</v>
      </c>
      <c r="M21" s="67">
        <v>0</v>
      </c>
      <c r="N21" s="67">
        <v>5.1700000000000003E-2</v>
      </c>
      <c r="O21" s="67">
        <v>1E-4</v>
      </c>
    </row>
    <row r="22" spans="1:15">
      <c r="A22" t="s">
        <v>3237</v>
      </c>
      <c r="B22" t="s">
        <v>3238</v>
      </c>
      <c r="C22" t="s">
        <v>264</v>
      </c>
      <c r="E22" t="s">
        <v>1751</v>
      </c>
      <c r="F22" s="66">
        <v>4.46</v>
      </c>
      <c r="G22" t="s">
        <v>101</v>
      </c>
      <c r="H22" s="67">
        <v>0.04</v>
      </c>
      <c r="I22" s="67">
        <v>-1.8700000000000001E-2</v>
      </c>
      <c r="J22" s="66">
        <v>131255</v>
      </c>
      <c r="K22" s="66">
        <v>133.31164082723478</v>
      </c>
      <c r="L22" s="66">
        <v>174.978194167787</v>
      </c>
      <c r="M22" s="67">
        <v>0</v>
      </c>
      <c r="N22" s="67">
        <v>5.7999999999999996E-3</v>
      </c>
      <c r="O22" s="67">
        <v>0</v>
      </c>
    </row>
    <row r="23" spans="1:15">
      <c r="A23" t="s">
        <v>3239</v>
      </c>
      <c r="B23" t="s">
        <v>3240</v>
      </c>
      <c r="C23" t="s">
        <v>264</v>
      </c>
      <c r="E23" t="s">
        <v>1751</v>
      </c>
      <c r="F23" s="66">
        <v>5.3</v>
      </c>
      <c r="G23" t="s">
        <v>101</v>
      </c>
      <c r="H23" s="67">
        <v>0.04</v>
      </c>
      <c r="I23" s="67">
        <v>-1.6799999999999999E-2</v>
      </c>
      <c r="J23" s="66">
        <v>970017.61</v>
      </c>
      <c r="K23" s="66">
        <v>138.92440139619217</v>
      </c>
      <c r="L23" s="66">
        <v>1347.59115813015</v>
      </c>
      <c r="M23" s="67">
        <v>0</v>
      </c>
      <c r="N23" s="67">
        <v>4.48E-2</v>
      </c>
      <c r="O23" s="67">
        <v>1E-4</v>
      </c>
    </row>
    <row r="24" spans="1:15">
      <c r="A24" t="s">
        <v>3241</v>
      </c>
      <c r="B24" t="s">
        <v>3242</v>
      </c>
      <c r="C24" t="s">
        <v>264</v>
      </c>
      <c r="E24" t="s">
        <v>1751</v>
      </c>
      <c r="F24" s="66">
        <v>6.14</v>
      </c>
      <c r="G24" t="s">
        <v>101</v>
      </c>
      <c r="H24" s="67">
        <v>0.04</v>
      </c>
      <c r="I24" s="67">
        <v>-1.5100000000000001E-2</v>
      </c>
      <c r="J24" s="66">
        <v>1347294.69</v>
      </c>
      <c r="K24" s="66">
        <v>144.75071520868312</v>
      </c>
      <c r="L24" s="66">
        <v>1950.2186997436099</v>
      </c>
      <c r="M24" s="67">
        <v>0</v>
      </c>
      <c r="N24" s="67">
        <v>6.4899999999999999E-2</v>
      </c>
      <c r="O24" s="67">
        <v>1E-4</v>
      </c>
    </row>
    <row r="25" spans="1:15">
      <c r="A25" t="s">
        <v>3243</v>
      </c>
      <c r="B25" t="s">
        <v>3244</v>
      </c>
      <c r="C25" t="s">
        <v>264</v>
      </c>
      <c r="E25" t="s">
        <v>1751</v>
      </c>
      <c r="F25" s="66">
        <v>6.95</v>
      </c>
      <c r="G25" t="s">
        <v>101</v>
      </c>
      <c r="H25" s="67">
        <v>0.04</v>
      </c>
      <c r="I25" s="67">
        <v>-1.34E-2</v>
      </c>
      <c r="J25" s="66">
        <v>6089029.9100000001</v>
      </c>
      <c r="K25" s="66">
        <v>150.24878310625937</v>
      </c>
      <c r="L25" s="66">
        <v>9148.6933427511594</v>
      </c>
      <c r="M25" s="67">
        <v>0</v>
      </c>
      <c r="N25" s="67">
        <v>0.30430000000000001</v>
      </c>
      <c r="O25" s="67">
        <v>4.0000000000000002E-4</v>
      </c>
    </row>
    <row r="26" spans="1:15">
      <c r="A26" t="s">
        <v>3245</v>
      </c>
      <c r="B26" t="s">
        <v>3246</v>
      </c>
      <c r="C26" t="s">
        <v>264</v>
      </c>
      <c r="E26" t="s">
        <v>1751</v>
      </c>
      <c r="G26" t="s">
        <v>101</v>
      </c>
      <c r="H26" s="67">
        <v>0</v>
      </c>
      <c r="I26" s="67">
        <v>0</v>
      </c>
      <c r="J26" s="66">
        <v>-674465.9</v>
      </c>
      <c r="K26" s="66">
        <v>72.501141000000004</v>
      </c>
      <c r="L26" s="66">
        <v>-488.995473155919</v>
      </c>
      <c r="M26" s="67">
        <v>0</v>
      </c>
      <c r="N26" s="67">
        <v>-1.6299999999999999E-2</v>
      </c>
      <c r="O26" s="67">
        <v>0</v>
      </c>
    </row>
    <row r="27" spans="1:15">
      <c r="A27" t="s">
        <v>3247</v>
      </c>
      <c r="B27" t="s">
        <v>3248</v>
      </c>
      <c r="C27" t="s">
        <v>264</v>
      </c>
      <c r="E27" t="s">
        <v>1751</v>
      </c>
      <c r="G27" t="s">
        <v>101</v>
      </c>
      <c r="H27" s="67">
        <v>0</v>
      </c>
      <c r="I27" s="67">
        <v>0</v>
      </c>
      <c r="J27" s="66">
        <v>-1708542</v>
      </c>
      <c r="K27" s="66">
        <v>65.150000000000006</v>
      </c>
      <c r="L27" s="66">
        <v>-1113.1151130000001</v>
      </c>
      <c r="M27" s="67">
        <v>0</v>
      </c>
      <c r="N27" s="67">
        <v>-3.6999999999999998E-2</v>
      </c>
      <c r="O27" s="67">
        <v>0</v>
      </c>
    </row>
    <row r="28" spans="1:15">
      <c r="A28" t="s">
        <v>3249</v>
      </c>
      <c r="B28" t="s">
        <v>3250</v>
      </c>
      <c r="C28" t="s">
        <v>264</v>
      </c>
      <c r="E28" t="s">
        <v>1751</v>
      </c>
      <c r="F28" s="66">
        <v>7.74</v>
      </c>
      <c r="G28" t="s">
        <v>101</v>
      </c>
      <c r="H28" s="67">
        <v>0.04</v>
      </c>
      <c r="I28" s="67">
        <v>-1.18E-2</v>
      </c>
      <c r="J28" s="66">
        <v>1672399.28</v>
      </c>
      <c r="K28" s="66">
        <v>152.18719355787215</v>
      </c>
      <c r="L28" s="66">
        <v>2545.1775293140599</v>
      </c>
      <c r="M28" s="67">
        <v>0</v>
      </c>
      <c r="N28" s="67">
        <v>8.4699999999999998E-2</v>
      </c>
      <c r="O28" s="67">
        <v>1E-4</v>
      </c>
    </row>
    <row r="29" spans="1:15">
      <c r="A29" t="s">
        <v>3251</v>
      </c>
      <c r="B29" t="s">
        <v>3252</v>
      </c>
      <c r="C29" t="s">
        <v>264</v>
      </c>
      <c r="E29" t="s">
        <v>1751</v>
      </c>
      <c r="G29" t="s">
        <v>101</v>
      </c>
      <c r="H29" s="67">
        <v>0.04</v>
      </c>
      <c r="I29" s="67">
        <v>0</v>
      </c>
      <c r="J29" s="66">
        <v>-632841.56000000006</v>
      </c>
      <c r="K29" s="66">
        <v>73.488478000000029</v>
      </c>
      <c r="L29" s="66">
        <v>-465.06563059545698</v>
      </c>
      <c r="M29" s="67">
        <v>0</v>
      </c>
      <c r="N29" s="67">
        <v>-1.55E-2</v>
      </c>
      <c r="O29" s="67">
        <v>0</v>
      </c>
    </row>
    <row r="30" spans="1:15">
      <c r="A30" t="s">
        <v>3253</v>
      </c>
      <c r="B30" t="s">
        <v>3254</v>
      </c>
      <c r="C30" t="s">
        <v>264</v>
      </c>
      <c r="E30" t="s">
        <v>1751</v>
      </c>
      <c r="F30" s="66">
        <v>8.52</v>
      </c>
      <c r="G30" t="s">
        <v>101</v>
      </c>
      <c r="H30" s="67">
        <v>0.04</v>
      </c>
      <c r="I30" s="67">
        <v>-1.03E-2</v>
      </c>
      <c r="J30" s="66">
        <v>2408123</v>
      </c>
      <c r="K30" s="66">
        <v>155.22508626941564</v>
      </c>
      <c r="L30" s="66">
        <v>3738.0110042236402</v>
      </c>
      <c r="M30" s="67">
        <v>0</v>
      </c>
      <c r="N30" s="67">
        <v>0.12429999999999999</v>
      </c>
      <c r="O30" s="67">
        <v>2.0000000000000001E-4</v>
      </c>
    </row>
    <row r="31" spans="1:15">
      <c r="A31" t="s">
        <v>3255</v>
      </c>
      <c r="B31" t="s">
        <v>3256</v>
      </c>
      <c r="C31" t="s">
        <v>264</v>
      </c>
      <c r="E31" t="s">
        <v>1751</v>
      </c>
      <c r="G31" t="s">
        <v>101</v>
      </c>
      <c r="H31" s="67">
        <v>0</v>
      </c>
      <c r="I31" s="67">
        <v>0</v>
      </c>
      <c r="J31" s="66">
        <v>-1219170</v>
      </c>
      <c r="K31" s="66">
        <v>88.281634662729559</v>
      </c>
      <c r="L31" s="66">
        <v>-1076.3032053176</v>
      </c>
      <c r="M31" s="67">
        <v>0</v>
      </c>
      <c r="N31" s="67">
        <v>-3.5799999999999998E-2</v>
      </c>
      <c r="O31" s="67">
        <v>0</v>
      </c>
    </row>
    <row r="32" spans="1:15">
      <c r="A32" s="68" t="s">
        <v>3257</v>
      </c>
      <c r="F32" s="70">
        <v>0</v>
      </c>
      <c r="I32" s="69">
        <v>0</v>
      </c>
      <c r="J32" s="70">
        <v>0</v>
      </c>
      <c r="L32" s="70">
        <v>0</v>
      </c>
      <c r="N32" s="69">
        <v>0</v>
      </c>
      <c r="O32" s="69">
        <v>0</v>
      </c>
    </row>
    <row r="33" spans="1:15">
      <c r="A33" t="s">
        <v>253</v>
      </c>
      <c r="B33" t="s">
        <v>253</v>
      </c>
      <c r="C33" t="s">
        <v>253</v>
      </c>
      <c r="F33" s="66">
        <v>0</v>
      </c>
      <c r="G33" t="s">
        <v>253</v>
      </c>
      <c r="H33" s="67">
        <v>0</v>
      </c>
      <c r="I33" s="67">
        <v>0</v>
      </c>
      <c r="J33" s="66">
        <v>0</v>
      </c>
      <c r="K33" s="66">
        <v>0</v>
      </c>
      <c r="L33" s="66">
        <v>0</v>
      </c>
      <c r="M33" s="67">
        <v>0</v>
      </c>
      <c r="N33" s="67">
        <v>0</v>
      </c>
      <c r="O33" s="67">
        <v>0</v>
      </c>
    </row>
    <row r="34" spans="1:15">
      <c r="A34" s="68" t="s">
        <v>3258</v>
      </c>
      <c r="F34" s="70">
        <v>0</v>
      </c>
      <c r="I34" s="69">
        <v>0</v>
      </c>
      <c r="J34" s="70">
        <v>0</v>
      </c>
      <c r="L34" s="70">
        <v>0</v>
      </c>
      <c r="N34" s="69">
        <v>0</v>
      </c>
      <c r="O34" s="69">
        <v>0</v>
      </c>
    </row>
    <row r="35" spans="1:15">
      <c r="A35" t="s">
        <v>253</v>
      </c>
      <c r="B35" t="s">
        <v>253</v>
      </c>
      <c r="C35" t="s">
        <v>253</v>
      </c>
      <c r="F35" s="66">
        <v>0</v>
      </c>
      <c r="G35" t="s">
        <v>253</v>
      </c>
      <c r="H35" s="67">
        <v>0</v>
      </c>
      <c r="I35" s="67">
        <v>0</v>
      </c>
      <c r="J35" s="66">
        <v>0</v>
      </c>
      <c r="K35" s="66">
        <v>0</v>
      </c>
      <c r="L35" s="66">
        <v>0</v>
      </c>
      <c r="M35" s="67">
        <v>0</v>
      </c>
      <c r="N35" s="67">
        <v>0</v>
      </c>
      <c r="O35" s="67">
        <v>0</v>
      </c>
    </row>
    <row r="36" spans="1:15">
      <c r="A36" s="68" t="s">
        <v>3259</v>
      </c>
      <c r="F36" s="70">
        <v>0</v>
      </c>
      <c r="I36" s="69">
        <v>0</v>
      </c>
      <c r="J36" s="70">
        <v>0</v>
      </c>
      <c r="L36" s="70">
        <v>0</v>
      </c>
      <c r="N36" s="69">
        <v>0</v>
      </c>
      <c r="O36" s="69">
        <v>0</v>
      </c>
    </row>
    <row r="37" spans="1:15">
      <c r="A37" t="s">
        <v>253</v>
      </c>
      <c r="B37" t="s">
        <v>253</v>
      </c>
      <c r="C37" t="s">
        <v>253</v>
      </c>
      <c r="F37" s="66">
        <v>0</v>
      </c>
      <c r="G37" t="s">
        <v>253</v>
      </c>
      <c r="H37" s="67">
        <v>0</v>
      </c>
      <c r="I37" s="67">
        <v>0</v>
      </c>
      <c r="J37" s="66">
        <v>0</v>
      </c>
      <c r="K37" s="66">
        <v>0</v>
      </c>
      <c r="L37" s="66">
        <v>0</v>
      </c>
      <c r="M37" s="67">
        <v>0</v>
      </c>
      <c r="N37" s="67">
        <v>0</v>
      </c>
      <c r="O37" s="67">
        <v>0</v>
      </c>
    </row>
    <row r="38" spans="1:15">
      <c r="A38" s="68" t="s">
        <v>1642</v>
      </c>
      <c r="F38" s="70">
        <v>0</v>
      </c>
      <c r="I38" s="69">
        <v>0</v>
      </c>
      <c r="J38" s="70">
        <v>0</v>
      </c>
      <c r="L38" s="70">
        <v>0</v>
      </c>
      <c r="N38" s="69">
        <v>0</v>
      </c>
      <c r="O38" s="69">
        <v>0</v>
      </c>
    </row>
    <row r="39" spans="1:15">
      <c r="A39" t="s">
        <v>253</v>
      </c>
      <c r="B39" t="s">
        <v>253</v>
      </c>
      <c r="C39" t="s">
        <v>253</v>
      </c>
      <c r="F39" s="66">
        <v>0</v>
      </c>
      <c r="G39" t="s">
        <v>253</v>
      </c>
      <c r="H39" s="67">
        <v>0</v>
      </c>
      <c r="I39" s="67">
        <v>0</v>
      </c>
      <c r="J39" s="66">
        <v>0</v>
      </c>
      <c r="K39" s="66">
        <v>0</v>
      </c>
      <c r="L39" s="66">
        <v>0</v>
      </c>
      <c r="M39" s="67">
        <v>0</v>
      </c>
      <c r="N39" s="67">
        <v>0</v>
      </c>
      <c r="O39" s="67">
        <v>0</v>
      </c>
    </row>
    <row r="40" spans="1:15">
      <c r="A40" s="68" t="s">
        <v>257</v>
      </c>
      <c r="F40" s="70">
        <v>0</v>
      </c>
      <c r="I40" s="69">
        <v>0</v>
      </c>
      <c r="J40" s="70">
        <v>0</v>
      </c>
      <c r="L40" s="70">
        <v>0</v>
      </c>
      <c r="N40" s="69">
        <v>0</v>
      </c>
      <c r="O40" s="69">
        <v>0</v>
      </c>
    </row>
    <row r="41" spans="1:15">
      <c r="A41" s="68" t="s">
        <v>365</v>
      </c>
      <c r="F41" s="70">
        <v>0</v>
      </c>
      <c r="I41" s="69">
        <v>0</v>
      </c>
      <c r="J41" s="70">
        <v>0</v>
      </c>
      <c r="L41" s="70">
        <v>0</v>
      </c>
      <c r="N41" s="69">
        <v>0</v>
      </c>
      <c r="O41" s="69">
        <v>0</v>
      </c>
    </row>
    <row r="42" spans="1:15">
      <c r="A42" t="s">
        <v>253</v>
      </c>
      <c r="B42" t="s">
        <v>253</v>
      </c>
      <c r="C42" t="s">
        <v>253</v>
      </c>
      <c r="F42" s="66">
        <v>0</v>
      </c>
      <c r="G42" t="s">
        <v>253</v>
      </c>
      <c r="H42" s="67">
        <v>0</v>
      </c>
      <c r="I42" s="67">
        <v>0</v>
      </c>
      <c r="J42" s="66">
        <v>0</v>
      </c>
      <c r="K42" s="66">
        <v>0</v>
      </c>
      <c r="L42" s="66">
        <v>0</v>
      </c>
      <c r="M42" s="67">
        <v>0</v>
      </c>
      <c r="N42" s="67">
        <v>0</v>
      </c>
      <c r="O42" s="67">
        <v>0</v>
      </c>
    </row>
    <row r="43" spans="1:15">
      <c r="A43" s="68" t="s">
        <v>3260</v>
      </c>
      <c r="F43" s="70">
        <v>0</v>
      </c>
      <c r="I43" s="69">
        <v>0</v>
      </c>
      <c r="J43" s="70">
        <v>0</v>
      </c>
      <c r="L43" s="70">
        <v>0</v>
      </c>
      <c r="N43" s="69">
        <v>0</v>
      </c>
      <c r="O43" s="69">
        <v>0</v>
      </c>
    </row>
    <row r="44" spans="1:15">
      <c r="A44" t="s">
        <v>253</v>
      </c>
      <c r="B44" t="s">
        <v>253</v>
      </c>
      <c r="C44" t="s">
        <v>253</v>
      </c>
      <c r="F44" s="66">
        <v>0</v>
      </c>
      <c r="G44" t="s">
        <v>253</v>
      </c>
      <c r="H44" s="67">
        <v>0</v>
      </c>
      <c r="I44" s="67">
        <v>0</v>
      </c>
      <c r="J44" s="66">
        <v>0</v>
      </c>
      <c r="K44" s="66">
        <v>0</v>
      </c>
      <c r="L44" s="66">
        <v>0</v>
      </c>
      <c r="M44" s="67">
        <v>0</v>
      </c>
      <c r="N44" s="67">
        <v>0</v>
      </c>
      <c r="O44" s="67">
        <v>0</v>
      </c>
    </row>
    <row r="45" spans="1:15">
      <c r="A45" s="75" t="s">
        <v>392</v>
      </c>
    </row>
    <row r="46" spans="1:15">
      <c r="A46" s="75" t="s">
        <v>393</v>
      </c>
    </row>
    <row r="47" spans="1:15">
      <c r="A47" s="75" t="s">
        <v>394</v>
      </c>
    </row>
    <row r="48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64" ht="26.25" customHeight="1">
      <c r="A6" s="103" t="s">
        <v>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64" s="16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106" t="s">
        <v>54</v>
      </c>
      <c r="M7" s="42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4">
        <v>0</v>
      </c>
      <c r="N10" s="7"/>
      <c r="O10" s="64">
        <v>0</v>
      </c>
      <c r="P10" s="7"/>
      <c r="Q10" s="65">
        <v>0</v>
      </c>
      <c r="R10" s="65">
        <v>0</v>
      </c>
      <c r="S10" s="30"/>
      <c r="BI10" s="14"/>
      <c r="BL10" s="14"/>
    </row>
    <row r="11" spans="1:64">
      <c r="A11" s="68" t="s">
        <v>204</v>
      </c>
      <c r="C11" s="14"/>
      <c r="D11" s="14"/>
      <c r="E11" s="14"/>
      <c r="I11" s="70">
        <v>0</v>
      </c>
      <c r="L11" s="69">
        <v>0</v>
      </c>
      <c r="M11" s="70">
        <v>0</v>
      </c>
      <c r="O11" s="70">
        <v>0</v>
      </c>
      <c r="Q11" s="69">
        <v>0</v>
      </c>
      <c r="R11" s="69">
        <v>0</v>
      </c>
    </row>
    <row r="12" spans="1:64">
      <c r="A12" s="68" t="s">
        <v>3261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t="s">
        <v>253</v>
      </c>
      <c r="B13" t="s">
        <v>253</v>
      </c>
      <c r="C13" s="14"/>
      <c r="D13" s="14"/>
      <c r="E13" t="s">
        <v>253</v>
      </c>
      <c r="F13" t="s">
        <v>253</v>
      </c>
      <c r="I13" s="66">
        <v>0</v>
      </c>
      <c r="J13" t="s">
        <v>253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64">
      <c r="A14" s="68" t="s">
        <v>3262</v>
      </c>
      <c r="C14" s="14"/>
      <c r="D14" s="14"/>
      <c r="E14" s="14"/>
      <c r="I14" s="70">
        <v>0</v>
      </c>
      <c r="L14" s="69">
        <v>0</v>
      </c>
      <c r="M14" s="70">
        <v>0</v>
      </c>
      <c r="O14" s="70">
        <v>0</v>
      </c>
      <c r="Q14" s="69">
        <v>0</v>
      </c>
      <c r="R14" s="69">
        <v>0</v>
      </c>
    </row>
    <row r="15" spans="1:64">
      <c r="A15" t="s">
        <v>253</v>
      </c>
      <c r="B15" t="s">
        <v>253</v>
      </c>
      <c r="C15" s="14"/>
      <c r="D15" s="14"/>
      <c r="E15" t="s">
        <v>253</v>
      </c>
      <c r="F15" t="s">
        <v>253</v>
      </c>
      <c r="I15" s="66">
        <v>0</v>
      </c>
      <c r="J15" t="s">
        <v>253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64">
      <c r="A16" s="68" t="s">
        <v>397</v>
      </c>
      <c r="C16" s="14"/>
      <c r="D16" s="14"/>
      <c r="E16" s="14"/>
      <c r="I16" s="70">
        <v>0</v>
      </c>
      <c r="L16" s="69">
        <v>0</v>
      </c>
      <c r="M16" s="70">
        <v>0</v>
      </c>
      <c r="O16" s="70">
        <v>0</v>
      </c>
      <c r="Q16" s="69">
        <v>0</v>
      </c>
      <c r="R16" s="69">
        <v>0</v>
      </c>
    </row>
    <row r="17" spans="1:18">
      <c r="A17" t="s">
        <v>253</v>
      </c>
      <c r="B17" t="s">
        <v>253</v>
      </c>
      <c r="C17" s="14"/>
      <c r="D17" s="14"/>
      <c r="E17" t="s">
        <v>253</v>
      </c>
      <c r="F17" t="s">
        <v>253</v>
      </c>
      <c r="I17" s="66">
        <v>0</v>
      </c>
      <c r="J17" t="s">
        <v>253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>
      <c r="A18" s="68" t="s">
        <v>1642</v>
      </c>
      <c r="C18" s="14"/>
      <c r="D18" s="14"/>
      <c r="E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253</v>
      </c>
      <c r="B19" t="s">
        <v>253</v>
      </c>
      <c r="C19" s="14"/>
      <c r="D19" s="14"/>
      <c r="E19" t="s">
        <v>253</v>
      </c>
      <c r="F19" t="s">
        <v>253</v>
      </c>
      <c r="I19" s="66">
        <v>0</v>
      </c>
      <c r="J19" t="s">
        <v>253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257</v>
      </c>
      <c r="C20" s="14"/>
      <c r="D20" s="14"/>
      <c r="E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s="68" t="s">
        <v>3263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253</v>
      </c>
      <c r="B22" t="s">
        <v>253</v>
      </c>
      <c r="C22" s="14"/>
      <c r="D22" s="14"/>
      <c r="E22" t="s">
        <v>253</v>
      </c>
      <c r="F22" t="s">
        <v>253</v>
      </c>
      <c r="I22" s="66">
        <v>0</v>
      </c>
      <c r="J22" t="s">
        <v>253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3264</v>
      </c>
      <c r="C23" s="14"/>
      <c r="D23" s="14"/>
      <c r="E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253</v>
      </c>
      <c r="B24" t="s">
        <v>253</v>
      </c>
      <c r="C24" s="14"/>
      <c r="D24" s="14"/>
      <c r="E24" t="s">
        <v>253</v>
      </c>
      <c r="F24" t="s">
        <v>253</v>
      </c>
      <c r="I24" s="66">
        <v>0</v>
      </c>
      <c r="J24" t="s">
        <v>253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75" t="s">
        <v>259</v>
      </c>
      <c r="C25" s="14"/>
      <c r="D25" s="14"/>
      <c r="E25" s="14"/>
    </row>
    <row r="26" spans="1:18">
      <c r="A26" s="75" t="s">
        <v>392</v>
      </c>
      <c r="C26" s="14"/>
      <c r="D26" s="14"/>
      <c r="E26" s="14"/>
    </row>
    <row r="27" spans="1:18">
      <c r="A27" s="75" t="s">
        <v>393</v>
      </c>
      <c r="C27" s="14"/>
      <c r="D27" s="14"/>
      <c r="E27" s="14"/>
    </row>
    <row r="28" spans="1:18">
      <c r="A28" s="75" t="s">
        <v>394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43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80" ht="26.25" customHeight="1">
      <c r="A6" s="103" t="s">
        <v>88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80" s="16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106" t="s">
        <v>54</v>
      </c>
      <c r="M7" s="106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4">
        <v>5.08</v>
      </c>
      <c r="J10" s="7"/>
      <c r="K10" s="7"/>
      <c r="L10" s="65">
        <v>2.4400000000000002E-2</v>
      </c>
      <c r="M10" s="64">
        <v>224157710.63999999</v>
      </c>
      <c r="N10" s="7"/>
      <c r="O10" s="64">
        <v>248562.23576644668</v>
      </c>
      <c r="P10" s="7"/>
      <c r="Q10" s="65">
        <v>1</v>
      </c>
      <c r="R10" s="65">
        <v>1.06E-2</v>
      </c>
      <c r="S10" s="30"/>
      <c r="BY10" s="14"/>
      <c r="CB10" s="14"/>
    </row>
    <row r="11" spans="1:80">
      <c r="A11" s="68" t="s">
        <v>204</v>
      </c>
      <c r="B11" s="14"/>
      <c r="C11" s="14"/>
      <c r="D11" s="14"/>
      <c r="I11" s="70">
        <v>5.08</v>
      </c>
      <c r="L11" s="69">
        <v>2.4400000000000002E-2</v>
      </c>
      <c r="M11" s="70">
        <v>224157710.63999999</v>
      </c>
      <c r="O11" s="70">
        <v>248562.23576644668</v>
      </c>
      <c r="Q11" s="69">
        <v>1</v>
      </c>
      <c r="R11" s="69">
        <v>1.06E-2</v>
      </c>
    </row>
    <row r="12" spans="1:80">
      <c r="A12" s="68" t="s">
        <v>3261</v>
      </c>
      <c r="B12" s="14"/>
      <c r="C12" s="14"/>
      <c r="D12" s="14"/>
      <c r="I12" s="70">
        <v>8.93</v>
      </c>
      <c r="L12" s="69">
        <v>3.3999999999999998E-3</v>
      </c>
      <c r="M12" s="70">
        <v>68667746.909999996</v>
      </c>
      <c r="O12" s="70">
        <v>83092.557573524682</v>
      </c>
      <c r="Q12" s="69">
        <v>0.33429999999999999</v>
      </c>
      <c r="R12" s="69">
        <v>3.5000000000000001E-3</v>
      </c>
    </row>
    <row r="13" spans="1:80">
      <c r="A13" t="s">
        <v>3265</v>
      </c>
      <c r="B13" t="s">
        <v>3266</v>
      </c>
      <c r="C13" t="s">
        <v>122</v>
      </c>
      <c r="D13" t="s">
        <v>3267</v>
      </c>
      <c r="E13" t="s">
        <v>762</v>
      </c>
      <c r="F13" t="s">
        <v>209</v>
      </c>
      <c r="G13" t="s">
        <v>210</v>
      </c>
      <c r="H13" t="s">
        <v>3268</v>
      </c>
      <c r="I13" s="66">
        <v>1.18</v>
      </c>
      <c r="J13" t="s">
        <v>101</v>
      </c>
      <c r="K13" s="67">
        <v>2.9499999999999998E-2</v>
      </c>
      <c r="L13" s="67">
        <v>-1.7000000000000001E-2</v>
      </c>
      <c r="M13" s="66">
        <v>707019.5</v>
      </c>
      <c r="N13" s="66">
        <v>107.92</v>
      </c>
      <c r="O13" s="66">
        <v>763.01544439999998</v>
      </c>
      <c r="P13" s="67">
        <v>1.15E-2</v>
      </c>
      <c r="Q13" s="67">
        <v>3.0999999999999999E-3</v>
      </c>
      <c r="R13" s="67">
        <v>0</v>
      </c>
    </row>
    <row r="14" spans="1:80">
      <c r="A14" t="s">
        <v>3269</v>
      </c>
      <c r="B14" t="s">
        <v>3270</v>
      </c>
      <c r="C14" t="s">
        <v>122</v>
      </c>
      <c r="D14" t="s">
        <v>449</v>
      </c>
      <c r="E14" t="s">
        <v>450</v>
      </c>
      <c r="F14" t="s">
        <v>209</v>
      </c>
      <c r="G14" t="s">
        <v>210</v>
      </c>
      <c r="H14" t="s">
        <v>3271</v>
      </c>
      <c r="I14" s="66">
        <v>11.9</v>
      </c>
      <c r="J14" t="s">
        <v>101</v>
      </c>
      <c r="K14" s="67">
        <v>4.1000000000000002E-2</v>
      </c>
      <c r="L14" s="67">
        <v>5.4000000000000003E-3</v>
      </c>
      <c r="M14" s="66">
        <v>29250003.620000001</v>
      </c>
      <c r="N14" s="66">
        <v>156.19999999999999</v>
      </c>
      <c r="O14" s="66">
        <v>45688.505654439999</v>
      </c>
      <c r="P14" s="67">
        <v>7.4999999999999997E-3</v>
      </c>
      <c r="Q14" s="67">
        <v>0.18379999999999999</v>
      </c>
      <c r="R14" s="67">
        <v>1.9E-3</v>
      </c>
    </row>
    <row r="15" spans="1:80">
      <c r="A15" t="s">
        <v>3272</v>
      </c>
      <c r="B15" t="s">
        <v>3273</v>
      </c>
      <c r="C15" t="s">
        <v>122</v>
      </c>
      <c r="D15" t="s">
        <v>3274</v>
      </c>
      <c r="E15" t="s">
        <v>943</v>
      </c>
      <c r="F15" t="s">
        <v>420</v>
      </c>
      <c r="G15" t="s">
        <v>149</v>
      </c>
      <c r="H15" t="s">
        <v>1572</v>
      </c>
      <c r="I15" s="66">
        <v>6.7</v>
      </c>
      <c r="J15" t="s">
        <v>101</v>
      </c>
      <c r="K15" s="67">
        <v>2.1399999999999999E-2</v>
      </c>
      <c r="L15" s="67">
        <v>-2.3999999999999998E-3</v>
      </c>
      <c r="M15" s="66">
        <v>4126911.51</v>
      </c>
      <c r="N15" s="66">
        <v>122.66</v>
      </c>
      <c r="O15" s="66">
        <v>5062.0696581660004</v>
      </c>
      <c r="P15" s="67">
        <v>8.9999999999999993E-3</v>
      </c>
      <c r="Q15" s="67">
        <v>2.0400000000000001E-2</v>
      </c>
      <c r="R15" s="67">
        <v>2.0000000000000001E-4</v>
      </c>
    </row>
    <row r="16" spans="1:80">
      <c r="A16" t="s">
        <v>3275</v>
      </c>
      <c r="B16" t="s">
        <v>3276</v>
      </c>
      <c r="C16" t="s">
        <v>122</v>
      </c>
      <c r="D16" t="s">
        <v>3277</v>
      </c>
      <c r="E16" t="s">
        <v>481</v>
      </c>
      <c r="F16" t="s">
        <v>420</v>
      </c>
      <c r="G16" t="s">
        <v>149</v>
      </c>
      <c r="H16" t="s">
        <v>3278</v>
      </c>
      <c r="I16" s="66">
        <v>10.08</v>
      </c>
      <c r="J16" t="s">
        <v>101</v>
      </c>
      <c r="K16" s="67">
        <v>8.3000000000000001E-3</v>
      </c>
      <c r="L16" s="67">
        <v>3.8E-3</v>
      </c>
      <c r="M16" s="66">
        <v>4519837</v>
      </c>
      <c r="N16" s="66">
        <v>107.09</v>
      </c>
      <c r="O16" s="66">
        <v>4840.2934433</v>
      </c>
      <c r="P16" s="67">
        <v>1.29E-2</v>
      </c>
      <c r="Q16" s="67">
        <v>1.95E-2</v>
      </c>
      <c r="R16" s="67">
        <v>2.0000000000000001E-4</v>
      </c>
    </row>
    <row r="17" spans="1:18">
      <c r="A17" t="s">
        <v>3279</v>
      </c>
      <c r="B17" t="s">
        <v>3280</v>
      </c>
      <c r="C17" t="s">
        <v>122</v>
      </c>
      <c r="D17" t="s">
        <v>416</v>
      </c>
      <c r="E17" t="s">
        <v>410</v>
      </c>
      <c r="F17" t="s">
        <v>472</v>
      </c>
      <c r="G17" t="s">
        <v>210</v>
      </c>
      <c r="H17" t="s">
        <v>3281</v>
      </c>
      <c r="I17" s="66">
        <v>2.71</v>
      </c>
      <c r="J17" t="s">
        <v>101</v>
      </c>
      <c r="K17" s="67">
        <v>6.6000000000000003E-2</v>
      </c>
      <c r="L17" s="67">
        <v>-1.66E-2</v>
      </c>
      <c r="M17" s="66">
        <v>600000</v>
      </c>
      <c r="N17" s="66">
        <v>161.05000000000001</v>
      </c>
      <c r="O17" s="66">
        <v>966.3</v>
      </c>
      <c r="P17" s="67">
        <v>0</v>
      </c>
      <c r="Q17" s="67">
        <v>3.8999999999999998E-3</v>
      </c>
      <c r="R17" s="67">
        <v>0</v>
      </c>
    </row>
    <row r="18" spans="1:18">
      <c r="A18" t="s">
        <v>3282</v>
      </c>
      <c r="B18" t="s">
        <v>3283</v>
      </c>
      <c r="C18" t="s">
        <v>122</v>
      </c>
      <c r="D18" t="s">
        <v>3284</v>
      </c>
      <c r="E18" t="s">
        <v>799</v>
      </c>
      <c r="F18" t="s">
        <v>634</v>
      </c>
      <c r="G18" t="s">
        <v>149</v>
      </c>
      <c r="H18" t="s">
        <v>3285</v>
      </c>
      <c r="I18" s="66">
        <v>1.99</v>
      </c>
      <c r="J18" t="s">
        <v>101</v>
      </c>
      <c r="K18" s="67">
        <v>2.5000000000000001E-2</v>
      </c>
      <c r="L18" s="67">
        <v>-4.5999999999999999E-3</v>
      </c>
      <c r="M18" s="66">
        <v>1066401.27</v>
      </c>
      <c r="N18" s="66">
        <v>108.32</v>
      </c>
      <c r="O18" s="66">
        <v>1155.125855664</v>
      </c>
      <c r="P18" s="67">
        <v>8.3000000000000001E-3</v>
      </c>
      <c r="Q18" s="67">
        <v>4.5999999999999999E-3</v>
      </c>
      <c r="R18" s="67">
        <v>0</v>
      </c>
    </row>
    <row r="19" spans="1:18">
      <c r="A19" t="s">
        <v>3286</v>
      </c>
      <c r="B19" t="s">
        <v>3287</v>
      </c>
      <c r="C19" t="s">
        <v>122</v>
      </c>
      <c r="D19" t="s">
        <v>798</v>
      </c>
      <c r="E19" t="s">
        <v>799</v>
      </c>
      <c r="F19" t="s">
        <v>771</v>
      </c>
      <c r="G19" t="s">
        <v>149</v>
      </c>
      <c r="H19" t="s">
        <v>3288</v>
      </c>
      <c r="I19" s="66">
        <v>0.99</v>
      </c>
      <c r="J19" t="s">
        <v>101</v>
      </c>
      <c r="K19" s="67">
        <v>3.15E-2</v>
      </c>
      <c r="L19" s="67">
        <v>4.1999999999999997E-3</v>
      </c>
      <c r="M19" s="66">
        <v>5571406.0499999998</v>
      </c>
      <c r="N19" s="66">
        <v>107.05</v>
      </c>
      <c r="O19" s="66">
        <v>5964.1901765250004</v>
      </c>
      <c r="P19" s="67">
        <v>2.4E-2</v>
      </c>
      <c r="Q19" s="67">
        <v>2.4E-2</v>
      </c>
      <c r="R19" s="67">
        <v>2.9999999999999997E-4</v>
      </c>
    </row>
    <row r="20" spans="1:18">
      <c r="A20" t="s">
        <v>3289</v>
      </c>
      <c r="B20" t="s">
        <v>3290</v>
      </c>
      <c r="C20" t="s">
        <v>122</v>
      </c>
      <c r="D20" t="s">
        <v>3291</v>
      </c>
      <c r="E20" t="s">
        <v>481</v>
      </c>
      <c r="F20" t="s">
        <v>813</v>
      </c>
      <c r="G20" t="s">
        <v>149</v>
      </c>
      <c r="H20" t="s">
        <v>313</v>
      </c>
      <c r="I20" s="66">
        <v>5.59</v>
      </c>
      <c r="J20" t="s">
        <v>101</v>
      </c>
      <c r="K20" s="67">
        <v>1.7999999999999999E-2</v>
      </c>
      <c r="L20" s="67">
        <v>2.0999999999999999E-3</v>
      </c>
      <c r="M20" s="66">
        <v>16723200</v>
      </c>
      <c r="N20" s="66">
        <v>111.54</v>
      </c>
      <c r="O20" s="66">
        <v>18653.057280000001</v>
      </c>
      <c r="P20" s="67">
        <v>1.5100000000000001E-2</v>
      </c>
      <c r="Q20" s="67">
        <v>7.4999999999999997E-2</v>
      </c>
      <c r="R20" s="67">
        <v>8.0000000000000004E-4</v>
      </c>
    </row>
    <row r="21" spans="1:18">
      <c r="A21" t="s">
        <v>3292</v>
      </c>
      <c r="B21" t="s">
        <v>3293</v>
      </c>
      <c r="C21" t="s">
        <v>122</v>
      </c>
      <c r="D21" t="s">
        <v>3294</v>
      </c>
      <c r="E21" t="s">
        <v>477</v>
      </c>
      <c r="F21" t="s">
        <v>253</v>
      </c>
      <c r="G21" t="s">
        <v>855</v>
      </c>
      <c r="H21" t="s">
        <v>3295</v>
      </c>
      <c r="I21" s="66">
        <v>0</v>
      </c>
      <c r="J21" t="s">
        <v>101</v>
      </c>
      <c r="K21" s="67">
        <v>0.08</v>
      </c>
      <c r="L21" s="67">
        <v>0</v>
      </c>
      <c r="M21" s="66">
        <v>2815079.1</v>
      </c>
      <c r="N21" s="66">
        <v>9.9999999999999995E-7</v>
      </c>
      <c r="O21" s="66">
        <v>2.8150791E-5</v>
      </c>
      <c r="P21" s="67">
        <v>2.5000000000000001E-2</v>
      </c>
      <c r="Q21" s="67">
        <v>0</v>
      </c>
      <c r="R21" s="67">
        <v>0</v>
      </c>
    </row>
    <row r="22" spans="1:18">
      <c r="A22" t="s">
        <v>3296</v>
      </c>
      <c r="B22" t="s">
        <v>3297</v>
      </c>
      <c r="C22" t="s">
        <v>122</v>
      </c>
      <c r="D22" t="s">
        <v>3298</v>
      </c>
      <c r="E22" t="s">
        <v>848</v>
      </c>
      <c r="F22" t="s">
        <v>253</v>
      </c>
      <c r="G22" t="s">
        <v>855</v>
      </c>
      <c r="H22" t="s">
        <v>3299</v>
      </c>
      <c r="I22" s="66">
        <v>0</v>
      </c>
      <c r="J22" t="s">
        <v>101</v>
      </c>
      <c r="K22" s="67">
        <v>7.4499999999999997E-2</v>
      </c>
      <c r="L22" s="67">
        <v>0</v>
      </c>
      <c r="M22" s="66">
        <v>608840</v>
      </c>
      <c r="N22" s="66">
        <v>9.9999999999999995E-7</v>
      </c>
      <c r="O22" s="66">
        <v>6.0884E-6</v>
      </c>
      <c r="P22" s="67">
        <v>1.2500000000000001E-2</v>
      </c>
      <c r="Q22" s="67">
        <v>0</v>
      </c>
      <c r="R22" s="67">
        <v>0</v>
      </c>
    </row>
    <row r="23" spans="1:18">
      <c r="A23" t="s">
        <v>3300</v>
      </c>
      <c r="B23" t="s">
        <v>3301</v>
      </c>
      <c r="C23" t="s">
        <v>122</v>
      </c>
      <c r="D23" t="s">
        <v>3298</v>
      </c>
      <c r="E23" t="s">
        <v>848</v>
      </c>
      <c r="F23" t="s">
        <v>253</v>
      </c>
      <c r="G23" t="s">
        <v>855</v>
      </c>
      <c r="H23" t="s">
        <v>3302</v>
      </c>
      <c r="I23" s="66">
        <v>0</v>
      </c>
      <c r="J23" t="s">
        <v>101</v>
      </c>
      <c r="K23" s="67">
        <v>7.4999999999999997E-2</v>
      </c>
      <c r="L23" s="67">
        <v>0</v>
      </c>
      <c r="M23" s="66">
        <v>475854.14</v>
      </c>
      <c r="N23" s="66">
        <v>9.9999999999999995E-7</v>
      </c>
      <c r="O23" s="66">
        <v>4.7585413999999997E-6</v>
      </c>
      <c r="P23" s="67">
        <v>8.3000000000000001E-3</v>
      </c>
      <c r="Q23" s="67">
        <v>0</v>
      </c>
      <c r="R23" s="67">
        <v>0</v>
      </c>
    </row>
    <row r="24" spans="1:18">
      <c r="A24" t="s">
        <v>3303</v>
      </c>
      <c r="B24" t="s">
        <v>3304</v>
      </c>
      <c r="C24" t="s">
        <v>122</v>
      </c>
      <c r="D24" t="s">
        <v>3298</v>
      </c>
      <c r="E24" t="s">
        <v>848</v>
      </c>
      <c r="F24" t="s">
        <v>253</v>
      </c>
      <c r="G24" t="s">
        <v>855</v>
      </c>
      <c r="I24" s="66">
        <v>0</v>
      </c>
      <c r="J24" t="s">
        <v>101</v>
      </c>
      <c r="K24" s="67">
        <v>7.4999999999999997E-2</v>
      </c>
      <c r="L24" s="67">
        <v>0</v>
      </c>
      <c r="M24" s="66">
        <v>158617.87</v>
      </c>
      <c r="N24" s="66">
        <v>9.9999999999999995E-7</v>
      </c>
      <c r="O24" s="66">
        <v>1.5861787E-6</v>
      </c>
      <c r="P24" s="67">
        <v>0</v>
      </c>
      <c r="Q24" s="67">
        <v>0</v>
      </c>
      <c r="R24" s="67">
        <v>0</v>
      </c>
    </row>
    <row r="25" spans="1:18">
      <c r="A25" t="s">
        <v>3305</v>
      </c>
      <c r="B25" t="s">
        <v>3306</v>
      </c>
      <c r="C25" t="s">
        <v>122</v>
      </c>
      <c r="D25" t="s">
        <v>3307</v>
      </c>
      <c r="E25" t="s">
        <v>477</v>
      </c>
      <c r="F25" t="s">
        <v>253</v>
      </c>
      <c r="G25" t="s">
        <v>855</v>
      </c>
      <c r="H25" t="s">
        <v>3288</v>
      </c>
      <c r="I25" s="66">
        <v>0</v>
      </c>
      <c r="J25" t="s">
        <v>101</v>
      </c>
      <c r="K25" s="67">
        <v>6.4000000000000001E-2</v>
      </c>
      <c r="L25" s="67">
        <v>0</v>
      </c>
      <c r="M25" s="66">
        <v>2000000</v>
      </c>
      <c r="N25" s="66">
        <v>9.9999999999999995E-7</v>
      </c>
      <c r="O25" s="66">
        <v>2.0000000000000002E-5</v>
      </c>
      <c r="P25" s="67">
        <v>1.3299999999999999E-2</v>
      </c>
      <c r="Q25" s="67">
        <v>0</v>
      </c>
      <c r="R25" s="67">
        <v>0</v>
      </c>
    </row>
    <row r="26" spans="1:18">
      <c r="A26" t="s">
        <v>3308</v>
      </c>
      <c r="B26" t="s">
        <v>3309</v>
      </c>
      <c r="C26" t="s">
        <v>122</v>
      </c>
      <c r="D26" t="s">
        <v>3310</v>
      </c>
      <c r="E26" t="s">
        <v>450</v>
      </c>
      <c r="F26" t="s">
        <v>253</v>
      </c>
      <c r="G26" t="s">
        <v>855</v>
      </c>
      <c r="H26" t="s">
        <v>3288</v>
      </c>
      <c r="I26" s="66">
        <v>0</v>
      </c>
      <c r="J26" t="s">
        <v>101</v>
      </c>
      <c r="K26" s="67">
        <v>7.3999999999999996E-2</v>
      </c>
      <c r="L26" s="67">
        <v>0</v>
      </c>
      <c r="M26" s="66">
        <v>44576.85</v>
      </c>
      <c r="N26" s="66">
        <v>9.9999999999999995E-7</v>
      </c>
      <c r="O26" s="66">
        <v>4.4576850000000001E-7</v>
      </c>
      <c r="P26" s="67">
        <v>0</v>
      </c>
      <c r="Q26" s="67">
        <v>0</v>
      </c>
      <c r="R26" s="67">
        <v>0</v>
      </c>
    </row>
    <row r="27" spans="1:18">
      <c r="A27" s="68" t="s">
        <v>3262</v>
      </c>
      <c r="B27" s="14"/>
      <c r="C27" s="14"/>
      <c r="D27" s="14"/>
      <c r="I27" s="70">
        <v>3.2</v>
      </c>
      <c r="L27" s="69">
        <v>3.5000000000000003E-2</v>
      </c>
      <c r="M27" s="70">
        <v>154239963.72999999</v>
      </c>
      <c r="O27" s="70">
        <v>161370.059067922</v>
      </c>
      <c r="Q27" s="69">
        <v>0.6492</v>
      </c>
      <c r="R27" s="69">
        <v>6.8999999999999999E-3</v>
      </c>
    </row>
    <row r="28" spans="1:18">
      <c r="A28" t="s">
        <v>3311</v>
      </c>
      <c r="B28" t="s">
        <v>3312</v>
      </c>
      <c r="C28" t="s">
        <v>122</v>
      </c>
      <c r="D28" t="s">
        <v>3274</v>
      </c>
      <c r="E28" t="s">
        <v>943</v>
      </c>
      <c r="F28" t="s">
        <v>420</v>
      </c>
      <c r="G28" t="s">
        <v>149</v>
      </c>
      <c r="H28" t="s">
        <v>1572</v>
      </c>
      <c r="I28" s="66">
        <v>6.25</v>
      </c>
      <c r="J28" t="s">
        <v>101</v>
      </c>
      <c r="K28" s="67">
        <v>3.7400000000000003E-2</v>
      </c>
      <c r="L28" s="67">
        <v>1.8499999999999999E-2</v>
      </c>
      <c r="M28" s="66">
        <v>10586586.68</v>
      </c>
      <c r="N28" s="66">
        <v>112.27</v>
      </c>
      <c r="O28" s="66">
        <v>11885.560865636</v>
      </c>
      <c r="P28" s="67">
        <v>1.44E-2</v>
      </c>
      <c r="Q28" s="67">
        <v>4.7800000000000002E-2</v>
      </c>
      <c r="R28" s="67">
        <v>5.0000000000000001E-4</v>
      </c>
    </row>
    <row r="29" spans="1:18">
      <c r="A29" t="s">
        <v>3313</v>
      </c>
      <c r="B29" t="s">
        <v>3314</v>
      </c>
      <c r="C29" t="s">
        <v>122</v>
      </c>
      <c r="D29" t="s">
        <v>3274</v>
      </c>
      <c r="E29" t="s">
        <v>943</v>
      </c>
      <c r="F29" t="s">
        <v>420</v>
      </c>
      <c r="G29" t="s">
        <v>149</v>
      </c>
      <c r="H29" t="s">
        <v>1572</v>
      </c>
      <c r="I29" s="66">
        <v>2.4</v>
      </c>
      <c r="J29" t="s">
        <v>101</v>
      </c>
      <c r="K29" s="67">
        <v>2.5000000000000001E-2</v>
      </c>
      <c r="L29" s="67">
        <v>1.03E-2</v>
      </c>
      <c r="M29" s="66">
        <v>13100000</v>
      </c>
      <c r="N29" s="66">
        <v>103.68</v>
      </c>
      <c r="O29" s="66">
        <v>13582.08</v>
      </c>
      <c r="P29" s="67">
        <v>1.9300000000000001E-2</v>
      </c>
      <c r="Q29" s="67">
        <v>5.4600000000000003E-2</v>
      </c>
      <c r="R29" s="67">
        <v>5.9999999999999995E-4</v>
      </c>
    </row>
    <row r="30" spans="1:18">
      <c r="A30" t="s">
        <v>3315</v>
      </c>
      <c r="B30" t="s">
        <v>3316</v>
      </c>
      <c r="C30" t="s">
        <v>122</v>
      </c>
      <c r="D30" t="s">
        <v>3317</v>
      </c>
      <c r="E30" t="s">
        <v>477</v>
      </c>
      <c r="F30" t="s">
        <v>975</v>
      </c>
      <c r="G30" t="s">
        <v>149</v>
      </c>
      <c r="H30" t="s">
        <v>3318</v>
      </c>
      <c r="I30" s="66">
        <v>3.92</v>
      </c>
      <c r="J30" t="s">
        <v>101</v>
      </c>
      <c r="K30" s="67">
        <v>3.1E-2</v>
      </c>
      <c r="L30" s="67">
        <v>1.52E-2</v>
      </c>
      <c r="M30" s="66">
        <v>13839500.02</v>
      </c>
      <c r="N30" s="66">
        <v>106.36</v>
      </c>
      <c r="O30" s="66">
        <v>14719.692221272</v>
      </c>
      <c r="P30" s="67">
        <v>1.7000000000000001E-2</v>
      </c>
      <c r="Q30" s="67">
        <v>5.9200000000000003E-2</v>
      </c>
      <c r="R30" s="67">
        <v>5.9999999999999995E-4</v>
      </c>
    </row>
    <row r="31" spans="1:18">
      <c r="A31" t="s">
        <v>3319</v>
      </c>
      <c r="B31" t="s">
        <v>3320</v>
      </c>
      <c r="C31" t="s">
        <v>122</v>
      </c>
      <c r="D31" t="s">
        <v>1859</v>
      </c>
      <c r="E31" t="s">
        <v>854</v>
      </c>
      <c r="F31" t="s">
        <v>620</v>
      </c>
      <c r="G31" t="s">
        <v>210</v>
      </c>
      <c r="H31" t="s">
        <v>3321</v>
      </c>
      <c r="I31" s="66">
        <v>4.7300000000000004</v>
      </c>
      <c r="J31" t="s">
        <v>101</v>
      </c>
      <c r="K31" s="67">
        <v>3.3500000000000002E-2</v>
      </c>
      <c r="L31" s="67">
        <v>2.5600000000000001E-2</v>
      </c>
      <c r="M31" s="66">
        <v>23753354</v>
      </c>
      <c r="N31" s="66">
        <v>104.8</v>
      </c>
      <c r="O31" s="66">
        <v>24893.514992</v>
      </c>
      <c r="P31" s="67">
        <v>2.3800000000000002E-2</v>
      </c>
      <c r="Q31" s="67">
        <v>0.1002</v>
      </c>
      <c r="R31" s="67">
        <v>1.1000000000000001E-3</v>
      </c>
    </row>
    <row r="32" spans="1:18">
      <c r="A32" t="s">
        <v>3322</v>
      </c>
      <c r="B32" t="s">
        <v>3323</v>
      </c>
      <c r="C32" t="s">
        <v>122</v>
      </c>
      <c r="D32" t="s">
        <v>3324</v>
      </c>
      <c r="E32" t="s">
        <v>762</v>
      </c>
      <c r="F32" t="s">
        <v>620</v>
      </c>
      <c r="G32" t="s">
        <v>210</v>
      </c>
      <c r="H32" t="s">
        <v>3325</v>
      </c>
      <c r="I32" s="66">
        <v>1.1499999999999999</v>
      </c>
      <c r="J32" t="s">
        <v>101</v>
      </c>
      <c r="K32" s="67">
        <v>2.1899999999999999E-2</v>
      </c>
      <c r="L32" s="67">
        <v>0.20660000000000001</v>
      </c>
      <c r="M32" s="66">
        <v>11056217.76</v>
      </c>
      <c r="N32" s="66">
        <v>102.09</v>
      </c>
      <c r="O32" s="66">
        <v>11287.292711184</v>
      </c>
      <c r="P32" s="67">
        <v>1.7600000000000001E-2</v>
      </c>
      <c r="Q32" s="67">
        <v>4.5400000000000003E-2</v>
      </c>
      <c r="R32" s="67">
        <v>5.0000000000000001E-4</v>
      </c>
    </row>
    <row r="33" spans="1:18">
      <c r="A33" t="s">
        <v>3326</v>
      </c>
      <c r="B33" t="s">
        <v>3327</v>
      </c>
      <c r="C33" t="s">
        <v>122</v>
      </c>
      <c r="D33" t="s">
        <v>3324</v>
      </c>
      <c r="E33" t="s">
        <v>762</v>
      </c>
      <c r="F33" t="s">
        <v>620</v>
      </c>
      <c r="G33" t="s">
        <v>210</v>
      </c>
      <c r="H33" t="s">
        <v>1756</v>
      </c>
      <c r="I33" s="66">
        <v>0.5</v>
      </c>
      <c r="J33" t="s">
        <v>101</v>
      </c>
      <c r="K33" s="67">
        <v>1.14E-2</v>
      </c>
      <c r="L33" s="67">
        <v>7.0000000000000001E-3</v>
      </c>
      <c r="M33" s="66">
        <v>4083651.01</v>
      </c>
      <c r="N33" s="66">
        <v>100.22</v>
      </c>
      <c r="O33" s="66">
        <v>4092.6350422219998</v>
      </c>
      <c r="P33" s="67">
        <v>2.5600000000000001E-2</v>
      </c>
      <c r="Q33" s="67">
        <v>1.6500000000000001E-2</v>
      </c>
      <c r="R33" s="67">
        <v>2.0000000000000001E-4</v>
      </c>
    </row>
    <row r="34" spans="1:18">
      <c r="A34" t="s">
        <v>3328</v>
      </c>
      <c r="B34" t="s">
        <v>3329</v>
      </c>
      <c r="C34" t="s">
        <v>122</v>
      </c>
      <c r="D34" t="s">
        <v>3330</v>
      </c>
      <c r="E34" t="s">
        <v>477</v>
      </c>
      <c r="F34" t="s">
        <v>735</v>
      </c>
      <c r="G34" t="s">
        <v>210</v>
      </c>
      <c r="H34" t="s">
        <v>3331</v>
      </c>
      <c r="I34" s="66">
        <v>2.85</v>
      </c>
      <c r="J34" t="s">
        <v>101</v>
      </c>
      <c r="K34" s="67">
        <v>3.5499999999999997E-2</v>
      </c>
      <c r="L34" s="67">
        <v>1.54E-2</v>
      </c>
      <c r="M34" s="66">
        <v>7383000</v>
      </c>
      <c r="N34" s="66">
        <v>106.75</v>
      </c>
      <c r="O34" s="66">
        <v>7881.3525</v>
      </c>
      <c r="P34" s="67">
        <v>2.5100000000000001E-2</v>
      </c>
      <c r="Q34" s="67">
        <v>3.1699999999999999E-2</v>
      </c>
      <c r="R34" s="67">
        <v>2.9999999999999997E-4</v>
      </c>
    </row>
    <row r="35" spans="1:18">
      <c r="A35" t="s">
        <v>3332</v>
      </c>
      <c r="B35" t="s">
        <v>3333</v>
      </c>
      <c r="C35" t="s">
        <v>122</v>
      </c>
      <c r="D35" t="s">
        <v>3334</v>
      </c>
      <c r="E35" t="s">
        <v>848</v>
      </c>
      <c r="F35" t="s">
        <v>741</v>
      </c>
      <c r="G35" t="s">
        <v>149</v>
      </c>
      <c r="H35" t="s">
        <v>3335</v>
      </c>
      <c r="I35" s="66">
        <v>3.22</v>
      </c>
      <c r="J35" t="s">
        <v>101</v>
      </c>
      <c r="K35" s="67">
        <v>2.1000000000000001E-2</v>
      </c>
      <c r="L35" s="67">
        <v>2.0199999999999999E-2</v>
      </c>
      <c r="M35" s="66">
        <v>5000000</v>
      </c>
      <c r="N35" s="66">
        <v>101.5</v>
      </c>
      <c r="O35" s="66">
        <v>5075</v>
      </c>
      <c r="P35" s="67">
        <v>4.1700000000000001E-2</v>
      </c>
      <c r="Q35" s="67">
        <v>2.0400000000000001E-2</v>
      </c>
      <c r="R35" s="67">
        <v>2.0000000000000001E-4</v>
      </c>
    </row>
    <row r="36" spans="1:18">
      <c r="A36" t="s">
        <v>3336</v>
      </c>
      <c r="B36" t="s">
        <v>3337</v>
      </c>
      <c r="C36" t="s">
        <v>122</v>
      </c>
      <c r="D36" t="s">
        <v>3338</v>
      </c>
      <c r="E36" t="s">
        <v>762</v>
      </c>
      <c r="F36" t="s">
        <v>771</v>
      </c>
      <c r="G36" t="s">
        <v>149</v>
      </c>
      <c r="H36" t="s">
        <v>838</v>
      </c>
      <c r="I36" s="66">
        <v>1.02</v>
      </c>
      <c r="J36" t="s">
        <v>101</v>
      </c>
      <c r="K36" s="67">
        <v>3.4200000000000001E-2</v>
      </c>
      <c r="L36" s="67">
        <v>1.5699999999999999E-2</v>
      </c>
      <c r="M36" s="66">
        <v>54886.400000000001</v>
      </c>
      <c r="N36" s="66">
        <v>103.47</v>
      </c>
      <c r="O36" s="66">
        <v>56.790958080000003</v>
      </c>
      <c r="P36" s="67">
        <v>5.0000000000000001E-4</v>
      </c>
      <c r="Q36" s="67">
        <v>2.0000000000000001E-4</v>
      </c>
      <c r="R36" s="67">
        <v>0</v>
      </c>
    </row>
    <row r="37" spans="1:18">
      <c r="A37" t="s">
        <v>3339</v>
      </c>
      <c r="B37" t="s">
        <v>3340</v>
      </c>
      <c r="C37" t="s">
        <v>122</v>
      </c>
      <c r="D37" t="s">
        <v>3341</v>
      </c>
      <c r="E37" t="s">
        <v>562</v>
      </c>
      <c r="F37" t="s">
        <v>771</v>
      </c>
      <c r="G37" t="s">
        <v>149</v>
      </c>
      <c r="H37" t="s">
        <v>3342</v>
      </c>
      <c r="I37" s="66">
        <v>2.2799999999999998</v>
      </c>
      <c r="J37" t="s">
        <v>101</v>
      </c>
      <c r="K37" s="67">
        <v>4.1000000000000002E-2</v>
      </c>
      <c r="L37" s="67">
        <v>2.18E-2</v>
      </c>
      <c r="M37" s="66">
        <v>19084000</v>
      </c>
      <c r="N37" s="66">
        <v>104.52</v>
      </c>
      <c r="O37" s="66">
        <v>19946.596799999999</v>
      </c>
      <c r="P37" s="67">
        <v>1.84E-2</v>
      </c>
      <c r="Q37" s="67">
        <v>8.0199999999999994E-2</v>
      </c>
      <c r="R37" s="67">
        <v>8.9999999999999998E-4</v>
      </c>
    </row>
    <row r="38" spans="1:18">
      <c r="A38" t="s">
        <v>3343</v>
      </c>
      <c r="B38" t="s">
        <v>3344</v>
      </c>
      <c r="C38" t="s">
        <v>122</v>
      </c>
      <c r="D38" t="s">
        <v>3345</v>
      </c>
      <c r="E38" t="s">
        <v>848</v>
      </c>
      <c r="F38" t="s">
        <v>771</v>
      </c>
      <c r="G38" t="s">
        <v>149</v>
      </c>
      <c r="H38" t="s">
        <v>3346</v>
      </c>
      <c r="I38" s="66">
        <v>3.93</v>
      </c>
      <c r="J38" t="s">
        <v>101</v>
      </c>
      <c r="K38" s="67">
        <v>4.5999999999999999E-2</v>
      </c>
      <c r="L38" s="67">
        <v>3.0800000000000001E-2</v>
      </c>
      <c r="M38" s="66">
        <v>2810243.9</v>
      </c>
      <c r="N38" s="66">
        <v>107.28</v>
      </c>
      <c r="O38" s="66">
        <v>3014.8296559199998</v>
      </c>
      <c r="P38" s="67">
        <v>4.8999999999999998E-3</v>
      </c>
      <c r="Q38" s="67">
        <v>1.21E-2</v>
      </c>
      <c r="R38" s="67">
        <v>1E-4</v>
      </c>
    </row>
    <row r="39" spans="1:18">
      <c r="A39" t="s">
        <v>3347</v>
      </c>
      <c r="B39" t="s">
        <v>3348</v>
      </c>
      <c r="C39" t="s">
        <v>122</v>
      </c>
      <c r="D39" t="s">
        <v>3349</v>
      </c>
      <c r="E39" t="s">
        <v>848</v>
      </c>
      <c r="F39" t="s">
        <v>788</v>
      </c>
      <c r="G39" t="s">
        <v>210</v>
      </c>
      <c r="H39" t="s">
        <v>3350</v>
      </c>
      <c r="I39" s="66">
        <v>0.25</v>
      </c>
      <c r="J39" t="s">
        <v>101</v>
      </c>
      <c r="K39" s="67">
        <v>2.5700000000000001E-2</v>
      </c>
      <c r="L39" s="67">
        <v>1.6799999999999999E-2</v>
      </c>
      <c r="M39" s="66">
        <v>3420000</v>
      </c>
      <c r="N39" s="66">
        <v>100.87</v>
      </c>
      <c r="O39" s="66">
        <v>3449.7539999999999</v>
      </c>
      <c r="P39" s="67">
        <v>2.1399999999999999E-2</v>
      </c>
      <c r="Q39" s="67">
        <v>1.3899999999999999E-2</v>
      </c>
      <c r="R39" s="67">
        <v>1E-4</v>
      </c>
    </row>
    <row r="40" spans="1:18">
      <c r="A40" t="s">
        <v>3351</v>
      </c>
      <c r="B40" t="s">
        <v>3352</v>
      </c>
      <c r="C40" t="s">
        <v>122</v>
      </c>
      <c r="D40" t="s">
        <v>3353</v>
      </c>
      <c r="E40" t="s">
        <v>848</v>
      </c>
      <c r="F40" t="s">
        <v>771</v>
      </c>
      <c r="G40" t="s">
        <v>149</v>
      </c>
      <c r="H40" t="s">
        <v>3354</v>
      </c>
      <c r="I40" s="66">
        <v>3.95</v>
      </c>
      <c r="J40" t="s">
        <v>101</v>
      </c>
      <c r="K40" s="67">
        <v>4.4699999999999997E-2</v>
      </c>
      <c r="L40" s="67">
        <v>3.9300000000000002E-2</v>
      </c>
      <c r="M40" s="66">
        <v>18703490.440000001</v>
      </c>
      <c r="N40" s="66">
        <v>103.38</v>
      </c>
      <c r="O40" s="66">
        <v>19335.668416871998</v>
      </c>
      <c r="P40" s="67">
        <v>3.1E-2</v>
      </c>
      <c r="Q40" s="67">
        <v>7.7799999999999994E-2</v>
      </c>
      <c r="R40" s="67">
        <v>8.0000000000000004E-4</v>
      </c>
    </row>
    <row r="41" spans="1:18">
      <c r="A41" t="s">
        <v>3355</v>
      </c>
      <c r="B41" t="s">
        <v>3356</v>
      </c>
      <c r="C41" t="s">
        <v>122</v>
      </c>
      <c r="D41" t="s">
        <v>3357</v>
      </c>
      <c r="E41" t="s">
        <v>663</v>
      </c>
      <c r="F41" t="s">
        <v>813</v>
      </c>
      <c r="G41" t="s">
        <v>149</v>
      </c>
      <c r="H41" t="s">
        <v>3358</v>
      </c>
      <c r="I41" s="66">
        <v>3.25</v>
      </c>
      <c r="J41" t="s">
        <v>101</v>
      </c>
      <c r="K41" s="67">
        <v>4.2999999999999997E-2</v>
      </c>
      <c r="L41" s="67">
        <v>2.81E-2</v>
      </c>
      <c r="M41" s="66">
        <v>11500000</v>
      </c>
      <c r="N41" s="66">
        <v>106.03</v>
      </c>
      <c r="O41" s="66">
        <v>12193.45</v>
      </c>
      <c r="P41" s="67">
        <v>5.6300000000000003E-2</v>
      </c>
      <c r="Q41" s="67">
        <v>4.9099999999999998E-2</v>
      </c>
      <c r="R41" s="67">
        <v>5.0000000000000001E-4</v>
      </c>
    </row>
    <row r="42" spans="1:18">
      <c r="A42" t="s">
        <v>3359</v>
      </c>
      <c r="B42" t="s">
        <v>3360</v>
      </c>
      <c r="C42" t="s">
        <v>122</v>
      </c>
      <c r="D42" t="s">
        <v>530</v>
      </c>
      <c r="E42" t="s">
        <v>477</v>
      </c>
      <c r="F42" t="s">
        <v>818</v>
      </c>
      <c r="G42" t="s">
        <v>210</v>
      </c>
      <c r="H42" t="s">
        <v>3361</v>
      </c>
      <c r="J42" t="s">
        <v>101</v>
      </c>
      <c r="K42" s="67">
        <v>6.0000000000000001E-3</v>
      </c>
      <c r="L42" s="67">
        <v>0</v>
      </c>
      <c r="M42" s="66">
        <v>6000000</v>
      </c>
      <c r="N42" s="66">
        <v>100.15</v>
      </c>
      <c r="O42" s="66">
        <v>6017.8770000000004</v>
      </c>
      <c r="P42" s="67">
        <v>0</v>
      </c>
      <c r="Q42" s="67">
        <v>2.4199999999999999E-2</v>
      </c>
      <c r="R42" s="67">
        <v>2.9999999999999997E-4</v>
      </c>
    </row>
    <row r="43" spans="1:18">
      <c r="A43" t="s">
        <v>3362</v>
      </c>
      <c r="B43" t="s">
        <v>3363</v>
      </c>
      <c r="C43" t="s">
        <v>122</v>
      </c>
      <c r="D43" t="s">
        <v>3364</v>
      </c>
      <c r="E43" t="s">
        <v>808</v>
      </c>
      <c r="F43" t="s">
        <v>253</v>
      </c>
      <c r="G43" t="s">
        <v>855</v>
      </c>
      <c r="H43" t="s">
        <v>3365</v>
      </c>
      <c r="I43" s="66">
        <v>0</v>
      </c>
      <c r="J43" t="s">
        <v>101</v>
      </c>
      <c r="K43" s="67">
        <v>8.6499999999999994E-2</v>
      </c>
      <c r="L43" s="67">
        <v>0</v>
      </c>
      <c r="M43" s="66">
        <v>65033.52</v>
      </c>
      <c r="N43" s="66">
        <v>184.68</v>
      </c>
      <c r="O43" s="66">
        <v>120.103904736</v>
      </c>
      <c r="P43" s="67">
        <v>2.3999999999999998E-3</v>
      </c>
      <c r="Q43" s="67">
        <v>5.0000000000000001E-4</v>
      </c>
      <c r="R43" s="67">
        <v>0</v>
      </c>
    </row>
    <row r="44" spans="1:18">
      <c r="A44" t="s">
        <v>3366</v>
      </c>
      <c r="B44" t="s">
        <v>3367</v>
      </c>
      <c r="C44" t="s">
        <v>122</v>
      </c>
      <c r="D44" t="s">
        <v>3368</v>
      </c>
      <c r="E44" t="s">
        <v>799</v>
      </c>
      <c r="F44" t="s">
        <v>253</v>
      </c>
      <c r="G44" t="s">
        <v>855</v>
      </c>
      <c r="H44" t="s">
        <v>870</v>
      </c>
      <c r="I44" s="66">
        <v>1.61</v>
      </c>
      <c r="J44" t="s">
        <v>101</v>
      </c>
      <c r="K44" s="67">
        <v>4.1500000000000002E-2</v>
      </c>
      <c r="L44" s="67">
        <v>4.2000000000000003E-2</v>
      </c>
      <c r="M44" s="66">
        <v>3800000</v>
      </c>
      <c r="N44" s="66">
        <v>100.47</v>
      </c>
      <c r="O44" s="66">
        <v>3817.86</v>
      </c>
      <c r="P44" s="67">
        <v>3.1699999999999999E-2</v>
      </c>
      <c r="Q44" s="67">
        <v>1.54E-2</v>
      </c>
      <c r="R44" s="67">
        <v>2.0000000000000001E-4</v>
      </c>
    </row>
    <row r="45" spans="1:18">
      <c r="A45" s="68" t="s">
        <v>397</v>
      </c>
      <c r="B45" s="14"/>
      <c r="C45" s="14"/>
      <c r="D45" s="14"/>
      <c r="I45" s="70">
        <v>0</v>
      </c>
      <c r="L45" s="69">
        <v>0</v>
      </c>
      <c r="M45" s="70">
        <v>0</v>
      </c>
      <c r="O45" s="70">
        <v>0</v>
      </c>
      <c r="Q45" s="69">
        <v>0</v>
      </c>
      <c r="R45" s="69">
        <v>0</v>
      </c>
    </row>
    <row r="46" spans="1:18">
      <c r="A46" t="s">
        <v>253</v>
      </c>
      <c r="B46" t="s">
        <v>253</v>
      </c>
      <c r="C46" s="14"/>
      <c r="D46" s="14"/>
      <c r="E46" t="s">
        <v>253</v>
      </c>
      <c r="F46" t="s">
        <v>253</v>
      </c>
      <c r="I46" s="66">
        <v>0</v>
      </c>
      <c r="J46" t="s">
        <v>253</v>
      </c>
      <c r="K46" s="67">
        <v>0</v>
      </c>
      <c r="L46" s="67">
        <v>0</v>
      </c>
      <c r="M46" s="66">
        <v>0</v>
      </c>
      <c r="N46" s="66">
        <v>0</v>
      </c>
      <c r="O46" s="66">
        <v>0</v>
      </c>
      <c r="P46" s="67">
        <v>0</v>
      </c>
      <c r="Q46" s="67">
        <v>0</v>
      </c>
      <c r="R46" s="67">
        <v>0</v>
      </c>
    </row>
    <row r="47" spans="1:18">
      <c r="A47" s="68" t="s">
        <v>1642</v>
      </c>
      <c r="B47" s="14"/>
      <c r="C47" s="14"/>
      <c r="D47" s="14"/>
      <c r="I47" s="70">
        <v>0.95</v>
      </c>
      <c r="L47" s="69">
        <v>2.9899999999999999E-2</v>
      </c>
      <c r="M47" s="70">
        <v>1250000</v>
      </c>
      <c r="O47" s="70">
        <v>4099.6191250000002</v>
      </c>
      <c r="Q47" s="69">
        <v>1.6500000000000001E-2</v>
      </c>
      <c r="R47" s="69">
        <v>2.0000000000000001E-4</v>
      </c>
    </row>
    <row r="48" spans="1:18">
      <c r="A48" t="s">
        <v>3369</v>
      </c>
      <c r="B48" t="s">
        <v>3370</v>
      </c>
      <c r="C48" t="s">
        <v>122</v>
      </c>
      <c r="D48" t="s">
        <v>1859</v>
      </c>
      <c r="E48" t="s">
        <v>854</v>
      </c>
      <c r="F48" t="s">
        <v>620</v>
      </c>
      <c r="G48" t="s">
        <v>210</v>
      </c>
      <c r="H48" t="s">
        <v>3371</v>
      </c>
      <c r="I48" s="66">
        <v>0.95</v>
      </c>
      <c r="J48" t="s">
        <v>105</v>
      </c>
      <c r="K48" s="67">
        <v>4.4499999999999998E-2</v>
      </c>
      <c r="L48" s="67">
        <v>2.9899999999999999E-2</v>
      </c>
      <c r="M48" s="66">
        <v>1250000</v>
      </c>
      <c r="N48" s="66">
        <v>101.57</v>
      </c>
      <c r="O48" s="66">
        <v>4099.6191250000002</v>
      </c>
      <c r="P48" s="67">
        <v>5.7000000000000002E-3</v>
      </c>
      <c r="Q48" s="67">
        <v>1.6500000000000001E-2</v>
      </c>
      <c r="R48" s="67">
        <v>2.0000000000000001E-4</v>
      </c>
    </row>
    <row r="49" spans="1:18">
      <c r="A49" s="68" t="s">
        <v>257</v>
      </c>
      <c r="B49" s="14"/>
      <c r="C49" s="14"/>
      <c r="D49" s="14"/>
      <c r="I49" s="70">
        <v>0</v>
      </c>
      <c r="L49" s="69">
        <v>0</v>
      </c>
      <c r="M49" s="70">
        <v>0</v>
      </c>
      <c r="O49" s="70">
        <v>0</v>
      </c>
      <c r="Q49" s="69">
        <v>0</v>
      </c>
      <c r="R49" s="69">
        <v>0</v>
      </c>
    </row>
    <row r="50" spans="1:18">
      <c r="A50" s="68" t="s">
        <v>398</v>
      </c>
      <c r="B50" s="14"/>
      <c r="C50" s="14"/>
      <c r="D50" s="14"/>
      <c r="I50" s="70">
        <v>0</v>
      </c>
      <c r="L50" s="69">
        <v>0</v>
      </c>
      <c r="M50" s="70">
        <v>0</v>
      </c>
      <c r="O50" s="70">
        <v>0</v>
      </c>
      <c r="Q50" s="69">
        <v>0</v>
      </c>
      <c r="R50" s="69">
        <v>0</v>
      </c>
    </row>
    <row r="51" spans="1:18">
      <c r="A51" t="s">
        <v>253</v>
      </c>
      <c r="B51" t="s">
        <v>253</v>
      </c>
      <c r="C51" s="14"/>
      <c r="D51" s="14"/>
      <c r="E51" t="s">
        <v>253</v>
      </c>
      <c r="F51" t="s">
        <v>253</v>
      </c>
      <c r="I51" s="66">
        <v>0</v>
      </c>
      <c r="J51" t="s">
        <v>253</v>
      </c>
      <c r="K51" s="67">
        <v>0</v>
      </c>
      <c r="L51" s="67">
        <v>0</v>
      </c>
      <c r="M51" s="66">
        <v>0</v>
      </c>
      <c r="N51" s="66">
        <v>0</v>
      </c>
      <c r="O51" s="66">
        <v>0</v>
      </c>
      <c r="P51" s="67">
        <v>0</v>
      </c>
      <c r="Q51" s="67">
        <v>0</v>
      </c>
      <c r="R51" s="67">
        <v>0</v>
      </c>
    </row>
    <row r="52" spans="1:18">
      <c r="A52" s="68" t="s">
        <v>399</v>
      </c>
      <c r="B52" s="14"/>
      <c r="C52" s="14"/>
      <c r="D52" s="14"/>
      <c r="I52" s="70">
        <v>0</v>
      </c>
      <c r="L52" s="69">
        <v>0</v>
      </c>
      <c r="M52" s="70">
        <v>0</v>
      </c>
      <c r="O52" s="70">
        <v>0</v>
      </c>
      <c r="Q52" s="69">
        <v>0</v>
      </c>
      <c r="R52" s="69">
        <v>0</v>
      </c>
    </row>
    <row r="53" spans="1:18">
      <c r="A53" t="s">
        <v>253</v>
      </c>
      <c r="B53" t="s">
        <v>253</v>
      </c>
      <c r="C53" s="14"/>
      <c r="D53" s="14"/>
      <c r="E53" t="s">
        <v>253</v>
      </c>
      <c r="F53" t="s">
        <v>253</v>
      </c>
      <c r="I53" s="66">
        <v>0</v>
      </c>
      <c r="J53" t="s">
        <v>253</v>
      </c>
      <c r="K53" s="67">
        <v>0</v>
      </c>
      <c r="L53" s="67">
        <v>0</v>
      </c>
      <c r="M53" s="66">
        <v>0</v>
      </c>
      <c r="N53" s="66">
        <v>0</v>
      </c>
      <c r="O53" s="66">
        <v>0</v>
      </c>
      <c r="P53" s="67">
        <v>0</v>
      </c>
      <c r="Q53" s="67">
        <v>0</v>
      </c>
      <c r="R53" s="67">
        <v>0</v>
      </c>
    </row>
    <row r="54" spans="1:18">
      <c r="A54" s="75" t="s">
        <v>259</v>
      </c>
      <c r="B54" s="14"/>
      <c r="C54" s="14"/>
      <c r="D54" s="14"/>
    </row>
    <row r="55" spans="1:18">
      <c r="A55" s="75" t="s">
        <v>392</v>
      </c>
      <c r="B55" s="14"/>
      <c r="C55" s="14"/>
      <c r="D55" s="14"/>
    </row>
    <row r="56" spans="1:18">
      <c r="A56" s="75" t="s">
        <v>393</v>
      </c>
      <c r="B56" s="14"/>
      <c r="C56" s="14"/>
      <c r="D56" s="14"/>
    </row>
    <row r="57" spans="1:18">
      <c r="A57" s="75" t="s">
        <v>394</v>
      </c>
      <c r="B57" s="14"/>
      <c r="C57" s="14"/>
      <c r="D57" s="14"/>
    </row>
    <row r="58" spans="1:18" hidden="1">
      <c r="B58" s="14"/>
      <c r="C58" s="14"/>
      <c r="D58" s="14"/>
    </row>
    <row r="59" spans="1:18" hidden="1">
      <c r="B59" s="14"/>
      <c r="C59" s="14"/>
      <c r="D59" s="14"/>
    </row>
    <row r="60" spans="1:18" hidden="1">
      <c r="B60" s="14"/>
      <c r="C60" s="14"/>
      <c r="D60" s="14"/>
    </row>
    <row r="61" spans="1:18" hidden="1">
      <c r="B61" s="14"/>
      <c r="C61" s="14"/>
      <c r="D61" s="14"/>
    </row>
    <row r="62" spans="1:18" hidden="1">
      <c r="B62" s="14"/>
      <c r="C62" s="14"/>
      <c r="D62" s="14"/>
    </row>
    <row r="63" spans="1:18" hidden="1">
      <c r="B63" s="14"/>
      <c r="C63" s="14"/>
      <c r="D63" s="14"/>
    </row>
    <row r="64" spans="1:18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44.8554687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97" ht="26.25" customHeight="1">
      <c r="A6" s="103" t="s">
        <v>90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97" s="16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42" t="s">
        <v>5</v>
      </c>
      <c r="J7" s="42" t="s">
        <v>72</v>
      </c>
      <c r="K7" s="42" t="s">
        <v>56</v>
      </c>
      <c r="L7" s="43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4">
        <v>14344839.59</v>
      </c>
      <c r="H10" s="7"/>
      <c r="I10" s="64">
        <v>206159.06656456739</v>
      </c>
      <c r="J10" s="7"/>
      <c r="K10" s="65">
        <v>1</v>
      </c>
      <c r="L10" s="65">
        <v>7.9000000000000008E-3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8" t="s">
        <v>204</v>
      </c>
      <c r="B11" s="14"/>
      <c r="C11" s="14"/>
      <c r="D11" s="14"/>
      <c r="G11" s="70">
        <v>4843438</v>
      </c>
      <c r="I11" s="70">
        <v>168215.41988320628</v>
      </c>
      <c r="K11" s="69">
        <v>0.79430000000000001</v>
      </c>
      <c r="L11" s="69">
        <v>6.3E-3</v>
      </c>
    </row>
    <row r="12" spans="1:97">
      <c r="A12" t="s">
        <v>3372</v>
      </c>
      <c r="B12" s="75" t="s">
        <v>3373</v>
      </c>
      <c r="C12" t="s">
        <v>122</v>
      </c>
      <c r="D12" t="s">
        <v>3374</v>
      </c>
      <c r="E12" t="s">
        <v>943</v>
      </c>
      <c r="F12" t="s">
        <v>105</v>
      </c>
      <c r="G12" s="66">
        <v>891003</v>
      </c>
      <c r="H12" s="66">
        <v>280.58269999999982</v>
      </c>
      <c r="I12" s="66">
        <v>8072.5008862991499</v>
      </c>
      <c r="J12" s="67">
        <v>0.11559999999999999</v>
      </c>
      <c r="K12" s="67">
        <v>4.3799999999999999E-2</v>
      </c>
      <c r="L12" s="67">
        <v>2.9999999999999997E-4</v>
      </c>
    </row>
    <row r="13" spans="1:97">
      <c r="A13" t="s">
        <v>3375</v>
      </c>
      <c r="B13" s="75" t="s">
        <v>3376</v>
      </c>
      <c r="C13" t="s">
        <v>122</v>
      </c>
      <c r="D13" t="s">
        <v>3377</v>
      </c>
      <c r="E13" t="s">
        <v>848</v>
      </c>
      <c r="F13" t="s">
        <v>101</v>
      </c>
      <c r="G13" s="66">
        <v>115593</v>
      </c>
      <c r="H13" s="66">
        <v>42747.408784999927</v>
      </c>
      <c r="I13" s="66">
        <v>49413.012236845003</v>
      </c>
      <c r="J13" s="67">
        <v>9.8599999999999993E-2</v>
      </c>
      <c r="K13" s="67">
        <v>0.26779999999999998</v>
      </c>
      <c r="L13" s="67">
        <v>2.0999999999999999E-3</v>
      </c>
    </row>
    <row r="14" spans="1:97">
      <c r="A14" t="s">
        <v>3378</v>
      </c>
      <c r="B14" s="75" t="s">
        <v>2295</v>
      </c>
      <c r="C14" t="s">
        <v>122</v>
      </c>
      <c r="D14" t="s">
        <v>2296</v>
      </c>
      <c r="E14" t="s">
        <v>1892</v>
      </c>
      <c r="F14" t="s">
        <v>101</v>
      </c>
      <c r="G14" s="66">
        <v>25650</v>
      </c>
      <c r="H14" s="66">
        <v>389.86354799999998</v>
      </c>
      <c r="I14" s="66">
        <v>100.000000062</v>
      </c>
      <c r="J14" s="67">
        <v>0.1487</v>
      </c>
      <c r="K14" s="67">
        <v>5.0000000000000001E-4</v>
      </c>
      <c r="L14" s="67">
        <v>0</v>
      </c>
    </row>
    <row r="15" spans="1:97">
      <c r="A15" t="s">
        <v>3379</v>
      </c>
      <c r="B15" s="75" t="s">
        <v>3380</v>
      </c>
      <c r="C15" t="s">
        <v>122</v>
      </c>
      <c r="D15" t="s">
        <v>3381</v>
      </c>
      <c r="E15" t="s">
        <v>1477</v>
      </c>
      <c r="F15" t="s">
        <v>101</v>
      </c>
      <c r="G15" s="66">
        <v>174</v>
      </c>
      <c r="H15" s="66">
        <v>31973775.862068955</v>
      </c>
      <c r="I15" s="66">
        <v>55634.370000000097</v>
      </c>
      <c r="J15" s="67">
        <v>0.16500000000000001</v>
      </c>
      <c r="K15" s="67">
        <v>0.30159999999999998</v>
      </c>
      <c r="L15" s="67">
        <v>2.3999999999999998E-3</v>
      </c>
    </row>
    <row r="16" spans="1:97">
      <c r="A16" t="s">
        <v>3382</v>
      </c>
      <c r="B16" s="75" t="s">
        <v>3383</v>
      </c>
      <c r="C16" t="s">
        <v>122</v>
      </c>
      <c r="D16" t="s">
        <v>3357</v>
      </c>
      <c r="E16" t="s">
        <v>663</v>
      </c>
      <c r="F16" t="s">
        <v>105</v>
      </c>
      <c r="G16" s="66">
        <v>80000</v>
      </c>
      <c r="H16" s="66">
        <v>10000</v>
      </c>
      <c r="I16" s="66">
        <v>25832</v>
      </c>
      <c r="J16" s="67">
        <v>2.8000000000000001E-2</v>
      </c>
      <c r="K16" s="67">
        <v>0.14000000000000001</v>
      </c>
      <c r="L16" s="67">
        <v>1.1000000000000001E-3</v>
      </c>
    </row>
    <row r="17" spans="1:12">
      <c r="A17" t="s">
        <v>3384</v>
      </c>
      <c r="B17" s="75" t="s">
        <v>3385</v>
      </c>
      <c r="C17" t="s">
        <v>122</v>
      </c>
      <c r="D17" t="s">
        <v>3386</v>
      </c>
      <c r="E17" t="s">
        <v>1926</v>
      </c>
      <c r="F17" t="s">
        <v>101</v>
      </c>
      <c r="G17" s="66">
        <v>3231018</v>
      </c>
      <c r="H17" s="66">
        <v>232</v>
      </c>
      <c r="I17" s="66">
        <v>7495.9617600000001</v>
      </c>
      <c r="J17" s="67">
        <v>5.5999999999999999E-3</v>
      </c>
      <c r="K17" s="67">
        <v>4.0599999999999997E-2</v>
      </c>
      <c r="L17" s="67">
        <v>2.9999999999999997E-4</v>
      </c>
    </row>
    <row r="18" spans="1:12">
      <c r="A18" t="s">
        <v>3682</v>
      </c>
      <c r="B18" s="75">
        <v>74209</v>
      </c>
      <c r="C18" t="s">
        <v>122</v>
      </c>
      <c r="D18">
        <v>514829126</v>
      </c>
      <c r="E18" t="s">
        <v>3683</v>
      </c>
      <c r="F18" t="s">
        <v>101</v>
      </c>
      <c r="G18" s="66">
        <v>735</v>
      </c>
      <c r="H18" s="66">
        <v>2947969.39</v>
      </c>
      <c r="I18" s="66">
        <v>21667.575000000001</v>
      </c>
      <c r="J18" s="67">
        <v>0.36749999999999999</v>
      </c>
      <c r="K18" s="67">
        <v>5.7239829822635716E-2</v>
      </c>
      <c r="L18" s="67">
        <v>9.4541855218060447E-4</v>
      </c>
    </row>
    <row r="19" spans="1:12">
      <c r="A19" s="68" t="s">
        <v>257</v>
      </c>
      <c r="B19" s="14"/>
      <c r="C19" s="14"/>
      <c r="D19" s="14"/>
      <c r="G19" s="70">
        <v>9501401.5899999999</v>
      </c>
      <c r="I19" s="70">
        <v>37943.64668136109</v>
      </c>
      <c r="K19" s="69">
        <v>0.20569999999999999</v>
      </c>
      <c r="L19" s="69">
        <v>1.6000000000000001E-3</v>
      </c>
    </row>
    <row r="20" spans="1:12">
      <c r="A20" s="68" t="s">
        <v>398</v>
      </c>
      <c r="B20" s="14"/>
      <c r="C20" s="14"/>
      <c r="D20" s="14"/>
      <c r="G20" s="70">
        <v>0</v>
      </c>
      <c r="I20" s="70">
        <v>0</v>
      </c>
      <c r="K20" s="69">
        <v>0</v>
      </c>
      <c r="L20" s="69">
        <v>0</v>
      </c>
    </row>
    <row r="21" spans="1:12">
      <c r="A21" t="s">
        <v>253</v>
      </c>
      <c r="B21" t="s">
        <v>253</v>
      </c>
      <c r="C21" s="14"/>
      <c r="D21" s="14"/>
      <c r="E21" t="s">
        <v>253</v>
      </c>
      <c r="F21" t="s">
        <v>253</v>
      </c>
      <c r="G21" s="66">
        <v>0</v>
      </c>
      <c r="H21" s="66">
        <v>0</v>
      </c>
      <c r="I21" s="66">
        <v>0</v>
      </c>
      <c r="J21" s="67">
        <v>0</v>
      </c>
      <c r="K21" s="67">
        <v>0</v>
      </c>
      <c r="L21" s="67">
        <v>0</v>
      </c>
    </row>
    <row r="22" spans="1:12">
      <c r="A22" s="68" t="s">
        <v>399</v>
      </c>
      <c r="B22" s="14"/>
      <c r="C22" s="14"/>
      <c r="D22" s="14"/>
      <c r="G22" s="70">
        <v>9501401.5899999999</v>
      </c>
      <c r="I22" s="70">
        <v>37943.64668136109</v>
      </c>
      <c r="K22" s="69">
        <v>0.20569999999999999</v>
      </c>
      <c r="L22" s="69">
        <v>1.6000000000000001E-3</v>
      </c>
    </row>
    <row r="23" spans="1:12">
      <c r="A23" t="s">
        <v>3387</v>
      </c>
      <c r="B23" s="75" t="s">
        <v>3388</v>
      </c>
      <c r="C23" t="s">
        <v>122</v>
      </c>
      <c r="D23" t="s">
        <v>3389</v>
      </c>
      <c r="E23" t="s">
        <v>1732</v>
      </c>
      <c r="F23" t="s">
        <v>109</v>
      </c>
      <c r="G23" s="66">
        <v>7999999</v>
      </c>
      <c r="H23" s="66">
        <v>110.47448699999987</v>
      </c>
      <c r="I23" s="66">
        <v>33018.610547233096</v>
      </c>
      <c r="J23" s="67">
        <v>6.1499999999999999E-2</v>
      </c>
      <c r="K23" s="67">
        <v>0.17899999999999999</v>
      </c>
      <c r="L23" s="67">
        <v>1.4E-3</v>
      </c>
    </row>
    <row r="24" spans="1:12">
      <c r="A24" t="s">
        <v>3390</v>
      </c>
      <c r="B24" s="75" t="s">
        <v>3391</v>
      </c>
      <c r="C24" t="s">
        <v>122</v>
      </c>
      <c r="D24" t="s">
        <v>3381</v>
      </c>
      <c r="E24" t="s">
        <v>1732</v>
      </c>
      <c r="F24" t="s">
        <v>109</v>
      </c>
      <c r="G24" s="66">
        <v>1501402.59</v>
      </c>
      <c r="H24" s="66">
        <v>87.802198999999902</v>
      </c>
      <c r="I24" s="66">
        <v>4925.0361341279904</v>
      </c>
      <c r="J24" s="67">
        <v>0.14000000000000001</v>
      </c>
      <c r="K24" s="67">
        <v>2.6700000000000002E-2</v>
      </c>
      <c r="L24" s="67">
        <v>2.0000000000000001E-4</v>
      </c>
    </row>
    <row r="25" spans="1:12">
      <c r="A25" s="75" t="s">
        <v>259</v>
      </c>
      <c r="B25" s="14"/>
      <c r="C25" s="14"/>
      <c r="D25" s="14"/>
    </row>
    <row r="26" spans="1:12">
      <c r="A26" s="75" t="s">
        <v>392</v>
      </c>
      <c r="B26" s="14"/>
      <c r="C26" s="14"/>
      <c r="D26" s="14"/>
    </row>
    <row r="27" spans="1:12">
      <c r="A27" s="75" t="s">
        <v>393</v>
      </c>
      <c r="B27" s="14"/>
      <c r="C27" s="14"/>
      <c r="D27" s="14"/>
    </row>
    <row r="28" spans="1:12">
      <c r="A28" s="75" t="s">
        <v>394</v>
      </c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4" s="16" customFormat="1">
      <c r="A7" s="41" t="s">
        <v>95</v>
      </c>
      <c r="B7" s="42" t="s">
        <v>48</v>
      </c>
      <c r="C7" s="42" t="s">
        <v>52</v>
      </c>
      <c r="D7" s="42" t="s">
        <v>70</v>
      </c>
      <c r="E7" s="42" t="s">
        <v>186</v>
      </c>
      <c r="F7" s="42" t="s">
        <v>187</v>
      </c>
      <c r="G7" s="42" t="s">
        <v>5</v>
      </c>
      <c r="H7" s="42" t="s">
        <v>72</v>
      </c>
      <c r="I7" s="42" t="s">
        <v>56</v>
      </c>
      <c r="J7" s="43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4">
        <v>455337473.10000002</v>
      </c>
      <c r="F10" s="7"/>
      <c r="G10" s="64">
        <v>899186.67077974114</v>
      </c>
      <c r="H10" s="7"/>
      <c r="I10" s="65">
        <v>1</v>
      </c>
      <c r="J10" s="65">
        <v>3.8399999999999997E-2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8" t="s">
        <v>204</v>
      </c>
      <c r="B11" s="14"/>
      <c r="E11" s="70">
        <v>350958378.13999999</v>
      </c>
      <c r="G11" s="70">
        <v>504174.85649201693</v>
      </c>
      <c r="I11" s="69">
        <v>0.56069999999999998</v>
      </c>
      <c r="J11" s="69">
        <v>2.1499999999999998E-2</v>
      </c>
    </row>
    <row r="12" spans="1:54">
      <c r="A12" s="68" t="s">
        <v>3392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t="s">
        <v>253</v>
      </c>
      <c r="B13" t="s">
        <v>253</v>
      </c>
      <c r="C13" t="s">
        <v>253</v>
      </c>
      <c r="E13" s="66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</row>
    <row r="14" spans="1:54">
      <c r="A14" s="68" t="s">
        <v>3393</v>
      </c>
      <c r="B14" s="14"/>
      <c r="E14" s="70">
        <v>34436411.200000003</v>
      </c>
      <c r="G14" s="70">
        <v>50237.112258926398</v>
      </c>
      <c r="I14" s="69">
        <v>5.5899999999999998E-2</v>
      </c>
      <c r="J14" s="69">
        <v>2.0999999999999999E-3</v>
      </c>
    </row>
    <row r="15" spans="1:54">
      <c r="A15" t="s">
        <v>3394</v>
      </c>
      <c r="B15" t="s">
        <v>3395</v>
      </c>
      <c r="C15" t="s">
        <v>101</v>
      </c>
      <c r="D15" t="s">
        <v>3396</v>
      </c>
      <c r="E15" s="66">
        <v>14441114</v>
      </c>
      <c r="F15" s="66">
        <v>149.59898999999999</v>
      </c>
      <c r="G15" s="66">
        <v>21603.7606887486</v>
      </c>
      <c r="H15" s="67">
        <v>1.7999999999999999E-2</v>
      </c>
      <c r="I15" s="67">
        <v>2.4E-2</v>
      </c>
      <c r="J15" s="67">
        <v>8.9999999999999998E-4</v>
      </c>
    </row>
    <row r="16" spans="1:54">
      <c r="A16" t="s">
        <v>3397</v>
      </c>
      <c r="B16" t="s">
        <v>3398</v>
      </c>
      <c r="C16" t="s">
        <v>101</v>
      </c>
      <c r="D16" t="s">
        <v>3399</v>
      </c>
      <c r="E16" s="66">
        <v>19995297.199999999</v>
      </c>
      <c r="F16" s="66">
        <v>143.20042999999964</v>
      </c>
      <c r="G16" s="66">
        <v>28633.351570177801</v>
      </c>
      <c r="H16" s="67">
        <v>6.0300000000000006E-2</v>
      </c>
      <c r="I16" s="67">
        <v>3.1800000000000002E-2</v>
      </c>
      <c r="J16" s="67">
        <v>1.1999999999999999E-3</v>
      </c>
    </row>
    <row r="17" spans="1:10">
      <c r="A17" s="68" t="s">
        <v>3400</v>
      </c>
      <c r="B17" s="14"/>
      <c r="E17" s="70">
        <v>77642427.890000001</v>
      </c>
      <c r="G17" s="70">
        <v>90242.645146711802</v>
      </c>
      <c r="I17" s="69">
        <v>0.1004</v>
      </c>
      <c r="J17" s="69">
        <v>3.8999999999999998E-3</v>
      </c>
    </row>
    <row r="18" spans="1:10">
      <c r="A18" t="s">
        <v>3401</v>
      </c>
      <c r="B18" t="s">
        <v>3402</v>
      </c>
      <c r="C18" t="s">
        <v>101</v>
      </c>
      <c r="D18" t="s">
        <v>265</v>
      </c>
      <c r="E18" s="66">
        <v>19109870.710000001</v>
      </c>
      <c r="F18" s="66">
        <v>174.58208099999948</v>
      </c>
      <c r="G18" s="66">
        <v>33362.409961927297</v>
      </c>
      <c r="H18" s="67">
        <v>7.870000000000002E-2</v>
      </c>
      <c r="I18" s="67">
        <v>3.7100000000000001E-2</v>
      </c>
      <c r="J18" s="67">
        <v>1.4E-3</v>
      </c>
    </row>
    <row r="19" spans="1:10">
      <c r="A19" t="s">
        <v>3403</v>
      </c>
      <c r="B19" t="s">
        <v>3404</v>
      </c>
      <c r="C19" t="s">
        <v>101</v>
      </c>
      <c r="D19" t="s">
        <v>265</v>
      </c>
      <c r="E19" s="66">
        <v>58532557.18</v>
      </c>
      <c r="F19" s="66">
        <v>97.177089000000166</v>
      </c>
      <c r="G19" s="66">
        <v>56880.235184784498</v>
      </c>
      <c r="H19" s="67">
        <v>7.8700000000000006E-2</v>
      </c>
      <c r="I19" s="67">
        <v>6.3299999999999995E-2</v>
      </c>
      <c r="J19" s="67">
        <v>2.3999999999999998E-3</v>
      </c>
    </row>
    <row r="20" spans="1:10">
      <c r="A20" s="68" t="s">
        <v>3405</v>
      </c>
      <c r="B20" s="14"/>
      <c r="E20" s="70">
        <v>238879539.05000001</v>
      </c>
      <c r="G20" s="70">
        <v>363695.09908637876</v>
      </c>
      <c r="I20" s="69">
        <v>0.40450000000000003</v>
      </c>
      <c r="J20" s="69">
        <v>1.55E-2</v>
      </c>
    </row>
    <row r="21" spans="1:10">
      <c r="A21" t="s">
        <v>3406</v>
      </c>
      <c r="B21" t="s">
        <v>3407</v>
      </c>
      <c r="C21" t="s">
        <v>105</v>
      </c>
      <c r="D21" t="s">
        <v>518</v>
      </c>
      <c r="E21" s="66">
        <v>3200000</v>
      </c>
      <c r="F21" s="66">
        <v>96.990655999999845</v>
      </c>
      <c r="G21" s="66">
        <v>10021.850503168</v>
      </c>
      <c r="H21" s="67">
        <v>8.9899999999999994E-2</v>
      </c>
      <c r="I21" s="67">
        <v>1.11E-2</v>
      </c>
      <c r="J21" s="67">
        <v>4.0000000000000002E-4</v>
      </c>
    </row>
    <row r="22" spans="1:10">
      <c r="A22" t="s">
        <v>3408</v>
      </c>
      <c r="B22" t="s">
        <v>3409</v>
      </c>
      <c r="C22" t="s">
        <v>105</v>
      </c>
      <c r="D22" t="s">
        <v>1365</v>
      </c>
      <c r="E22" s="66">
        <v>3961734.47</v>
      </c>
      <c r="F22" s="66">
        <v>69.077463999999935</v>
      </c>
      <c r="G22" s="66">
        <v>8836.6935526938905</v>
      </c>
      <c r="H22" s="67">
        <v>0.10349999999999999</v>
      </c>
      <c r="I22" s="67">
        <v>9.7999999999999997E-3</v>
      </c>
      <c r="J22" s="67">
        <v>4.0000000000000002E-4</v>
      </c>
    </row>
    <row r="23" spans="1:10">
      <c r="A23" t="s">
        <v>3410</v>
      </c>
      <c r="B23" t="s">
        <v>3411</v>
      </c>
      <c r="C23" t="s">
        <v>105</v>
      </c>
      <c r="D23" t="s">
        <v>307</v>
      </c>
      <c r="E23" s="66">
        <v>8937664.5999999996</v>
      </c>
      <c r="F23" s="66">
        <v>150.7082290000001</v>
      </c>
      <c r="G23" s="66">
        <v>43493.971389329803</v>
      </c>
      <c r="H23" s="67">
        <v>1.09E-2</v>
      </c>
      <c r="I23" s="67">
        <v>4.8399999999999999E-2</v>
      </c>
      <c r="J23" s="67">
        <v>1.9E-3</v>
      </c>
    </row>
    <row r="24" spans="1:10">
      <c r="A24" t="s">
        <v>3412</v>
      </c>
      <c r="B24" t="s">
        <v>3413</v>
      </c>
      <c r="C24" t="s">
        <v>101</v>
      </c>
      <c r="D24" t="s">
        <v>3288</v>
      </c>
      <c r="E24" s="66">
        <v>9702104.2400000002</v>
      </c>
      <c r="F24" s="66">
        <v>105.81413800000009</v>
      </c>
      <c r="G24" s="66">
        <v>10266.197969417501</v>
      </c>
      <c r="H24" s="67">
        <v>0.16389999999999999</v>
      </c>
      <c r="I24" s="67">
        <v>1.14E-2</v>
      </c>
      <c r="J24" s="67">
        <v>4.0000000000000002E-4</v>
      </c>
    </row>
    <row r="25" spans="1:10">
      <c r="A25" t="s">
        <v>3414</v>
      </c>
      <c r="B25" t="s">
        <v>3415</v>
      </c>
      <c r="C25" t="s">
        <v>101</v>
      </c>
      <c r="D25" t="s">
        <v>3416</v>
      </c>
      <c r="E25" s="66">
        <v>66851743.57</v>
      </c>
      <c r="F25" s="66">
        <v>78.088013000000018</v>
      </c>
      <c r="G25" s="66">
        <v>52203.198209668299</v>
      </c>
      <c r="H25" s="67">
        <v>0.43469999999999998</v>
      </c>
      <c r="I25" s="67">
        <v>5.8099999999999999E-2</v>
      </c>
      <c r="J25" s="67">
        <v>2.2000000000000001E-3</v>
      </c>
    </row>
    <row r="26" spans="1:10">
      <c r="A26" t="s">
        <v>3417</v>
      </c>
      <c r="B26" t="s">
        <v>3418</v>
      </c>
      <c r="C26" t="s">
        <v>101</v>
      </c>
      <c r="D26" t="s">
        <v>1814</v>
      </c>
      <c r="E26" s="66">
        <v>2215078</v>
      </c>
      <c r="F26" s="66">
        <v>100</v>
      </c>
      <c r="G26" s="66">
        <v>2215.078</v>
      </c>
      <c r="H26" s="67">
        <v>0.25196850393700787</v>
      </c>
      <c r="I26" s="67">
        <v>2.5000000000000001E-3</v>
      </c>
      <c r="J26" s="67">
        <v>1E-4</v>
      </c>
    </row>
    <row r="27" spans="1:10">
      <c r="A27" t="s">
        <v>3419</v>
      </c>
      <c r="B27" t="s">
        <v>3420</v>
      </c>
      <c r="C27" t="s">
        <v>101</v>
      </c>
      <c r="D27" t="s">
        <v>3421</v>
      </c>
      <c r="E27" s="66">
        <v>42452789.740000002</v>
      </c>
      <c r="F27" s="66">
        <v>24.151348000000013</v>
      </c>
      <c r="G27" s="66">
        <v>10252.920985815699</v>
      </c>
      <c r="H27" s="67">
        <v>8.1039999999999987E-2</v>
      </c>
      <c r="I27" s="67">
        <v>1.14E-2</v>
      </c>
      <c r="J27" s="67">
        <v>4.0000000000000002E-4</v>
      </c>
    </row>
    <row r="28" spans="1:10">
      <c r="A28" t="s">
        <v>3422</v>
      </c>
      <c r="B28" t="s">
        <v>3423</v>
      </c>
      <c r="C28" t="s">
        <v>101</v>
      </c>
      <c r="D28" t="s">
        <v>1125</v>
      </c>
      <c r="E28" s="66">
        <v>7986639.9199999999</v>
      </c>
      <c r="F28" s="66">
        <v>122.01</v>
      </c>
      <c r="G28" s="66">
        <v>9744.4993663919995</v>
      </c>
      <c r="H28" s="67">
        <v>2.2400000000000003E-2</v>
      </c>
      <c r="I28" s="67">
        <v>1.0800000000000001E-2</v>
      </c>
      <c r="J28" s="67">
        <v>4.0000000000000002E-4</v>
      </c>
    </row>
    <row r="29" spans="1:10">
      <c r="A29" t="s">
        <v>3424</v>
      </c>
      <c r="B29" t="s">
        <v>3425</v>
      </c>
      <c r="C29" t="s">
        <v>101</v>
      </c>
      <c r="D29" t="s">
        <v>3426</v>
      </c>
      <c r="E29" s="66">
        <v>20019251.739999998</v>
      </c>
      <c r="F29" s="66">
        <v>32.839779000000028</v>
      </c>
      <c r="G29" s="66">
        <v>6574.2780288696604</v>
      </c>
      <c r="H29" s="67">
        <v>4.0399999999999998E-2</v>
      </c>
      <c r="I29" s="67">
        <v>7.3000000000000001E-3</v>
      </c>
      <c r="J29" s="67">
        <v>2.9999999999999997E-4</v>
      </c>
    </row>
    <row r="30" spans="1:10">
      <c r="A30" t="s">
        <v>3427</v>
      </c>
      <c r="B30" s="78">
        <v>74183</v>
      </c>
      <c r="C30" t="s">
        <v>105</v>
      </c>
      <c r="D30" t="s">
        <v>3428</v>
      </c>
      <c r="E30" s="66">
        <v>3800485.85</v>
      </c>
      <c r="F30" s="66">
        <v>315.05521900000036</v>
      </c>
      <c r="G30" s="66">
        <v>38662.848098416602</v>
      </c>
      <c r="H30" s="67">
        <v>0.10349999999999999</v>
      </c>
      <c r="I30" s="67">
        <v>4.2999999999999997E-2</v>
      </c>
      <c r="J30" s="67">
        <v>1.6000000000000001E-3</v>
      </c>
    </row>
    <row r="31" spans="1:10">
      <c r="A31" t="s">
        <v>3429</v>
      </c>
      <c r="B31" t="s">
        <v>3430</v>
      </c>
      <c r="C31" t="s">
        <v>101</v>
      </c>
      <c r="D31" t="s">
        <v>3431</v>
      </c>
      <c r="E31" s="66">
        <v>152180</v>
      </c>
      <c r="F31" s="66">
        <v>54621.289263000035</v>
      </c>
      <c r="G31" s="66">
        <v>83122.6780004334</v>
      </c>
      <c r="H31" s="67">
        <v>5.6399999999999992E-2</v>
      </c>
      <c r="I31" s="67">
        <v>9.2399999999999996E-2</v>
      </c>
      <c r="J31" s="67">
        <v>3.5000000000000001E-3</v>
      </c>
    </row>
    <row r="32" spans="1:10">
      <c r="A32" t="s">
        <v>3432</v>
      </c>
      <c r="B32" t="s">
        <v>3433</v>
      </c>
      <c r="C32" t="s">
        <v>101</v>
      </c>
      <c r="D32" t="s">
        <v>3434</v>
      </c>
      <c r="E32" s="66">
        <v>44118540</v>
      </c>
      <c r="F32" s="66">
        <v>119.44102399999977</v>
      </c>
      <c r="G32" s="66">
        <v>52695.6359498495</v>
      </c>
      <c r="H32" s="67">
        <v>0.12670000000000001</v>
      </c>
      <c r="I32" s="67">
        <v>5.8599999999999999E-2</v>
      </c>
      <c r="J32" s="67">
        <v>2.2000000000000001E-3</v>
      </c>
    </row>
    <row r="33" spans="1:10">
      <c r="A33" t="s">
        <v>3435</v>
      </c>
      <c r="B33" t="s">
        <v>3436</v>
      </c>
      <c r="C33" t="s">
        <v>101</v>
      </c>
      <c r="D33" t="s">
        <v>3437</v>
      </c>
      <c r="E33" s="66">
        <v>17501039</v>
      </c>
      <c r="F33" s="66">
        <v>166.0531390000003</v>
      </c>
      <c r="G33" s="66">
        <v>29061.024617114199</v>
      </c>
      <c r="H33" s="67">
        <v>0.10299999999999998</v>
      </c>
      <c r="I33" s="67">
        <v>3.2300000000000002E-2</v>
      </c>
      <c r="J33" s="67">
        <v>1.1999999999999999E-3</v>
      </c>
    </row>
    <row r="34" spans="1:10">
      <c r="A34" t="s">
        <v>3438</v>
      </c>
      <c r="B34" t="s">
        <v>3439</v>
      </c>
      <c r="C34" t="s">
        <v>101</v>
      </c>
      <c r="D34" t="s">
        <v>3440</v>
      </c>
      <c r="E34" s="66">
        <v>7980287.9199999999</v>
      </c>
      <c r="F34" s="66">
        <v>82.004866000000078</v>
      </c>
      <c r="G34" s="66">
        <v>6544.2244152101903</v>
      </c>
      <c r="H34" s="67">
        <v>0.11989999999999999</v>
      </c>
      <c r="I34" s="67">
        <v>7.3000000000000001E-3</v>
      </c>
      <c r="J34" s="67">
        <v>2.9999999999999997E-4</v>
      </c>
    </row>
    <row r="35" spans="1:10">
      <c r="A35" s="68" t="s">
        <v>257</v>
      </c>
      <c r="B35" s="14"/>
      <c r="E35" s="70">
        <v>104379094.95999999</v>
      </c>
      <c r="G35" s="70">
        <v>395011.81428772421</v>
      </c>
      <c r="I35" s="69">
        <v>0.43930000000000002</v>
      </c>
      <c r="J35" s="69">
        <v>1.6899999999999998E-2</v>
      </c>
    </row>
    <row r="36" spans="1:10">
      <c r="A36" s="68" t="s">
        <v>3441</v>
      </c>
      <c r="B36" s="14"/>
      <c r="E36" s="70">
        <v>0</v>
      </c>
      <c r="G36" s="70">
        <v>0</v>
      </c>
      <c r="I36" s="69">
        <v>0</v>
      </c>
      <c r="J36" s="69">
        <v>0</v>
      </c>
    </row>
    <row r="37" spans="1:10">
      <c r="A37" t="s">
        <v>253</v>
      </c>
      <c r="B37" t="s">
        <v>253</v>
      </c>
      <c r="C37" t="s">
        <v>253</v>
      </c>
      <c r="E37" s="66">
        <v>0</v>
      </c>
      <c r="F37" s="66">
        <v>0</v>
      </c>
      <c r="G37" s="66">
        <v>0</v>
      </c>
      <c r="H37" s="67"/>
      <c r="I37" s="67">
        <v>0</v>
      </c>
      <c r="J37" s="67">
        <v>0</v>
      </c>
    </row>
    <row r="38" spans="1:10">
      <c r="A38" s="68" t="s">
        <v>3442</v>
      </c>
      <c r="B38" s="14"/>
      <c r="E38" s="70">
        <v>6860093.7699999996</v>
      </c>
      <c r="G38" s="70">
        <v>58973.301560303698</v>
      </c>
      <c r="I38" s="69">
        <v>6.5600000000000006E-2</v>
      </c>
      <c r="J38" s="69">
        <v>2.5000000000000001E-3</v>
      </c>
    </row>
    <row r="39" spans="1:10">
      <c r="A39" t="s">
        <v>3443</v>
      </c>
      <c r="B39" t="s">
        <v>3444</v>
      </c>
      <c r="C39" t="s">
        <v>105</v>
      </c>
      <c r="D39" t="s">
        <v>3445</v>
      </c>
      <c r="E39" s="66">
        <v>624618.30000000005</v>
      </c>
      <c r="F39" s="66">
        <v>1361.1950200000024</v>
      </c>
      <c r="G39" s="66">
        <v>27453.840142162499</v>
      </c>
      <c r="H39" s="67">
        <v>1.7000000000000001E-2</v>
      </c>
      <c r="I39" s="67">
        <v>3.0499999999999999E-2</v>
      </c>
      <c r="J39" s="67">
        <v>1.1999999999999999E-3</v>
      </c>
    </row>
    <row r="40" spans="1:10">
      <c r="A40" t="s">
        <v>3446</v>
      </c>
      <c r="B40" t="s">
        <v>3447</v>
      </c>
      <c r="C40" t="s">
        <v>105</v>
      </c>
      <c r="D40" t="s">
        <v>3448</v>
      </c>
      <c r="E40" s="66">
        <v>6235475.4699999997</v>
      </c>
      <c r="F40" s="66">
        <v>156.54570900000007</v>
      </c>
      <c r="G40" s="66">
        <v>31519.4614181412</v>
      </c>
      <c r="H40" s="67">
        <v>6.1199999999999991E-2</v>
      </c>
      <c r="I40" s="67">
        <v>3.5099999999999999E-2</v>
      </c>
      <c r="J40" s="67">
        <v>1.2999999999999999E-3</v>
      </c>
    </row>
    <row r="41" spans="1:10">
      <c r="A41" s="68" t="s">
        <v>3449</v>
      </c>
      <c r="B41" s="14"/>
      <c r="E41" s="70">
        <v>47574530.149999999</v>
      </c>
      <c r="G41" s="70">
        <v>143740.71150238541</v>
      </c>
      <c r="I41" s="69">
        <v>0.15989999999999999</v>
      </c>
      <c r="J41" s="69">
        <v>6.1000000000000004E-3</v>
      </c>
    </row>
    <row r="42" spans="1:10">
      <c r="A42" t="s">
        <v>3450</v>
      </c>
      <c r="B42" t="s">
        <v>3451</v>
      </c>
      <c r="C42" t="s">
        <v>105</v>
      </c>
      <c r="D42" t="s">
        <v>3452</v>
      </c>
      <c r="E42" s="66">
        <v>5000000</v>
      </c>
      <c r="F42" s="66">
        <v>95.926868000000042</v>
      </c>
      <c r="G42" s="66">
        <v>15487.392838600001</v>
      </c>
      <c r="H42" s="67">
        <v>3.5400000000000001E-2</v>
      </c>
      <c r="I42" s="67">
        <v>1.72E-2</v>
      </c>
      <c r="J42" s="67">
        <v>6.9999999999999999E-4</v>
      </c>
    </row>
    <row r="43" spans="1:10">
      <c r="A43" t="s">
        <v>3453</v>
      </c>
      <c r="B43" t="s">
        <v>3454</v>
      </c>
      <c r="C43" t="s">
        <v>105</v>
      </c>
      <c r="D43" t="s">
        <v>3455</v>
      </c>
      <c r="E43" s="66">
        <v>10906992.550000001</v>
      </c>
      <c r="F43" s="66">
        <v>102.41306300000002</v>
      </c>
      <c r="G43" s="66">
        <v>36068.527854635402</v>
      </c>
      <c r="H43" s="67">
        <v>3.4640000000000004E-2</v>
      </c>
      <c r="I43" s="67">
        <v>4.0099999999999997E-2</v>
      </c>
      <c r="J43" s="67">
        <v>1.5E-3</v>
      </c>
    </row>
    <row r="44" spans="1:10">
      <c r="A44" t="s">
        <v>3456</v>
      </c>
      <c r="B44" t="s">
        <v>3457</v>
      </c>
      <c r="C44" t="s">
        <v>105</v>
      </c>
      <c r="D44" t="s">
        <v>758</v>
      </c>
      <c r="E44" s="66">
        <v>3938268.67</v>
      </c>
      <c r="F44" s="66">
        <v>97.227968959999856</v>
      </c>
      <c r="G44" s="66">
        <v>12364.1595086537</v>
      </c>
      <c r="H44" s="67">
        <v>4.7000000000000011E-3</v>
      </c>
      <c r="I44" s="67">
        <v>1.38E-2</v>
      </c>
      <c r="J44" s="67">
        <v>5.0000000000000001E-4</v>
      </c>
    </row>
    <row r="45" spans="1:10">
      <c r="A45" t="s">
        <v>3458</v>
      </c>
      <c r="B45" t="s">
        <v>3459</v>
      </c>
      <c r="C45" t="s">
        <v>105</v>
      </c>
      <c r="D45" t="s">
        <v>3460</v>
      </c>
      <c r="E45" s="66">
        <v>12385777.25</v>
      </c>
      <c r="F45" s="66">
        <v>92.259668000000076</v>
      </c>
      <c r="G45" s="66">
        <v>36898.0315363544</v>
      </c>
      <c r="H45" s="67">
        <v>5.1310000000000001E-2</v>
      </c>
      <c r="I45" s="67">
        <v>4.1000000000000002E-2</v>
      </c>
      <c r="J45" s="67">
        <v>1.6000000000000001E-3</v>
      </c>
    </row>
    <row r="46" spans="1:10">
      <c r="A46" t="s">
        <v>3461</v>
      </c>
      <c r="B46" t="s">
        <v>3462</v>
      </c>
      <c r="C46" t="s">
        <v>105</v>
      </c>
      <c r="D46" t="s">
        <v>265</v>
      </c>
      <c r="E46" s="66">
        <v>6343491.6799999997</v>
      </c>
      <c r="F46" s="66">
        <v>98.686722000000387</v>
      </c>
      <c r="G46" s="66">
        <v>20214.134133851901</v>
      </c>
      <c r="H46" s="67">
        <v>1.9999999999999997E-2</v>
      </c>
      <c r="I46" s="67">
        <v>2.2499999999999999E-2</v>
      </c>
      <c r="J46" s="67">
        <v>8.9999999999999998E-4</v>
      </c>
    </row>
    <row r="47" spans="1:10">
      <c r="A47" t="s">
        <v>3463</v>
      </c>
      <c r="B47" t="s">
        <v>3464</v>
      </c>
      <c r="C47" t="s">
        <v>105</v>
      </c>
      <c r="D47" t="s">
        <v>3465</v>
      </c>
      <c r="E47" s="66">
        <v>9000000</v>
      </c>
      <c r="F47" s="66">
        <v>78.140688999999966</v>
      </c>
      <c r="G47" s="66">
        <v>22708.46563029</v>
      </c>
      <c r="H47" s="67">
        <v>0.19899999999999998</v>
      </c>
      <c r="I47" s="67">
        <v>2.53E-2</v>
      </c>
      <c r="J47" s="67">
        <v>1E-3</v>
      </c>
    </row>
    <row r="48" spans="1:10">
      <c r="A48" s="68" t="s">
        <v>3466</v>
      </c>
      <c r="B48" s="14"/>
      <c r="E48" s="70">
        <v>49944471.039999999</v>
      </c>
      <c r="G48" s="70">
        <v>192297.80122503513</v>
      </c>
      <c r="I48" s="69">
        <v>0.21390000000000001</v>
      </c>
      <c r="J48" s="69">
        <v>8.2000000000000007E-3</v>
      </c>
    </row>
    <row r="49" spans="1:10">
      <c r="A49" t="s">
        <v>3467</v>
      </c>
      <c r="B49" t="s">
        <v>3468</v>
      </c>
      <c r="C49" t="s">
        <v>105</v>
      </c>
      <c r="D49" t="s">
        <v>3469</v>
      </c>
      <c r="E49" s="66">
        <v>3149563.07</v>
      </c>
      <c r="F49" s="66">
        <v>380.39106900000115</v>
      </c>
      <c r="G49" s="66">
        <v>38685.540260860304</v>
      </c>
      <c r="H49" s="67">
        <v>7.8477999999999992E-2</v>
      </c>
      <c r="I49" s="67">
        <v>4.2999999999999997E-2</v>
      </c>
      <c r="J49" s="67">
        <v>1.6999999999999999E-3</v>
      </c>
    </row>
    <row r="50" spans="1:10">
      <c r="A50" t="s">
        <v>3470</v>
      </c>
      <c r="B50" t="s">
        <v>3471</v>
      </c>
      <c r="C50" t="s">
        <v>105</v>
      </c>
      <c r="D50" t="s">
        <v>896</v>
      </c>
      <c r="E50" s="66">
        <v>5500887.6200000001</v>
      </c>
      <c r="F50" s="66">
        <v>172.93362899999934</v>
      </c>
      <c r="G50" s="66">
        <v>30717.104336194599</v>
      </c>
      <c r="H50" s="67">
        <v>8.3240000000000022E-2</v>
      </c>
      <c r="I50" s="67">
        <v>3.4200000000000001E-2</v>
      </c>
      <c r="J50" s="67">
        <v>1.2999999999999999E-3</v>
      </c>
    </row>
    <row r="51" spans="1:10">
      <c r="A51" t="s">
        <v>3472</v>
      </c>
      <c r="B51" t="s">
        <v>3473</v>
      </c>
      <c r="C51" t="s">
        <v>105</v>
      </c>
      <c r="D51" t="s">
        <v>958</v>
      </c>
      <c r="E51" s="66">
        <v>7020885.8300000001</v>
      </c>
      <c r="F51" s="66">
        <v>99.246240999999884</v>
      </c>
      <c r="G51" s="66">
        <v>22499.559860629499</v>
      </c>
      <c r="H51" s="67">
        <v>4.1639999999999996E-2</v>
      </c>
      <c r="I51" s="67">
        <v>2.5000000000000001E-2</v>
      </c>
      <c r="J51" s="67">
        <v>1E-3</v>
      </c>
    </row>
    <row r="52" spans="1:10">
      <c r="A52" t="s">
        <v>3474</v>
      </c>
      <c r="B52" t="s">
        <v>3475</v>
      </c>
      <c r="C52" t="s">
        <v>109</v>
      </c>
      <c r="D52" t="s">
        <v>3476</v>
      </c>
      <c r="E52" s="66">
        <v>1500000</v>
      </c>
      <c r="F52" s="66">
        <v>101.58</v>
      </c>
      <c r="G52" s="66">
        <v>5692.5432000000001</v>
      </c>
      <c r="H52" s="67">
        <v>2.6100000000000002E-2</v>
      </c>
      <c r="I52" s="67">
        <v>6.3E-3</v>
      </c>
      <c r="J52" s="67">
        <v>2.0000000000000001E-4</v>
      </c>
    </row>
    <row r="53" spans="1:10">
      <c r="A53" t="s">
        <v>3477</v>
      </c>
      <c r="B53" t="s">
        <v>3478</v>
      </c>
      <c r="C53" t="s">
        <v>105</v>
      </c>
      <c r="D53" t="s">
        <v>3479</v>
      </c>
      <c r="E53" s="66">
        <v>1882683.36</v>
      </c>
      <c r="F53" s="66">
        <v>92.650949000000125</v>
      </c>
      <c r="G53" s="66">
        <v>5632.4221950477304</v>
      </c>
      <c r="H53" s="67">
        <v>3.330000000000001E-2</v>
      </c>
      <c r="I53" s="67">
        <v>6.3E-3</v>
      </c>
      <c r="J53" s="67">
        <v>2.0000000000000001E-4</v>
      </c>
    </row>
    <row r="54" spans="1:10">
      <c r="A54" t="s">
        <v>3480</v>
      </c>
      <c r="B54" t="s">
        <v>3481</v>
      </c>
      <c r="C54" t="s">
        <v>105</v>
      </c>
      <c r="D54" t="s">
        <v>265</v>
      </c>
      <c r="E54" s="66">
        <v>3071817.33</v>
      </c>
      <c r="F54" s="66">
        <v>111.59273699999993</v>
      </c>
      <c r="G54" s="66">
        <v>11068.769935390799</v>
      </c>
      <c r="H54" s="67">
        <v>1.1111111111111111E-3</v>
      </c>
      <c r="I54" s="67">
        <v>1.23E-2</v>
      </c>
      <c r="J54" s="67">
        <v>5.0000000000000001E-4</v>
      </c>
    </row>
    <row r="55" spans="1:10">
      <c r="A55" t="s">
        <v>3482</v>
      </c>
      <c r="B55" t="s">
        <v>3483</v>
      </c>
      <c r="C55" t="s">
        <v>109</v>
      </c>
      <c r="D55" t="s">
        <v>3484</v>
      </c>
      <c r="E55" s="66">
        <v>4060000</v>
      </c>
      <c r="F55" s="66">
        <v>100</v>
      </c>
      <c r="G55" s="66">
        <v>15168.16</v>
      </c>
      <c r="H55" s="67">
        <v>0.19639999999999999</v>
      </c>
      <c r="I55" s="67">
        <v>1.6899999999999998E-2</v>
      </c>
      <c r="J55" s="67">
        <v>5.9999999999999995E-4</v>
      </c>
    </row>
    <row r="56" spans="1:10">
      <c r="A56" t="s">
        <v>3485</v>
      </c>
      <c r="B56" t="s">
        <v>3486</v>
      </c>
      <c r="C56" t="s">
        <v>105</v>
      </c>
      <c r="D56" t="s">
        <v>3487</v>
      </c>
      <c r="E56" s="66">
        <v>5152824.0999999996</v>
      </c>
      <c r="F56" s="66">
        <v>78.836785000000049</v>
      </c>
      <c r="G56" s="66">
        <v>13117.2340477219</v>
      </c>
      <c r="H56" s="67">
        <v>2.6270000000000002E-2</v>
      </c>
      <c r="I56" s="67">
        <v>1.46E-2</v>
      </c>
      <c r="J56" s="67">
        <v>5.9999999999999995E-4</v>
      </c>
    </row>
    <row r="57" spans="1:10">
      <c r="A57" t="s">
        <v>3488</v>
      </c>
      <c r="B57" t="s">
        <v>3489</v>
      </c>
      <c r="C57" t="s">
        <v>105</v>
      </c>
      <c r="D57" t="s">
        <v>3490</v>
      </c>
      <c r="E57" s="66">
        <v>5000000</v>
      </c>
      <c r="F57" s="66">
        <v>100</v>
      </c>
      <c r="G57" s="66">
        <v>16145</v>
      </c>
      <c r="H57" s="67">
        <v>6.5399999999999986E-2</v>
      </c>
      <c r="I57" s="67">
        <v>1.7999999999999999E-2</v>
      </c>
      <c r="J57" s="67">
        <v>6.9999999999999999E-4</v>
      </c>
    </row>
    <row r="58" spans="1:10">
      <c r="A58" t="s">
        <v>3491</v>
      </c>
      <c r="B58" t="s">
        <v>3492</v>
      </c>
      <c r="C58" t="s">
        <v>105</v>
      </c>
      <c r="D58" t="s">
        <v>3493</v>
      </c>
      <c r="E58" s="66">
        <v>1177830.47</v>
      </c>
      <c r="F58" s="66">
        <v>16.883753999999978</v>
      </c>
      <c r="G58" s="66">
        <v>642.12539506756298</v>
      </c>
      <c r="H58" s="67">
        <v>1.0200000000000001E-2</v>
      </c>
      <c r="I58" s="67">
        <v>6.9999999999999999E-4</v>
      </c>
      <c r="J58" s="67">
        <v>0</v>
      </c>
    </row>
    <row r="59" spans="1:10">
      <c r="A59" t="s">
        <v>3494</v>
      </c>
      <c r="B59" t="s">
        <v>3495</v>
      </c>
      <c r="C59" t="s">
        <v>105</v>
      </c>
      <c r="D59" t="s">
        <v>1067</v>
      </c>
      <c r="E59" s="66">
        <v>6574251.2199999997</v>
      </c>
      <c r="F59" s="66">
        <v>105.26114299999996</v>
      </c>
      <c r="G59" s="66">
        <v>22345.106156521098</v>
      </c>
      <c r="H59" s="67">
        <v>0.21670000000000003</v>
      </c>
      <c r="I59" s="67">
        <v>2.4899999999999999E-2</v>
      </c>
      <c r="J59" s="67">
        <v>1E-3</v>
      </c>
    </row>
    <row r="60" spans="1:10">
      <c r="A60" t="s">
        <v>3496</v>
      </c>
      <c r="B60" t="s">
        <v>3497</v>
      </c>
      <c r="C60" t="s">
        <v>105</v>
      </c>
      <c r="D60" t="s">
        <v>3498</v>
      </c>
      <c r="E60" s="66">
        <v>3948935.04</v>
      </c>
      <c r="F60" s="66">
        <v>45.917874000000005</v>
      </c>
      <c r="G60" s="66">
        <v>5855.0391946932205</v>
      </c>
      <c r="H60" s="67">
        <v>6.3700000000000007E-2</v>
      </c>
      <c r="I60" s="67">
        <v>6.4999999999999997E-3</v>
      </c>
      <c r="J60" s="67">
        <v>2.0000000000000001E-4</v>
      </c>
    </row>
    <row r="61" spans="1:10">
      <c r="A61" t="s">
        <v>3499</v>
      </c>
      <c r="B61" t="s">
        <v>3500</v>
      </c>
      <c r="C61" t="s">
        <v>105</v>
      </c>
      <c r="D61" t="s">
        <v>3440</v>
      </c>
      <c r="E61" s="66">
        <v>960000</v>
      </c>
      <c r="F61" s="66">
        <v>89.408646000000005</v>
      </c>
      <c r="G61" s="66">
        <v>2771.5249721663999</v>
      </c>
      <c r="H61" s="67">
        <v>1.6E-2</v>
      </c>
      <c r="I61" s="67">
        <v>3.0999999999999999E-3</v>
      </c>
      <c r="J61" s="67">
        <v>1E-4</v>
      </c>
    </row>
    <row r="62" spans="1:10">
      <c r="A62" t="s">
        <v>3501</v>
      </c>
      <c r="B62" t="s">
        <v>3502</v>
      </c>
      <c r="C62" t="s">
        <v>105</v>
      </c>
      <c r="D62" t="s">
        <v>3288</v>
      </c>
      <c r="E62" s="66">
        <v>682102</v>
      </c>
      <c r="F62" s="66">
        <v>63.779611000000116</v>
      </c>
      <c r="G62" s="66">
        <v>1404.75062517878</v>
      </c>
      <c r="H62" s="67">
        <v>0.106</v>
      </c>
      <c r="I62" s="67">
        <v>1.6000000000000001E-3</v>
      </c>
      <c r="J62" s="67">
        <v>1E-4</v>
      </c>
    </row>
    <row r="63" spans="1:10">
      <c r="A63" t="s">
        <v>3503</v>
      </c>
      <c r="B63" t="s">
        <v>3504</v>
      </c>
      <c r="C63" t="s">
        <v>105</v>
      </c>
      <c r="D63" t="s">
        <v>3288</v>
      </c>
      <c r="E63" s="66">
        <v>262691</v>
      </c>
      <c r="F63" s="66">
        <v>65.185332000000059</v>
      </c>
      <c r="G63" s="66">
        <v>552.92104556322397</v>
      </c>
      <c r="H63" s="67">
        <v>5.8999999999999997E-2</v>
      </c>
      <c r="I63" s="67">
        <v>5.9999999999999995E-4</v>
      </c>
      <c r="J63" s="67">
        <v>0</v>
      </c>
    </row>
    <row r="64" spans="1:10">
      <c r="A64" s="75" t="s">
        <v>259</v>
      </c>
      <c r="B64" s="14"/>
    </row>
    <row r="65" spans="1:2">
      <c r="A65" s="75" t="s">
        <v>392</v>
      </c>
      <c r="B65" s="14"/>
    </row>
    <row r="66" spans="1:2">
      <c r="A66" s="75" t="s">
        <v>393</v>
      </c>
      <c r="B66" s="14"/>
    </row>
    <row r="67" spans="1:2">
      <c r="A67" s="75" t="s">
        <v>394</v>
      </c>
      <c r="B67" s="14"/>
    </row>
    <row r="68" spans="1:2" hidden="1">
      <c r="B68" s="14"/>
    </row>
    <row r="69" spans="1:2" hidden="1">
      <c r="B69" s="14"/>
    </row>
    <row r="70" spans="1:2" hidden="1">
      <c r="B70" s="14"/>
    </row>
    <row r="71" spans="1:2" hidden="1">
      <c r="B71" s="14"/>
    </row>
    <row r="72" spans="1:2" hidden="1">
      <c r="B72" s="14"/>
    </row>
    <row r="73" spans="1:2" hidden="1">
      <c r="B73" s="14"/>
    </row>
    <row r="74" spans="1:2" hidden="1">
      <c r="B74" s="14"/>
    </row>
    <row r="75" spans="1:2" hidden="1">
      <c r="B75" s="14"/>
    </row>
    <row r="76" spans="1:2" hidden="1">
      <c r="B76" s="14"/>
    </row>
    <row r="77" spans="1:2" hidden="1">
      <c r="B77" s="14"/>
    </row>
    <row r="78" spans="1:2" hidden="1">
      <c r="B78" s="14"/>
    </row>
    <row r="79" spans="1:2" hidden="1">
      <c r="B79" s="14"/>
    </row>
    <row r="80" spans="1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2" style="13" customWidth="1"/>
    <col min="2" max="2" width="12.42578125" style="13" customWidth="1"/>
    <col min="3" max="3" width="12.71093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8" ht="26.25" customHeight="1">
      <c r="A6" s="103" t="s">
        <v>140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8" s="16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4">
        <v>9309529.7400000002</v>
      </c>
      <c r="G10" s="7"/>
      <c r="H10" s="64">
        <v>2314.9397974262924</v>
      </c>
      <c r="I10" s="7"/>
      <c r="J10" s="65">
        <v>1</v>
      </c>
      <c r="K10" s="65">
        <v>1E-4</v>
      </c>
      <c r="L10" s="14"/>
      <c r="M10" s="14"/>
      <c r="N10" s="14"/>
      <c r="O10" s="14"/>
      <c r="BF10" s="14"/>
    </row>
    <row r="11" spans="1:58">
      <c r="A11" s="68" t="s">
        <v>3505</v>
      </c>
      <c r="B11" s="14"/>
      <c r="C11" s="14"/>
      <c r="F11" s="70">
        <v>9309529.7400000002</v>
      </c>
      <c r="H11" s="70">
        <v>2314.9397974262924</v>
      </c>
      <c r="J11" s="69">
        <v>1</v>
      </c>
      <c r="K11" s="69">
        <v>1E-4</v>
      </c>
    </row>
    <row r="12" spans="1:58">
      <c r="A12" t="s">
        <v>3506</v>
      </c>
      <c r="B12" t="s">
        <v>3507</v>
      </c>
      <c r="C12" t="s">
        <v>2534</v>
      </c>
      <c r="D12" t="s">
        <v>105</v>
      </c>
      <c r="E12" t="s">
        <v>3508</v>
      </c>
      <c r="F12" s="66">
        <v>55000</v>
      </c>
      <c r="G12" s="66">
        <v>0.68530000000000002</v>
      </c>
      <c r="H12" s="66">
        <v>1.2170585350000001</v>
      </c>
      <c r="I12" s="67">
        <v>0</v>
      </c>
      <c r="J12" s="67">
        <v>5.0000000000000001E-4</v>
      </c>
      <c r="K12" s="67">
        <v>0</v>
      </c>
    </row>
    <row r="13" spans="1:58">
      <c r="A13" t="s">
        <v>2560</v>
      </c>
      <c r="B13" t="s">
        <v>2561</v>
      </c>
      <c r="C13" t="s">
        <v>1657</v>
      </c>
      <c r="D13" t="s">
        <v>105</v>
      </c>
      <c r="E13" t="s">
        <v>3493</v>
      </c>
      <c r="F13" s="66">
        <v>190000</v>
      </c>
      <c r="G13" s="66">
        <v>5.2770000000000001</v>
      </c>
      <c r="H13" s="66">
        <v>32.374922699999999</v>
      </c>
      <c r="I13" s="67">
        <v>0</v>
      </c>
      <c r="J13" s="67">
        <v>1.4E-2</v>
      </c>
      <c r="K13" s="67">
        <v>0</v>
      </c>
    </row>
    <row r="14" spans="1:58">
      <c r="A14" t="s">
        <v>3509</v>
      </c>
      <c r="B14" t="s">
        <v>3510</v>
      </c>
      <c r="C14" t="s">
        <v>1943</v>
      </c>
      <c r="D14" t="s">
        <v>101</v>
      </c>
      <c r="E14" t="s">
        <v>702</v>
      </c>
      <c r="F14" s="66">
        <v>56218</v>
      </c>
      <c r="G14" s="66">
        <v>45.090375000000002</v>
      </c>
      <c r="H14" s="66">
        <v>25.3489070175</v>
      </c>
      <c r="I14" s="67">
        <v>0</v>
      </c>
      <c r="J14" s="67">
        <v>1.0999999999999999E-2</v>
      </c>
      <c r="K14" s="67">
        <v>0</v>
      </c>
    </row>
    <row r="15" spans="1:58">
      <c r="A15" t="s">
        <v>3511</v>
      </c>
      <c r="B15" t="s">
        <v>3512</v>
      </c>
      <c r="C15" t="s">
        <v>854</v>
      </c>
      <c r="D15" t="s">
        <v>101</v>
      </c>
      <c r="E15" t="s">
        <v>3440</v>
      </c>
      <c r="F15" s="66">
        <v>7350</v>
      </c>
      <c r="G15" s="66">
        <v>7.5931751810000003</v>
      </c>
      <c r="H15" s="66">
        <v>0.55809837580349997</v>
      </c>
      <c r="I15" s="67">
        <v>0</v>
      </c>
      <c r="J15" s="67">
        <v>2.0000000000000001E-4</v>
      </c>
      <c r="K15" s="67">
        <v>0</v>
      </c>
    </row>
    <row r="16" spans="1:58">
      <c r="A16" t="s">
        <v>3513</v>
      </c>
      <c r="B16" t="s">
        <v>3514</v>
      </c>
      <c r="C16" t="s">
        <v>943</v>
      </c>
      <c r="D16" t="s">
        <v>105</v>
      </c>
      <c r="E16" t="s">
        <v>3515</v>
      </c>
      <c r="F16" s="66">
        <v>891003</v>
      </c>
      <c r="G16" s="66">
        <v>19.813700000000008</v>
      </c>
      <c r="H16" s="66">
        <v>570.04979569611896</v>
      </c>
      <c r="I16" s="67">
        <v>0</v>
      </c>
      <c r="J16" s="67">
        <v>0.2462</v>
      </c>
      <c r="K16" s="67">
        <v>0</v>
      </c>
    </row>
    <row r="17" spans="1:11">
      <c r="A17" t="s">
        <v>3516</v>
      </c>
      <c r="B17" t="s">
        <v>3517</v>
      </c>
      <c r="C17" t="s">
        <v>1477</v>
      </c>
      <c r="D17" t="s">
        <v>101</v>
      </c>
      <c r="E17" t="s">
        <v>3518</v>
      </c>
      <c r="F17" s="66">
        <v>8250</v>
      </c>
      <c r="G17" s="66">
        <v>1810.117105</v>
      </c>
      <c r="H17" s="66">
        <v>149.3346611625</v>
      </c>
      <c r="I17" s="67">
        <v>0</v>
      </c>
      <c r="J17" s="67">
        <v>6.4500000000000002E-2</v>
      </c>
      <c r="K17" s="67">
        <v>0</v>
      </c>
    </row>
    <row r="18" spans="1:11">
      <c r="A18" t="s">
        <v>3519</v>
      </c>
      <c r="B18" t="s">
        <v>3520</v>
      </c>
      <c r="C18" t="s">
        <v>663</v>
      </c>
      <c r="D18" t="s">
        <v>101</v>
      </c>
      <c r="E18" t="s">
        <v>3521</v>
      </c>
      <c r="F18" s="66">
        <v>3145069.74</v>
      </c>
      <c r="G18" s="66">
        <v>41.297521600000017</v>
      </c>
      <c r="H18" s="66">
        <v>1298.8358552115601</v>
      </c>
      <c r="I18" s="67">
        <v>0</v>
      </c>
      <c r="J18" s="67">
        <v>0.56110000000000004</v>
      </c>
      <c r="K18" s="67">
        <v>1E-4</v>
      </c>
    </row>
    <row r="19" spans="1:11">
      <c r="A19" t="s">
        <v>3522</v>
      </c>
      <c r="B19" t="s">
        <v>3523</v>
      </c>
      <c r="C19" t="s">
        <v>1919</v>
      </c>
      <c r="D19" t="s">
        <v>101</v>
      </c>
      <c r="E19" t="s">
        <v>3524</v>
      </c>
      <c r="F19" s="66">
        <v>4100000</v>
      </c>
      <c r="G19" s="66">
        <v>1.7E-5</v>
      </c>
      <c r="H19" s="66">
        <v>6.9700000000000003E-4</v>
      </c>
      <c r="I19" s="67">
        <v>0</v>
      </c>
      <c r="J19" s="67">
        <v>0</v>
      </c>
      <c r="K19" s="67">
        <v>0</v>
      </c>
    </row>
    <row r="20" spans="1:11">
      <c r="A20" t="s">
        <v>3525</v>
      </c>
      <c r="B20" t="s">
        <v>2103</v>
      </c>
      <c r="C20" t="s">
        <v>124</v>
      </c>
      <c r="D20" t="s">
        <v>101</v>
      </c>
      <c r="E20" t="s">
        <v>3526</v>
      </c>
      <c r="F20" s="66">
        <v>10000</v>
      </c>
      <c r="G20" s="66">
        <v>1.9999999999999999E-6</v>
      </c>
      <c r="H20" s="66">
        <v>1.9999999999999999E-7</v>
      </c>
      <c r="I20" s="67">
        <v>0</v>
      </c>
      <c r="J20" s="67">
        <v>0</v>
      </c>
      <c r="K20" s="67">
        <v>0</v>
      </c>
    </row>
    <row r="21" spans="1:11">
      <c r="A21" t="s">
        <v>3527</v>
      </c>
      <c r="B21" t="s">
        <v>2106</v>
      </c>
      <c r="C21" t="s">
        <v>124</v>
      </c>
      <c r="D21" t="s">
        <v>101</v>
      </c>
      <c r="E21" t="s">
        <v>3321</v>
      </c>
      <c r="F21" s="66">
        <v>8000</v>
      </c>
      <c r="G21" s="66">
        <v>0.178509</v>
      </c>
      <c r="H21" s="66">
        <v>1.428072E-2</v>
      </c>
      <c r="I21" s="67">
        <v>0</v>
      </c>
      <c r="J21" s="67">
        <v>0</v>
      </c>
      <c r="K21" s="67">
        <v>0</v>
      </c>
    </row>
    <row r="22" spans="1:11">
      <c r="A22" t="s">
        <v>3528</v>
      </c>
      <c r="B22" t="s">
        <v>3529</v>
      </c>
      <c r="C22" t="s">
        <v>2422</v>
      </c>
      <c r="D22" t="s">
        <v>101</v>
      </c>
      <c r="E22" t="s">
        <v>3530</v>
      </c>
      <c r="F22" s="66">
        <v>344000</v>
      </c>
      <c r="G22" s="66">
        <v>1.9999999999999999E-6</v>
      </c>
      <c r="H22" s="66">
        <v>6.8800000000000002E-6</v>
      </c>
      <c r="I22" s="67">
        <v>0</v>
      </c>
      <c r="J22" s="67">
        <v>0</v>
      </c>
      <c r="K22" s="67">
        <v>0</v>
      </c>
    </row>
    <row r="23" spans="1:11">
      <c r="A23" t="s">
        <v>3531</v>
      </c>
      <c r="B23" t="s">
        <v>3532</v>
      </c>
      <c r="C23" t="s">
        <v>1090</v>
      </c>
      <c r="D23" t="s">
        <v>101</v>
      </c>
      <c r="E23" t="s">
        <v>3533</v>
      </c>
      <c r="F23" s="66">
        <v>155469</v>
      </c>
      <c r="G23" s="66">
        <v>142.61220900000001</v>
      </c>
      <c r="H23" s="66">
        <v>221.71777521020999</v>
      </c>
      <c r="I23" s="67">
        <v>0</v>
      </c>
      <c r="J23" s="67">
        <v>9.5799999999999996E-2</v>
      </c>
      <c r="K23" s="67">
        <v>0</v>
      </c>
    </row>
    <row r="24" spans="1:11">
      <c r="A24" t="s">
        <v>3534</v>
      </c>
      <c r="B24" t="s">
        <v>3535</v>
      </c>
      <c r="C24" t="s">
        <v>450</v>
      </c>
      <c r="D24" t="s">
        <v>101</v>
      </c>
      <c r="E24" t="s">
        <v>3536</v>
      </c>
      <c r="F24" s="66">
        <v>125000</v>
      </c>
      <c r="G24" s="66">
        <v>12.390143</v>
      </c>
      <c r="H24" s="66">
        <v>15.487678750000001</v>
      </c>
      <c r="I24" s="67">
        <v>0</v>
      </c>
      <c r="J24" s="67">
        <v>6.7000000000000002E-3</v>
      </c>
      <c r="K24" s="67">
        <v>0</v>
      </c>
    </row>
    <row r="25" spans="1:11">
      <c r="A25" t="s">
        <v>3537</v>
      </c>
      <c r="B25" t="s">
        <v>3538</v>
      </c>
      <c r="C25" t="s">
        <v>131</v>
      </c>
      <c r="D25" t="s">
        <v>101</v>
      </c>
      <c r="E25" t="s">
        <v>1704</v>
      </c>
      <c r="F25" s="66">
        <v>214170</v>
      </c>
      <c r="G25" s="66">
        <v>2.8E-5</v>
      </c>
      <c r="H25" s="66">
        <v>5.9967599999999998E-5</v>
      </c>
      <c r="I25" s="67">
        <v>0</v>
      </c>
      <c r="J25" s="67">
        <v>0</v>
      </c>
      <c r="K25" s="67">
        <v>0</v>
      </c>
    </row>
    <row r="26" spans="1:11">
      <c r="A26" s="68" t="s">
        <v>3145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253</v>
      </c>
      <c r="B27" t="s">
        <v>253</v>
      </c>
      <c r="C27" t="s">
        <v>253</v>
      </c>
      <c r="D27" t="s">
        <v>253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75" t="s">
        <v>259</v>
      </c>
      <c r="B28" s="14"/>
      <c r="C28" s="14"/>
    </row>
    <row r="29" spans="1:11">
      <c r="A29" s="75" t="s">
        <v>392</v>
      </c>
      <c r="B29" s="14"/>
      <c r="C29" s="14"/>
    </row>
    <row r="30" spans="1:11">
      <c r="A30" s="75" t="s">
        <v>393</v>
      </c>
      <c r="B30" s="14"/>
      <c r="C30" s="14"/>
    </row>
    <row r="31" spans="1:11">
      <c r="A31" s="75" t="s">
        <v>394</v>
      </c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1" ht="26.25" customHeight="1">
      <c r="A6" s="103" t="s">
        <v>141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1" s="16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AY10" s="14"/>
    </row>
    <row r="11" spans="1:51">
      <c r="A11" s="68" t="s">
        <v>204</v>
      </c>
      <c r="B11" s="14"/>
      <c r="C11" s="14"/>
      <c r="F11" s="70">
        <v>0</v>
      </c>
      <c r="H11" s="70">
        <v>0</v>
      </c>
      <c r="J11" s="69">
        <v>0</v>
      </c>
      <c r="K11" s="69">
        <v>0</v>
      </c>
    </row>
    <row r="12" spans="1:51">
      <c r="A12" s="68" t="s">
        <v>3146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t="s">
        <v>253</v>
      </c>
      <c r="B13" t="s">
        <v>253</v>
      </c>
      <c r="C13" t="s">
        <v>253</v>
      </c>
      <c r="D13" t="s">
        <v>253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1">
      <c r="A14" s="68" t="s">
        <v>3147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1">
      <c r="A15" t="s">
        <v>253</v>
      </c>
      <c r="B15" t="s">
        <v>253</v>
      </c>
      <c r="C15" t="s">
        <v>253</v>
      </c>
      <c r="D15" t="s">
        <v>253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1">
      <c r="A16" s="68" t="s">
        <v>3539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253</v>
      </c>
      <c r="B17" t="s">
        <v>253</v>
      </c>
      <c r="C17" t="s">
        <v>253</v>
      </c>
      <c r="D17" t="s">
        <v>253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3148</v>
      </c>
      <c r="B18" s="14"/>
      <c r="C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253</v>
      </c>
      <c r="B19" t="s">
        <v>253</v>
      </c>
      <c r="C19" t="s">
        <v>253</v>
      </c>
      <c r="D19" t="s">
        <v>253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1642</v>
      </c>
      <c r="B20" s="14"/>
      <c r="C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253</v>
      </c>
      <c r="B21" t="s">
        <v>253</v>
      </c>
      <c r="C21" t="s">
        <v>253</v>
      </c>
      <c r="D21" t="s">
        <v>253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68" t="s">
        <v>257</v>
      </c>
      <c r="B22" s="14"/>
      <c r="C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s="68" t="s">
        <v>3146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253</v>
      </c>
      <c r="B24" t="s">
        <v>253</v>
      </c>
      <c r="C24" t="s">
        <v>253</v>
      </c>
      <c r="D24" t="s">
        <v>253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3167</v>
      </c>
      <c r="B25" s="14"/>
      <c r="C25" s="14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253</v>
      </c>
      <c r="B26" t="s">
        <v>253</v>
      </c>
      <c r="C26" t="s">
        <v>253</v>
      </c>
      <c r="D26" t="s">
        <v>253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3148</v>
      </c>
      <c r="B27" s="14"/>
      <c r="C27" s="14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253</v>
      </c>
      <c r="B28" t="s">
        <v>253</v>
      </c>
      <c r="C28" t="s">
        <v>253</v>
      </c>
      <c r="D28" t="s">
        <v>253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3168</v>
      </c>
      <c r="B29" s="14"/>
      <c r="C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253</v>
      </c>
      <c r="B30" t="s">
        <v>253</v>
      </c>
      <c r="C30" t="s">
        <v>253</v>
      </c>
      <c r="D30" t="s">
        <v>253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1642</v>
      </c>
      <c r="B31" s="14"/>
      <c r="C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253</v>
      </c>
      <c r="B32" t="s">
        <v>253</v>
      </c>
      <c r="C32" t="s">
        <v>253</v>
      </c>
      <c r="D32" t="s">
        <v>253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3">
      <c r="A33" s="75" t="s">
        <v>259</v>
      </c>
      <c r="B33" s="14"/>
      <c r="C33" s="14"/>
    </row>
    <row r="34" spans="1:3">
      <c r="A34" s="75" t="s">
        <v>392</v>
      </c>
      <c r="B34" s="14"/>
      <c r="C34" s="14"/>
    </row>
    <row r="35" spans="1:3">
      <c r="A35" s="75" t="s">
        <v>393</v>
      </c>
      <c r="B35" s="14"/>
      <c r="C35" s="14"/>
    </row>
    <row r="36" spans="1:3">
      <c r="A36" s="75" t="s">
        <v>394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48" ht="26.25" customHeight="1">
      <c r="A6" s="103" t="s">
        <v>142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s="16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56</v>
      </c>
      <c r="J7" s="43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7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4">
        <v>-959855299.69000006</v>
      </c>
      <c r="G10" s="7"/>
      <c r="H10" s="64">
        <v>25047.512223966678</v>
      </c>
      <c r="I10" s="65">
        <v>1</v>
      </c>
      <c r="J10" s="65">
        <v>1.1000000000000001E-3</v>
      </c>
      <c r="AV10" s="14"/>
    </row>
    <row r="11" spans="1:48">
      <c r="A11" s="68" t="s">
        <v>204</v>
      </c>
      <c r="B11" s="14"/>
      <c r="C11" s="14"/>
      <c r="F11" s="70">
        <v>-959855299.69000006</v>
      </c>
      <c r="H11" s="70">
        <v>25047.512223966678</v>
      </c>
      <c r="I11" s="69">
        <v>1</v>
      </c>
      <c r="J11" s="69">
        <v>1.1000000000000001E-3</v>
      </c>
    </row>
    <row r="12" spans="1:48">
      <c r="A12" s="68" t="s">
        <v>3146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t="s">
        <v>253</v>
      </c>
      <c r="B13" t="s">
        <v>253</v>
      </c>
      <c r="C13" t="s">
        <v>253</v>
      </c>
      <c r="D13" t="s">
        <v>253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</row>
    <row r="14" spans="1:48">
      <c r="A14" s="68" t="s">
        <v>3147</v>
      </c>
      <c r="B14" s="14"/>
      <c r="C14" s="14"/>
      <c r="F14" s="70">
        <v>-959855299.69000006</v>
      </c>
      <c r="H14" s="70">
        <v>25047.512223966678</v>
      </c>
      <c r="I14" s="69">
        <v>1</v>
      </c>
      <c r="J14" s="69">
        <v>1.1000000000000001E-3</v>
      </c>
    </row>
    <row r="15" spans="1:48">
      <c r="A15" t="s">
        <v>3540</v>
      </c>
      <c r="B15" t="s">
        <v>3541</v>
      </c>
      <c r="C15" t="s">
        <v>122</v>
      </c>
      <c r="D15" t="s">
        <v>109</v>
      </c>
      <c r="E15" t="s">
        <v>1153</v>
      </c>
      <c r="F15" s="66">
        <v>10000</v>
      </c>
      <c r="G15" s="66">
        <v>-6.4104066632029602</v>
      </c>
      <c r="H15" s="66">
        <v>-0.64104066632029599</v>
      </c>
      <c r="I15" s="67">
        <v>0</v>
      </c>
      <c r="J15" s="67">
        <v>0</v>
      </c>
    </row>
    <row r="16" spans="1:48">
      <c r="A16" t="s">
        <v>3542</v>
      </c>
      <c r="B16" t="s">
        <v>3543</v>
      </c>
      <c r="C16" t="s">
        <v>122</v>
      </c>
      <c r="D16" t="s">
        <v>109</v>
      </c>
      <c r="E16" t="s">
        <v>1153</v>
      </c>
      <c r="F16" s="66">
        <v>-50100000</v>
      </c>
      <c r="G16" s="66">
        <v>-6.0985612812502561</v>
      </c>
      <c r="H16" s="66">
        <v>3055.3792019063799</v>
      </c>
      <c r="I16" s="67">
        <v>0.122</v>
      </c>
      <c r="J16" s="67">
        <v>1E-4</v>
      </c>
    </row>
    <row r="17" spans="1:10">
      <c r="A17" t="s">
        <v>3544</v>
      </c>
      <c r="B17" t="s">
        <v>3545</v>
      </c>
      <c r="C17" t="s">
        <v>122</v>
      </c>
      <c r="D17" t="s">
        <v>105</v>
      </c>
      <c r="E17" t="s">
        <v>1153</v>
      </c>
      <c r="F17" s="66">
        <v>20000</v>
      </c>
      <c r="G17" s="66">
        <v>2.1770378271636002</v>
      </c>
      <c r="H17" s="66">
        <v>0.43540756543272002</v>
      </c>
      <c r="I17" s="67">
        <v>0</v>
      </c>
      <c r="J17" s="67">
        <v>0</v>
      </c>
    </row>
    <row r="18" spans="1:10">
      <c r="A18" t="s">
        <v>3546</v>
      </c>
      <c r="B18" t="s">
        <v>3547</v>
      </c>
      <c r="C18" t="s">
        <v>122</v>
      </c>
      <c r="D18" t="s">
        <v>105</v>
      </c>
      <c r="E18" t="s">
        <v>433</v>
      </c>
      <c r="F18" s="66">
        <v>-13000000</v>
      </c>
      <c r="G18" s="66">
        <v>-3.1029416865364077</v>
      </c>
      <c r="H18" s="66">
        <v>403.382419249733</v>
      </c>
      <c r="I18" s="67">
        <v>1.61E-2</v>
      </c>
      <c r="J18" s="67">
        <v>0</v>
      </c>
    </row>
    <row r="19" spans="1:10">
      <c r="A19" t="s">
        <v>3548</v>
      </c>
      <c r="B19" t="s">
        <v>3549</v>
      </c>
      <c r="C19" t="s">
        <v>122</v>
      </c>
      <c r="D19" t="s">
        <v>105</v>
      </c>
      <c r="E19" t="s">
        <v>3508</v>
      </c>
      <c r="F19" s="66">
        <v>-7100000</v>
      </c>
      <c r="G19" s="66">
        <v>2.5370504402790677</v>
      </c>
      <c r="H19" s="66">
        <v>-180.130581259813</v>
      </c>
      <c r="I19" s="67">
        <v>-7.1999999999999998E-3</v>
      </c>
      <c r="J19" s="67">
        <v>0</v>
      </c>
    </row>
    <row r="20" spans="1:10">
      <c r="A20" t="s">
        <v>3550</v>
      </c>
      <c r="B20" t="s">
        <v>3551</v>
      </c>
      <c r="C20" t="s">
        <v>122</v>
      </c>
      <c r="D20" t="s">
        <v>105</v>
      </c>
      <c r="E20" t="s">
        <v>635</v>
      </c>
      <c r="F20" s="66">
        <v>-58870000</v>
      </c>
      <c r="G20" s="66">
        <v>2.3179848148595203</v>
      </c>
      <c r="H20" s="66">
        <v>-1364.5976605077999</v>
      </c>
      <c r="I20" s="67">
        <v>-5.45E-2</v>
      </c>
      <c r="J20" s="67">
        <v>-1E-4</v>
      </c>
    </row>
    <row r="21" spans="1:10">
      <c r="A21" t="s">
        <v>3552</v>
      </c>
      <c r="B21" t="s">
        <v>3553</v>
      </c>
      <c r="C21" t="s">
        <v>122</v>
      </c>
      <c r="D21" t="s">
        <v>105</v>
      </c>
      <c r="E21" t="s">
        <v>3554</v>
      </c>
      <c r="F21" s="66">
        <v>-34250000</v>
      </c>
      <c r="G21" s="66">
        <v>0.92903627933058952</v>
      </c>
      <c r="H21" s="66">
        <v>-318.19492567072803</v>
      </c>
      <c r="I21" s="67">
        <v>-1.2699999999999999E-2</v>
      </c>
      <c r="J21" s="67">
        <v>0</v>
      </c>
    </row>
    <row r="22" spans="1:10">
      <c r="A22" t="s">
        <v>3555</v>
      </c>
      <c r="B22" t="s">
        <v>3556</v>
      </c>
      <c r="C22" t="s">
        <v>122</v>
      </c>
      <c r="D22" t="s">
        <v>105</v>
      </c>
      <c r="E22" t="s">
        <v>655</v>
      </c>
      <c r="F22" s="66">
        <v>-2015000</v>
      </c>
      <c r="G22" s="66">
        <v>0.89705321557050621</v>
      </c>
      <c r="H22" s="66">
        <v>-18.075622293745699</v>
      </c>
      <c r="I22" s="67">
        <v>-6.9999999999999999E-4</v>
      </c>
      <c r="J22" s="67">
        <v>0</v>
      </c>
    </row>
    <row r="23" spans="1:10">
      <c r="A23" t="s">
        <v>3557</v>
      </c>
      <c r="B23" t="s">
        <v>3558</v>
      </c>
      <c r="C23" t="s">
        <v>122</v>
      </c>
      <c r="D23" t="s">
        <v>105</v>
      </c>
      <c r="E23" t="s">
        <v>3554</v>
      </c>
      <c r="F23" s="66">
        <v>-5400000</v>
      </c>
      <c r="G23" s="66">
        <v>0.89705298469881667</v>
      </c>
      <c r="H23" s="66">
        <v>-48.440861173736103</v>
      </c>
      <c r="I23" s="67">
        <v>-1.9E-3</v>
      </c>
      <c r="J23" s="67">
        <v>0</v>
      </c>
    </row>
    <row r="24" spans="1:10">
      <c r="A24" t="s">
        <v>3559</v>
      </c>
      <c r="B24" t="s">
        <v>3560</v>
      </c>
      <c r="C24" t="s">
        <v>122</v>
      </c>
      <c r="D24" t="s">
        <v>105</v>
      </c>
      <c r="E24" t="s">
        <v>433</v>
      </c>
      <c r="F24" s="66">
        <v>-68925000</v>
      </c>
      <c r="G24" s="66">
        <v>-2.58057910340675</v>
      </c>
      <c r="H24" s="66">
        <v>1778.6641470231</v>
      </c>
      <c r="I24" s="67">
        <v>7.0999999999999994E-2</v>
      </c>
      <c r="J24" s="67">
        <v>1E-4</v>
      </c>
    </row>
    <row r="25" spans="1:10">
      <c r="A25" t="s">
        <v>3561</v>
      </c>
      <c r="B25" t="s">
        <v>3562</v>
      </c>
      <c r="C25" t="s">
        <v>122</v>
      </c>
      <c r="D25" t="s">
        <v>105</v>
      </c>
      <c r="E25" t="s">
        <v>433</v>
      </c>
      <c r="F25" s="66">
        <v>-55000000</v>
      </c>
      <c r="G25" s="66">
        <v>-3.2512481973844749</v>
      </c>
      <c r="H25" s="66">
        <v>1788.18650856146</v>
      </c>
      <c r="I25" s="67">
        <v>7.1400000000000005E-2</v>
      </c>
      <c r="J25" s="67">
        <v>1E-4</v>
      </c>
    </row>
    <row r="26" spans="1:10">
      <c r="A26" t="s">
        <v>3563</v>
      </c>
      <c r="B26" t="s">
        <v>3564</v>
      </c>
      <c r="C26" t="s">
        <v>122</v>
      </c>
      <c r="D26" t="s">
        <v>105</v>
      </c>
      <c r="E26" t="s">
        <v>433</v>
      </c>
      <c r="F26" s="66">
        <v>-55000000</v>
      </c>
      <c r="G26" s="66">
        <v>-2.6565181526255248</v>
      </c>
      <c r="H26" s="66">
        <v>1461.08498394404</v>
      </c>
      <c r="I26" s="67">
        <v>5.8299999999999998E-2</v>
      </c>
      <c r="J26" s="67">
        <v>1E-4</v>
      </c>
    </row>
    <row r="27" spans="1:10">
      <c r="A27" t="s">
        <v>3565</v>
      </c>
      <c r="B27" t="s">
        <v>3566</v>
      </c>
      <c r="C27" t="s">
        <v>122</v>
      </c>
      <c r="D27" t="s">
        <v>109</v>
      </c>
      <c r="E27" t="s">
        <v>3567</v>
      </c>
      <c r="F27" s="66">
        <v>-51536000</v>
      </c>
      <c r="G27" s="66">
        <v>-21.870246825668005</v>
      </c>
      <c r="H27" s="66">
        <v>11271.050404076401</v>
      </c>
      <c r="I27" s="67">
        <v>0.45</v>
      </c>
      <c r="J27" s="67">
        <v>5.0000000000000001E-4</v>
      </c>
    </row>
    <row r="28" spans="1:10">
      <c r="A28" t="s">
        <v>3568</v>
      </c>
      <c r="B28" t="s">
        <v>3569</v>
      </c>
      <c r="C28" t="s">
        <v>122</v>
      </c>
      <c r="D28" t="s">
        <v>109</v>
      </c>
      <c r="E28" t="s">
        <v>302</v>
      </c>
      <c r="F28" s="66">
        <v>-5550000</v>
      </c>
      <c r="G28" s="66">
        <v>-6.3787593701736869</v>
      </c>
      <c r="H28" s="66">
        <v>354.02114504463998</v>
      </c>
      <c r="I28" s="67">
        <v>1.41E-2</v>
      </c>
      <c r="J28" s="67">
        <v>0</v>
      </c>
    </row>
    <row r="29" spans="1:10">
      <c r="A29" t="s">
        <v>3570</v>
      </c>
      <c r="B29" t="s">
        <v>3571</v>
      </c>
      <c r="C29" t="s">
        <v>122</v>
      </c>
      <c r="D29" t="s">
        <v>109</v>
      </c>
      <c r="E29" t="s">
        <v>655</v>
      </c>
      <c r="F29" s="66">
        <v>-465000</v>
      </c>
      <c r="G29" s="66">
        <v>-4.5702677388635484</v>
      </c>
      <c r="H29" s="66">
        <v>21.251744985715501</v>
      </c>
      <c r="I29" s="67">
        <v>8.0000000000000004E-4</v>
      </c>
      <c r="J29" s="67">
        <v>0</v>
      </c>
    </row>
    <row r="30" spans="1:10">
      <c r="A30" t="s">
        <v>3572</v>
      </c>
      <c r="B30" t="s">
        <v>3573</v>
      </c>
      <c r="C30" t="s">
        <v>122</v>
      </c>
      <c r="D30" t="s">
        <v>109</v>
      </c>
      <c r="E30" t="s">
        <v>856</v>
      </c>
      <c r="F30" s="66">
        <v>-586000</v>
      </c>
      <c r="G30" s="66">
        <v>-4.6002761150439202</v>
      </c>
      <c r="H30" s="66">
        <v>26.957618034157399</v>
      </c>
      <c r="I30" s="67">
        <v>1.1000000000000001E-3</v>
      </c>
      <c r="J30" s="67">
        <v>0</v>
      </c>
    </row>
    <row r="31" spans="1:10">
      <c r="A31" t="s">
        <v>3574</v>
      </c>
      <c r="B31" t="s">
        <v>3575</v>
      </c>
      <c r="C31" t="s">
        <v>122</v>
      </c>
      <c r="D31" t="s">
        <v>105</v>
      </c>
      <c r="E31" t="s">
        <v>3567</v>
      </c>
      <c r="F31" s="66">
        <v>-224855000</v>
      </c>
      <c r="G31" s="66">
        <v>-1.1029444704491627</v>
      </c>
      <c r="H31" s="66">
        <v>2480.0257890284602</v>
      </c>
      <c r="I31" s="67">
        <v>9.9000000000000005E-2</v>
      </c>
      <c r="J31" s="67">
        <v>1E-4</v>
      </c>
    </row>
    <row r="32" spans="1:10">
      <c r="A32" t="s">
        <v>3576</v>
      </c>
      <c r="B32" t="s">
        <v>3577</v>
      </c>
      <c r="C32" t="s">
        <v>122</v>
      </c>
      <c r="D32" t="s">
        <v>105</v>
      </c>
      <c r="E32" t="s">
        <v>3567</v>
      </c>
      <c r="F32" s="66">
        <v>-10359000</v>
      </c>
      <c r="G32" s="66">
        <v>-1.2029316599485664</v>
      </c>
      <c r="H32" s="66">
        <v>124.61169065407201</v>
      </c>
      <c r="I32" s="67">
        <v>5.0000000000000001E-3</v>
      </c>
      <c r="J32" s="67">
        <v>0</v>
      </c>
    </row>
    <row r="33" spans="1:10">
      <c r="A33" t="s">
        <v>3578</v>
      </c>
      <c r="B33" t="s">
        <v>3579</v>
      </c>
      <c r="C33" t="s">
        <v>122</v>
      </c>
      <c r="D33" t="s">
        <v>105</v>
      </c>
      <c r="E33" t="s">
        <v>758</v>
      </c>
      <c r="F33" s="66">
        <v>-16765000</v>
      </c>
      <c r="G33" s="66">
        <v>-2.4349515562517401</v>
      </c>
      <c r="H33" s="66">
        <v>408.219628405604</v>
      </c>
      <c r="I33" s="67">
        <v>1.6299999999999999E-2</v>
      </c>
      <c r="J33" s="67">
        <v>0</v>
      </c>
    </row>
    <row r="34" spans="1:10">
      <c r="A34" t="s">
        <v>3580</v>
      </c>
      <c r="B34" t="s">
        <v>3581</v>
      </c>
      <c r="C34" t="s">
        <v>122</v>
      </c>
      <c r="D34" t="s">
        <v>105</v>
      </c>
      <c r="E34" t="s">
        <v>758</v>
      </c>
      <c r="F34" s="66">
        <v>-10000000</v>
      </c>
      <c r="G34" s="66">
        <v>-2.5849518576500299</v>
      </c>
      <c r="H34" s="66">
        <v>258.49518576500299</v>
      </c>
      <c r="I34" s="67">
        <v>1.03E-2</v>
      </c>
      <c r="J34" s="67">
        <v>0</v>
      </c>
    </row>
    <row r="35" spans="1:10">
      <c r="A35" t="s">
        <v>3582</v>
      </c>
      <c r="B35" t="s">
        <v>3583</v>
      </c>
      <c r="C35" t="s">
        <v>122</v>
      </c>
      <c r="D35" t="s">
        <v>105</v>
      </c>
      <c r="E35" t="s">
        <v>430</v>
      </c>
      <c r="F35" s="66">
        <v>-54000000</v>
      </c>
      <c r="G35" s="66">
        <v>1.69376053529673</v>
      </c>
      <c r="H35" s="66">
        <v>-914.63068906023204</v>
      </c>
      <c r="I35" s="67">
        <v>-3.6499999999999998E-2</v>
      </c>
      <c r="J35" s="67">
        <v>0</v>
      </c>
    </row>
    <row r="36" spans="1:10">
      <c r="A36" t="s">
        <v>3584</v>
      </c>
      <c r="B36" t="s">
        <v>3585</v>
      </c>
      <c r="C36" t="s">
        <v>122</v>
      </c>
      <c r="D36" t="s">
        <v>105</v>
      </c>
      <c r="E36" t="s">
        <v>430</v>
      </c>
      <c r="F36" s="66">
        <v>-48400000</v>
      </c>
      <c r="G36" s="66">
        <v>1.6812813469198371</v>
      </c>
      <c r="H36" s="66">
        <v>-813.74017190920495</v>
      </c>
      <c r="I36" s="67">
        <v>-3.2500000000000001E-2</v>
      </c>
      <c r="J36" s="67">
        <v>0</v>
      </c>
    </row>
    <row r="37" spans="1:10">
      <c r="A37" t="s">
        <v>3586</v>
      </c>
      <c r="B37" t="s">
        <v>3587</v>
      </c>
      <c r="C37" t="s">
        <v>122</v>
      </c>
      <c r="D37" t="s">
        <v>105</v>
      </c>
      <c r="E37" t="s">
        <v>870</v>
      </c>
      <c r="F37" s="66">
        <v>-21376000</v>
      </c>
      <c r="G37" s="66">
        <v>-0.1029457528534078</v>
      </c>
      <c r="H37" s="66">
        <v>22.0056841299402</v>
      </c>
      <c r="I37" s="67">
        <v>8.9999999999999998E-4</v>
      </c>
      <c r="J37" s="67">
        <v>0</v>
      </c>
    </row>
    <row r="38" spans="1:10">
      <c r="A38" t="s">
        <v>3588</v>
      </c>
      <c r="B38" t="s">
        <v>3589</v>
      </c>
      <c r="C38" t="s">
        <v>122</v>
      </c>
      <c r="D38" t="s">
        <v>105</v>
      </c>
      <c r="E38" t="s">
        <v>3590</v>
      </c>
      <c r="F38" s="66">
        <v>-42000000</v>
      </c>
      <c r="G38" s="66">
        <v>-1.2249482174787596</v>
      </c>
      <c r="H38" s="66">
        <v>514.47825134107904</v>
      </c>
      <c r="I38" s="67">
        <v>2.0500000000000001E-2</v>
      </c>
      <c r="J38" s="67">
        <v>0</v>
      </c>
    </row>
    <row r="39" spans="1:10">
      <c r="A39" t="s">
        <v>3591</v>
      </c>
      <c r="B39" t="s">
        <v>3592</v>
      </c>
      <c r="C39" t="s">
        <v>122</v>
      </c>
      <c r="D39" t="s">
        <v>105</v>
      </c>
      <c r="E39" t="s">
        <v>391</v>
      </c>
      <c r="F39" s="66">
        <v>-33000000</v>
      </c>
      <c r="G39" s="66">
        <v>-3.0253837285930709</v>
      </c>
      <c r="H39" s="66">
        <v>998.37663043571297</v>
      </c>
      <c r="I39" s="67">
        <v>3.9899999999999998E-2</v>
      </c>
      <c r="J39" s="67">
        <v>0</v>
      </c>
    </row>
    <row r="40" spans="1:10">
      <c r="A40" t="s">
        <v>3593</v>
      </c>
      <c r="B40" t="s">
        <v>3594</v>
      </c>
      <c r="C40" t="s">
        <v>122</v>
      </c>
      <c r="D40" t="s">
        <v>105</v>
      </c>
      <c r="E40" t="s">
        <v>391</v>
      </c>
      <c r="F40" s="66">
        <v>-40500000</v>
      </c>
      <c r="G40" s="66">
        <v>-3.2354393337916387</v>
      </c>
      <c r="H40" s="66">
        <v>1310.3529301856099</v>
      </c>
      <c r="I40" s="67">
        <v>5.2299999999999999E-2</v>
      </c>
      <c r="J40" s="67">
        <v>1E-4</v>
      </c>
    </row>
    <row r="41" spans="1:10">
      <c r="A41" t="s">
        <v>3595</v>
      </c>
      <c r="B41" t="s">
        <v>3596</v>
      </c>
      <c r="C41" t="s">
        <v>122</v>
      </c>
      <c r="D41" t="s">
        <v>105</v>
      </c>
      <c r="E41" t="s">
        <v>694</v>
      </c>
      <c r="F41" s="66">
        <v>-14500000</v>
      </c>
      <c r="G41" s="66">
        <v>6.4873031121561398E-2</v>
      </c>
      <c r="H41" s="66">
        <v>-9.4065895126267094</v>
      </c>
      <c r="I41" s="67">
        <v>-4.0000000000000002E-4</v>
      </c>
      <c r="J41" s="67">
        <v>0</v>
      </c>
    </row>
    <row r="42" spans="1:10">
      <c r="A42" t="s">
        <v>3597</v>
      </c>
      <c r="B42" t="s">
        <v>3598</v>
      </c>
      <c r="C42" t="s">
        <v>122</v>
      </c>
      <c r="D42" t="s">
        <v>105</v>
      </c>
      <c r="E42" t="s">
        <v>643</v>
      </c>
      <c r="F42" s="66">
        <v>-30370000</v>
      </c>
      <c r="G42" s="66">
        <v>-3.1229417420535919</v>
      </c>
      <c r="H42" s="66">
        <v>948.43740706167603</v>
      </c>
      <c r="I42" s="67">
        <v>3.7900000000000003E-2</v>
      </c>
      <c r="J42" s="67">
        <v>0</v>
      </c>
    </row>
    <row r="43" spans="1:10">
      <c r="A43" t="s">
        <v>3599</v>
      </c>
      <c r="B43" t="s">
        <v>3600</v>
      </c>
      <c r="C43" t="s">
        <v>122</v>
      </c>
      <c r="D43" t="s">
        <v>105</v>
      </c>
      <c r="E43" t="s">
        <v>1365</v>
      </c>
      <c r="F43" s="66">
        <v>-2300000</v>
      </c>
      <c r="G43" s="66">
        <v>-4.1029401164269172</v>
      </c>
      <c r="H43" s="66">
        <v>94.367622677819099</v>
      </c>
      <c r="I43" s="67">
        <v>3.8E-3</v>
      </c>
      <c r="J43" s="67">
        <v>0</v>
      </c>
    </row>
    <row r="44" spans="1:10">
      <c r="A44" t="s">
        <v>3601</v>
      </c>
      <c r="B44" t="s">
        <v>3602</v>
      </c>
      <c r="C44" t="s">
        <v>122</v>
      </c>
      <c r="D44" t="s">
        <v>112</v>
      </c>
      <c r="E44" t="s">
        <v>3603</v>
      </c>
      <c r="F44" s="66">
        <v>-3663299.69</v>
      </c>
      <c r="G44" s="66">
        <v>-38.096418094170481</v>
      </c>
      <c r="H44" s="66">
        <v>1395.5859659448499</v>
      </c>
      <c r="I44" s="67">
        <v>5.57E-2</v>
      </c>
      <c r="J44" s="67">
        <v>1E-4</v>
      </c>
    </row>
    <row r="45" spans="1:10">
      <c r="A45" s="68" t="s">
        <v>3539</v>
      </c>
      <c r="B45" s="14"/>
      <c r="C45" s="14"/>
      <c r="F45" s="70">
        <v>0</v>
      </c>
      <c r="H45" s="70">
        <v>0</v>
      </c>
      <c r="I45" s="69">
        <v>0</v>
      </c>
      <c r="J45" s="69">
        <v>0</v>
      </c>
    </row>
    <row r="46" spans="1:10">
      <c r="A46" t="s">
        <v>253</v>
      </c>
      <c r="B46" t="s">
        <v>253</v>
      </c>
      <c r="C46" t="s">
        <v>253</v>
      </c>
      <c r="D46" t="s">
        <v>253</v>
      </c>
      <c r="F46" s="66">
        <v>0</v>
      </c>
      <c r="G46" s="66">
        <v>0</v>
      </c>
      <c r="H46" s="66">
        <v>0</v>
      </c>
      <c r="I46" s="67">
        <v>0</v>
      </c>
      <c r="J46" s="67">
        <v>0</v>
      </c>
    </row>
    <row r="47" spans="1:10">
      <c r="A47" s="68" t="s">
        <v>3148</v>
      </c>
      <c r="B47" s="14"/>
      <c r="C47" s="14"/>
      <c r="F47" s="70">
        <v>0</v>
      </c>
      <c r="H47" s="70">
        <v>0</v>
      </c>
      <c r="I47" s="69">
        <v>0</v>
      </c>
      <c r="J47" s="69">
        <v>0</v>
      </c>
    </row>
    <row r="48" spans="1:10">
      <c r="A48" t="s">
        <v>253</v>
      </c>
      <c r="B48" t="s">
        <v>253</v>
      </c>
      <c r="C48" t="s">
        <v>253</v>
      </c>
      <c r="D48" t="s">
        <v>253</v>
      </c>
      <c r="F48" s="66">
        <v>0</v>
      </c>
      <c r="G48" s="66">
        <v>0</v>
      </c>
      <c r="H48" s="66">
        <v>0</v>
      </c>
      <c r="I48" s="67">
        <v>0</v>
      </c>
      <c r="J48" s="67">
        <v>0</v>
      </c>
    </row>
    <row r="49" spans="1:10">
      <c r="A49" s="68" t="s">
        <v>1642</v>
      </c>
      <c r="B49" s="14"/>
      <c r="C49" s="14"/>
      <c r="F49" s="70">
        <v>0</v>
      </c>
      <c r="H49" s="70">
        <v>0</v>
      </c>
      <c r="I49" s="69">
        <v>0</v>
      </c>
      <c r="J49" s="69">
        <v>0</v>
      </c>
    </row>
    <row r="50" spans="1:10">
      <c r="A50" t="s">
        <v>253</v>
      </c>
      <c r="B50" t="s">
        <v>253</v>
      </c>
      <c r="C50" t="s">
        <v>253</v>
      </c>
      <c r="D50" t="s">
        <v>253</v>
      </c>
      <c r="F50" s="66">
        <v>0</v>
      </c>
      <c r="G50" s="66">
        <v>0</v>
      </c>
      <c r="H50" s="66">
        <v>0</v>
      </c>
      <c r="I50" s="67">
        <v>0</v>
      </c>
      <c r="J50" s="67">
        <v>0</v>
      </c>
    </row>
    <row r="51" spans="1:10">
      <c r="A51" s="68" t="s">
        <v>257</v>
      </c>
      <c r="B51" s="14"/>
      <c r="C51" s="14"/>
      <c r="F51" s="70">
        <v>0</v>
      </c>
      <c r="H51" s="70">
        <v>0</v>
      </c>
      <c r="I51" s="69">
        <v>0</v>
      </c>
      <c r="J51" s="69">
        <v>0</v>
      </c>
    </row>
    <row r="52" spans="1:10">
      <c r="A52" s="68" t="s">
        <v>3146</v>
      </c>
      <c r="B52" s="14"/>
      <c r="C52" s="14"/>
      <c r="F52" s="70">
        <v>0</v>
      </c>
      <c r="H52" s="70">
        <v>0</v>
      </c>
      <c r="I52" s="69">
        <v>0</v>
      </c>
      <c r="J52" s="69">
        <v>0</v>
      </c>
    </row>
    <row r="53" spans="1:10">
      <c r="A53" t="s">
        <v>253</v>
      </c>
      <c r="B53" t="s">
        <v>253</v>
      </c>
      <c r="C53" t="s">
        <v>253</v>
      </c>
      <c r="D53" t="s">
        <v>253</v>
      </c>
      <c r="F53" s="66">
        <v>0</v>
      </c>
      <c r="G53" s="66">
        <v>0</v>
      </c>
      <c r="H53" s="66">
        <v>0</v>
      </c>
      <c r="I53" s="67">
        <v>0</v>
      </c>
      <c r="J53" s="67">
        <v>0</v>
      </c>
    </row>
    <row r="54" spans="1:10">
      <c r="A54" s="68" t="s">
        <v>3167</v>
      </c>
      <c r="B54" s="14"/>
      <c r="C54" s="14"/>
      <c r="F54" s="70">
        <v>0</v>
      </c>
      <c r="H54" s="70">
        <v>0</v>
      </c>
      <c r="I54" s="69">
        <v>0</v>
      </c>
      <c r="J54" s="69">
        <v>0</v>
      </c>
    </row>
    <row r="55" spans="1:10">
      <c r="A55" t="s">
        <v>253</v>
      </c>
      <c r="B55" t="s">
        <v>253</v>
      </c>
      <c r="C55" t="s">
        <v>253</v>
      </c>
      <c r="D55" t="s">
        <v>253</v>
      </c>
      <c r="F55" s="66">
        <v>0</v>
      </c>
      <c r="G55" s="66">
        <v>0</v>
      </c>
      <c r="H55" s="66">
        <v>0</v>
      </c>
      <c r="I55" s="67">
        <v>0</v>
      </c>
      <c r="J55" s="67">
        <v>0</v>
      </c>
    </row>
    <row r="56" spans="1:10">
      <c r="A56" s="68" t="s">
        <v>3148</v>
      </c>
      <c r="B56" s="14"/>
      <c r="C56" s="14"/>
      <c r="F56" s="70">
        <v>0</v>
      </c>
      <c r="H56" s="70">
        <v>0</v>
      </c>
      <c r="I56" s="69">
        <v>0</v>
      </c>
      <c r="J56" s="69">
        <v>0</v>
      </c>
    </row>
    <row r="57" spans="1:10">
      <c r="A57" t="s">
        <v>253</v>
      </c>
      <c r="B57" t="s">
        <v>253</v>
      </c>
      <c r="C57" t="s">
        <v>253</v>
      </c>
      <c r="D57" t="s">
        <v>253</v>
      </c>
      <c r="F57" s="66">
        <v>0</v>
      </c>
      <c r="G57" s="66">
        <v>0</v>
      </c>
      <c r="H57" s="66">
        <v>0</v>
      </c>
      <c r="I57" s="67">
        <v>0</v>
      </c>
      <c r="J57" s="67">
        <v>0</v>
      </c>
    </row>
    <row r="58" spans="1:10">
      <c r="A58" s="68" t="s">
        <v>1642</v>
      </c>
      <c r="B58" s="14"/>
      <c r="C58" s="14"/>
      <c r="F58" s="70">
        <v>0</v>
      </c>
      <c r="H58" s="70">
        <v>0</v>
      </c>
      <c r="I58" s="69">
        <v>0</v>
      </c>
      <c r="J58" s="69">
        <v>0</v>
      </c>
    </row>
    <row r="59" spans="1:10">
      <c r="A59" t="s">
        <v>253</v>
      </c>
      <c r="B59" t="s">
        <v>253</v>
      </c>
      <c r="C59" t="s">
        <v>253</v>
      </c>
      <c r="D59" t="s">
        <v>253</v>
      </c>
      <c r="F59" s="66">
        <v>0</v>
      </c>
      <c r="G59" s="66">
        <v>0</v>
      </c>
      <c r="H59" s="66">
        <v>0</v>
      </c>
      <c r="I59" s="67">
        <v>0</v>
      </c>
      <c r="J59" s="67">
        <v>0</v>
      </c>
    </row>
    <row r="60" spans="1:10">
      <c r="A60" s="75" t="s">
        <v>259</v>
      </c>
      <c r="B60" s="14"/>
      <c r="C60" s="14"/>
    </row>
    <row r="61" spans="1:10">
      <c r="A61" s="75" t="s">
        <v>392</v>
      </c>
      <c r="B61" s="14"/>
      <c r="C61" s="14"/>
    </row>
    <row r="62" spans="1:10">
      <c r="A62" s="75" t="s">
        <v>393</v>
      </c>
      <c r="B62" s="14"/>
      <c r="C62" s="14"/>
    </row>
    <row r="63" spans="1:10">
      <c r="A63" s="75" t="s">
        <v>394</v>
      </c>
      <c r="B63" s="14"/>
      <c r="C63" s="14"/>
    </row>
    <row r="64" spans="1:10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77" ht="26.25" customHeight="1">
      <c r="A6" s="103" t="s">
        <v>144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77" s="16" customFormat="1">
      <c r="A7" s="41" t="s">
        <v>95</v>
      </c>
      <c r="B7" s="42" t="s">
        <v>48</v>
      </c>
      <c r="C7" s="42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</v>
      </c>
      <c r="N7" s="42" t="s">
        <v>72</v>
      </c>
      <c r="O7" s="42" t="s">
        <v>56</v>
      </c>
      <c r="P7" s="43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7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4"/>
      <c r="R10" s="14"/>
      <c r="S10" s="14"/>
      <c r="T10" s="14"/>
      <c r="U10" s="14"/>
      <c r="BY10" s="14"/>
    </row>
    <row r="11" spans="1:77">
      <c r="A11" s="68" t="s">
        <v>204</v>
      </c>
      <c r="C11" s="14"/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77">
      <c r="A12" s="68" t="s">
        <v>3210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t="s">
        <v>253</v>
      </c>
      <c r="B13" t="s">
        <v>253</v>
      </c>
      <c r="C13" s="14"/>
      <c r="D13" t="s">
        <v>253</v>
      </c>
      <c r="G13" s="66">
        <v>0</v>
      </c>
      <c r="H13" t="s">
        <v>253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77">
      <c r="A14" s="68" t="s">
        <v>3211</v>
      </c>
      <c r="C14" s="14"/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77">
      <c r="A15" t="s">
        <v>253</v>
      </c>
      <c r="B15" t="s">
        <v>253</v>
      </c>
      <c r="C15" s="14"/>
      <c r="D15" t="s">
        <v>253</v>
      </c>
      <c r="G15" s="66">
        <v>0</v>
      </c>
      <c r="H15" t="s">
        <v>253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77">
      <c r="A16" s="68" t="s">
        <v>3212</v>
      </c>
      <c r="C16" s="14"/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3213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253</v>
      </c>
      <c r="B18" t="s">
        <v>253</v>
      </c>
      <c r="C18" s="14"/>
      <c r="D18" t="s">
        <v>253</v>
      </c>
      <c r="G18" s="66">
        <v>0</v>
      </c>
      <c r="H18" t="s">
        <v>253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3214</v>
      </c>
      <c r="C19" s="14"/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253</v>
      </c>
      <c r="B20" t="s">
        <v>253</v>
      </c>
      <c r="C20" s="14"/>
      <c r="D20" t="s">
        <v>253</v>
      </c>
      <c r="G20" s="66">
        <v>0</v>
      </c>
      <c r="H20" t="s">
        <v>253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3215</v>
      </c>
      <c r="C21" s="14"/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253</v>
      </c>
      <c r="B22" t="s">
        <v>253</v>
      </c>
      <c r="C22" s="14"/>
      <c r="D22" t="s">
        <v>253</v>
      </c>
      <c r="G22" s="66">
        <v>0</v>
      </c>
      <c r="H22" t="s">
        <v>253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3216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253</v>
      </c>
      <c r="B24" t="s">
        <v>253</v>
      </c>
      <c r="C24" s="14"/>
      <c r="D24" t="s">
        <v>253</v>
      </c>
      <c r="G24" s="66">
        <v>0</v>
      </c>
      <c r="H24" t="s">
        <v>253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257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3210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253</v>
      </c>
      <c r="B27" t="s">
        <v>253</v>
      </c>
      <c r="C27" s="14"/>
      <c r="D27" t="s">
        <v>253</v>
      </c>
      <c r="G27" s="66">
        <v>0</v>
      </c>
      <c r="H27" t="s">
        <v>253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3211</v>
      </c>
      <c r="C28" s="14"/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253</v>
      </c>
      <c r="B29" t="s">
        <v>253</v>
      </c>
      <c r="C29" s="14"/>
      <c r="D29" t="s">
        <v>253</v>
      </c>
      <c r="G29" s="66">
        <v>0</v>
      </c>
      <c r="H29" t="s">
        <v>253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3212</v>
      </c>
      <c r="C30" s="14"/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3213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253</v>
      </c>
      <c r="B32" t="s">
        <v>253</v>
      </c>
      <c r="C32" s="14"/>
      <c r="D32" t="s">
        <v>253</v>
      </c>
      <c r="G32" s="66">
        <v>0</v>
      </c>
      <c r="H32" t="s">
        <v>253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3214</v>
      </c>
      <c r="C33" s="14"/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253</v>
      </c>
      <c r="B34" t="s">
        <v>253</v>
      </c>
      <c r="C34" s="14"/>
      <c r="D34" t="s">
        <v>253</v>
      </c>
      <c r="G34" s="66">
        <v>0</v>
      </c>
      <c r="H34" t="s">
        <v>253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3215</v>
      </c>
      <c r="C35" s="14"/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253</v>
      </c>
      <c r="B36" t="s">
        <v>253</v>
      </c>
      <c r="C36" s="14"/>
      <c r="D36" t="s">
        <v>253</v>
      </c>
      <c r="G36" s="66">
        <v>0</v>
      </c>
      <c r="H36" t="s">
        <v>253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3216</v>
      </c>
      <c r="C37" s="14"/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253</v>
      </c>
      <c r="B38" t="s">
        <v>253</v>
      </c>
      <c r="C38" s="14"/>
      <c r="D38" t="s">
        <v>253</v>
      </c>
      <c r="G38" s="66">
        <v>0</v>
      </c>
      <c r="H38" t="s">
        <v>253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75" t="s">
        <v>259</v>
      </c>
      <c r="C39" s="14"/>
    </row>
    <row r="40" spans="1:16">
      <c r="A40" s="75" t="s">
        <v>392</v>
      </c>
      <c r="C40" s="14"/>
    </row>
    <row r="41" spans="1:16">
      <c r="A41" s="75" t="s">
        <v>393</v>
      </c>
      <c r="C41" s="14"/>
    </row>
    <row r="42" spans="1:16">
      <c r="A42" s="75" t="s">
        <v>394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8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2.42578125" style="14" bestFit="1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145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</row>
    <row r="6" spans="1:59" s="16" customFormat="1" ht="126">
      <c r="A6" s="41" t="s">
        <v>95</v>
      </c>
      <c r="B6" s="42" t="s">
        <v>146</v>
      </c>
      <c r="C6" s="42" t="s">
        <v>48</v>
      </c>
      <c r="D6" s="106" t="s">
        <v>49</v>
      </c>
      <c r="E6" s="106" t="s">
        <v>50</v>
      </c>
      <c r="F6" s="106" t="s">
        <v>70</v>
      </c>
      <c r="G6" s="106" t="s">
        <v>51</v>
      </c>
      <c r="H6" s="42" t="s">
        <v>71</v>
      </c>
      <c r="I6" s="42" t="s">
        <v>195</v>
      </c>
      <c r="J6" s="42" t="s">
        <v>52</v>
      </c>
      <c r="K6" s="44" t="s">
        <v>147</v>
      </c>
      <c r="L6" s="106" t="s">
        <v>54</v>
      </c>
      <c r="M6" s="42" t="s">
        <v>186</v>
      </c>
      <c r="N6" s="42" t="s">
        <v>187</v>
      </c>
      <c r="O6" s="42" t="s">
        <v>5</v>
      </c>
      <c r="P6" s="42" t="s">
        <v>56</v>
      </c>
      <c r="Q6" s="43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40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7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4">
        <v>0.41</v>
      </c>
      <c r="I9" s="15"/>
      <c r="J9" s="15"/>
      <c r="K9" s="15"/>
      <c r="L9" s="65">
        <v>2.1499999999999998E-2</v>
      </c>
      <c r="M9" s="64">
        <v>260272344.19</v>
      </c>
      <c r="N9" s="7"/>
      <c r="O9" s="64">
        <v>278146.93804565264</v>
      </c>
      <c r="P9" s="65">
        <v>1</v>
      </c>
      <c r="Q9" s="65">
        <v>1.1900000000000001E-2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8" t="s">
        <v>204</v>
      </c>
      <c r="H10" s="70">
        <v>0.41</v>
      </c>
      <c r="L10" s="69">
        <v>2.1499999999999998E-2</v>
      </c>
      <c r="M10" s="70">
        <v>260272344.19</v>
      </c>
      <c r="O10" s="70">
        <v>278146.93804565264</v>
      </c>
      <c r="P10" s="69">
        <v>1</v>
      </c>
      <c r="Q10" s="69">
        <v>1.1900000000000001E-2</v>
      </c>
    </row>
    <row r="11" spans="1:59">
      <c r="A11" s="68" t="s">
        <v>3604</v>
      </c>
      <c r="H11" s="70">
        <v>0</v>
      </c>
      <c r="L11" s="69">
        <v>0</v>
      </c>
      <c r="M11" s="70">
        <v>186981219.62</v>
      </c>
      <c r="O11" s="70">
        <v>196787.71285845971</v>
      </c>
      <c r="P11" s="69">
        <v>0.70750000000000002</v>
      </c>
      <c r="Q11" s="69">
        <v>8.3999999999999995E-3</v>
      </c>
    </row>
    <row r="12" spans="1:59">
      <c r="A12" t="s">
        <v>3605</v>
      </c>
      <c r="B12" t="s">
        <v>3606</v>
      </c>
      <c r="C12" t="s">
        <v>3607</v>
      </c>
      <c r="E12" t="s">
        <v>1680</v>
      </c>
      <c r="F12" t="s">
        <v>265</v>
      </c>
      <c r="G12" t="s">
        <v>3608</v>
      </c>
      <c r="I12" t="s">
        <v>3609</v>
      </c>
      <c r="J12" t="s">
        <v>101</v>
      </c>
      <c r="K12" s="67">
        <v>0</v>
      </c>
      <c r="L12" s="67">
        <v>0</v>
      </c>
      <c r="M12" s="66">
        <v>186481421.54000002</v>
      </c>
      <c r="N12" s="66">
        <v>105.23074913001351</v>
      </c>
      <c r="O12" s="66">
        <v>196235.79687484039</v>
      </c>
      <c r="P12" s="67">
        <f>M12/$M$9</f>
        <v>0.71648573389675141</v>
      </c>
      <c r="Q12" s="67">
        <v>8.3999999999999995E-3</v>
      </c>
    </row>
    <row r="13" spans="1:59">
      <c r="A13" t="s">
        <v>3685</v>
      </c>
      <c r="B13" t="s">
        <v>3606</v>
      </c>
      <c r="C13" t="s">
        <v>3686</v>
      </c>
      <c r="E13" t="s">
        <v>1680</v>
      </c>
      <c r="F13" t="s">
        <v>265</v>
      </c>
      <c r="G13" t="s">
        <v>3608</v>
      </c>
      <c r="I13" t="s">
        <v>3609</v>
      </c>
      <c r="J13" t="s">
        <v>101</v>
      </c>
      <c r="K13" s="67">
        <v>0</v>
      </c>
      <c r="L13" s="67">
        <v>0</v>
      </c>
      <c r="M13" s="66">
        <v>499798.08</v>
      </c>
      <c r="N13" s="66">
        <v>110.42779188334116</v>
      </c>
      <c r="O13" s="66">
        <v>551.91598361933495</v>
      </c>
      <c r="P13" s="67">
        <f>M13/$M$9</f>
        <v>1.920288848035061E-3</v>
      </c>
      <c r="Q13" s="67">
        <v>0</v>
      </c>
    </row>
    <row r="14" spans="1:59">
      <c r="A14" s="68" t="s">
        <v>3610</v>
      </c>
      <c r="H14" s="70">
        <v>0.56999999999999995</v>
      </c>
      <c r="L14" s="69">
        <v>4.1399999999999999E-2</v>
      </c>
      <c r="M14" s="70">
        <v>15219193</v>
      </c>
      <c r="O14" s="70">
        <v>15843.179913</v>
      </c>
      <c r="P14" s="69">
        <v>5.7000000000000002E-2</v>
      </c>
      <c r="Q14" s="69">
        <v>6.9999999999999999E-4</v>
      </c>
    </row>
    <row r="15" spans="1:59">
      <c r="A15" t="s">
        <v>3611</v>
      </c>
      <c r="B15" t="s">
        <v>3606</v>
      </c>
      <c r="C15" t="s">
        <v>3612</v>
      </c>
      <c r="D15" t="s">
        <v>3613</v>
      </c>
      <c r="E15" t="s">
        <v>253</v>
      </c>
      <c r="F15" t="s">
        <v>3614</v>
      </c>
      <c r="G15" t="s">
        <v>855</v>
      </c>
      <c r="H15" s="66">
        <v>0.56999999999999995</v>
      </c>
      <c r="I15" t="s">
        <v>808</v>
      </c>
      <c r="J15" t="s">
        <v>101</v>
      </c>
      <c r="K15" s="67">
        <v>7.0000000000000007E-2</v>
      </c>
      <c r="L15" s="67">
        <v>4.1399999999999999E-2</v>
      </c>
      <c r="M15" s="66">
        <v>15219193</v>
      </c>
      <c r="N15" s="66">
        <v>104.1</v>
      </c>
      <c r="O15" s="66">
        <v>15843.179913</v>
      </c>
      <c r="P15" s="67">
        <v>5.7000000000000002E-2</v>
      </c>
      <c r="Q15" s="67">
        <v>6.9999999999999999E-4</v>
      </c>
    </row>
    <row r="16" spans="1:59">
      <c r="A16" s="68" t="s">
        <v>3615</v>
      </c>
      <c r="H16" s="70">
        <v>0</v>
      </c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253</v>
      </c>
      <c r="C17" t="s">
        <v>253</v>
      </c>
      <c r="E17" t="s">
        <v>253</v>
      </c>
      <c r="H17" s="66">
        <v>0</v>
      </c>
      <c r="I17" t="s">
        <v>253</v>
      </c>
      <c r="J17" t="s">
        <v>253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3616</v>
      </c>
      <c r="H18" s="70">
        <v>1.25</v>
      </c>
      <c r="L18" s="69">
        <v>9.8599999999999993E-2</v>
      </c>
      <c r="M18" s="70">
        <v>38071931.57</v>
      </c>
      <c r="O18" s="70">
        <v>44438.045274192897</v>
      </c>
      <c r="P18" s="69">
        <v>0.1598</v>
      </c>
      <c r="Q18" s="69">
        <v>1.9E-3</v>
      </c>
    </row>
    <row r="19" spans="1:17">
      <c r="A19" t="s">
        <v>3617</v>
      </c>
      <c r="B19" t="s">
        <v>3606</v>
      </c>
      <c r="C19" t="s">
        <v>3618</v>
      </c>
      <c r="D19" t="s">
        <v>3381</v>
      </c>
      <c r="E19" t="s">
        <v>3619</v>
      </c>
      <c r="F19" t="s">
        <v>3620</v>
      </c>
      <c r="G19" t="s">
        <v>3608</v>
      </c>
      <c r="I19" t="s">
        <v>1477</v>
      </c>
      <c r="J19" t="s">
        <v>101</v>
      </c>
      <c r="K19" s="67">
        <v>0</v>
      </c>
      <c r="L19" s="67">
        <v>0</v>
      </c>
      <c r="M19" s="66">
        <v>2550000</v>
      </c>
      <c r="N19" s="66">
        <v>426.27451000000002</v>
      </c>
      <c r="O19" s="66">
        <v>10870.000005</v>
      </c>
      <c r="P19" s="67">
        <v>3.9100000000000003E-2</v>
      </c>
      <c r="Q19" s="67">
        <v>5.0000000000000001E-4</v>
      </c>
    </row>
    <row r="20" spans="1:17">
      <c r="A20" t="s">
        <v>3621</v>
      </c>
      <c r="B20" t="s">
        <v>3606</v>
      </c>
      <c r="C20" t="s">
        <v>3622</v>
      </c>
      <c r="D20" t="s">
        <v>3381</v>
      </c>
      <c r="E20" t="s">
        <v>3619</v>
      </c>
      <c r="F20" t="s">
        <v>3623</v>
      </c>
      <c r="G20" t="s">
        <v>3608</v>
      </c>
      <c r="H20" s="66">
        <v>1.4</v>
      </c>
      <c r="I20" t="s">
        <v>1477</v>
      </c>
      <c r="J20" t="s">
        <v>101</v>
      </c>
      <c r="K20" s="67">
        <v>7.0000000000000007E-2</v>
      </c>
      <c r="L20" s="67">
        <v>0.1835</v>
      </c>
      <c r="M20" s="66">
        <v>16583215.109999999</v>
      </c>
      <c r="N20" s="66">
        <v>88.488451000000055</v>
      </c>
      <c r="O20" s="66">
        <v>14674.2301768369</v>
      </c>
      <c r="P20" s="67">
        <v>5.28E-2</v>
      </c>
      <c r="Q20" s="67">
        <v>5.9999999999999995E-4</v>
      </c>
    </row>
    <row r="21" spans="1:17">
      <c r="A21" t="s">
        <v>3624</v>
      </c>
      <c r="B21" t="s">
        <v>3606</v>
      </c>
      <c r="C21" t="s">
        <v>3625</v>
      </c>
      <c r="D21" t="s">
        <v>3381</v>
      </c>
      <c r="E21" t="s">
        <v>253</v>
      </c>
      <c r="F21" t="s">
        <v>3626</v>
      </c>
      <c r="G21" t="s">
        <v>855</v>
      </c>
      <c r="H21" s="66">
        <v>1.4</v>
      </c>
      <c r="I21" t="s">
        <v>1477</v>
      </c>
      <c r="J21" t="s">
        <v>101</v>
      </c>
      <c r="K21" s="67">
        <v>0.08</v>
      </c>
      <c r="L21" s="67">
        <v>9.7799999999999998E-2</v>
      </c>
      <c r="M21" s="66">
        <v>15000000</v>
      </c>
      <c r="N21" s="66">
        <v>100</v>
      </c>
      <c r="O21" s="66">
        <v>15000</v>
      </c>
      <c r="P21" s="67">
        <v>5.3900000000000003E-2</v>
      </c>
      <c r="Q21" s="67">
        <v>5.9999999999999995E-4</v>
      </c>
    </row>
    <row r="22" spans="1:17">
      <c r="A22" t="s">
        <v>3627</v>
      </c>
      <c r="B22" t="s">
        <v>3606</v>
      </c>
      <c r="C22" t="s">
        <v>3628</v>
      </c>
      <c r="D22" t="s">
        <v>3377</v>
      </c>
      <c r="E22" t="s">
        <v>253</v>
      </c>
      <c r="F22" t="s">
        <v>3629</v>
      </c>
      <c r="G22" t="s">
        <v>855</v>
      </c>
      <c r="H22" s="66">
        <v>3.59</v>
      </c>
      <c r="I22" t="s">
        <v>450</v>
      </c>
      <c r="J22" t="s">
        <v>101</v>
      </c>
      <c r="K22" s="67">
        <v>5.2999999999999999E-2</v>
      </c>
      <c r="L22" s="67">
        <v>5.74E-2</v>
      </c>
      <c r="M22" s="66">
        <v>3938716.46</v>
      </c>
      <c r="N22" s="66">
        <v>98.86</v>
      </c>
      <c r="O22" s="66">
        <v>3893.8150923560002</v>
      </c>
      <c r="P22" s="67">
        <v>1.4E-2</v>
      </c>
      <c r="Q22" s="67">
        <v>2.0000000000000001E-4</v>
      </c>
    </row>
    <row r="23" spans="1:17">
      <c r="A23" s="68" t="s">
        <v>3630</v>
      </c>
      <c r="H23" s="70">
        <v>0</v>
      </c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253</v>
      </c>
      <c r="C24" t="s">
        <v>253</v>
      </c>
      <c r="E24" t="s">
        <v>253</v>
      </c>
      <c r="H24" s="66">
        <v>0</v>
      </c>
      <c r="I24" t="s">
        <v>253</v>
      </c>
      <c r="J24" t="s">
        <v>253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3631</v>
      </c>
      <c r="H25" s="70">
        <v>0</v>
      </c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s="68" t="s">
        <v>3632</v>
      </c>
      <c r="H26" s="70">
        <v>0</v>
      </c>
      <c r="L26" s="69">
        <v>0</v>
      </c>
      <c r="M26" s="70">
        <v>0</v>
      </c>
      <c r="O26" s="70">
        <v>0</v>
      </c>
      <c r="P26" s="69">
        <v>0</v>
      </c>
      <c r="Q26" s="69">
        <v>0</v>
      </c>
    </row>
    <row r="27" spans="1:17">
      <c r="A27" t="s">
        <v>253</v>
      </c>
      <c r="C27" t="s">
        <v>253</v>
      </c>
      <c r="E27" t="s">
        <v>253</v>
      </c>
      <c r="H27" s="66">
        <v>0</v>
      </c>
      <c r="I27" t="s">
        <v>253</v>
      </c>
      <c r="J27" t="s">
        <v>253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</row>
    <row r="28" spans="1:17">
      <c r="A28" s="68" t="s">
        <v>3633</v>
      </c>
      <c r="H28" s="70">
        <v>0</v>
      </c>
      <c r="L28" s="69">
        <v>0</v>
      </c>
      <c r="M28" s="70">
        <v>0</v>
      </c>
      <c r="O28" s="70">
        <v>0</v>
      </c>
      <c r="P28" s="69">
        <v>0</v>
      </c>
      <c r="Q28" s="69">
        <v>0</v>
      </c>
    </row>
    <row r="29" spans="1:17">
      <c r="A29" t="s">
        <v>253</v>
      </c>
      <c r="C29" t="s">
        <v>253</v>
      </c>
      <c r="E29" t="s">
        <v>253</v>
      </c>
      <c r="H29" s="66">
        <v>0</v>
      </c>
      <c r="I29" t="s">
        <v>253</v>
      </c>
      <c r="J29" t="s">
        <v>253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</row>
    <row r="30" spans="1:17">
      <c r="A30" s="68" t="s">
        <v>3634</v>
      </c>
      <c r="H30" s="70">
        <v>0</v>
      </c>
      <c r="L30" s="69">
        <v>0</v>
      </c>
      <c r="M30" s="70">
        <v>0</v>
      </c>
      <c r="O30" s="70">
        <v>0</v>
      </c>
      <c r="P30" s="69">
        <v>0</v>
      </c>
      <c r="Q30" s="69">
        <v>0</v>
      </c>
    </row>
    <row r="31" spans="1:17">
      <c r="A31" t="s">
        <v>253</v>
      </c>
      <c r="C31" t="s">
        <v>253</v>
      </c>
      <c r="E31" t="s">
        <v>253</v>
      </c>
      <c r="H31" s="66">
        <v>0</v>
      </c>
      <c r="I31" t="s">
        <v>253</v>
      </c>
      <c r="J31" t="s">
        <v>253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</row>
    <row r="32" spans="1:17">
      <c r="A32" s="68" t="s">
        <v>3635</v>
      </c>
      <c r="H32" s="70">
        <v>2.3199999999999998</v>
      </c>
      <c r="L32" s="69">
        <v>4.5199999999999997E-2</v>
      </c>
      <c r="M32" s="70">
        <v>20000000</v>
      </c>
      <c r="O32" s="70">
        <v>21078</v>
      </c>
      <c r="P32" s="69">
        <v>7.5800000000000006E-2</v>
      </c>
      <c r="Q32" s="69">
        <v>8.9999999999999998E-4</v>
      </c>
    </row>
    <row r="33" spans="1:17">
      <c r="A33" t="s">
        <v>3636</v>
      </c>
      <c r="B33" t="s">
        <v>3606</v>
      </c>
      <c r="C33" t="s">
        <v>3637</v>
      </c>
      <c r="D33" t="s">
        <v>3324</v>
      </c>
      <c r="E33" t="s">
        <v>741</v>
      </c>
      <c r="F33" t="s">
        <v>3638</v>
      </c>
      <c r="G33" t="s">
        <v>149</v>
      </c>
      <c r="H33" s="66">
        <v>2.3199999999999998</v>
      </c>
      <c r="I33" t="s">
        <v>762</v>
      </c>
      <c r="J33" t="s">
        <v>101</v>
      </c>
      <c r="K33" s="67">
        <v>5.1799999999999999E-2</v>
      </c>
      <c r="L33" s="67">
        <v>4.5199999999999997E-2</v>
      </c>
      <c r="M33" s="66">
        <v>20000000</v>
      </c>
      <c r="N33" s="66">
        <v>105.39</v>
      </c>
      <c r="O33" s="66">
        <v>21078</v>
      </c>
      <c r="P33" s="67">
        <v>7.5800000000000006E-2</v>
      </c>
      <c r="Q33" s="67">
        <v>8.9999999999999998E-4</v>
      </c>
    </row>
    <row r="34" spans="1:17">
      <c r="A34" s="68" t="s">
        <v>257</v>
      </c>
      <c r="H34" s="70">
        <v>0</v>
      </c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s="68" t="s">
        <v>3639</v>
      </c>
      <c r="H35" s="70">
        <v>0</v>
      </c>
      <c r="L35" s="69">
        <v>0</v>
      </c>
      <c r="M35" s="70">
        <v>0</v>
      </c>
      <c r="O35" s="70">
        <v>0</v>
      </c>
      <c r="P35" s="69">
        <v>0</v>
      </c>
      <c r="Q35" s="69">
        <v>0</v>
      </c>
    </row>
    <row r="36" spans="1:17">
      <c r="A36" t="s">
        <v>253</v>
      </c>
      <c r="C36" t="s">
        <v>253</v>
      </c>
      <c r="E36" t="s">
        <v>253</v>
      </c>
      <c r="H36" s="66">
        <v>0</v>
      </c>
      <c r="I36" t="s">
        <v>253</v>
      </c>
      <c r="J36" t="s">
        <v>253</v>
      </c>
      <c r="K36" s="67">
        <v>0</v>
      </c>
      <c r="L36" s="67">
        <v>0</v>
      </c>
      <c r="M36" s="66">
        <v>0</v>
      </c>
      <c r="N36" s="66">
        <v>0</v>
      </c>
      <c r="O36" s="66">
        <v>0</v>
      </c>
      <c r="P36" s="67">
        <v>0</v>
      </c>
      <c r="Q36" s="67">
        <v>0</v>
      </c>
    </row>
    <row r="37" spans="1:17">
      <c r="A37" s="68" t="s">
        <v>3615</v>
      </c>
      <c r="H37" s="70">
        <v>0</v>
      </c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253</v>
      </c>
      <c r="C38" t="s">
        <v>253</v>
      </c>
      <c r="E38" t="s">
        <v>253</v>
      </c>
      <c r="H38" s="66">
        <v>0</v>
      </c>
      <c r="I38" t="s">
        <v>253</v>
      </c>
      <c r="J38" t="s">
        <v>253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68" t="s">
        <v>3616</v>
      </c>
      <c r="H39" s="70">
        <v>0</v>
      </c>
      <c r="L39" s="69">
        <v>0</v>
      </c>
      <c r="M39" s="70">
        <v>0</v>
      </c>
      <c r="O39" s="70">
        <v>0</v>
      </c>
      <c r="P39" s="69">
        <v>0</v>
      </c>
      <c r="Q39" s="69">
        <v>0</v>
      </c>
    </row>
    <row r="40" spans="1:17">
      <c r="A40" t="s">
        <v>253</v>
      </c>
      <c r="C40" t="s">
        <v>253</v>
      </c>
      <c r="E40" t="s">
        <v>253</v>
      </c>
      <c r="H40" s="66">
        <v>0</v>
      </c>
      <c r="I40" t="s">
        <v>253</v>
      </c>
      <c r="J40" t="s">
        <v>253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</row>
    <row r="41" spans="1:17">
      <c r="A41" s="68" t="s">
        <v>3635</v>
      </c>
      <c r="H41" s="70">
        <v>0</v>
      </c>
      <c r="L41" s="69">
        <v>0</v>
      </c>
      <c r="M41" s="70">
        <v>0</v>
      </c>
      <c r="O41" s="70">
        <v>0</v>
      </c>
      <c r="P41" s="69">
        <v>0</v>
      </c>
      <c r="Q41" s="69">
        <v>0</v>
      </c>
    </row>
    <row r="42" spans="1:17">
      <c r="A42" t="s">
        <v>253</v>
      </c>
      <c r="C42" t="s">
        <v>253</v>
      </c>
      <c r="E42" t="s">
        <v>253</v>
      </c>
      <c r="H42" s="66">
        <v>0</v>
      </c>
      <c r="I42" t="s">
        <v>253</v>
      </c>
      <c r="J42" t="s">
        <v>253</v>
      </c>
      <c r="K42" s="67">
        <v>0</v>
      </c>
      <c r="L42" s="67">
        <v>0</v>
      </c>
      <c r="M42" s="66">
        <v>0</v>
      </c>
      <c r="N42" s="66">
        <v>0</v>
      </c>
      <c r="O42" s="66">
        <v>0</v>
      </c>
      <c r="P42" s="67">
        <v>0</v>
      </c>
      <c r="Q42" s="67">
        <v>0</v>
      </c>
    </row>
    <row r="43" spans="1:17">
      <c r="A43" s="75" t="s">
        <v>259</v>
      </c>
    </row>
    <row r="44" spans="1:17">
      <c r="A44" s="75" t="s">
        <v>392</v>
      </c>
    </row>
    <row r="45" spans="1:17">
      <c r="A45" s="75" t="s">
        <v>393</v>
      </c>
    </row>
    <row r="46" spans="1:17">
      <c r="A46" s="75" t="s">
        <v>394</v>
      </c>
    </row>
    <row r="47" spans="1:17" hidden="1"/>
    <row r="48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8" t="s">
        <v>152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63" s="16" customFormat="1">
      <c r="A6" s="41" t="s">
        <v>95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71</v>
      </c>
      <c r="G6" s="42" t="s">
        <v>52</v>
      </c>
      <c r="H6" s="42" t="s">
        <v>153</v>
      </c>
      <c r="I6" s="42" t="s">
        <v>54</v>
      </c>
      <c r="J6" s="42" t="s">
        <v>186</v>
      </c>
      <c r="K6" s="42" t="s">
        <v>187</v>
      </c>
      <c r="L6" s="42" t="s">
        <v>5</v>
      </c>
      <c r="M6" s="42" t="s">
        <v>56</v>
      </c>
      <c r="N6" s="43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7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4">
        <v>0</v>
      </c>
      <c r="K9" s="7"/>
      <c r="L9" s="64">
        <v>0</v>
      </c>
      <c r="M9" s="65">
        <v>0</v>
      </c>
      <c r="N9" s="65">
        <v>0</v>
      </c>
      <c r="O9" s="14"/>
      <c r="P9" s="14"/>
      <c r="Q9" s="14"/>
      <c r="R9" s="14"/>
      <c r="S9" s="14"/>
      <c r="T9" s="14"/>
      <c r="BK9" s="14"/>
    </row>
    <row r="10" spans="1:63">
      <c r="A10" s="68" t="s">
        <v>204</v>
      </c>
      <c r="F10" s="70">
        <v>0</v>
      </c>
      <c r="I10" s="69">
        <v>0</v>
      </c>
      <c r="J10" s="70">
        <v>0</v>
      </c>
      <c r="L10" s="70">
        <v>0</v>
      </c>
      <c r="M10" s="69">
        <v>0</v>
      </c>
      <c r="N10" s="69">
        <v>0</v>
      </c>
    </row>
    <row r="11" spans="1:63">
      <c r="A11" s="68" t="s">
        <v>3261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t="s">
        <v>253</v>
      </c>
      <c r="B12" t="s">
        <v>253</v>
      </c>
      <c r="D12" t="s">
        <v>253</v>
      </c>
      <c r="F12" s="66">
        <v>0</v>
      </c>
      <c r="G12" t="s">
        <v>253</v>
      </c>
      <c r="H12" s="67">
        <v>0</v>
      </c>
      <c r="I12" s="67">
        <v>0</v>
      </c>
      <c r="J12" s="66">
        <v>0</v>
      </c>
      <c r="K12" s="66">
        <v>0</v>
      </c>
      <c r="L12" s="66">
        <v>0</v>
      </c>
      <c r="M12" s="67">
        <v>0</v>
      </c>
      <c r="N12" s="67">
        <v>0</v>
      </c>
    </row>
    <row r="13" spans="1:63">
      <c r="A13" s="68" t="s">
        <v>3262</v>
      </c>
      <c r="F13" s="70">
        <v>0</v>
      </c>
      <c r="I13" s="69">
        <v>0</v>
      </c>
      <c r="J13" s="70">
        <v>0</v>
      </c>
      <c r="L13" s="70">
        <v>0</v>
      </c>
      <c r="M13" s="69">
        <v>0</v>
      </c>
      <c r="N13" s="69">
        <v>0</v>
      </c>
    </row>
    <row r="14" spans="1:63">
      <c r="A14" t="s">
        <v>253</v>
      </c>
      <c r="B14" t="s">
        <v>253</v>
      </c>
      <c r="D14" t="s">
        <v>253</v>
      </c>
      <c r="F14" s="66">
        <v>0</v>
      </c>
      <c r="G14" t="s">
        <v>253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</row>
    <row r="15" spans="1:63">
      <c r="A15" s="68" t="s">
        <v>3640</v>
      </c>
      <c r="F15" s="70">
        <v>0</v>
      </c>
      <c r="I15" s="69">
        <v>0</v>
      </c>
      <c r="J15" s="70">
        <v>0</v>
      </c>
      <c r="L15" s="70">
        <v>0</v>
      </c>
      <c r="M15" s="69">
        <v>0</v>
      </c>
      <c r="N15" s="69">
        <v>0</v>
      </c>
    </row>
    <row r="16" spans="1:63">
      <c r="A16" t="s">
        <v>253</v>
      </c>
      <c r="B16" t="s">
        <v>253</v>
      </c>
      <c r="D16" t="s">
        <v>253</v>
      </c>
      <c r="F16" s="66">
        <v>0</v>
      </c>
      <c r="G16" t="s">
        <v>253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</row>
    <row r="17" spans="1:14">
      <c r="A17" s="68" t="s">
        <v>3641</v>
      </c>
      <c r="F17" s="70">
        <v>0</v>
      </c>
      <c r="I17" s="69">
        <v>0</v>
      </c>
      <c r="J17" s="70">
        <v>0</v>
      </c>
      <c r="L17" s="70">
        <v>0</v>
      </c>
      <c r="M17" s="69">
        <v>0</v>
      </c>
      <c r="N17" s="69">
        <v>0</v>
      </c>
    </row>
    <row r="18" spans="1:14">
      <c r="A18" t="s">
        <v>253</v>
      </c>
      <c r="B18" t="s">
        <v>253</v>
      </c>
      <c r="D18" t="s">
        <v>253</v>
      </c>
      <c r="F18" s="66">
        <v>0</v>
      </c>
      <c r="G18" t="s">
        <v>253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</row>
    <row r="19" spans="1:14">
      <c r="A19" s="68" t="s">
        <v>1642</v>
      </c>
      <c r="F19" s="70">
        <v>0</v>
      </c>
      <c r="I19" s="69">
        <v>0</v>
      </c>
      <c r="J19" s="70">
        <v>0</v>
      </c>
      <c r="L19" s="70">
        <v>0</v>
      </c>
      <c r="M19" s="69">
        <v>0</v>
      </c>
      <c r="N19" s="69">
        <v>0</v>
      </c>
    </row>
    <row r="20" spans="1:14">
      <c r="A20" t="s">
        <v>253</v>
      </c>
      <c r="B20" t="s">
        <v>253</v>
      </c>
      <c r="D20" t="s">
        <v>253</v>
      </c>
      <c r="F20" s="66">
        <v>0</v>
      </c>
      <c r="G20" t="s">
        <v>253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</row>
    <row r="21" spans="1:14">
      <c r="A21" s="68" t="s">
        <v>257</v>
      </c>
      <c r="F21" s="70">
        <v>0</v>
      </c>
      <c r="I21" s="69">
        <v>0</v>
      </c>
      <c r="J21" s="70">
        <v>0</v>
      </c>
      <c r="L21" s="70">
        <v>0</v>
      </c>
      <c r="M21" s="69">
        <v>0</v>
      </c>
      <c r="N21" s="69">
        <v>0</v>
      </c>
    </row>
    <row r="22" spans="1:14">
      <c r="A22" t="s">
        <v>253</v>
      </c>
      <c r="B22" t="s">
        <v>253</v>
      </c>
      <c r="D22" t="s">
        <v>253</v>
      </c>
      <c r="F22" s="66">
        <v>0</v>
      </c>
      <c r="G22" t="s">
        <v>253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</row>
    <row r="23" spans="1:14">
      <c r="A23" s="75" t="s">
        <v>259</v>
      </c>
    </row>
    <row r="24" spans="1:14">
      <c r="A24" s="75" t="s">
        <v>392</v>
      </c>
    </row>
    <row r="25" spans="1:14">
      <c r="A25" s="75" t="s">
        <v>393</v>
      </c>
    </row>
    <row r="26" spans="1:14">
      <c r="A26" s="75" t="s">
        <v>394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8" t="s">
        <v>155</v>
      </c>
      <c r="B5" s="109"/>
      <c r="C5" s="109"/>
      <c r="D5" s="109"/>
      <c r="E5" s="109"/>
      <c r="F5" s="109"/>
      <c r="G5" s="109"/>
      <c r="H5" s="109"/>
      <c r="I5" s="110"/>
    </row>
    <row r="6" spans="1:54" s="16" customFormat="1">
      <c r="A6" s="41" t="s">
        <v>95</v>
      </c>
      <c r="B6" s="44" t="s">
        <v>156</v>
      </c>
      <c r="C6" s="44" t="s">
        <v>157</v>
      </c>
      <c r="D6" s="44" t="s">
        <v>158</v>
      </c>
      <c r="E6" s="44" t="s">
        <v>52</v>
      </c>
      <c r="F6" s="44" t="s">
        <v>159</v>
      </c>
      <c r="G6" s="44" t="s">
        <v>56</v>
      </c>
      <c r="H6" s="45" t="s">
        <v>57</v>
      </c>
      <c r="I6" s="63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7" t="s">
        <v>7</v>
      </c>
      <c r="I7" s="37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5">
        <v>0</v>
      </c>
      <c r="E9" s="7"/>
      <c r="F9" s="64">
        <f>F10</f>
        <v>161310.000898133</v>
      </c>
      <c r="G9" s="65">
        <v>1</v>
      </c>
      <c r="H9" s="65">
        <v>7.7999999999999996E-3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8" t="s">
        <v>204</v>
      </c>
      <c r="D10" s="69">
        <v>0</v>
      </c>
      <c r="E10" s="16"/>
      <c r="F10" s="70">
        <f>F11</f>
        <v>161310.000898133</v>
      </c>
      <c r="G10" s="69">
        <v>1</v>
      </c>
      <c r="H10" s="69">
        <v>7.7999999999999996E-3</v>
      </c>
    </row>
    <row r="11" spans="1:54">
      <c r="A11" s="68" t="s">
        <v>3642</v>
      </c>
      <c r="D11" s="69">
        <v>0</v>
      </c>
      <c r="E11" s="16"/>
      <c r="F11" s="70">
        <f>SUM(F12:F14)</f>
        <v>161310.000898133</v>
      </c>
      <c r="G11" s="69">
        <v>1</v>
      </c>
      <c r="H11" s="69">
        <v>7.7999999999999996E-3</v>
      </c>
    </row>
    <row r="12" spans="1:54">
      <c r="A12" t="s">
        <v>3643</v>
      </c>
      <c r="B12" t="s">
        <v>433</v>
      </c>
      <c r="C12" t="s">
        <v>3644</v>
      </c>
      <c r="D12" s="67">
        <v>0</v>
      </c>
      <c r="E12" t="s">
        <v>101</v>
      </c>
      <c r="F12" s="66">
        <v>-1250</v>
      </c>
      <c r="G12" s="67">
        <v>-6.7999999999999996E-3</v>
      </c>
      <c r="H12" s="67">
        <v>-1E-4</v>
      </c>
      <c r="I12" t="s">
        <v>3645</v>
      </c>
    </row>
    <row r="13" spans="1:54">
      <c r="A13" t="s">
        <v>3646</v>
      </c>
      <c r="B13" t="s">
        <v>433</v>
      </c>
      <c r="C13" t="s">
        <v>3644</v>
      </c>
      <c r="D13" s="67">
        <v>0</v>
      </c>
      <c r="E13" t="s">
        <v>101</v>
      </c>
      <c r="F13" s="66">
        <v>98720.000304855406</v>
      </c>
      <c r="G13" s="67">
        <v>0.53949999999999998</v>
      </c>
      <c r="H13" s="67">
        <v>4.1999999999999997E-3</v>
      </c>
      <c r="I13" t="s">
        <v>3645</v>
      </c>
    </row>
    <row r="14" spans="1:54">
      <c r="A14" t="s">
        <v>3647</v>
      </c>
      <c r="B14" t="s">
        <v>433</v>
      </c>
      <c r="C14" t="s">
        <v>3644</v>
      </c>
      <c r="D14" s="67">
        <v>0</v>
      </c>
      <c r="E14" t="s">
        <v>101</v>
      </c>
      <c r="F14" s="66">
        <v>63840.000593277597</v>
      </c>
      <c r="G14" s="67">
        <v>0.34889999999999999</v>
      </c>
      <c r="H14" s="67">
        <v>2.7000000000000001E-3</v>
      </c>
      <c r="I14" t="s">
        <v>3645</v>
      </c>
    </row>
    <row r="15" spans="1:54">
      <c r="A15" s="68" t="s">
        <v>3648</v>
      </c>
      <c r="D15" s="69">
        <v>0</v>
      </c>
      <c r="E15" s="16"/>
      <c r="F15" s="70">
        <v>0</v>
      </c>
      <c r="G15" s="69">
        <v>0</v>
      </c>
      <c r="H15" s="69">
        <v>0</v>
      </c>
    </row>
    <row r="16" spans="1:54">
      <c r="A16" t="s">
        <v>253</v>
      </c>
      <c r="D16" s="67">
        <v>0</v>
      </c>
      <c r="E16" t="s">
        <v>253</v>
      </c>
      <c r="F16" s="66">
        <v>0</v>
      </c>
      <c r="G16" s="67">
        <v>0</v>
      </c>
      <c r="H16" s="67">
        <v>0</v>
      </c>
    </row>
    <row r="17" spans="1:8">
      <c r="A17" s="68" t="s">
        <v>257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s="68" t="s">
        <v>3642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t="s">
        <v>253</v>
      </c>
      <c r="D19" s="67">
        <v>0</v>
      </c>
      <c r="E19" t="s">
        <v>253</v>
      </c>
      <c r="F19" s="66">
        <v>0</v>
      </c>
      <c r="G19" s="67">
        <v>0</v>
      </c>
      <c r="H19" s="67">
        <v>0</v>
      </c>
    </row>
    <row r="20" spans="1:8">
      <c r="A20" s="68" t="s">
        <v>3648</v>
      </c>
      <c r="D20" s="69">
        <v>0</v>
      </c>
      <c r="E20" s="16"/>
      <c r="F20" s="70">
        <v>0</v>
      </c>
      <c r="G20" s="69">
        <v>0</v>
      </c>
      <c r="H20" s="69">
        <v>0</v>
      </c>
    </row>
    <row r="21" spans="1:8">
      <c r="A21" t="s">
        <v>253</v>
      </c>
      <c r="D21" s="67">
        <v>0</v>
      </c>
      <c r="E21" t="s">
        <v>253</v>
      </c>
      <c r="F21" s="66">
        <v>0</v>
      </c>
      <c r="G21" s="67">
        <v>0</v>
      </c>
      <c r="H21" s="67">
        <v>0</v>
      </c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  <row r="845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8" t="s">
        <v>161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>
      <c r="A6" s="41" t="s">
        <v>95</v>
      </c>
      <c r="B6" s="41" t="s">
        <v>49</v>
      </c>
      <c r="C6" s="41" t="s">
        <v>50</v>
      </c>
      <c r="D6" s="41" t="s">
        <v>162</v>
      </c>
      <c r="E6" s="41" t="s">
        <v>163</v>
      </c>
      <c r="F6" s="41" t="s">
        <v>52</v>
      </c>
      <c r="G6" s="41" t="s">
        <v>164</v>
      </c>
      <c r="H6" s="41" t="s">
        <v>5</v>
      </c>
      <c r="I6" s="41" t="s">
        <v>56</v>
      </c>
      <c r="J6" s="41" t="s">
        <v>57</v>
      </c>
    </row>
    <row r="7" spans="1:59" s="16" customFormat="1" ht="21.75" customHeight="1">
      <c r="A7" s="17"/>
      <c r="B7" s="40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7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4">
        <v>0</v>
      </c>
      <c r="I9" s="65">
        <v>0</v>
      </c>
      <c r="J9" s="65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8" t="s">
        <v>204</v>
      </c>
      <c r="C10" s="16"/>
      <c r="D10" s="16"/>
      <c r="E10" s="16"/>
      <c r="F10" s="16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253</v>
      </c>
      <c r="C11" t="s">
        <v>253</v>
      </c>
      <c r="D11" s="16"/>
      <c r="E11" s="67">
        <v>0</v>
      </c>
      <c r="F11" t="s">
        <v>253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257</v>
      </c>
      <c r="C12" s="16"/>
      <c r="D12" s="16"/>
      <c r="E12" s="16"/>
      <c r="F12" s="16"/>
      <c r="G12" s="69">
        <v>0</v>
      </c>
      <c r="H12" s="70">
        <v>0</v>
      </c>
      <c r="I12" s="69">
        <v>0</v>
      </c>
      <c r="J12" s="69">
        <v>0</v>
      </c>
    </row>
    <row r="13" spans="1:59">
      <c r="A13" t="s">
        <v>253</v>
      </c>
      <c r="C13" t="s">
        <v>253</v>
      </c>
      <c r="D13" s="16"/>
      <c r="E13" s="67">
        <v>0</v>
      </c>
      <c r="F13" t="s">
        <v>253</v>
      </c>
      <c r="G13" s="67">
        <v>0</v>
      </c>
      <c r="H13" s="66">
        <v>0</v>
      </c>
      <c r="I13" s="67">
        <v>0</v>
      </c>
      <c r="J13" s="67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6"/>
      <c r="F599" s="46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8" t="s">
        <v>166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>
      <c r="A6" s="41" t="s">
        <v>95</v>
      </c>
      <c r="B6" s="44" t="s">
        <v>48</v>
      </c>
      <c r="C6" s="44" t="s">
        <v>50</v>
      </c>
      <c r="D6" s="44" t="s">
        <v>162</v>
      </c>
      <c r="E6" s="44" t="s">
        <v>163</v>
      </c>
      <c r="F6" s="44" t="s">
        <v>52</v>
      </c>
      <c r="G6" s="44" t="s">
        <v>164</v>
      </c>
      <c r="H6" s="44" t="s">
        <v>5</v>
      </c>
      <c r="I6" s="44" t="s">
        <v>56</v>
      </c>
      <c r="J6" s="45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7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5">
        <v>0</v>
      </c>
      <c r="H9" s="64">
        <v>225402.06551384399</v>
      </c>
      <c r="I9" s="65">
        <v>1</v>
      </c>
      <c r="J9" s="65">
        <v>9.5999999999999992E-3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8" t="s">
        <v>204</v>
      </c>
      <c r="B10" s="13"/>
      <c r="C10" s="13"/>
      <c r="D10" s="13"/>
      <c r="E10" s="13"/>
      <c r="F10" s="13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253</v>
      </c>
      <c r="B11" t="s">
        <v>253</v>
      </c>
      <c r="C11" t="s">
        <v>253</v>
      </c>
      <c r="D11" s="16"/>
      <c r="E11" s="67">
        <v>0</v>
      </c>
      <c r="F11" t="s">
        <v>253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257</v>
      </c>
      <c r="C12" s="16"/>
      <c r="D12" s="16"/>
      <c r="E12" s="16"/>
      <c r="F12" s="16"/>
      <c r="G12" s="69">
        <v>0</v>
      </c>
      <c r="H12" s="70">
        <v>225402.06551384399</v>
      </c>
      <c r="I12" s="69">
        <v>1</v>
      </c>
      <c r="J12" s="69">
        <v>9.5999999999999992E-3</v>
      </c>
    </row>
    <row r="13" spans="1:59">
      <c r="A13" t="s">
        <v>3649</v>
      </c>
      <c r="B13" t="s">
        <v>3650</v>
      </c>
      <c r="C13" t="s">
        <v>253</v>
      </c>
      <c r="D13" t="s">
        <v>855</v>
      </c>
      <c r="E13" s="67">
        <v>0</v>
      </c>
      <c r="F13" t="s">
        <v>105</v>
      </c>
      <c r="G13" s="67">
        <v>0</v>
      </c>
      <c r="H13" s="80">
        <v>-387.48</v>
      </c>
      <c r="I13" s="67">
        <v>-1.6999999999999999E-3</v>
      </c>
      <c r="J13" s="67">
        <v>0</v>
      </c>
    </row>
    <row r="14" spans="1:59">
      <c r="A14" t="s">
        <v>3651</v>
      </c>
      <c r="B14" t="s">
        <v>3652</v>
      </c>
      <c r="C14" t="s">
        <v>253</v>
      </c>
      <c r="D14" t="s">
        <v>855</v>
      </c>
      <c r="E14" s="67">
        <v>0</v>
      </c>
      <c r="F14" t="s">
        <v>199</v>
      </c>
      <c r="G14" s="67">
        <v>0</v>
      </c>
      <c r="H14" s="80">
        <v>419.02663668000002</v>
      </c>
      <c r="I14" s="67">
        <v>1.9E-3</v>
      </c>
      <c r="J14" s="67">
        <v>0</v>
      </c>
    </row>
    <row r="15" spans="1:59">
      <c r="A15" t="s">
        <v>3653</v>
      </c>
      <c r="B15" t="s">
        <v>3654</v>
      </c>
      <c r="C15" t="s">
        <v>253</v>
      </c>
      <c r="D15" t="s">
        <v>855</v>
      </c>
      <c r="E15" s="67">
        <v>0</v>
      </c>
      <c r="F15" t="s">
        <v>112</v>
      </c>
      <c r="G15" s="67">
        <v>0</v>
      </c>
      <c r="H15" s="80">
        <v>6661.2856409550004</v>
      </c>
      <c r="I15" s="67">
        <v>2.9600000000000001E-2</v>
      </c>
      <c r="J15" s="67">
        <v>2.9999999999999997E-4</v>
      </c>
    </row>
    <row r="16" spans="1:59">
      <c r="A16" t="s">
        <v>3655</v>
      </c>
      <c r="B16" t="s">
        <v>3656</v>
      </c>
      <c r="C16" t="s">
        <v>253</v>
      </c>
      <c r="D16" t="s">
        <v>855</v>
      </c>
      <c r="E16" s="67">
        <v>0</v>
      </c>
      <c r="F16" t="s">
        <v>203</v>
      </c>
      <c r="G16" s="67">
        <v>0</v>
      </c>
      <c r="H16" s="80">
        <v>-4435.8000848279999</v>
      </c>
      <c r="I16" s="67">
        <v>-1.9699999999999999E-2</v>
      </c>
      <c r="J16" s="67">
        <v>-2.0000000000000001E-4</v>
      </c>
    </row>
    <row r="17" spans="1:10">
      <c r="A17" t="s">
        <v>3657</v>
      </c>
      <c r="B17" t="s">
        <v>3658</v>
      </c>
      <c r="C17" t="s">
        <v>253</v>
      </c>
      <c r="D17" t="s">
        <v>855</v>
      </c>
      <c r="E17" s="67">
        <v>0</v>
      </c>
      <c r="F17" t="s">
        <v>119</v>
      </c>
      <c r="G17" s="67">
        <v>0</v>
      </c>
      <c r="H17" s="80">
        <v>5417.9542088369999</v>
      </c>
      <c r="I17" s="67">
        <v>2.4E-2</v>
      </c>
      <c r="J17" s="67">
        <v>2.0000000000000001E-4</v>
      </c>
    </row>
    <row r="18" spans="1:10">
      <c r="A18" t="s">
        <v>3659</v>
      </c>
      <c r="B18" t="s">
        <v>3660</v>
      </c>
      <c r="C18" t="s">
        <v>253</v>
      </c>
      <c r="D18" t="s">
        <v>855</v>
      </c>
      <c r="E18" s="67">
        <v>0</v>
      </c>
      <c r="F18" t="s">
        <v>109</v>
      </c>
      <c r="G18" s="67">
        <v>0</v>
      </c>
      <c r="H18" s="80">
        <v>12264.36419928</v>
      </c>
      <c r="I18" s="67">
        <v>5.4399999999999997E-2</v>
      </c>
      <c r="J18" s="67">
        <v>5.0000000000000001E-4</v>
      </c>
    </row>
    <row r="19" spans="1:10">
      <c r="A19" t="s">
        <v>3661</v>
      </c>
      <c r="B19" t="s">
        <v>3209</v>
      </c>
      <c r="C19" t="s">
        <v>253</v>
      </c>
      <c r="D19" t="s">
        <v>855</v>
      </c>
      <c r="E19" s="67">
        <v>0</v>
      </c>
      <c r="F19" t="s">
        <v>105</v>
      </c>
      <c r="G19" s="67">
        <v>0</v>
      </c>
      <c r="H19" s="80">
        <v>205462.71491292</v>
      </c>
      <c r="I19" s="67">
        <v>0.91149999999999998</v>
      </c>
      <c r="J19" s="67">
        <v>8.8000000000000005E-3</v>
      </c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>
      <c r="D605" s="46"/>
      <c r="F605" s="46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8" t="s">
        <v>168</v>
      </c>
      <c r="B5" s="109"/>
      <c r="C5" s="109"/>
    </row>
    <row r="6" spans="1:16" s="16" customFormat="1">
      <c r="A6" s="41" t="s">
        <v>95</v>
      </c>
      <c r="B6" s="47" t="s">
        <v>169</v>
      </c>
      <c r="C6" s="48" t="s">
        <v>170</v>
      </c>
    </row>
    <row r="7" spans="1:16" s="16" customFormat="1">
      <c r="A7" s="17"/>
      <c r="B7" s="26" t="s">
        <v>184</v>
      </c>
      <c r="C7" s="37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4">
        <f>B10+B22</f>
        <v>277356.20282850001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1" t="s">
        <v>204</v>
      </c>
      <c r="B10" s="72">
        <f>SUM(B11:B21)</f>
        <v>182386.09153550002</v>
      </c>
    </row>
    <row r="11" spans="1:16">
      <c r="A11" s="73" t="s">
        <v>3662</v>
      </c>
      <c r="B11" s="76">
        <f>11436420.536/1000</f>
        <v>11436.420536</v>
      </c>
      <c r="C11" s="74">
        <v>44407</v>
      </c>
    </row>
    <row r="12" spans="1:16">
      <c r="A12" s="73" t="s">
        <v>3663</v>
      </c>
      <c r="B12" s="76">
        <f>10857590/1000</f>
        <v>10857.59</v>
      </c>
      <c r="C12" s="74">
        <v>44961</v>
      </c>
    </row>
    <row r="13" spans="1:16">
      <c r="A13" s="73" t="s">
        <v>3664</v>
      </c>
      <c r="B13" s="76">
        <f>9484125.36/1000</f>
        <v>9484.12536</v>
      </c>
      <c r="C13" s="74">
        <v>44561</v>
      </c>
    </row>
    <row r="14" spans="1:16">
      <c r="A14" s="73" t="s">
        <v>3665</v>
      </c>
      <c r="B14" s="76">
        <f>6454884.015/1000</f>
        <v>6454.8840149999996</v>
      </c>
      <c r="C14" s="74">
        <v>44252</v>
      </c>
    </row>
    <row r="15" spans="1:16">
      <c r="A15" s="73" t="s">
        <v>3666</v>
      </c>
      <c r="B15" s="76">
        <f>17326327/1000</f>
        <v>17326.327000000001</v>
      </c>
      <c r="C15" s="74">
        <v>44854</v>
      </c>
    </row>
    <row r="16" spans="1:16">
      <c r="A16" s="73" t="s">
        <v>3667</v>
      </c>
      <c r="B16" s="76">
        <f>7516112.6245/1000</f>
        <v>7516.1126244999996</v>
      </c>
      <c r="C16" s="74">
        <v>45307</v>
      </c>
    </row>
    <row r="17" spans="1:3">
      <c r="A17" s="73" t="s">
        <v>3668</v>
      </c>
      <c r="B17" s="76">
        <f>29861709/1000</f>
        <v>29861.708999999999</v>
      </c>
      <c r="C17" s="74">
        <v>44926</v>
      </c>
    </row>
    <row r="18" spans="1:3">
      <c r="A18" s="73" t="s">
        <v>3669</v>
      </c>
      <c r="B18" s="76">
        <f>3432641/1000</f>
        <v>3432.6410000000001</v>
      </c>
      <c r="C18" s="74">
        <v>44926</v>
      </c>
    </row>
    <row r="19" spans="1:3">
      <c r="A19" s="73" t="s">
        <v>3670</v>
      </c>
      <c r="B19" s="76">
        <f>22732160/1000</f>
        <v>22732.16</v>
      </c>
      <c r="C19" s="74">
        <v>46197</v>
      </c>
    </row>
    <row r="20" spans="1:3">
      <c r="A20" s="73" t="s">
        <v>3671</v>
      </c>
      <c r="B20" s="76">
        <f>47784922/1000</f>
        <v>47784.921999999999</v>
      </c>
      <c r="C20" s="74">
        <v>46196</v>
      </c>
    </row>
    <row r="21" spans="1:3">
      <c r="A21" s="73" t="s">
        <v>3684</v>
      </c>
      <c r="B21" s="76">
        <f>15499200/1000</f>
        <v>15499.2</v>
      </c>
      <c r="C21" s="74">
        <v>47331</v>
      </c>
    </row>
    <row r="22" spans="1:3">
      <c r="A22" s="71" t="s">
        <v>257</v>
      </c>
      <c r="B22" s="77">
        <f>SUM(B23:B32)</f>
        <v>94970.111292999994</v>
      </c>
    </row>
    <row r="23" spans="1:3">
      <c r="A23" s="73" t="s">
        <v>3672</v>
      </c>
      <c r="B23" s="76">
        <f>1776176.03/1000</f>
        <v>1776.1760300000001</v>
      </c>
      <c r="C23" s="74">
        <v>43982</v>
      </c>
    </row>
    <row r="24" spans="1:3">
      <c r="A24" s="73" t="s">
        <v>3673</v>
      </c>
      <c r="B24" s="76">
        <f>10332800/1000</f>
        <v>10332.799999999999</v>
      </c>
      <c r="C24" s="74">
        <v>44926</v>
      </c>
    </row>
    <row r="25" spans="1:3">
      <c r="A25" s="73" t="s">
        <v>3674</v>
      </c>
      <c r="B25" s="76">
        <f>17147688.454/1000</f>
        <v>17147.688453999999</v>
      </c>
      <c r="C25" s="74">
        <v>44926</v>
      </c>
    </row>
    <row r="26" spans="1:3">
      <c r="A26" s="73" t="s">
        <v>3675</v>
      </c>
      <c r="B26" s="76">
        <f>16103006.855/1000</f>
        <v>16103.006855</v>
      </c>
      <c r="C26" s="74">
        <v>44926</v>
      </c>
    </row>
    <row r="27" spans="1:3">
      <c r="A27" s="73" t="s">
        <v>3676</v>
      </c>
      <c r="B27" s="76">
        <f>3551903.229/1000</f>
        <v>3551.903229</v>
      </c>
      <c r="C27" s="74">
        <v>44926</v>
      </c>
    </row>
    <row r="28" spans="1:3">
      <c r="A28" s="73" t="s">
        <v>3677</v>
      </c>
      <c r="B28" s="76">
        <f>1666554.709/1000</f>
        <v>1666.554709</v>
      </c>
      <c r="C28" s="74">
        <v>44977</v>
      </c>
    </row>
    <row r="29" spans="1:3">
      <c r="A29" s="73" t="s">
        <v>3678</v>
      </c>
      <c r="B29" s="76">
        <f>2421750/1000</f>
        <v>2421.75</v>
      </c>
      <c r="C29" s="74">
        <v>45859</v>
      </c>
    </row>
    <row r="30" spans="1:3">
      <c r="A30" s="73" t="s">
        <v>3679</v>
      </c>
      <c r="B30" s="76">
        <f>12916000/1000</f>
        <v>12916</v>
      </c>
      <c r="C30" s="74">
        <v>45658</v>
      </c>
    </row>
    <row r="31" spans="1:3">
      <c r="A31" s="73" t="s">
        <v>3480</v>
      </c>
      <c r="B31" s="76">
        <f>22161502.059/1000</f>
        <v>22161.502058999999</v>
      </c>
      <c r="C31" s="74">
        <v>45748</v>
      </c>
    </row>
    <row r="32" spans="1:3">
      <c r="A32" s="73" t="s">
        <v>3680</v>
      </c>
      <c r="B32" s="76">
        <f>6892729.957/1000</f>
        <v>6892.7299570000005</v>
      </c>
      <c r="C32" s="74">
        <v>44713</v>
      </c>
    </row>
    <row r="33" hidden="1"/>
    <row r="34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3" t="s">
        <v>172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7" s="16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189</v>
      </c>
      <c r="L6" s="42" t="s">
        <v>174</v>
      </c>
      <c r="M6" s="42" t="s">
        <v>72</v>
      </c>
      <c r="N6" s="42" t="s">
        <v>56</v>
      </c>
      <c r="O6" s="43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0"/>
    </row>
    <row r="10" spans="1:17">
      <c r="A10" s="68" t="s">
        <v>204</v>
      </c>
      <c r="C10" s="14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396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253</v>
      </c>
      <c r="B12" t="s">
        <v>253</v>
      </c>
      <c r="C12" t="s">
        <v>253</v>
      </c>
      <c r="D12" t="s">
        <v>253</v>
      </c>
      <c r="G12" s="66">
        <v>0</v>
      </c>
      <c r="H12" t="s">
        <v>253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288</v>
      </c>
      <c r="C13" s="14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253</v>
      </c>
      <c r="B14" t="s">
        <v>253</v>
      </c>
      <c r="C14" t="s">
        <v>253</v>
      </c>
      <c r="D14" t="s">
        <v>253</v>
      </c>
      <c r="G14" s="66">
        <v>0</v>
      </c>
      <c r="H14" t="s">
        <v>253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397</v>
      </c>
      <c r="C15" s="14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253</v>
      </c>
      <c r="B16" t="s">
        <v>253</v>
      </c>
      <c r="C16" t="s">
        <v>253</v>
      </c>
      <c r="D16" t="s">
        <v>253</v>
      </c>
      <c r="G16" s="66">
        <v>0</v>
      </c>
      <c r="H16" t="s">
        <v>253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1642</v>
      </c>
      <c r="C17" s="14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253</v>
      </c>
      <c r="B18" t="s">
        <v>253</v>
      </c>
      <c r="C18" t="s">
        <v>253</v>
      </c>
      <c r="D18" t="s">
        <v>253</v>
      </c>
      <c r="G18" s="66">
        <v>0</v>
      </c>
      <c r="H18" t="s">
        <v>253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257</v>
      </c>
      <c r="C19" s="14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398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253</v>
      </c>
      <c r="B21" t="s">
        <v>253</v>
      </c>
      <c r="C21" t="s">
        <v>253</v>
      </c>
      <c r="D21" t="s">
        <v>253</v>
      </c>
      <c r="G21" s="66">
        <v>0</v>
      </c>
      <c r="H21" t="s">
        <v>253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399</v>
      </c>
      <c r="C22" s="14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253</v>
      </c>
      <c r="B23" t="s">
        <v>253</v>
      </c>
      <c r="C23" t="s">
        <v>253</v>
      </c>
      <c r="D23" t="s">
        <v>253</v>
      </c>
      <c r="G23" s="66">
        <v>0</v>
      </c>
      <c r="H23" t="s">
        <v>253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75" t="s">
        <v>259</v>
      </c>
      <c r="C24" s="14"/>
    </row>
    <row r="25" spans="1:15">
      <c r="A25" s="75" t="s">
        <v>392</v>
      </c>
      <c r="C25" s="14"/>
    </row>
    <row r="26" spans="1:15">
      <c r="A26" s="75" t="s">
        <v>394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7" s="16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0"/>
    </row>
    <row r="10" spans="1:17">
      <c r="A10" s="68" t="s">
        <v>204</v>
      </c>
      <c r="B10" s="14"/>
      <c r="C10" s="14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3261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253</v>
      </c>
      <c r="B12" t="s">
        <v>253</v>
      </c>
      <c r="C12" t="s">
        <v>253</v>
      </c>
      <c r="D12" t="s">
        <v>253</v>
      </c>
      <c r="G12" s="66">
        <v>0</v>
      </c>
      <c r="H12" t="s">
        <v>253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3262</v>
      </c>
      <c r="B13" s="14"/>
      <c r="C13" s="14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253</v>
      </c>
      <c r="B14" t="s">
        <v>253</v>
      </c>
      <c r="C14" t="s">
        <v>253</v>
      </c>
      <c r="D14" t="s">
        <v>253</v>
      </c>
      <c r="G14" s="66">
        <v>0</v>
      </c>
      <c r="H14" t="s">
        <v>253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397</v>
      </c>
      <c r="C15" s="14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253</v>
      </c>
      <c r="B16" t="s">
        <v>253</v>
      </c>
      <c r="C16" t="s">
        <v>253</v>
      </c>
      <c r="D16" t="s">
        <v>253</v>
      </c>
      <c r="G16" s="66">
        <v>0</v>
      </c>
      <c r="H16" t="s">
        <v>253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1642</v>
      </c>
      <c r="C17" s="14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253</v>
      </c>
      <c r="B18" t="s">
        <v>253</v>
      </c>
      <c r="C18" t="s">
        <v>253</v>
      </c>
      <c r="D18" t="s">
        <v>253</v>
      </c>
      <c r="G18" s="66">
        <v>0</v>
      </c>
      <c r="H18" t="s">
        <v>253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257</v>
      </c>
      <c r="C19" s="14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398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253</v>
      </c>
      <c r="B21" t="s">
        <v>253</v>
      </c>
      <c r="C21" t="s">
        <v>253</v>
      </c>
      <c r="D21" t="s">
        <v>253</v>
      </c>
      <c r="G21" s="66">
        <v>0</v>
      </c>
      <c r="H21" t="s">
        <v>253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399</v>
      </c>
      <c r="C22" s="14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253</v>
      </c>
      <c r="B23" t="s">
        <v>253</v>
      </c>
      <c r="C23" t="s">
        <v>253</v>
      </c>
      <c r="D23" t="s">
        <v>253</v>
      </c>
      <c r="G23" s="66">
        <v>0</v>
      </c>
      <c r="H23" t="s">
        <v>253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75" t="s">
        <v>259</v>
      </c>
      <c r="C24" s="14"/>
    </row>
    <row r="25" spans="1:15">
      <c r="A25" s="75" t="s">
        <v>392</v>
      </c>
      <c r="C25" s="14"/>
    </row>
    <row r="26" spans="1:15">
      <c r="A26" s="75" t="s">
        <v>394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  <row r="385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3" t="s">
        <v>178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22" s="16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0"/>
    </row>
    <row r="10" spans="1:22">
      <c r="A10" s="68" t="s">
        <v>204</v>
      </c>
      <c r="D10" s="13"/>
      <c r="E10" s="13"/>
      <c r="F10" s="13"/>
      <c r="G10" s="70">
        <v>0</v>
      </c>
      <c r="H10" s="13"/>
      <c r="I10" s="13"/>
      <c r="J10" s="13"/>
      <c r="K10" s="70">
        <v>0</v>
      </c>
      <c r="L10" s="70">
        <v>0</v>
      </c>
      <c r="M10" s="13"/>
      <c r="N10" s="69">
        <v>0</v>
      </c>
      <c r="O10" s="69">
        <v>0</v>
      </c>
      <c r="P10" s="13"/>
      <c r="Q10" s="13"/>
      <c r="R10" s="13"/>
      <c r="S10" s="13"/>
      <c r="T10" s="13"/>
      <c r="U10" s="13"/>
      <c r="V10" s="13"/>
    </row>
    <row r="11" spans="1:22">
      <c r="A11" s="68" t="s">
        <v>3261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253</v>
      </c>
      <c r="B12" t="s">
        <v>253</v>
      </c>
      <c r="C12" t="s">
        <v>253</v>
      </c>
      <c r="D12" t="s">
        <v>253</v>
      </c>
      <c r="E12" s="13"/>
      <c r="F12" s="13"/>
      <c r="G12" s="66">
        <v>0</v>
      </c>
      <c r="H12" t="s">
        <v>253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s="68" t="s">
        <v>3262</v>
      </c>
      <c r="D13" s="13"/>
      <c r="E13" s="13"/>
      <c r="F13" s="13"/>
      <c r="G13" s="70">
        <v>0</v>
      </c>
      <c r="H13" s="13"/>
      <c r="I13" s="13"/>
      <c r="J13" s="13"/>
      <c r="K13" s="70">
        <v>0</v>
      </c>
      <c r="L13" s="70">
        <v>0</v>
      </c>
      <c r="M13" s="13"/>
      <c r="N13" s="69">
        <v>0</v>
      </c>
      <c r="O13" s="69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253</v>
      </c>
      <c r="B14" t="s">
        <v>253</v>
      </c>
      <c r="C14" t="s">
        <v>253</v>
      </c>
      <c r="D14" t="s">
        <v>253</v>
      </c>
      <c r="E14" s="13"/>
      <c r="F14" s="13"/>
      <c r="G14" s="66">
        <v>0</v>
      </c>
      <c r="H14" t="s">
        <v>253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s="68" t="s">
        <v>397</v>
      </c>
      <c r="D15" s="13"/>
      <c r="E15" s="13"/>
      <c r="F15" s="13"/>
      <c r="G15" s="70">
        <v>0</v>
      </c>
      <c r="H15" s="13"/>
      <c r="I15" s="13"/>
      <c r="J15" s="13"/>
      <c r="K15" s="70">
        <v>0</v>
      </c>
      <c r="L15" s="70">
        <v>0</v>
      </c>
      <c r="M15" s="13"/>
      <c r="N15" s="69">
        <v>0</v>
      </c>
      <c r="O15" s="69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253</v>
      </c>
      <c r="B16" t="s">
        <v>253</v>
      </c>
      <c r="C16" t="s">
        <v>253</v>
      </c>
      <c r="D16" t="s">
        <v>253</v>
      </c>
      <c r="E16" s="13"/>
      <c r="F16" s="13"/>
      <c r="G16" s="66">
        <v>0</v>
      </c>
      <c r="H16" t="s">
        <v>253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s="68" t="s">
        <v>1642</v>
      </c>
      <c r="D17" s="13"/>
      <c r="E17" s="13"/>
      <c r="F17" s="13"/>
      <c r="G17" s="70">
        <v>0</v>
      </c>
      <c r="H17" s="13"/>
      <c r="I17" s="13"/>
      <c r="J17" s="13"/>
      <c r="K17" s="70">
        <v>0</v>
      </c>
      <c r="L17" s="70">
        <v>0</v>
      </c>
      <c r="M17" s="13"/>
      <c r="N17" s="69">
        <v>0</v>
      </c>
      <c r="O17" s="69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253</v>
      </c>
      <c r="B18" t="s">
        <v>253</v>
      </c>
      <c r="C18" t="s">
        <v>253</v>
      </c>
      <c r="D18" t="s">
        <v>253</v>
      </c>
      <c r="E18" s="13"/>
      <c r="F18" s="13"/>
      <c r="G18" s="66">
        <v>0</v>
      </c>
      <c r="H18" t="s">
        <v>253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s="68" t="s">
        <v>257</v>
      </c>
      <c r="C19" s="14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22">
      <c r="A20" s="68" t="s">
        <v>398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t="s">
        <v>253</v>
      </c>
      <c r="B21" t="s">
        <v>253</v>
      </c>
      <c r="C21" t="s">
        <v>253</v>
      </c>
      <c r="D21" t="s">
        <v>253</v>
      </c>
      <c r="G21" s="66">
        <v>0</v>
      </c>
      <c r="H21" t="s">
        <v>253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22">
      <c r="A22" s="68" t="s">
        <v>399</v>
      </c>
      <c r="C22" s="14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22">
      <c r="A23" t="s">
        <v>253</v>
      </c>
      <c r="B23" t="s">
        <v>253</v>
      </c>
      <c r="C23" t="s">
        <v>253</v>
      </c>
      <c r="D23" t="s">
        <v>253</v>
      </c>
      <c r="G23" s="66">
        <v>0</v>
      </c>
      <c r="H23" t="s">
        <v>253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22">
      <c r="A24" s="75" t="s">
        <v>259</v>
      </c>
      <c r="C24" s="14"/>
    </row>
    <row r="25" spans="1:22">
      <c r="A25" s="75" t="s">
        <v>392</v>
      </c>
      <c r="C25" s="14"/>
    </row>
    <row r="26" spans="1:22">
      <c r="A26" s="75" t="s">
        <v>393</v>
      </c>
      <c r="C26" s="14"/>
    </row>
    <row r="27" spans="1:22">
      <c r="A27" s="75" t="s">
        <v>394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70EEA-2F51-4BD0-A268-3069E5582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58A2F-8283-4EEC-ABD7-5E181180FAA7}">
  <ds:schemaRefs>
    <ds:schemaRef ds:uri="http://purl.org/dc/dcmitype/"/>
    <ds:schemaRef ds:uri="http://schemas.openxmlformats.org/package/2006/metadata/core-properties"/>
    <ds:schemaRef ds:uri="1ca4df27-5183-4bee-9dbd-0c46c9c4aa4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5D9E0ED-DABD-49BB-ABC8-FA724E1D0A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520042177_bsum_0321</dc:title>
  <dc:creator>Yuli</dc:creator>
  <cp:lastModifiedBy>User</cp:lastModifiedBy>
  <dcterms:created xsi:type="dcterms:W3CDTF">2015-11-10T09:34:27Z</dcterms:created>
  <dcterms:modified xsi:type="dcterms:W3CDTF">2022-01-20T13:14:08Z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