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20" i="16"/>
  <c r="I19" i="16"/>
  <c r="F11" i="24"/>
  <c r="F10" i="24" l="1"/>
  <c r="I11" i="16"/>
  <c r="H144" i="6"/>
  <c r="H49" i="6"/>
  <c r="H12" i="6"/>
  <c r="H11" i="6" s="1"/>
  <c r="H10" i="6" s="1"/>
  <c r="N171" i="5"/>
  <c r="N12" i="5"/>
  <c r="Q357" i="5"/>
  <c r="O357" i="5" s="1"/>
  <c r="K227" i="6"/>
  <c r="I227" i="6" s="1"/>
  <c r="K226" i="6"/>
  <c r="I226" i="6" s="1"/>
  <c r="Q148" i="5"/>
  <c r="O148" i="5" s="1"/>
  <c r="Q147" i="5"/>
  <c r="O147" i="5" s="1"/>
  <c r="I15" i="6"/>
  <c r="K14" i="6"/>
  <c r="I14" i="6" s="1"/>
  <c r="K15" i="6"/>
  <c r="Q215" i="5"/>
  <c r="O215" i="5" s="1"/>
  <c r="Q214" i="5"/>
  <c r="O214" i="5" s="1"/>
  <c r="K164" i="6"/>
  <c r="I164" i="6" s="1"/>
  <c r="K163" i="6"/>
  <c r="I163" i="6" s="1"/>
  <c r="Q145" i="5"/>
  <c r="O145" i="5" s="1"/>
  <c r="Q131" i="5"/>
  <c r="O131" i="5" s="1"/>
  <c r="K187" i="6"/>
  <c r="I187" i="6" s="1"/>
  <c r="Q125" i="5"/>
  <c r="O125" i="5" s="1"/>
  <c r="Q127" i="5"/>
  <c r="O127" i="5" s="1"/>
  <c r="K221" i="6"/>
  <c r="I221" i="6" s="1"/>
  <c r="K220" i="6"/>
  <c r="I220" i="6" s="1"/>
  <c r="Q366" i="5"/>
  <c r="O366" i="5" s="1"/>
  <c r="Q341" i="5"/>
  <c r="O341" i="5" s="1"/>
  <c r="Q244" i="5"/>
  <c r="O244" i="5" s="1"/>
  <c r="Q243" i="5"/>
  <c r="O243" i="5" s="1"/>
  <c r="Q139" i="5"/>
  <c r="O139" i="5" s="1"/>
  <c r="Q137" i="5"/>
  <c r="O137" i="5" s="1"/>
  <c r="F9" i="24" l="1"/>
  <c r="G10" i="24" s="1"/>
  <c r="N11" i="5"/>
  <c r="N10" i="5" s="1"/>
  <c r="I10" i="16"/>
  <c r="K11" i="16"/>
  <c r="G17" i="24" l="1"/>
  <c r="G20" i="24"/>
  <c r="G18" i="24"/>
  <c r="G16" i="24"/>
  <c r="G15" i="24"/>
  <c r="G13" i="24"/>
  <c r="C34" i="1"/>
  <c r="G12" i="24"/>
  <c r="G9" i="24"/>
  <c r="G14" i="24"/>
  <c r="G19" i="24"/>
  <c r="G11" i="24"/>
  <c r="K14" i="16"/>
  <c r="C26" i="1"/>
  <c r="K17" i="16"/>
  <c r="K13" i="16"/>
  <c r="K20" i="16"/>
  <c r="K16" i="16"/>
  <c r="K12" i="16"/>
  <c r="K15" i="16"/>
  <c r="K18" i="16"/>
  <c r="K10" i="16"/>
  <c r="K19" i="16"/>
  <c r="I13" i="2"/>
  <c r="I11" i="2" s="1"/>
  <c r="I10" i="2" s="1"/>
  <c r="I9" i="2" s="1"/>
  <c r="C10" i="1" s="1"/>
  <c r="C41" i="1" s="1"/>
  <c r="L23" i="16" l="1"/>
  <c r="L19" i="16"/>
  <c r="L16" i="16"/>
  <c r="L12" i="16"/>
  <c r="H17" i="24"/>
  <c r="H13" i="24"/>
  <c r="H9" i="24"/>
  <c r="H14" i="24"/>
  <c r="L26" i="16"/>
  <c r="L22" i="16"/>
  <c r="L18" i="16"/>
  <c r="L15" i="16"/>
  <c r="L11" i="16"/>
  <c r="H20" i="24"/>
  <c r="H16" i="24"/>
  <c r="H12" i="24"/>
  <c r="L20" i="16"/>
  <c r="H18" i="24"/>
  <c r="L25" i="16"/>
  <c r="L21" i="16"/>
  <c r="L17" i="16"/>
  <c r="L14" i="16"/>
  <c r="L10" i="16"/>
  <c r="H19" i="24"/>
  <c r="H15" i="24"/>
  <c r="H11" i="24"/>
  <c r="L24" i="16"/>
  <c r="L13" i="16"/>
  <c r="H10" i="24"/>
  <c r="B19" i="27" l="1"/>
  <c r="B10" i="27"/>
  <c r="C42" i="1" l="1"/>
</calcChain>
</file>

<file path=xl/sharedStrings.xml><?xml version="1.0" encoding="utf-8"?>
<sst xmlns="http://schemas.openxmlformats.org/spreadsheetml/2006/main" count="20200" uniqueCount="5223">
  <si>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</si>
  <si>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</si>
  <si>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</si>
  <si>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</si>
  <si>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</si>
  <si>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</si>
  <si>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</si>
  <si>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</si>
  <si>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</si>
  <si>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</si>
  <si>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</si>
  <si>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</si>
  <si>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</si>
  <si>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</si>
  <si>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</si>
  <si>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</si>
  <si>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</si>
  <si>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</si>
  <si>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</si>
  <si>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</si>
  <si>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</si>
  <si>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</si>
  <si>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</si>
  <si>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</si>
  <si>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</si>
  <si>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</si>
  <si>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</si>
  <si>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</si>
  <si>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</si>
  <si>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</si>
  <si>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</si>
  <si>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</si>
  <si>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</si>
  <si>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</si>
  <si>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</si>
  <si>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</si>
  <si>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</si>
  <si>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</si>
  <si>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</si>
  <si>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</si>
  <si>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</si>
  <si>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</si>
  <si>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</si>
  <si>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</si>
  <si>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</si>
  <si>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</si>
  <si>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</si>
  <si>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</si>
  <si>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</si>
  <si>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</si>
  <si>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</si>
  <si>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</si>
  <si>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</si>
  <si>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</si>
  <si>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</si>
  <si>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</si>
  <si>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</si>
  <si>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</si>
  <si>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</si>
  <si>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</si>
  <si>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</si>
  <si>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</si>
  <si>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</si>
  <si>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</si>
  <si>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</si>
  <si>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</si>
  <si>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</si>
  <si>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</si>
  <si>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</si>
  <si>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</si>
  <si>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</si>
  <si>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</si>
  <si>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</si>
  <si>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</si>
  <si>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</si>
  <si>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</si>
  <si>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</si>
  <si>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</si>
  <si>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</si>
  <si>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</si>
  <si>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</si>
  <si>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</si>
  <si>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</si>
  <si>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</si>
  <si>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</si>
  <si>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</si>
  <si>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</si>
  <si>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</si>
  <si>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</si>
  <si>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</si>
  <si>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</si>
  <si>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</si>
  <si>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</si>
  <si>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</si>
  <si>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</si>
  <si>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</si>
  <si>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</si>
  <si>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</si>
  <si>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</si>
  <si>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</si>
  <si>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</si>
  <si>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</si>
  <si>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</si>
  <si>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</si>
  <si>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</si>
  <si>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</si>
  <si>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</si>
  <si>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</si>
  <si>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</si>
  <si>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</si>
  <si>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</si>
  <si>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</si>
  <si>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</si>
  <si>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</si>
  <si>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</si>
  <si>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</si>
  <si>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</si>
  <si>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</si>
  <si>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</si>
  <si>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</si>
  <si>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</si>
  <si>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</si>
  <si>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</si>
  <si>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</si>
  <si>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</si>
  <si>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</si>
  <si>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</si>
  <si>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</si>
  <si>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</si>
  <si>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</si>
  <si>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</si>
  <si>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</si>
  <si>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</si>
  <si>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</si>
  <si>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</si>
  <si>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</si>
  <si>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</si>
  <si>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</si>
  <si>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</si>
  <si>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</si>
  <si>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</si>
  <si>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</si>
  <si>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</si>
  <si>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</si>
  <si>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</si>
  <si>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</si>
  <si>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</si>
  <si>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</si>
  <si>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</si>
  <si>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</si>
  <si>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</si>
  <si>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</si>
  <si>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</si>
  <si>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</si>
  <si>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</si>
  <si>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</si>
  <si>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</si>
  <si>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</si>
  <si>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</si>
  <si>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</si>
  <si>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</si>
  <si>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</si>
  <si>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</si>
  <si>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</si>
  <si>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</si>
  <si>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</si>
  <si>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</si>
  <si>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</si>
  <si>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</si>
  <si>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</si>
  <si>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</si>
  <si>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</si>
  <si>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</si>
  <si>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</si>
  <si>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</si>
  <si>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</si>
  <si>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</si>
  <si>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</si>
  <si>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</si>
  <si>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</si>
  <si>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</si>
  <si>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</si>
  <si>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</si>
  <si>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</si>
  <si>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</si>
  <si>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</si>
  <si>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</si>
  <si>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</si>
  <si>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</si>
  <si>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</si>
  <si>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</si>
  <si>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</si>
  <si>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</si>
  <si>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</si>
  <si>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</si>
  <si>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</si>
  <si>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</si>
  <si>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</si>
  <si>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</si>
  <si>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</si>
  <si>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</si>
  <si>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</si>
  <si>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</si>
  <si>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</si>
  <si>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</si>
  <si>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</si>
  <si>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</si>
  <si>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</si>
  <si>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</si>
  <si>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</si>
  <si>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</si>
  <si>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</si>
  <si>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</si>
  <si>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</si>
  <si>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</si>
  <si>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</si>
  <si>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</si>
  <si>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</si>
  <si>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</si>
  <si>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</si>
  <si>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</si>
  <si>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</si>
  <si>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</si>
  <si>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</si>
  <si>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</si>
  <si>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</si>
  <si>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</si>
  <si>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</si>
  <si>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</si>
  <si>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</si>
  <si>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</si>
  <si>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</si>
  <si>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</si>
  <si>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</si>
  <si>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</si>
  <si>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</si>
  <si>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</si>
  <si>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</si>
  <si>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</si>
  <si>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</si>
  <si>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</si>
  <si>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</si>
  <si>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</si>
  <si>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</si>
  <si>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</si>
  <si>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</si>
  <si>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</si>
  <si>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</si>
  <si>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</si>
  <si>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</si>
  <si>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</si>
  <si>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</si>
  <si>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</si>
  <si>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</si>
  <si>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</si>
  <si>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</si>
  <si>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</si>
  <si>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</si>
  <si>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</si>
  <si>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</si>
  <si>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</si>
  <si>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</si>
  <si>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31/03/21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</si>
  <si>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</si>
  <si>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</si>
  <si>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</si>
  <si>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</si>
  <si>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</si>
  <si>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</si>
  <si>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</si>
  <si>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</si>
  <si>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</si>
  <si>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</si>
  <si>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</si>
  <si>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</si>
  <si>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</si>
  <si>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</si>
  <si>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</si>
  <si>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</si>
  <si>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</si>
  <si>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</si>
  <si>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</si>
  <si>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</si>
  <si>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</si>
  <si>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</si>
  <si>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</si>
  <si>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</si>
  <si>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</si>
  <si>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</si>
  <si>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 611- בנק ישראל- מק"מ</t>
  </si>
  <si>
    <t>8210619</t>
  </si>
  <si>
    <t>30/09/20</t>
  </si>
  <si>
    <t>מ.ק.מ 911- בנק ישראל- מק"מ</t>
  </si>
  <si>
    <t>8210916</t>
  </si>
  <si>
    <t>28/12/20</t>
  </si>
  <si>
    <t>מ.ק.מ.     1111</t>
  </si>
  <si>
    <t>8211112</t>
  </si>
  <si>
    <t>26/11/20</t>
  </si>
  <si>
    <t>מ.ק.מ.     1221</t>
  </si>
  <si>
    <t>8211229</t>
  </si>
  <si>
    <t>מ.ק.מ.   312- בנק ישראל- מק"מ</t>
  </si>
  <si>
    <t>8220311</t>
  </si>
  <si>
    <t>02/03/21</t>
  </si>
  <si>
    <t>מ.ק.מ. 1011- בנק ישראל- מק"מ</t>
  </si>
  <si>
    <t>8211013</t>
  </si>
  <si>
    <t>22/10/20</t>
  </si>
  <si>
    <t>מ.ק.מ. 112- בנק ישראל- מק"מ</t>
  </si>
  <si>
    <t>8220113</t>
  </si>
  <si>
    <t>05/01/21</t>
  </si>
  <si>
    <t>מ.ק.מ. 811- בנק ישראל- מק"מ</t>
  </si>
  <si>
    <t>8210817</t>
  </si>
  <si>
    <t>21/10/20</t>
  </si>
  <si>
    <t>מ.ק.מ.711</t>
  </si>
  <si>
    <t>8210718</t>
  </si>
  <si>
    <t>סה"כ שחר</t>
  </si>
  <si>
    <t>ממשל קצרה 0521- האוצר - ממשלתית קצרה</t>
  </si>
  <si>
    <t>1167113</t>
  </si>
  <si>
    <t>20/12/20</t>
  </si>
  <si>
    <t>ממשל קצרה 0821- האוצר - ממשלתית קצרה</t>
  </si>
  <si>
    <t>1168939</t>
  </si>
  <si>
    <t>22/12/20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</si>
  <si>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</si>
  <si>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</si>
  <si>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</si>
  <si>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</si>
  <si>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</si>
  <si>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</si>
  <si>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</si>
  <si>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</si>
  <si>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</si>
  <si>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</si>
  <si>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</si>
  <si>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</si>
  <si>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</si>
  <si>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</si>
  <si>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</si>
  <si>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</si>
  <si>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</si>
  <si>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</si>
  <si>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</si>
  <si>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</si>
  <si>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</si>
  <si>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</si>
  <si>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</si>
  <si>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</si>
  <si>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</si>
  <si>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</si>
  <si>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</si>
  <si>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</si>
  <si>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</si>
  <si>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</si>
  <si>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</si>
  <si>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</si>
  <si>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</si>
  <si>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</si>
  <si>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</si>
  <si>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</si>
  <si>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</si>
  <si>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</si>
  <si>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</si>
  <si>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</si>
  <si>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</si>
  <si>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</si>
  <si>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</si>
  <si>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</si>
  <si>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</si>
  <si>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</si>
  <si>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</si>
  <si>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</si>
  <si>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</si>
  <si>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</si>
  <si>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ISRAEL 2.5 01/15/30 Corp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</si>
  <si>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</si>
  <si>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</si>
  <si>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</si>
  <si>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</si>
  <si>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</si>
  <si>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</si>
  <si>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</si>
  <si>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</si>
  <si>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</si>
  <si>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10/01/18</t>
  </si>
  <si>
    <t>סה"כ אג"ח שהנפיקו ממשלות זרות בחו"ל</t>
  </si>
  <si>
    <t>US TREASURY 0.125 30/06/22</t>
  </si>
  <si>
    <t>US912828ZX16</t>
  </si>
  <si>
    <t>Aaa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</si>
  <si>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</si>
  <si>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</si>
  <si>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</si>
  <si>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</si>
  <si>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</si>
  <si>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</si>
  <si>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</si>
  <si>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</si>
  <si>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</si>
  <si>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</si>
  <si>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</si>
  <si>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</si>
  <si>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</si>
  <si>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</si>
  <si>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</si>
  <si>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</si>
  <si>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</si>
  <si>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י- בינלאומי הנפקות</t>
  </si>
  <si>
    <t>1160290</t>
  </si>
  <si>
    <t>513141879</t>
  </si>
  <si>
    <t>בנקים</t>
  </si>
  <si>
    <t>29/03/21</t>
  </si>
  <si>
    <t>בינל הנפק אגח יא- בינלאומי הנפקות</t>
  </si>
  <si>
    <t>1167048</t>
  </si>
  <si>
    <t>23/06/20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</si>
  <si>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</si>
  <si>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</si>
  <si>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</si>
  <si>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</si>
  <si>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</si>
  <si>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</si>
  <si>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</si>
  <si>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</si>
  <si>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</si>
  <si>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</si>
  <si>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</si>
  <si>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</si>
  <si>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</si>
  <si>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 טפ הנפק 52- מזרחי טפחות הנפק</t>
  </si>
  <si>
    <t>2310381</t>
  </si>
  <si>
    <t>30/06/20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</si>
  <si>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</si>
  <si>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</si>
  <si>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</si>
  <si>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</si>
  <si>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</si>
  <si>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</si>
  <si>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</si>
  <si>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</si>
  <si>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</si>
  <si>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</si>
  <si>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</si>
  <si>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</si>
  <si>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</si>
  <si>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18/03/21</t>
  </si>
  <si>
    <t>מקורות אגח 10- מקורות</t>
  </si>
  <si>
    <t>1158468</t>
  </si>
  <si>
    <t>11/02/21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</si>
  <si>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</si>
  <si>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</si>
  <si>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</si>
  <si>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</si>
  <si>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</si>
  <si>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</si>
  <si>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</si>
  <si>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</si>
  <si>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</si>
  <si>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</si>
  <si>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</si>
  <si>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</si>
  <si>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</si>
  <si>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</si>
  <si>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</si>
  <si>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אגוד הנפ  אגח ט- אגוד הנפקות</t>
  </si>
  <si>
    <t>1139492</t>
  </si>
  <si>
    <t>513668277</t>
  </si>
  <si>
    <t>Aa1.il</t>
  </si>
  <si>
    <t>15/02/21</t>
  </si>
  <si>
    <t>אגוד הנפ אגח יא</t>
  </si>
  <si>
    <t>1157353</t>
  </si>
  <si>
    <t>09/12/20</t>
  </si>
  <si>
    <t>אגוד הנפ אגח יג'- אגוד הנפקות</t>
  </si>
  <si>
    <t>1161538</t>
  </si>
  <si>
    <t>03/02/20</t>
  </si>
  <si>
    <t>אגוד הנפקות אג"ח י</t>
  </si>
  <si>
    <t>1154764</t>
  </si>
  <si>
    <t>13/10/20</t>
  </si>
  <si>
    <t>דיסקונט מנפיקים 4- דיסקונט מנפיקים</t>
  </si>
  <si>
    <t>7480049</t>
  </si>
  <si>
    <t>520029935</t>
  </si>
  <si>
    <t>ilAA+</t>
  </si>
  <si>
    <t>02/02/20</t>
  </si>
  <si>
    <t>וילאר אג"ח 6- וילאר</t>
  </si>
  <si>
    <t>4160115</t>
  </si>
  <si>
    <t>520038910</t>
  </si>
  <si>
    <t>נדלן מניב בישראל</t>
  </si>
  <si>
    <t>26/01/20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</si>
  <si>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</si>
  <si>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</si>
  <si>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</si>
  <si>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</si>
  <si>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</si>
  <si>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</si>
  <si>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</si>
  <si>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</si>
  <si>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נמלי ישראל אג "ח א- נמלי ישראל</t>
  </si>
  <si>
    <t>1145564</t>
  </si>
  <si>
    <t>513569780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</si>
  <si>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</si>
  <si>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</si>
  <si>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</si>
  <si>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</si>
  <si>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</si>
  <si>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</si>
  <si>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</si>
  <si>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</si>
  <si>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</si>
  <si>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</si>
  <si>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</si>
  <si>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</si>
  <si>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</si>
  <si>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</si>
  <si>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31/12/20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</si>
  <si>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</si>
  <si>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</si>
  <si>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</si>
  <si>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</si>
  <si>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</si>
  <si>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</si>
  <si>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</si>
  <si>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25/02/21</t>
  </si>
  <si>
    <t>אגוד הנפ התח יט- אגוד הנפקות</t>
  </si>
  <si>
    <t>1124080</t>
  </si>
  <si>
    <t>Aa2.il</t>
  </si>
  <si>
    <t>18/03/20</t>
  </si>
  <si>
    <t>אמות אג ו'- אמות</t>
  </si>
  <si>
    <t>1158609</t>
  </si>
  <si>
    <t>520026683</t>
  </si>
  <si>
    <t>ilAA</t>
  </si>
  <si>
    <t>אמות אג2- אמות</t>
  </si>
  <si>
    <t>1126630</t>
  </si>
  <si>
    <t>אמות אג4- אמות</t>
  </si>
  <si>
    <t>1133149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</si>
  <si>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</si>
  <si>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</si>
  <si>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</si>
  <si>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</si>
  <si>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</si>
  <si>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</si>
  <si>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22/11/20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</si>
  <si>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</si>
  <si>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</si>
  <si>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</si>
  <si>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</si>
  <si>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</si>
  <si>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</si>
  <si>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יד- ביג</t>
  </si>
  <si>
    <t>1161512</t>
  </si>
  <si>
    <t>01/03/20</t>
  </si>
  <si>
    <t>ביג אגח יז</t>
  </si>
  <si>
    <t>1168459</t>
  </si>
  <si>
    <t>06/10/20</t>
  </si>
  <si>
    <t>גב ים  אגח 9</t>
  </si>
  <si>
    <t>7590219</t>
  </si>
  <si>
    <t>520001736</t>
  </si>
  <si>
    <t>גב ים אג"ח 6- גב-ים</t>
  </si>
  <si>
    <t>7590128</t>
  </si>
  <si>
    <t>גזית גלוב אגח טו</t>
  </si>
  <si>
    <t>1260769</t>
  </si>
  <si>
    <t>520033234</t>
  </si>
  <si>
    <t>נדלן מניב בחו"ל</t>
  </si>
  <si>
    <t>28/10/20</t>
  </si>
  <si>
    <t>הראל הנפקות אגח 1- הראל ביטוח מימון והנפקות בע"מ</t>
  </si>
  <si>
    <t>1099738</t>
  </si>
  <si>
    <t>513834200</t>
  </si>
  <si>
    <t>ביטוח</t>
  </si>
  <si>
    <t>ישרס אג18- ישרס</t>
  </si>
  <si>
    <t>6130280</t>
  </si>
  <si>
    <t>520017807</t>
  </si>
  <si>
    <t>06/08/20</t>
  </si>
  <si>
    <t>מבני תעש אגח יח</t>
  </si>
  <si>
    <t>2260479</t>
  </si>
  <si>
    <t>520024126</t>
  </si>
  <si>
    <t>מבני תעשיה אגח יט</t>
  </si>
  <si>
    <t>2260487</t>
  </si>
  <si>
    <t>מבני תעשיה אגח כג- מבנה נדל"ן (כ.ד)</t>
  </si>
  <si>
    <t>2260545</t>
  </si>
  <si>
    <t>17/09/20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</si>
  <si>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</si>
  <si>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</si>
  <si>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</si>
  <si>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</si>
  <si>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</si>
  <si>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</si>
  <si>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</si>
  <si>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</si>
  <si>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</si>
  <si>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</si>
  <si>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</si>
  <si>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מליסרון אג8- מליסרון</t>
  </si>
  <si>
    <t>3230166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</si>
  <si>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</si>
  <si>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</si>
  <si>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</si>
  <si>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</si>
  <si>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</si>
  <si>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03/12/20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</si>
  <si>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</si>
  <si>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</si>
  <si>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</si>
  <si>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</si>
  <si>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</si>
  <si>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</si>
  <si>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</si>
  <si>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03/06/20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</si>
  <si>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</si>
  <si>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</si>
  <si>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</si>
  <si>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</si>
  <si>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</si>
  <si>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</si>
  <si>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</si>
  <si>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</si>
  <si>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</si>
  <si>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</si>
  <si>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</si>
  <si>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ilAA-</t>
  </si>
  <si>
    <t>אלון ריבוע כחול אג"ח ז</t>
  </si>
  <si>
    <t>1140615</t>
  </si>
  <si>
    <t>513765859</t>
  </si>
  <si>
    <t>05/08/20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</si>
  <si>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</si>
  <si>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</si>
  <si>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</si>
  <si>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</si>
  <si>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</si>
  <si>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</si>
  <si>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</si>
  <si>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</si>
  <si>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</si>
  <si>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</si>
  <si>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 אגח יח- ביג</t>
  </si>
  <si>
    <t>1174226</t>
  </si>
  <si>
    <t>Aa3.il</t>
  </si>
  <si>
    <t>22/03/21</t>
  </si>
  <si>
    <t>ביג אג"ח 15- ביג</t>
  </si>
  <si>
    <t>1162221</t>
  </si>
  <si>
    <t>ביג אג5- ביג</t>
  </si>
  <si>
    <t>1129279</t>
  </si>
  <si>
    <t>20/05/20</t>
  </si>
  <si>
    <t>ביג אגח ז- ביג</t>
  </si>
  <si>
    <t>1136084</t>
  </si>
  <si>
    <t>ביג ט'- ביג</t>
  </si>
  <si>
    <t>1141050</t>
  </si>
  <si>
    <t>גזית גלוב אג11- גזית גלוב</t>
  </si>
  <si>
    <t>1260546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</si>
  <si>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</si>
  <si>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</si>
  <si>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</si>
  <si>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</si>
  <si>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</si>
  <si>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</si>
  <si>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הראל הנפקות אגח 7- הראל ביטוח מימון והנפקות בע"מ</t>
  </si>
  <si>
    <t>1126077</t>
  </si>
  <si>
    <t>הראל הנפקות אגח ה- הראל ביטוח מימון והנפקות בע"מ</t>
  </si>
  <si>
    <t>1119221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</si>
  <si>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</si>
  <si>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</si>
  <si>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</si>
  <si>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</si>
  <si>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</si>
  <si>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</si>
  <si>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</si>
  <si>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</si>
  <si>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</si>
  <si>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06/05/20</t>
  </si>
  <si>
    <t>ישרס אגח טז- ישרס</t>
  </si>
  <si>
    <t>6130223</t>
  </si>
  <si>
    <t>כללביט אג7</t>
  </si>
  <si>
    <t>1132950</t>
  </si>
  <si>
    <t>513754069</t>
  </si>
  <si>
    <t>10/09/19</t>
  </si>
  <si>
    <t>מבני תעש  אגח כ- מבנה נדל"ן (כ.ד)</t>
  </si>
  <si>
    <t>2260495</t>
  </si>
  <si>
    <t>26/12/18</t>
  </si>
  <si>
    <t>מבני תעשיה אג17- מבנה נדל"ן (כ.ד)</t>
  </si>
  <si>
    <t>2260446</t>
  </si>
  <si>
    <t>מזרחי טפחות שה 1</t>
  </si>
  <si>
    <t>6950083</t>
  </si>
  <si>
    <t>520000522</t>
  </si>
  <si>
    <t>16/08/20</t>
  </si>
  <si>
    <t>מליסרון   אגח ו- מליסרון</t>
  </si>
  <si>
    <t>3230125</t>
  </si>
  <si>
    <t>06/07/20</t>
  </si>
  <si>
    <t>מליסרון אג"ח יג- מליסרון</t>
  </si>
  <si>
    <t>3230224</t>
  </si>
  <si>
    <t>05/05/20</t>
  </si>
  <si>
    <t>מליסרון אג11- מליסרון</t>
  </si>
  <si>
    <t>3230208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</si>
  <si>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</si>
  <si>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</si>
  <si>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</si>
  <si>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</si>
  <si>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</si>
  <si>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</si>
  <si>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</si>
  <si>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</si>
  <si>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</si>
  <si>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</si>
  <si>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</si>
  <si>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</si>
  <si>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</si>
  <si>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</si>
  <si>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</si>
  <si>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</si>
  <si>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</si>
  <si>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פניקס הון אגח ה- הפניקס גיוסי הון</t>
  </si>
  <si>
    <t>1135417</t>
  </si>
  <si>
    <t>514290345</t>
  </si>
  <si>
    <t>27/05/20</t>
  </si>
  <si>
    <t>רבוע נדלן אגח ח- רבוע נדלן</t>
  </si>
  <si>
    <t>1157569</t>
  </si>
  <si>
    <t>שלמה החז אגח טז</t>
  </si>
  <si>
    <t>1410281</t>
  </si>
  <si>
    <t>520034372</t>
  </si>
  <si>
    <t>15/03/20</t>
  </si>
  <si>
    <t>שלמה החזקות אג18- שלמה החזקות</t>
  </si>
  <si>
    <t>1410307</t>
  </si>
  <si>
    <t>אגוד כ"א- אגוד הנפקות</t>
  </si>
  <si>
    <t>1141878</t>
  </si>
  <si>
    <t>A1.il</t>
  </si>
  <si>
    <t>29/11/17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</si>
  <si>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</si>
  <si>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</si>
  <si>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</si>
  <si>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</si>
  <si>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</si>
  <si>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</si>
  <si>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גירון     אגח ו- גירון פיתוח</t>
  </si>
  <si>
    <t>520044520</t>
  </si>
  <si>
    <t>04/01/21</t>
  </si>
  <si>
    <t>גירון אג"ח 7</t>
  </si>
  <si>
    <t>1142629</t>
  </si>
  <si>
    <t>04/02/19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</si>
  <si>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</si>
  <si>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</si>
  <si>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</si>
  <si>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</si>
  <si>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</si>
  <si>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</si>
  <si>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</si>
  <si>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</si>
  <si>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</si>
  <si>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</si>
  <si>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23/01/20</t>
  </si>
  <si>
    <t>מגה אור אגח ט- מגה אור</t>
  </si>
  <si>
    <t>513257873</t>
  </si>
  <si>
    <t>07/01/21</t>
  </si>
  <si>
    <t>מגה אור החזקות אג"ח 6</t>
  </si>
  <si>
    <t>1138668</t>
  </si>
  <si>
    <t>רבוע נדלן אג"ח 5</t>
  </si>
  <si>
    <t>1130467</t>
  </si>
  <si>
    <t>22/01/20</t>
  </si>
  <si>
    <t>רבוע נדלן אגח ו- רבוע נדלן</t>
  </si>
  <si>
    <t>1140607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</si>
  <si>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</si>
  <si>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</si>
  <si>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</si>
  <si>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</si>
  <si>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</si>
  <si>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</si>
  <si>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</si>
  <si>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</si>
  <si>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29/06/20</t>
  </si>
  <si>
    <t>510560188</t>
  </si>
  <si>
    <t>A2.il</t>
  </si>
  <si>
    <t>25/10/20</t>
  </si>
  <si>
    <t>אפריקה ישראל נכסים בע"מ אג"ח 7</t>
  </si>
  <si>
    <t>1132232</t>
  </si>
  <si>
    <t>19/11/20</t>
  </si>
  <si>
    <t>אפריקה נכס אגחח- אפי נכסים</t>
  </si>
  <si>
    <t>אשטרום נכ אגח10</t>
  </si>
  <si>
    <t>2510204</t>
  </si>
  <si>
    <t>13/02/19</t>
  </si>
  <si>
    <t>אשטרום נכסים אגח 7- אשטרום נכסים</t>
  </si>
  <si>
    <t>2510139</t>
  </si>
  <si>
    <t>14/12/20</t>
  </si>
  <si>
    <t>אשטרום נכסים אגח 8- אשטרום נכסים</t>
  </si>
  <si>
    <t>2510162</t>
  </si>
  <si>
    <t>דיסקונט שה א</t>
  </si>
  <si>
    <t>6910095</t>
  </si>
  <si>
    <t>520007030</t>
  </si>
  <si>
    <t>10/06/20</t>
  </si>
  <si>
    <t>ירושלים הנפקות אג"ח 10- ירושלים הנפקות</t>
  </si>
  <si>
    <t>1127414</t>
  </si>
  <si>
    <t>16/02/20</t>
  </si>
  <si>
    <t>מימון ישיר אג ב- מימון ישיר קב</t>
  </si>
  <si>
    <t>1168145</t>
  </si>
  <si>
    <t>513893123</t>
  </si>
  <si>
    <t>שרותים פיננסים</t>
  </si>
  <si>
    <t>מימון ישיר אגחג</t>
  </si>
  <si>
    <t>1171214</t>
  </si>
  <si>
    <t>07/02/21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</si>
  <si>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</si>
  <si>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</si>
  <si>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</si>
  <si>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</si>
  <si>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</si>
  <si>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</si>
  <si>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שיכון ובינוי אגח 5- שיכון ובינוי</t>
  </si>
  <si>
    <t>1125210</t>
  </si>
  <si>
    <t>אדגר      אגח י- אדגר השקעות</t>
  </si>
  <si>
    <t>1820208</t>
  </si>
  <si>
    <t>520035171</t>
  </si>
  <si>
    <t>A3.il</t>
  </si>
  <si>
    <t>אדגר אג"ח 9- אדגר השקעות</t>
  </si>
  <si>
    <t>1820190</t>
  </si>
  <si>
    <t>אדגר אגח יא</t>
  </si>
  <si>
    <t>1820281</t>
  </si>
  <si>
    <t>15/12/20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</si>
  <si>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</si>
  <si>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</si>
  <si>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</si>
  <si>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</si>
  <si>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</si>
  <si>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</si>
  <si>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</si>
  <si>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19/05/20</t>
  </si>
  <si>
    <t>הכשרת הישוב אג23- הכשרת הישוב</t>
  </si>
  <si>
    <t>6120323</t>
  </si>
  <si>
    <t>17/12/20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</si>
  <si>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</si>
  <si>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</si>
  <si>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</si>
  <si>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</si>
  <si>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</si>
  <si>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רני צים   אגח ב- רני צים</t>
  </si>
  <si>
    <t>1171834</t>
  </si>
  <si>
    <t>514353671</t>
  </si>
  <si>
    <t>20/01/21</t>
  </si>
  <si>
    <t>רני צים אגח א- רני צים</t>
  </si>
  <si>
    <t>1159680</t>
  </si>
  <si>
    <t>Baa1.il</t>
  </si>
  <si>
    <t>26/10/20</t>
  </si>
  <si>
    <t>מישורים אגח ח'- מישורים</t>
  </si>
  <si>
    <t>1143163</t>
  </si>
  <si>
    <t>511491839</t>
  </si>
  <si>
    <t>ilBBB</t>
  </si>
  <si>
    <t>25/02/20</t>
  </si>
  <si>
    <t>דיסקונט הש אג6- דיסקונט השקעות</t>
  </si>
  <si>
    <t>6390207</t>
  </si>
  <si>
    <t>520023896</t>
  </si>
  <si>
    <t>השקעה ואחזקות</t>
  </si>
  <si>
    <t>ilBBB-</t>
  </si>
  <si>
    <t>15/11/20</t>
  </si>
  <si>
    <t>חלל תקשורת אגח יח- חלל תקשורת</t>
  </si>
  <si>
    <t>1158518</t>
  </si>
  <si>
    <t>511396046</t>
  </si>
  <si>
    <t>לא מדורג</t>
  </si>
  <si>
    <t>23/06/19</t>
  </si>
  <si>
    <t>מגוריט אג1- מגוריט</t>
  </si>
  <si>
    <t>1141712</t>
  </si>
  <si>
    <t>515434074</t>
  </si>
  <si>
    <t>08/09/19</t>
  </si>
  <si>
    <t>מגוריט אגח ב- מגוריט</t>
  </si>
  <si>
    <t>1168350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</si>
  <si>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</si>
  <si>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</si>
  <si>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</si>
  <si>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</si>
  <si>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</si>
  <si>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</si>
  <si>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</si>
  <si>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משק אנרג  אגח א</t>
  </si>
  <si>
    <t>1169531</t>
  </si>
  <si>
    <t>516167343</t>
  </si>
  <si>
    <t>01/11/20</t>
  </si>
  <si>
    <t>צור       אגח י- צור שמיר</t>
  </si>
  <si>
    <t>7300171</t>
  </si>
  <si>
    <t>520025586</t>
  </si>
  <si>
    <t>08/12/19</t>
  </si>
  <si>
    <t>דיסקונט מנפיקים אג"ח יג</t>
  </si>
  <si>
    <t>7480155</t>
  </si>
  <si>
    <t>דיסקונט מנפיקים אג"ח יד</t>
  </si>
  <si>
    <t>7480163</t>
  </si>
  <si>
    <t>29/12/20</t>
  </si>
  <si>
    <t>הראל פיקד אגח א- הראל פיקדון סחיר</t>
  </si>
  <si>
    <t>1159623</t>
  </si>
  <si>
    <t>515989440</t>
  </si>
  <si>
    <t>15/06/20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</si>
  <si>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</si>
  <si>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</si>
  <si>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</si>
  <si>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</si>
  <si>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</si>
  <si>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</si>
  <si>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</si>
  <si>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</si>
  <si>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</si>
  <si>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</si>
  <si>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עמידר אגח א- עמידר</t>
  </si>
  <si>
    <t>1143585</t>
  </si>
  <si>
    <t>520017393</t>
  </si>
  <si>
    <t>אגוד הנפק אגח יב- אגוד הנפקות</t>
  </si>
  <si>
    <t>1160167</t>
  </si>
  <si>
    <t>דיסקונט הת11- דיסקונט</t>
  </si>
  <si>
    <t>6910137</t>
  </si>
  <si>
    <t>חשמל     אגח 26- חשמל</t>
  </si>
  <si>
    <t>6000202</t>
  </si>
  <si>
    <t>חשמל אג"ח 30- חשמל</t>
  </si>
  <si>
    <t>6000277</t>
  </si>
  <si>
    <t>נמלי ישראל אג"ח ג- נמלי ישראל</t>
  </si>
  <si>
    <t>1145580</t>
  </si>
  <si>
    <t>פועלים הנפקות הת 16- פועלים הנפקות</t>
  </si>
  <si>
    <t>1940550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</si>
  <si>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</si>
  <si>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</si>
  <si>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</si>
  <si>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</si>
  <si>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</si>
  <si>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</si>
  <si>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</si>
  <si>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21/12/20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</si>
  <si>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</si>
  <si>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</si>
  <si>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</si>
  <si>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</si>
  <si>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</si>
  <si>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</si>
  <si>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</si>
  <si>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</si>
  <si>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</si>
  <si>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</si>
  <si>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</si>
  <si>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</si>
  <si>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</si>
  <si>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</si>
  <si>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ביג אג6- ביג</t>
  </si>
  <si>
    <t>1132521</t>
  </si>
  <si>
    <t>גב ים אג8- גב-ים</t>
  </si>
  <si>
    <t>7590151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</si>
  <si>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</si>
  <si>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</si>
  <si>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</si>
  <si>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</si>
  <si>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</si>
  <si>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</si>
  <si>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1744984</t>
  </si>
  <si>
    <t>ישראכרט אגח א- ישראכרט</t>
  </si>
  <si>
    <t>1157536</t>
  </si>
  <si>
    <t>510706153</t>
  </si>
  <si>
    <t>כיל       אגח ה</t>
  </si>
  <si>
    <t>2810299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</si>
  <si>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</si>
  <si>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</si>
  <si>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</si>
  <si>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</si>
  <si>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</si>
  <si>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</si>
  <si>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</si>
  <si>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</si>
  <si>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</si>
  <si>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</si>
  <si>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</si>
  <si>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</si>
  <si>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</si>
  <si>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</si>
  <si>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</si>
  <si>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</si>
  <si>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</si>
  <si>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</si>
  <si>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</si>
  <si>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</si>
  <si>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</si>
  <si>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</si>
  <si>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</si>
  <si>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</si>
  <si>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תעשיה אוירית אג"ח 4</t>
  </si>
  <si>
    <t>1133131</t>
  </si>
  <si>
    <t>520027194</t>
  </si>
  <si>
    <t>ביטחוניות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</si>
  <si>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</si>
  <si>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</si>
  <si>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</si>
  <si>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</si>
  <si>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</si>
  <si>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בזק       אגח 9</t>
  </si>
  <si>
    <t>2300176</t>
  </si>
  <si>
    <t>בזק אג7- בזק</t>
  </si>
  <si>
    <t>2300150</t>
  </si>
  <si>
    <t>20/04/20</t>
  </si>
  <si>
    <t>בזק אגח 11- בזק</t>
  </si>
  <si>
    <t>2300234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</si>
  <si>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</si>
  <si>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</si>
  <si>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</si>
  <si>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</si>
  <si>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</si>
  <si>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</si>
  <si>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</si>
  <si>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</si>
  <si>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</si>
  <si>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</si>
  <si>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</si>
  <si>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</si>
  <si>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</si>
  <si>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</si>
  <si>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</si>
  <si>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</si>
  <si>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</si>
  <si>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</si>
  <si>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</si>
  <si>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</si>
  <si>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</si>
  <si>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</si>
  <si>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</si>
  <si>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</si>
  <si>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</si>
  <si>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</si>
  <si>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</si>
  <si>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</si>
  <si>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</si>
  <si>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</si>
  <si>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</si>
  <si>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</si>
  <si>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</si>
  <si>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</si>
  <si>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</si>
  <si>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</si>
  <si>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</si>
  <si>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</si>
  <si>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</si>
  <si>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מבנה תעשיה אג16</t>
  </si>
  <si>
    <t>2260438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</si>
  <si>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</si>
  <si>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</si>
  <si>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</si>
  <si>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</si>
  <si>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</si>
  <si>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</si>
  <si>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</si>
  <si>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</si>
  <si>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</si>
  <si>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</si>
  <si>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</si>
  <si>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</si>
  <si>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נמקו      אגח א- נמקו ריאלטי</t>
  </si>
  <si>
    <t>1665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</si>
  <si>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</si>
  <si>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</si>
  <si>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</si>
  <si>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</si>
  <si>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</si>
  <si>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שרותי מידע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</si>
  <si>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</si>
  <si>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</si>
  <si>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</si>
  <si>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</si>
  <si>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</si>
  <si>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</si>
  <si>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</si>
  <si>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</si>
  <si>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</si>
  <si>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</si>
  <si>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</si>
  <si>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</si>
  <si>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</si>
  <si>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</si>
  <si>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</si>
  <si>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</si>
  <si>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14/02/21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</si>
  <si>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</si>
  <si>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</si>
  <si>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</si>
  <si>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</si>
  <si>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</si>
  <si>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פרמולה אג"ח ג'- פורמולה מערכות</t>
  </si>
  <si>
    <t>2560209</t>
  </si>
  <si>
    <t>קיי.בי.אס אגח א</t>
  </si>
  <si>
    <t>1137918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</si>
  <si>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</si>
  <si>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</si>
  <si>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</si>
  <si>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</si>
  <si>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</si>
  <si>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</si>
  <si>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</si>
  <si>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</si>
  <si>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</si>
  <si>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</si>
  <si>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</si>
  <si>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</si>
  <si>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</si>
  <si>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</si>
  <si>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</si>
  <si>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</si>
  <si>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</si>
  <si>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</si>
  <si>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</si>
  <si>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גירון אג5- גירון פיתוח</t>
  </si>
  <si>
    <t>1133784</t>
  </si>
  <si>
    <t>דלתא אגח ב- דלתא</t>
  </si>
  <si>
    <t>6270151</t>
  </si>
  <si>
    <t>520025602</t>
  </si>
  <si>
    <t>דלתא.אגח 5- דלתא</t>
  </si>
  <si>
    <t>6270136</t>
  </si>
  <si>
    <t>24/02/21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</si>
  <si>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</si>
  <si>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</si>
  <si>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</si>
  <si>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</si>
  <si>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</si>
  <si>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</si>
  <si>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</si>
  <si>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21/02/21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</si>
  <si>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</si>
  <si>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</si>
  <si>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</si>
  <si>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</si>
  <si>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</si>
  <si>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</si>
  <si>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</si>
  <si>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</si>
  <si>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</si>
  <si>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יוניברסל  אגח ד- יוניברסל מוטורס</t>
  </si>
  <si>
    <t>1172253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</si>
  <si>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</si>
  <si>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</si>
  <si>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</si>
  <si>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</si>
  <si>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</si>
  <si>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</si>
  <si>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</si>
  <si>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</si>
  <si>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</si>
  <si>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</si>
  <si>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</si>
  <si>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</si>
  <si>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</si>
  <si>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</si>
  <si>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</si>
  <si>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</si>
  <si>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ממן אגח ב- ממן</t>
  </si>
  <si>
    <t>2380046</t>
  </si>
  <si>
    <t>31/05/20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</si>
  <si>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</si>
  <si>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</si>
  <si>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</si>
  <si>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</si>
  <si>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</si>
  <si>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</si>
  <si>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</si>
  <si>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</si>
  <si>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</si>
  <si>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</si>
  <si>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</si>
  <si>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</si>
  <si>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</si>
  <si>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</si>
  <si>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</si>
  <si>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</si>
  <si>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</si>
  <si>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</si>
  <si>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</si>
  <si>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</si>
  <si>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</si>
  <si>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</si>
  <si>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</si>
  <si>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</si>
  <si>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</si>
  <si>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</si>
  <si>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</si>
  <si>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</si>
  <si>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</si>
  <si>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</si>
  <si>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</si>
  <si>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</si>
  <si>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</si>
  <si>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</si>
  <si>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תדיראן הול אגח3</t>
  </si>
  <si>
    <t>2580132</t>
  </si>
  <si>
    <t>520036732</t>
  </si>
  <si>
    <t>28/06/20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</si>
  <si>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</si>
  <si>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</si>
  <si>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</si>
  <si>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</si>
  <si>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</si>
  <si>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</si>
  <si>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</si>
  <si>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</si>
  <si>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</si>
  <si>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</si>
  <si>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</si>
  <si>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</si>
  <si>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</si>
  <si>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</si>
  <si>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</si>
  <si>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אג3- אלדן תחבורה</t>
  </si>
  <si>
    <t>1140813</t>
  </si>
  <si>
    <t>אלדן תחבורה אגח ב</t>
  </si>
  <si>
    <t>1138254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</si>
  <si>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</si>
  <si>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</si>
  <si>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</si>
  <si>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</si>
  <si>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</si>
  <si>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</si>
  <si>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</si>
  <si>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</si>
  <si>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</si>
  <si>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</si>
  <si>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</si>
  <si>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אספן גרופ אג 7- אספן גרופ</t>
  </si>
  <si>
    <t>3130333</t>
  </si>
  <si>
    <t>אפי נכסים אגח י- אפי נכסים</t>
  </si>
  <si>
    <t>1160878</t>
  </si>
  <si>
    <t>אפי נכסים אגח יב- אפי נכסים</t>
  </si>
  <si>
    <t>1173764</t>
  </si>
  <si>
    <t>09/03/21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</si>
  <si>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</si>
  <si>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</si>
  <si>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</si>
  <si>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</si>
  <si>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</si>
  <si>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</si>
  <si>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</si>
  <si>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</si>
  <si>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</si>
  <si>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</si>
  <si>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</si>
  <si>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</si>
  <si>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</si>
  <si>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</si>
  <si>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</si>
  <si>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</si>
  <si>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</si>
  <si>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</si>
  <si>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</si>
  <si>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</si>
  <si>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</si>
  <si>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גולד בונד אג3</t>
  </si>
  <si>
    <t>1490051</t>
  </si>
  <si>
    <t>520034349</t>
  </si>
  <si>
    <t>ג'נריישן קפ אגח א- ג'נריישן קפיטל</t>
  </si>
  <si>
    <t>1166222</t>
  </si>
  <si>
    <t>515846558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</si>
  <si>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</si>
  <si>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</si>
  <si>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</si>
  <si>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</si>
  <si>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</si>
  <si>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</si>
  <si>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</si>
  <si>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</si>
  <si>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</si>
  <si>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</si>
  <si>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</si>
  <si>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</si>
  <si>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</si>
  <si>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</si>
  <si>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</si>
  <si>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</si>
  <si>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</si>
  <si>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אגח14- חברה לישראל</t>
  </si>
  <si>
    <t>5760301</t>
  </si>
  <si>
    <t>יצוא אגח א</t>
  </si>
  <si>
    <t>7040082</t>
  </si>
  <si>
    <t>520025156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</si>
  <si>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</si>
  <si>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</si>
  <si>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</si>
  <si>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</si>
  <si>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</si>
  <si>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</si>
  <si>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</si>
  <si>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</si>
  <si>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</si>
  <si>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09/11/20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</si>
  <si>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</si>
  <si>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</si>
  <si>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</si>
  <si>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</si>
  <si>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</si>
  <si>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</si>
  <si>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</si>
  <si>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</si>
  <si>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</si>
  <si>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</si>
  <si>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</si>
  <si>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</si>
  <si>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</si>
  <si>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</si>
  <si>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24/11/20</t>
  </si>
  <si>
    <t>ספנסר  אגח א- ספנסר אקוויטי</t>
  </si>
  <si>
    <t>1133800</t>
  </si>
  <si>
    <t>פנינסולה אגח ב- פנינסולה</t>
  </si>
  <si>
    <t>3330099</t>
  </si>
  <si>
    <t>520033713</t>
  </si>
  <si>
    <t>קופרליין  אגח ג</t>
  </si>
  <si>
    <t>1167881</t>
  </si>
  <si>
    <t>1648</t>
  </si>
  <si>
    <t>01/09/20</t>
  </si>
  <si>
    <t>קרסו  אגח ד- קרסו מוטורס</t>
  </si>
  <si>
    <t>1173566</t>
  </si>
  <si>
    <t>07/03/21</t>
  </si>
  <si>
    <t>קרסו אגח ב- קרסו מוטורס</t>
  </si>
  <si>
    <t>1139591</t>
  </si>
  <si>
    <t>רילייטד אג1- רילייטד</t>
  </si>
  <si>
    <t>1134923</t>
  </si>
  <si>
    <t>1849766</t>
  </si>
  <si>
    <t>24/09/20</t>
  </si>
  <si>
    <t>שיכון ובינוי אג7- שיכון ובינוי</t>
  </si>
  <si>
    <t>1129741</t>
  </si>
  <si>
    <t>אוריין    אגח ב- אוריין</t>
  </si>
  <si>
    <t>1143379</t>
  </si>
  <si>
    <t>511068256</t>
  </si>
  <si>
    <t>אלון רבוע אגח ד- אלון רבוע כחול</t>
  </si>
  <si>
    <t>1139583</t>
  </si>
  <si>
    <t>אלון רבוע כחול אג"ח ה- אלון רבוע כחול</t>
  </si>
  <si>
    <t>1155621</t>
  </si>
  <si>
    <t>אלטיטיוד  אגח א- אלטיטיוד השקעות</t>
  </si>
  <si>
    <t>1143924</t>
  </si>
  <si>
    <t>1963039</t>
  </si>
  <si>
    <t>אלקטרה נדלן אגח ה- אלקטרה נדל"ן</t>
  </si>
  <si>
    <t>1138593</t>
  </si>
  <si>
    <t>510607328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</si>
  <si>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</si>
  <si>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</si>
  <si>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</si>
  <si>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</si>
  <si>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</si>
  <si>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</si>
  <si>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</si>
  <si>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</si>
  <si>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</si>
  <si>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</si>
  <si>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</si>
  <si>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</si>
  <si>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בזן   אגח יב- בזן (בתי זיקוק)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</si>
  <si>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</si>
  <si>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</si>
  <si>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</si>
  <si>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</si>
  <si>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</si>
  <si>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</si>
  <si>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</si>
  <si>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</si>
  <si>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</si>
  <si>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</si>
  <si>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</si>
  <si>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</si>
  <si>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</si>
  <si>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קפיטל אגח ב</t>
  </si>
  <si>
    <t>1137314</t>
  </si>
  <si>
    <t>1888119</t>
  </si>
  <si>
    <t>נאוויטס פטרו אגח ב- נאוויטס פטרו</t>
  </si>
  <si>
    <t>1169614</t>
  </si>
  <si>
    <t>550263107</t>
  </si>
  <si>
    <t>10/11/20</t>
  </si>
  <si>
    <t>סאות'רן   אגח א- סאותרן פרופרטיס</t>
  </si>
  <si>
    <t>30/11/20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</si>
  <si>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</si>
  <si>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</si>
  <si>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</si>
  <si>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</si>
  <si>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</si>
  <si>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</si>
  <si>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</si>
  <si>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</si>
  <si>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</si>
  <si>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</si>
  <si>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</si>
  <si>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</si>
  <si>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</si>
  <si>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</si>
  <si>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</si>
  <si>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</si>
  <si>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</si>
  <si>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</si>
  <si>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</si>
  <si>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אגח ד</t>
  </si>
  <si>
    <t>1162353</t>
  </si>
  <si>
    <t>520041005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</si>
  <si>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</si>
  <si>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</si>
  <si>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</si>
  <si>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</si>
  <si>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</si>
  <si>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אביב בניה אגח 6- אביב בניה</t>
  </si>
  <si>
    <t>4440095</t>
  </si>
  <si>
    <t>520039264</t>
  </si>
  <si>
    <t>08/03/21</t>
  </si>
  <si>
    <t>איילון הנ אגח א'- איילון ביטוח הנפקות</t>
  </si>
  <si>
    <t>1159565</t>
  </si>
  <si>
    <t>514732825</t>
  </si>
  <si>
    <t>09/02/20</t>
  </si>
  <si>
    <t>אלומיי אג"ח ג</t>
  </si>
  <si>
    <t>1159375</t>
  </si>
  <si>
    <t>520039868</t>
  </si>
  <si>
    <t>23/02/21</t>
  </si>
  <si>
    <t>אלעד קנדה אגח ב- אלעד קנדה</t>
  </si>
  <si>
    <t>1160761</t>
  </si>
  <si>
    <t>1753</t>
  </si>
  <si>
    <t>ilBBB+</t>
  </si>
  <si>
    <t>אקסטל אגח ב- אקסטל לימיטד</t>
  </si>
  <si>
    <t>1135367</t>
  </si>
  <si>
    <t>1622</t>
  </si>
  <si>
    <t>דוניץ     אג  א- דוניץ</t>
  </si>
  <si>
    <t>4000055</t>
  </si>
  <si>
    <t>520038605</t>
  </si>
  <si>
    <t>03/10/19</t>
  </si>
  <si>
    <t>ווטרסטון אג1- ווטרסטון</t>
  </si>
  <si>
    <t>1140987</t>
  </si>
  <si>
    <t>1938699</t>
  </si>
  <si>
    <t>חג'ג'  אג י- חג'ג' נדלן</t>
  </si>
  <si>
    <t>8230294</t>
  </si>
  <si>
    <t>520033309</t>
  </si>
  <si>
    <t>01/02/21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</si>
  <si>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</si>
  <si>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</si>
  <si>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</si>
  <si>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</si>
  <si>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</si>
  <si>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פתאל החזק  אג 1</t>
  </si>
  <si>
    <t>1169721</t>
  </si>
  <si>
    <t>512607888</t>
  </si>
  <si>
    <t>מלונאות ותיירות</t>
  </si>
  <si>
    <t>12/11/20</t>
  </si>
  <si>
    <t>פתאל החזקות אג2- פתאל החזקות</t>
  </si>
  <si>
    <t>1150812</t>
  </si>
  <si>
    <t>פתאל החזקות אגח ג- פתאל החזקות</t>
  </si>
  <si>
    <t>1161785</t>
  </si>
  <si>
    <t>05/11/20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</si>
  <si>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</si>
  <si>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</si>
  <si>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</si>
  <si>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</si>
  <si>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</si>
  <si>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</si>
  <si>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</si>
  <si>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27/01/21</t>
  </si>
  <si>
    <t>רבד אג"ח 2- רבד</t>
  </si>
  <si>
    <t>5260088</t>
  </si>
  <si>
    <t>520040148</t>
  </si>
  <si>
    <t>30/03/21</t>
  </si>
  <si>
    <t>אאורה     אגח י</t>
  </si>
  <si>
    <t>3730413</t>
  </si>
  <si>
    <t>520038274</t>
  </si>
  <si>
    <t>אאורה אג"ח י"ב- אאורה</t>
  </si>
  <si>
    <t>3730454</t>
  </si>
  <si>
    <t>אאורה אגח טו- אאורה</t>
  </si>
  <si>
    <t>3730504</t>
  </si>
  <si>
    <t>אאורה אגח יד- אאורה</t>
  </si>
  <si>
    <t>3730488</t>
  </si>
  <si>
    <t>04/07/19</t>
  </si>
  <si>
    <t>אלעד קנדה אגח א- אלעד קנדה</t>
  </si>
  <si>
    <t>1152453</t>
  </si>
  <si>
    <t>ברם אג"ח 1</t>
  </si>
  <si>
    <t>1135730</t>
  </si>
  <si>
    <t>513579482</t>
  </si>
  <si>
    <t>11/11/19</t>
  </si>
  <si>
    <t>הכשרה חב לבטוח אגח 4- הכשרה חב לביטוח</t>
  </si>
  <si>
    <t>1156025</t>
  </si>
  <si>
    <t>520042177</t>
  </si>
  <si>
    <t>Baa2.il</t>
  </si>
  <si>
    <t>לוזון קבוצה אג10</t>
  </si>
  <si>
    <t>4730206</t>
  </si>
  <si>
    <t>520039660</t>
  </si>
  <si>
    <t>נובל      אגח א- נובל אסטס</t>
  </si>
  <si>
    <t>1141860</t>
  </si>
  <si>
    <t>1947641</t>
  </si>
  <si>
    <t>אמ.די.ג'י אג3- אמ.די.ג'י</t>
  </si>
  <si>
    <t>1142504</t>
  </si>
  <si>
    <t>1632</t>
  </si>
  <si>
    <t>Baa3.il</t>
  </si>
  <si>
    <t>אמ.די.ג'י אגח ב- אמ.די.ג'י</t>
  </si>
  <si>
    <t>1140557</t>
  </si>
  <si>
    <t>דיסק השק  אגח י- דיסקונט השקעות</t>
  </si>
  <si>
    <t>6390348</t>
  </si>
  <si>
    <t>דלק קבוצה אג31- דלק קבוצה</t>
  </si>
  <si>
    <t>1134790</t>
  </si>
  <si>
    <t>520044322</t>
  </si>
  <si>
    <t>ilB</t>
  </si>
  <si>
    <t>07/05/20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</si>
  <si>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</si>
  <si>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</si>
  <si>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</si>
  <si>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</si>
  <si>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</si>
  <si>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</si>
  <si>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</si>
  <si>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</si>
  <si>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</si>
  <si>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</si>
  <si>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</si>
  <si>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אול-יר    אגח ב- אול יר</t>
  </si>
  <si>
    <t>1139781</t>
  </si>
  <si>
    <t>C.il</t>
  </si>
  <si>
    <t>14/01/21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</si>
  <si>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</si>
  <si>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</si>
  <si>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</si>
  <si>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</si>
  <si>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</si>
  <si>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</si>
  <si>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</si>
  <si>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04/05/20</t>
  </si>
  <si>
    <t>בי קומיונק אגח ד</t>
  </si>
  <si>
    <t>02/12/19</t>
  </si>
  <si>
    <t>ברוקלנד   אגח ב</t>
  </si>
  <si>
    <t>1136993</t>
  </si>
  <si>
    <t>1814237</t>
  </si>
  <si>
    <t>12/07/18</t>
  </si>
  <si>
    <t>חנן מור אגח י- חנן מור</t>
  </si>
  <si>
    <t>1165299</t>
  </si>
  <si>
    <t>513605519</t>
  </si>
  <si>
    <t>לפידות קפיטל אג 1- לפידות קפיטל</t>
  </si>
  <si>
    <t>6420129</t>
  </si>
  <si>
    <t>520022971</t>
  </si>
  <si>
    <t>19/01/20</t>
  </si>
  <si>
    <t>רבל        אג ב- רבל</t>
  </si>
  <si>
    <t>1142769</t>
  </si>
  <si>
    <t>513506329</t>
  </si>
  <si>
    <t>רוטשטיין  אגח ט- רוטשטיין</t>
  </si>
  <si>
    <t>5390224</t>
  </si>
  <si>
    <t>520039959</t>
  </si>
  <si>
    <t>17/01/21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</si>
  <si>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</si>
  <si>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</si>
  <si>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</si>
  <si>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</si>
  <si>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</si>
  <si>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</si>
  <si>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</si>
  <si>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</si>
  <si>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</si>
  <si>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</si>
  <si>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</si>
  <si>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</si>
  <si>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</si>
  <si>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</si>
  <si>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</si>
  <si>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</si>
  <si>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</si>
  <si>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</si>
  <si>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</si>
  <si>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</si>
  <si>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</si>
  <si>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</si>
  <si>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</si>
  <si>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</si>
  <si>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</si>
  <si>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</si>
  <si>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</si>
  <si>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</si>
  <si>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</si>
  <si>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</si>
  <si>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</si>
  <si>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</si>
  <si>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</si>
  <si>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</si>
  <si>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</si>
  <si>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</si>
  <si>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</si>
  <si>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</si>
  <si>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</si>
  <si>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13/12/20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</si>
  <si>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</si>
  <si>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</si>
  <si>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</si>
  <si>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</si>
  <si>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</si>
  <si>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</si>
  <si>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</si>
  <si>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</si>
  <si>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</si>
  <si>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</si>
  <si>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</si>
  <si>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</si>
  <si>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</si>
  <si>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</si>
  <si>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</si>
  <si>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</si>
  <si>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</si>
  <si>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</si>
  <si>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</si>
  <si>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</si>
  <si>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</si>
  <si>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</si>
  <si>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</si>
  <si>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</si>
  <si>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</si>
  <si>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S&amp;P</t>
  </si>
  <si>
    <t>09/09/20</t>
  </si>
  <si>
    <t>TEVA 4.1 10/46</t>
  </si>
  <si>
    <t>US88167AAF84</t>
  </si>
  <si>
    <t>520013954</t>
  </si>
  <si>
    <t>Pharmaceuticals</t>
  </si>
  <si>
    <t>BB-</t>
  </si>
  <si>
    <t>TEVA PHARMA FNC 1.625 15.</t>
  </si>
  <si>
    <t>XS1439749364</t>
  </si>
  <si>
    <t>Pharma &amp; Biotechnology</t>
  </si>
  <si>
    <t>20/07/16</t>
  </si>
  <si>
    <t>FVRR 0 01/11/25</t>
  </si>
  <si>
    <t>US33835LAB18</t>
  </si>
  <si>
    <t>5153</t>
  </si>
  <si>
    <t>Consumer Durables &amp; Apparel</t>
  </si>
  <si>
    <t>NVMI 0 15/10/25</t>
  </si>
  <si>
    <t>US66980MAA45</t>
  </si>
  <si>
    <t>511812463</t>
  </si>
  <si>
    <t>Technology Hardware &amp; Equip</t>
  </si>
  <si>
    <t>17/11/20</t>
  </si>
  <si>
    <t>WIX 0 08/15/25</t>
  </si>
  <si>
    <t>US92940WAC38</t>
  </si>
  <si>
    <t>2275</t>
  </si>
  <si>
    <t>Commercial &amp; Pro Services</t>
  </si>
  <si>
    <t>02/12/20</t>
  </si>
  <si>
    <t>MSFT 2.875 06/02/24</t>
  </si>
  <si>
    <t>US594918BX11</t>
  </si>
  <si>
    <t>5083</t>
  </si>
  <si>
    <t>AAA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</si>
  <si>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</si>
  <si>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</si>
  <si>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</si>
  <si>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</si>
  <si>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</si>
  <si>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</si>
  <si>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</si>
  <si>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</si>
  <si>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</si>
  <si>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</si>
  <si>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</si>
  <si>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GOOGL 2.25 15/8/2060</t>
  </si>
  <si>
    <t>US02079KAG22</t>
  </si>
  <si>
    <t>960</t>
  </si>
  <si>
    <t>Aa2</t>
  </si>
  <si>
    <t>03/08/20</t>
  </si>
  <si>
    <t>WMT 2.85 08/07/24</t>
  </si>
  <si>
    <t>US931142EL30</t>
  </si>
  <si>
    <t>5184</t>
  </si>
  <si>
    <t>Retailing</t>
  </si>
  <si>
    <t>21/01/20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</si>
  <si>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</si>
  <si>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</si>
  <si>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</si>
  <si>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</si>
  <si>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</si>
  <si>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</si>
  <si>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</si>
  <si>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</si>
  <si>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</si>
  <si>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</si>
  <si>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</si>
  <si>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XOM 2.709 06/03/25</t>
  </si>
  <si>
    <t>US30231GAF90</t>
  </si>
  <si>
    <t>5186</t>
  </si>
  <si>
    <t>Energy</t>
  </si>
  <si>
    <t>MARS 1.625 16/07/32</t>
  </si>
  <si>
    <t>US571676AL99</t>
  </si>
  <si>
    <t>5230</t>
  </si>
  <si>
    <t>A</t>
  </si>
  <si>
    <t>13/07/20</t>
  </si>
  <si>
    <t>PFIZER 2.95 15/03/24</t>
  </si>
  <si>
    <t>US717081ES88</t>
  </si>
  <si>
    <t>1190</t>
  </si>
  <si>
    <t>A2</t>
  </si>
  <si>
    <t>TME 2 03/09/30</t>
  </si>
  <si>
    <t>US88034PAB58</t>
  </si>
  <si>
    <t>5239</t>
  </si>
  <si>
    <t>26/08/20</t>
  </si>
  <si>
    <t>BANK OF AMERICA</t>
  </si>
  <si>
    <t>USUOR8A1AB34</t>
  </si>
  <si>
    <t>2180</t>
  </si>
  <si>
    <t>Banks</t>
  </si>
  <si>
    <t>A-</t>
  </si>
  <si>
    <t>PLD 1.25 15/10/30</t>
  </si>
  <si>
    <t>US74340XBR17</t>
  </si>
  <si>
    <t>5236</t>
  </si>
  <si>
    <t>Real Estate</t>
  </si>
  <si>
    <t>CITIGROUP 3.7 01/26</t>
  </si>
  <si>
    <t>US172967KG57</t>
  </si>
  <si>
    <t>4170</t>
  </si>
  <si>
    <t>BBB+</t>
  </si>
  <si>
    <t>GILD 1.65 01/10/2030</t>
  </si>
  <si>
    <t>US375558BY84</t>
  </si>
  <si>
    <t>5072</t>
  </si>
  <si>
    <t>23/09/20</t>
  </si>
  <si>
    <t>WELLTOWER 3.1 15/01/30</t>
  </si>
  <si>
    <t>US95040QAJ31</t>
  </si>
  <si>
    <t>5157</t>
  </si>
  <si>
    <t>03/09/19</t>
  </si>
  <si>
    <t>WFC 2.393 02/06/28</t>
  </si>
  <si>
    <t>US95000U2S19</t>
  </si>
  <si>
    <t>5085</t>
  </si>
  <si>
    <t>26/05/20</t>
  </si>
  <si>
    <t>WPLAU 4.5 04/03/19</t>
  </si>
  <si>
    <t>USQ98229AN94</t>
  </si>
  <si>
    <t>5116</t>
  </si>
  <si>
    <t>INDUSTRIAL</t>
  </si>
  <si>
    <t>13/05/20</t>
  </si>
  <si>
    <t>BACR 3.695 16/05/24</t>
  </si>
  <si>
    <t>US06738EBC84</t>
  </si>
  <si>
    <t>520029281</t>
  </si>
  <si>
    <t>29/08/18</t>
  </si>
  <si>
    <t>DOX 2.538 15/06/30</t>
  </si>
  <si>
    <t>US02342TAE91</t>
  </si>
  <si>
    <t>5113</t>
  </si>
  <si>
    <t>17/06/20</t>
  </si>
  <si>
    <t>NDAQ 1.75 3/29</t>
  </si>
  <si>
    <t>XS1843442622</t>
  </si>
  <si>
    <t>FWB</t>
  </si>
  <si>
    <t>3205</t>
  </si>
  <si>
    <t>08/07/19</t>
  </si>
  <si>
    <t>15/01/26 FSK 3.4</t>
  </si>
  <si>
    <t>US302635AG21</t>
  </si>
  <si>
    <t>5143</t>
  </si>
  <si>
    <t>Baa3</t>
  </si>
  <si>
    <t>15/07/24 FS KKR 4.625</t>
  </si>
  <si>
    <t>US302635AD99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</si>
  <si>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</si>
  <si>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</si>
  <si>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</si>
  <si>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</si>
  <si>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</si>
  <si>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</si>
  <si>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</si>
  <si>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</si>
  <si>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BBB-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</si>
  <si>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</si>
  <si>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</si>
  <si>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</si>
  <si>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</si>
  <si>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</si>
  <si>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</si>
  <si>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</si>
  <si>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Telecommunication Services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</si>
  <si>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</si>
  <si>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</si>
  <si>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</si>
  <si>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</si>
  <si>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</si>
  <si>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</si>
  <si>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</si>
  <si>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</si>
  <si>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</si>
  <si>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</si>
  <si>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PRGO 3.15 15/06/30</t>
  </si>
  <si>
    <t>US71429MAC91</t>
  </si>
  <si>
    <t>5221</t>
  </si>
  <si>
    <t>16/06/20</t>
  </si>
  <si>
    <t>PSEC 3.706 22/01/26</t>
  </si>
  <si>
    <t>US74348TAU60</t>
  </si>
  <si>
    <t>5268</t>
  </si>
  <si>
    <t>12/02/21</t>
  </si>
  <si>
    <t>VW 2.5 PERP</t>
  </si>
  <si>
    <t>XS12065408606</t>
  </si>
  <si>
    <t>4255</t>
  </si>
  <si>
    <t>Automobiles &amp; Components</t>
  </si>
  <si>
    <t>05/08/19</t>
  </si>
  <si>
    <t>XIAOMI  3.375 04/30</t>
  </si>
  <si>
    <t>USY77108AA93</t>
  </si>
  <si>
    <t>5263</t>
  </si>
  <si>
    <t>AESGEN 5.5 14/05/27</t>
  </si>
  <si>
    <t>USP3713CAB48</t>
  </si>
  <si>
    <t>5170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</si>
  <si>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</si>
  <si>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</si>
  <si>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</si>
  <si>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</si>
  <si>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</si>
  <si>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</si>
  <si>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</si>
  <si>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</si>
  <si>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</si>
  <si>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CNC INDUSTRIES 5.375 6/26</t>
  </si>
  <si>
    <t>US15137TAA88</t>
  </si>
  <si>
    <t>4885</t>
  </si>
  <si>
    <t>Health Care Equip &amp; Services</t>
  </si>
  <si>
    <t>31/07/18</t>
  </si>
  <si>
    <t>INFO 4.25 01/05/29</t>
  </si>
  <si>
    <t>US44962LAJ61</t>
  </si>
  <si>
    <t>5156</t>
  </si>
  <si>
    <t>SBRA 3.9 15/10/2019</t>
  </si>
  <si>
    <t>US78572XAG60</t>
  </si>
  <si>
    <t>5165</t>
  </si>
  <si>
    <t>29/10/19</t>
  </si>
  <si>
    <t>PEMEX 5.95 28/01/31</t>
  </si>
  <si>
    <t>USP71654QDE98</t>
  </si>
  <si>
    <t>4768</t>
  </si>
  <si>
    <t>Ba2</t>
  </si>
  <si>
    <t>PEMEX 6.84 23/1/2030</t>
  </si>
  <si>
    <t>US71654QDC33</t>
  </si>
  <si>
    <t>PETROLEOS MEXICANOS-PEMEX</t>
  </si>
  <si>
    <t>US71654QBW15</t>
  </si>
  <si>
    <t>ENOIGA 4.5 30/03/28</t>
  </si>
  <si>
    <t>IL0011736571</t>
  </si>
  <si>
    <t>560033185</t>
  </si>
  <si>
    <t>Ba3</t>
  </si>
  <si>
    <t>ENOIGA 5.375 30/03/28</t>
  </si>
  <si>
    <t>IL0011736738</t>
  </si>
  <si>
    <t>ENOIGA 5.875 30/03/31</t>
  </si>
  <si>
    <t>IL0011736811</t>
  </si>
  <si>
    <t>TURK 4.875 19/06/24</t>
  </si>
  <si>
    <t>XS1028951264</t>
  </si>
  <si>
    <t>5004</t>
  </si>
  <si>
    <t>14/08/18</t>
  </si>
  <si>
    <t>סה"כ תל אביב 35</t>
  </si>
  <si>
    <t>מיטרוניקס</t>
  </si>
  <si>
    <t>1091065</t>
  </si>
  <si>
    <t>511527202</t>
  </si>
  <si>
    <t>אלקטרוניקה ואופטיקה</t>
  </si>
  <si>
    <t>או.פי.סי אנרגיה- או.פי.סי אנרגיה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</si>
  <si>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</si>
  <si>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</si>
  <si>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</si>
  <si>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</si>
  <si>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</si>
  <si>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</si>
  <si>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</si>
  <si>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</si>
  <si>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</si>
  <si>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</si>
  <si>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</si>
  <si>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</si>
  <si>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</si>
  <si>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</si>
  <si>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</si>
  <si>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</si>
  <si>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</si>
  <si>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</si>
  <si>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</si>
  <si>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</si>
  <si>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</si>
  <si>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</si>
  <si>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</si>
  <si>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</si>
  <si>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</si>
  <si>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</si>
  <si>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</si>
  <si>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</si>
  <si>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</si>
  <si>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</si>
  <si>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</si>
  <si>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</si>
  <si>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</si>
  <si>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</si>
  <si>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</si>
  <si>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</si>
  <si>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</si>
  <si>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</si>
  <si>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</si>
  <si>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</si>
  <si>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</si>
  <si>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</si>
  <si>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</si>
  <si>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</si>
  <si>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</si>
  <si>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</si>
  <si>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</si>
  <si>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</si>
  <si>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</si>
  <si>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</si>
  <si>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</si>
  <si>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</si>
  <si>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</si>
  <si>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</si>
  <si>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</si>
  <si>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</si>
  <si>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</si>
  <si>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</si>
  <si>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</si>
  <si>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</si>
  <si>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</si>
  <si>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</si>
  <si>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</si>
  <si>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</si>
  <si>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</si>
  <si>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אנרג'יקס- אנרג'יקס</t>
  </si>
  <si>
    <t>1123355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</si>
  <si>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</si>
  <si>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</si>
  <si>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</si>
  <si>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</si>
  <si>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</si>
  <si>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</si>
  <si>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</si>
  <si>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</si>
  <si>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</si>
  <si>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</si>
  <si>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</si>
  <si>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</si>
  <si>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</si>
  <si>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</si>
  <si>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אקוואריוס מנועים- אקוואריוס</t>
  </si>
  <si>
    <t>1170240</t>
  </si>
  <si>
    <t>515114429</t>
  </si>
  <si>
    <t>אקופיה</t>
  </si>
  <si>
    <t>1169895</t>
  </si>
  <si>
    <t>514856772</t>
  </si>
  <si>
    <t>ארד- ארד</t>
  </si>
  <si>
    <t>1091651</t>
  </si>
  <si>
    <t>510007800</t>
  </si>
  <si>
    <t>בזן- בזן (בתי זיקוק)</t>
  </si>
  <si>
    <t>2590248</t>
  </si>
  <si>
    <t>ג'נריישן קפיטל- ג'נריישן קפיטל</t>
  </si>
  <si>
    <t>1156926</t>
  </si>
  <si>
    <t>סופרגז- סופרגז אנרגיה</t>
  </si>
  <si>
    <t>1166917</t>
  </si>
  <si>
    <t>פז נפט- פז חברת הנפט</t>
  </si>
  <si>
    <t>1100007</t>
  </si>
  <si>
    <t>קומפיוג'ן- קומפיוגן</t>
  </si>
  <si>
    <t>1085208</t>
  </si>
  <si>
    <t>511779639</t>
  </si>
  <si>
    <t>ביוטכנולוגיה</t>
  </si>
  <si>
    <t>קמהדע- קמהדע</t>
  </si>
  <si>
    <t>1094119</t>
  </si>
  <si>
    <t>511524605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</si>
  <si>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</si>
  <si>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</si>
  <si>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</si>
  <si>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</si>
  <si>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</si>
  <si>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</si>
  <si>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</si>
  <si>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</si>
  <si>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</si>
  <si>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</si>
  <si>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</si>
  <si>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אזורים</t>
  </si>
  <si>
    <t>715011</t>
  </si>
  <si>
    <t>אפריקה מגורים</t>
  </si>
  <si>
    <t>1097948</t>
  </si>
  <si>
    <t>דמרי- דמרי</t>
  </si>
  <si>
    <t>1090315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</si>
  <si>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</si>
  <si>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</si>
  <si>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</si>
  <si>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</si>
  <si>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</si>
  <si>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</si>
  <si>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</si>
  <si>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</si>
  <si>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</si>
  <si>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</si>
  <si>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</si>
  <si>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</si>
  <si>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</si>
  <si>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חברה לישראל- חברה לישראל</t>
  </si>
  <si>
    <t>576017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</si>
  <si>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</si>
  <si>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</si>
  <si>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</si>
  <si>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</si>
  <si>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</si>
  <si>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</si>
  <si>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</si>
  <si>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</si>
  <si>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</si>
  <si>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</si>
  <si>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</si>
  <si>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</si>
  <si>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</si>
  <si>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דלק קבוצה- דלק קבוצה</t>
  </si>
  <si>
    <t>1084128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</si>
  <si>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</si>
  <si>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</si>
  <si>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</si>
  <si>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</si>
  <si>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</si>
  <si>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</si>
  <si>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</si>
  <si>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</si>
  <si>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</si>
  <si>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</si>
  <si>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</si>
  <si>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</si>
  <si>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</si>
  <si>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</si>
  <si>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</si>
  <si>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</si>
  <si>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</si>
  <si>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</si>
  <si>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</si>
  <si>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</si>
  <si>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</si>
  <si>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</si>
  <si>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</si>
  <si>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</si>
  <si>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</si>
  <si>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</si>
  <si>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</si>
  <si>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</si>
  <si>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</si>
  <si>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</si>
  <si>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</si>
  <si>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</si>
  <si>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</si>
  <si>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</si>
  <si>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</si>
  <si>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</si>
  <si>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</si>
  <si>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</si>
  <si>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</si>
  <si>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</si>
  <si>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</si>
  <si>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</si>
  <si>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</si>
  <si>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</si>
  <si>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</si>
  <si>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</si>
  <si>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</si>
  <si>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</si>
  <si>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</si>
  <si>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</si>
  <si>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</si>
  <si>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</si>
  <si>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</si>
  <si>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</si>
  <si>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אינרום</t>
  </si>
  <si>
    <t>1132356</t>
  </si>
  <si>
    <t>515001659</t>
  </si>
  <si>
    <t>אדגר- אדגר השקעות</t>
  </si>
  <si>
    <t>1820083</t>
  </si>
  <si>
    <t>אלקטרה נדלן- אלקטרה נדל"ן</t>
  </si>
  <si>
    <t>1094044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</si>
  <si>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</si>
  <si>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</si>
  <si>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</si>
  <si>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</si>
  <si>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</si>
  <si>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</si>
  <si>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</si>
  <si>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דלתא     1- דלתא</t>
  </si>
  <si>
    <t>627034</t>
  </si>
  <si>
    <t>סאמיט</t>
  </si>
  <si>
    <t>1081686</t>
  </si>
  <si>
    <t>ביג</t>
  </si>
  <si>
    <t>1097260</t>
  </si>
  <si>
    <t>גב ים    1- גב-ים</t>
  </si>
  <si>
    <t>759019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</si>
  <si>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</si>
  <si>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</si>
  <si>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</si>
  <si>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</si>
  <si>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</si>
  <si>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</si>
  <si>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</si>
  <si>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</si>
  <si>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</si>
  <si>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</si>
  <si>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מניבים ריט</t>
  </si>
  <si>
    <t>1140573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</si>
  <si>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</si>
  <si>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</si>
  <si>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</si>
  <si>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</si>
  <si>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</si>
  <si>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</si>
  <si>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</si>
  <si>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</si>
  <si>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</si>
  <si>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</si>
  <si>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</si>
  <si>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</si>
  <si>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</si>
  <si>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</si>
  <si>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</si>
  <si>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</si>
  <si>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</si>
  <si>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</si>
  <si>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אלומיי- אלומיי קפיטל</t>
  </si>
  <si>
    <t>1082635</t>
  </si>
  <si>
    <t>אלקטריאון</t>
  </si>
  <si>
    <t>368019</t>
  </si>
  <si>
    <t>520038126</t>
  </si>
  <si>
    <t>אנלייט אנרגיה- אנלייט אנרגיה</t>
  </si>
  <si>
    <t>720011</t>
  </si>
  <si>
    <t>ג'נסל</t>
  </si>
  <si>
    <t>1169689</t>
  </si>
  <si>
    <t>514579887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</si>
  <si>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</si>
  <si>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</si>
  <si>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</si>
  <si>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</si>
  <si>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</si>
  <si>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</si>
  <si>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</si>
  <si>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</si>
  <si>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</si>
  <si>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</si>
  <si>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</si>
  <si>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</si>
  <si>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</si>
  <si>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</si>
  <si>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</si>
  <si>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</si>
  <si>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</si>
  <si>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</si>
  <si>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</si>
  <si>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</si>
  <si>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</si>
  <si>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</si>
  <si>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</si>
  <si>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</si>
  <si>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</si>
  <si>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</si>
  <si>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</si>
  <si>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</si>
  <si>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</si>
  <si>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</si>
  <si>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</si>
  <si>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</si>
  <si>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</si>
  <si>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</si>
  <si>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דש איפקס- מיטב דש השקעות</t>
  </si>
  <si>
    <t>1081843</t>
  </si>
  <si>
    <t>מימון ישיר</t>
  </si>
  <si>
    <t>1168186</t>
  </si>
  <si>
    <t>אלוט תקשורת- אלוט</t>
  </si>
  <si>
    <t>1099654</t>
  </si>
  <si>
    <t>512394776</t>
  </si>
  <si>
    <t>אקסיליון- אקסיליון</t>
  </si>
  <si>
    <t>383018</t>
  </si>
  <si>
    <t>520038548</t>
  </si>
  <si>
    <t>מגיק- מג'יק</t>
  </si>
  <si>
    <t>1082312</t>
  </si>
  <si>
    <t>520036740</t>
  </si>
  <si>
    <t>סלקום</t>
  </si>
  <si>
    <t>1101534</t>
  </si>
  <si>
    <t>פרטנר- פרטנר</t>
  </si>
  <si>
    <t>1083484</t>
  </si>
  <si>
    <t>סה"כ מניות היתר</t>
  </si>
  <si>
    <t>דלתא מותגים- דלתא מותגים</t>
  </si>
  <si>
    <t>1173699</t>
  </si>
  <si>
    <t>516250107</t>
  </si>
  <si>
    <t>איירטאצ- איירטאצ' סולאר</t>
  </si>
  <si>
    <t>1173376</t>
  </si>
  <si>
    <t>515509347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</si>
  <si>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</si>
  <si>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</si>
  <si>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</si>
  <si>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</si>
  <si>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</si>
  <si>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</si>
  <si>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פיסיבי- פי.סי.בי טכנולוגיות</t>
  </si>
  <si>
    <t>1091685</t>
  </si>
  <si>
    <t>511888356</t>
  </si>
  <si>
    <t>רובוגרופ ט.א.ק- רובוגרופ</t>
  </si>
  <si>
    <t>266015</t>
  </si>
  <si>
    <t>520034984</t>
  </si>
  <si>
    <t>ארקו קורפ</t>
  </si>
  <si>
    <t>1170901</t>
  </si>
  <si>
    <t>3535148</t>
  </si>
  <si>
    <t>ג'י.פי גלובל- ג'י.פי. גלובל</t>
  </si>
  <si>
    <t>1144781</t>
  </si>
  <si>
    <t>512821216</t>
  </si>
  <si>
    <t>איי.איי.אם. יהש</t>
  </si>
  <si>
    <t>1171230</t>
  </si>
  <si>
    <t>540299518</t>
  </si>
  <si>
    <t>ווישור גלובלטק- ווישור גלובלטק</t>
  </si>
  <si>
    <t>1173228</t>
  </si>
  <si>
    <t>515559169</t>
  </si>
  <si>
    <t>אאורה</t>
  </si>
  <si>
    <t>373019</t>
  </si>
  <si>
    <t>דניה סיבוס- דניה סיבוס</t>
  </si>
  <si>
    <t>1173137</t>
  </si>
  <si>
    <t>512569237</t>
  </si>
  <si>
    <t>חג'ג' נדל"ן- חג'ג' נדלן</t>
  </si>
  <si>
    <t>823013</t>
  </si>
  <si>
    <t>חנן מור- חנן מור</t>
  </si>
  <si>
    <t>1102532</t>
  </si>
  <si>
    <t>יעקובי קבוצה- יעקובי קבוצה</t>
  </si>
  <si>
    <t>1142421</t>
  </si>
  <si>
    <t>514010081</t>
  </si>
  <si>
    <t>צמח המרמן- צמח המרמן</t>
  </si>
  <si>
    <t>1104058</t>
  </si>
  <si>
    <t>צרפתי- צרפתי</t>
  </si>
  <si>
    <t>425017</t>
  </si>
  <si>
    <t>רותם שני- רותם שני</t>
  </si>
  <si>
    <t>1171529</t>
  </si>
  <si>
    <t>להב- להב</t>
  </si>
  <si>
    <t>136010</t>
  </si>
  <si>
    <t>520034257</t>
  </si>
  <si>
    <t>להב-פרמיה- להב</t>
  </si>
  <si>
    <t>1360101</t>
  </si>
  <si>
    <t>מבטח שמיר- מבטח שמיר</t>
  </si>
  <si>
    <t>127019</t>
  </si>
  <si>
    <t>520034125</t>
  </si>
  <si>
    <t>ביג-טק 50- ביג טק 50 מו"פ</t>
  </si>
  <si>
    <t>1172295</t>
  </si>
  <si>
    <t>540295417</t>
  </si>
  <si>
    <t>יוניקורן טכנולוגיות - יוניקורן טכנו</t>
  </si>
  <si>
    <t>1168657</t>
  </si>
  <si>
    <t>540294428</t>
  </si>
  <si>
    <t>מיט-טק- מיט-טק 3 די</t>
  </si>
  <si>
    <t>1080720</t>
  </si>
  <si>
    <t>520041955</t>
  </si>
  <si>
    <t>סבוריט- סבוריט בע"מ</t>
  </si>
  <si>
    <t>1169978</t>
  </si>
  <si>
    <t>515933950</t>
  </si>
  <si>
    <t>פיט השקעות יהש- פיט השקעות</t>
  </si>
  <si>
    <t>1173178</t>
  </si>
  <si>
    <t>540300522</t>
  </si>
  <si>
    <t>פליינג ספארק- פליינג ספארק</t>
  </si>
  <si>
    <t>1173582</t>
  </si>
  <si>
    <t>515259307</t>
  </si>
  <si>
    <t>אלמדה יהש</t>
  </si>
  <si>
    <t>1168962</t>
  </si>
  <si>
    <t>540296795</t>
  </si>
  <si>
    <t>קפיטל פוינט- קפיטל פוינט</t>
  </si>
  <si>
    <t>1097146</t>
  </si>
  <si>
    <t>512950320</t>
  </si>
  <si>
    <t>נאוויטס פטר יהש- נאוויטס פטרו</t>
  </si>
  <si>
    <t>1141969</t>
  </si>
  <si>
    <t>רציו פטרוליום יהש- רציו פטרוליום</t>
  </si>
  <si>
    <t>1139864</t>
  </si>
  <si>
    <t>550268411</t>
  </si>
  <si>
    <t>תמר פטרוליום- תמר פטרוליום</t>
  </si>
  <si>
    <t>1141357</t>
  </si>
  <si>
    <t>פייטון- פייטון</t>
  </si>
  <si>
    <t>412015</t>
  </si>
  <si>
    <t>520038951</t>
  </si>
  <si>
    <t>גניגר- גניגר</t>
  </si>
  <si>
    <t>1095892</t>
  </si>
  <si>
    <t>512416991</t>
  </si>
  <si>
    <t>כפרית</t>
  </si>
  <si>
    <t>522011</t>
  </si>
  <si>
    <t>520038787</t>
  </si>
  <si>
    <t>פולירם</t>
  </si>
  <si>
    <t>1170216</t>
  </si>
  <si>
    <t>515251593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</si>
  <si>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</si>
  <si>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</si>
  <si>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</si>
  <si>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</si>
  <si>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</si>
  <si>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</si>
  <si>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</si>
  <si>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</si>
  <si>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</si>
  <si>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</si>
  <si>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</si>
  <si>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בריינסוויי 0.01- בריינסוויי</t>
  </si>
  <si>
    <t>1100718</t>
  </si>
  <si>
    <t>513890764</t>
  </si>
  <si>
    <t>יומן אקסטנשנס</t>
  </si>
  <si>
    <t>1170000</t>
  </si>
  <si>
    <t>514707736</t>
  </si>
  <si>
    <t>ישרוטל- ישרוטל</t>
  </si>
  <si>
    <t>520042482</t>
  </si>
  <si>
    <t>משביר לצרכן- 365 המשביר</t>
  </si>
  <si>
    <t>1104959</t>
  </si>
  <si>
    <t>513389270</t>
  </si>
  <si>
    <t>אייס קמעונאות- אייס קפיטל קמעונאות</t>
  </si>
  <si>
    <t>1171669</t>
  </si>
  <si>
    <t>515546224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</si>
  <si>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</si>
  <si>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</si>
  <si>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</si>
  <si>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</si>
  <si>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</si>
  <si>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</si>
  <si>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</si>
  <si>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</si>
  <si>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</si>
  <si>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סקופ- סקופ</t>
  </si>
  <si>
    <t>288019</t>
  </si>
  <si>
    <t>520037425</t>
  </si>
  <si>
    <t>עדיקה סטייל- עדיקה סטייל</t>
  </si>
  <si>
    <t>1143643</t>
  </si>
  <si>
    <t>514659614</t>
  </si>
  <si>
    <t>המלט- המלט</t>
  </si>
  <si>
    <t>1080324</t>
  </si>
  <si>
    <t>520041575</t>
  </si>
  <si>
    <t>חמת- חמת</t>
  </si>
  <si>
    <t>384016</t>
  </si>
  <si>
    <t>520038530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</si>
  <si>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</si>
  <si>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</si>
  <si>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</si>
  <si>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</si>
  <si>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</si>
  <si>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</si>
  <si>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</si>
  <si>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</si>
  <si>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נורסטאר החזקות- נורסטאר החזקות</t>
  </si>
  <si>
    <t>723007</t>
  </si>
  <si>
    <t>44528798375</t>
  </si>
  <si>
    <t>סים בכורה  סד L- סים קומרשייל</t>
  </si>
  <si>
    <t>1142355</t>
  </si>
  <si>
    <t>908311</t>
  </si>
  <si>
    <t>וילאר- וילאר</t>
  </si>
  <si>
    <t>416016</t>
  </si>
  <si>
    <t>מגוריט- מגוריט</t>
  </si>
  <si>
    <t>1139195</t>
  </si>
  <si>
    <t>נכסים בנין</t>
  </si>
  <si>
    <t>699017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</si>
  <si>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</si>
  <si>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</si>
  <si>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</si>
  <si>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</si>
  <si>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</si>
  <si>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</si>
  <si>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</si>
  <si>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ספנטק</t>
  </si>
  <si>
    <t>1090117</t>
  </si>
  <si>
    <t>512288713</t>
  </si>
  <si>
    <t>שניב- שניב</t>
  </si>
  <si>
    <t>1080837</t>
  </si>
  <si>
    <t>520041732</t>
  </si>
  <si>
    <t>פנאקסיה ישראל- פנאקסיה ישראל</t>
  </si>
  <si>
    <t>1104363</t>
  </si>
  <si>
    <t>513673970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</si>
  <si>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</si>
  <si>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</si>
  <si>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</si>
  <si>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</si>
  <si>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</si>
  <si>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</si>
  <si>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סייברוואן- סייברוואן</t>
  </si>
  <si>
    <t>1166693</t>
  </si>
  <si>
    <t>515154607</t>
  </si>
  <si>
    <t>סולאיר- סולאיר</t>
  </si>
  <si>
    <t>1172287</t>
  </si>
  <si>
    <t>516046307</t>
  </si>
  <si>
    <t>פינרג'י- פינרג'י</t>
  </si>
  <si>
    <t>1172360</t>
  </si>
  <si>
    <t>514354786</t>
  </si>
  <si>
    <t>איאלדי (ALD)- אי.אל.די</t>
  </si>
  <si>
    <t>1084003</t>
  </si>
  <si>
    <t>511029373</t>
  </si>
  <si>
    <t>אמת- אמת</t>
  </si>
  <si>
    <t>382010</t>
  </si>
  <si>
    <t>520038514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</si>
  <si>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</si>
  <si>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</si>
  <si>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</si>
  <si>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</si>
  <si>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</si>
  <si>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</si>
  <si>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</si>
  <si>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אמנת- אמנת</t>
  </si>
  <si>
    <t>654012</t>
  </si>
  <si>
    <t>520040833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</si>
  <si>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</si>
  <si>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</si>
  <si>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</si>
  <si>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</si>
  <si>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</si>
  <si>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</si>
  <si>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רפק</t>
  </si>
  <si>
    <t>769026</t>
  </si>
  <si>
    <t>520029505</t>
  </si>
  <si>
    <t>שגריר- שגריר רכב</t>
  </si>
  <si>
    <t>515158665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</si>
  <si>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</si>
  <si>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</si>
  <si>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</si>
  <si>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</si>
  <si>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</si>
  <si>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</si>
  <si>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מניף</t>
  </si>
  <si>
    <t>1170893</t>
  </si>
  <si>
    <t>512764408</t>
  </si>
  <si>
    <t>נאוי- נאוי</t>
  </si>
  <si>
    <t>208017</t>
  </si>
  <si>
    <t>520036070</t>
  </si>
  <si>
    <t>פננטפארק- פננטפארק</t>
  </si>
  <si>
    <t>1142405</t>
  </si>
  <si>
    <t>אנרג'ין- אנרג'ין</t>
  </si>
  <si>
    <t>1172071</t>
  </si>
  <si>
    <t>514240779</t>
  </si>
  <si>
    <t>בלנדר- בלנדר טכנולוגיות פיננסיות</t>
  </si>
  <si>
    <t>1172097</t>
  </si>
  <si>
    <t>515005502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</si>
  <si>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</si>
  <si>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</si>
  <si>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</si>
  <si>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</si>
  <si>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</si>
  <si>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</si>
  <si>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</si>
  <si>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</si>
  <si>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</si>
  <si>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</si>
  <si>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</si>
  <si>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</si>
  <si>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פורסייט- פורסייט אוטונומס</t>
  </si>
  <si>
    <t>199018</t>
  </si>
  <si>
    <t>520036062</t>
  </si>
  <si>
    <t>קבסיר- קבסיר אדיוקיישן</t>
  </si>
  <si>
    <t>1173145</t>
  </si>
  <si>
    <t>515116192</t>
  </si>
  <si>
    <t>קוויקליזארד- קוויקליזארד</t>
  </si>
  <si>
    <t>1172840</t>
  </si>
  <si>
    <t>514439785</t>
  </si>
  <si>
    <t>בי קומיוניקיישנס- בי קומיוניקיישנס</t>
  </si>
  <si>
    <t>1107663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</si>
  <si>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</si>
  <si>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</si>
  <si>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</si>
  <si>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</si>
  <si>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</si>
  <si>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</si>
  <si>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</si>
  <si>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</si>
  <si>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</si>
  <si>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S H L Telemedicine Ltd</t>
  </si>
  <si>
    <t>IL0010855885</t>
  </si>
  <si>
    <t>5261</t>
  </si>
  <si>
    <t>Itamar Medical ADR</t>
  </si>
  <si>
    <t>US4654371016</t>
  </si>
  <si>
    <t>KORNIT DIGITAL-KRNT</t>
  </si>
  <si>
    <t>IL0011216723</t>
  </si>
  <si>
    <t>1564</t>
  </si>
  <si>
    <t>Rada Electronic Industries</t>
  </si>
  <si>
    <t>IL0010826506</t>
  </si>
  <si>
    <t>5204</t>
  </si>
  <si>
    <t>MDWD-MEDIWOUND LTD</t>
  </si>
  <si>
    <t>IL0011316309</t>
  </si>
  <si>
    <t>2279</t>
  </si>
  <si>
    <t>ROGEN PHARMAL - URGN</t>
  </si>
  <si>
    <t>IL0011407140</t>
  </si>
  <si>
    <t>2313</t>
  </si>
  <si>
    <t>Protalix Biotherapeutics Inc</t>
  </si>
  <si>
    <t>US74365A3095</t>
  </si>
  <si>
    <t>1554</t>
  </si>
  <si>
    <t>TARO PHARMACEUTICAL INDUS</t>
  </si>
  <si>
    <t>IL0010827181</t>
  </si>
  <si>
    <t>5188</t>
  </si>
  <si>
    <t>CHKP - CHECK POINT</t>
  </si>
  <si>
    <t>IL0010824113</t>
  </si>
  <si>
    <t>2080</t>
  </si>
  <si>
    <t>Software &amp; Services</t>
  </si>
  <si>
    <t>Cognyte Software</t>
  </si>
  <si>
    <t>IL0011691438</t>
  </si>
  <si>
    <t>514610096</t>
  </si>
  <si>
    <t>CYBER ARK</t>
  </si>
  <si>
    <t>IL0011334468</t>
  </si>
  <si>
    <t>5265</t>
  </si>
  <si>
    <t>FIVERR INTERNATIONAL</t>
  </si>
  <si>
    <t>IL0011582033</t>
  </si>
  <si>
    <t>WIX -  WIX.COM- WIX.COM</t>
  </si>
  <si>
    <t>IL0011301780</t>
  </si>
  <si>
    <t>ZIM- צים</t>
  </si>
  <si>
    <t>166188</t>
  </si>
  <si>
    <t>520015041</t>
  </si>
  <si>
    <t>RADWARE LTD</t>
  </si>
  <si>
    <t>IL0010834765</t>
  </si>
  <si>
    <t>2159</t>
  </si>
  <si>
    <t>SOLAREDGE</t>
  </si>
  <si>
    <t>US83417M1045</t>
  </si>
  <si>
    <t>4744</t>
  </si>
  <si>
    <t>GILAT SATELLITE</t>
  </si>
  <si>
    <t>IL0010825102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</si>
  <si>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</si>
  <si>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</si>
  <si>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</si>
  <si>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</si>
  <si>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</si>
  <si>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</si>
  <si>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</si>
  <si>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</si>
  <si>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</si>
  <si>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</si>
  <si>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</si>
  <si>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</si>
  <si>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WALMART INC</t>
  </si>
  <si>
    <t>US9311421039</t>
  </si>
  <si>
    <t>Danone</t>
  </si>
  <si>
    <t>FR0000120644</t>
  </si>
  <si>
    <t>5213</t>
  </si>
  <si>
    <t>Herbalife Nutrition</t>
  </si>
  <si>
    <t>KYG4412G1010</t>
  </si>
  <si>
    <t>5271</t>
  </si>
  <si>
    <t>POOL CORP- Pool Corp</t>
  </si>
  <si>
    <t>32074429</t>
  </si>
  <si>
    <t>5272</t>
  </si>
  <si>
    <t>UNILEVER NA</t>
  </si>
  <si>
    <t>GB00B10RZP78</t>
  </si>
  <si>
    <t>5240</t>
  </si>
  <si>
    <t>V - VISA INC-CLASS- VISA</t>
  </si>
  <si>
    <t>US92826C8394</t>
  </si>
  <si>
    <t>BlackRock</t>
  </si>
  <si>
    <t>US09247X1019</t>
  </si>
  <si>
    <t>2235</t>
  </si>
  <si>
    <t>MASTERCARD-MA</t>
  </si>
  <si>
    <t>US57636Q1040</t>
  </si>
  <si>
    <t>5070</t>
  </si>
  <si>
    <t>NEOEN FP</t>
  </si>
  <si>
    <t>FR0011675362</t>
  </si>
  <si>
    <t>5175</t>
  </si>
  <si>
    <t>NEOEN SA-RTS</t>
  </si>
  <si>
    <t>FR00149002DH9</t>
  </si>
  <si>
    <t>ORSTED A/S</t>
  </si>
  <si>
    <t>DK0060094928</t>
  </si>
  <si>
    <t>5232</t>
  </si>
  <si>
    <t>RWE GR</t>
  </si>
  <si>
    <t>DE0007037129</t>
  </si>
  <si>
    <t>5242</t>
  </si>
  <si>
    <t>RWE GY</t>
  </si>
  <si>
    <t>Solarpack Corp Tecnologica</t>
  </si>
  <si>
    <t>ES0105385001</t>
  </si>
  <si>
    <t>5257</t>
  </si>
  <si>
    <t>MOWI ASA-MOWI NO</t>
  </si>
  <si>
    <t>NO0003054108</t>
  </si>
  <si>
    <t>5119</t>
  </si>
  <si>
    <t>COCA COLA</t>
  </si>
  <si>
    <t>US1912161007</t>
  </si>
  <si>
    <t>5208</t>
  </si>
  <si>
    <t>INTL FLAVORS &amp; FRAGRANCES</t>
  </si>
  <si>
    <t>US4595061015</t>
  </si>
  <si>
    <t>5262</t>
  </si>
  <si>
    <t>NESTLE SA</t>
  </si>
  <si>
    <t>CH0038863350</t>
  </si>
  <si>
    <t>BRAINSWAY LTD A</t>
  </si>
  <si>
    <t>US10501L1061</t>
  </si>
  <si>
    <t>5133</t>
  </si>
  <si>
    <t>Centene Coporation</t>
  </si>
  <si>
    <t>US15135B1017</t>
  </si>
  <si>
    <t>DARIOHEALTH</t>
  </si>
  <si>
    <t>US23725P2092</t>
  </si>
  <si>
    <t>5233</t>
  </si>
  <si>
    <t>VIATRIS INC</t>
  </si>
  <si>
    <t>US92556V1061</t>
  </si>
  <si>
    <t>5247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</si>
  <si>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</si>
  <si>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</si>
  <si>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</si>
  <si>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</si>
  <si>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</si>
  <si>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</si>
  <si>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</si>
  <si>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</si>
  <si>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</si>
  <si>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</si>
  <si>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</si>
  <si>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</si>
  <si>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</si>
  <si>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</si>
  <si>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ASTRAZENECA PLC</t>
  </si>
  <si>
    <t>US0463531089</t>
  </si>
  <si>
    <t>5238</t>
  </si>
  <si>
    <t>ELOXX PHARMACEUTICALS-ELO</t>
  </si>
  <si>
    <t>US29014R1032</t>
  </si>
  <si>
    <t>4962</t>
  </si>
  <si>
    <t>PFIZER INC-PFE- PFIZER</t>
  </si>
  <si>
    <t>US7170811035</t>
  </si>
  <si>
    <t>ROCHE HOLDING A-RDG</t>
  </si>
  <si>
    <t>CH0012032048</t>
  </si>
  <si>
    <t>SIX</t>
  </si>
  <si>
    <t>4901</t>
  </si>
  <si>
    <t>ABBVIE INC</t>
  </si>
  <si>
    <t>US00287Y1091</t>
  </si>
  <si>
    <t>5255</t>
  </si>
  <si>
    <t>ADO PROPERTIES</t>
  </si>
  <si>
    <t>LU1250154413</t>
  </si>
  <si>
    <t>5160</t>
  </si>
  <si>
    <t>AROUNDTOWN PROP</t>
  </si>
  <si>
    <t>CY0105562116</t>
  </si>
  <si>
    <t>ATRIUM EUROPEAN-ARTS AV- ATRIUM EUROPEAN</t>
  </si>
  <si>
    <t>JE00B3DCF752</t>
  </si>
  <si>
    <t>4595</t>
  </si>
  <si>
    <t>BOSTON PROPERTIES</t>
  </si>
  <si>
    <t>US1011211018</t>
  </si>
  <si>
    <t>5214</t>
  </si>
  <si>
    <t>LGI HOMES INC</t>
  </si>
  <si>
    <t>BBG0056655S1</t>
  </si>
  <si>
    <t>4803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</si>
  <si>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</si>
  <si>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</si>
  <si>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</si>
  <si>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</si>
  <si>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</si>
  <si>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</si>
  <si>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</si>
  <si>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SIMON PROPERTY</t>
  </si>
  <si>
    <t>US8288061091</t>
  </si>
  <si>
    <t>5192</t>
  </si>
  <si>
    <t>Infineon Technologies</t>
  </si>
  <si>
    <t>DE0006231004</t>
  </si>
  <si>
    <t>5266</t>
  </si>
  <si>
    <t>Semiconductors &amp; Semicon Equip</t>
  </si>
  <si>
    <t>NVIDIA CORP - NVDA</t>
  </si>
  <si>
    <t>US67066G1040</t>
  </si>
  <si>
    <t>4967</t>
  </si>
  <si>
    <t>SOITEC FP</t>
  </si>
  <si>
    <t>FR0013227113</t>
  </si>
  <si>
    <t>5250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</si>
  <si>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</si>
  <si>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</si>
  <si>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</si>
  <si>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</si>
  <si>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</si>
  <si>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</si>
  <si>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</si>
  <si>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</si>
  <si>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</si>
  <si>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DocuSign</t>
  </si>
  <si>
    <t>US2561631068</t>
  </si>
  <si>
    <t>5269</t>
  </si>
  <si>
    <t>ELECTRONIC ARTS</t>
  </si>
  <si>
    <t>US2855121099</t>
  </si>
  <si>
    <t>5234</t>
  </si>
  <si>
    <t>MSFT -  MICROSOFT- MICROSOFT</t>
  </si>
  <si>
    <t>us5949181045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</si>
  <si>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</si>
  <si>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</si>
  <si>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</si>
  <si>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</si>
  <si>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</si>
  <si>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</si>
  <si>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</si>
  <si>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</si>
  <si>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PYPL US- PYPL</t>
  </si>
  <si>
    <t>US70450Y1038</t>
  </si>
  <si>
    <t>4673</t>
  </si>
  <si>
    <t>SVMK INC</t>
  </si>
  <si>
    <t>US78489X1037</t>
  </si>
  <si>
    <t>5260</t>
  </si>
  <si>
    <t>TAKE TWO INTERACTIVE</t>
  </si>
  <si>
    <t>US8740541094</t>
  </si>
  <si>
    <t>5225</t>
  </si>
  <si>
    <t>*TENCENT HOLDING</t>
  </si>
  <si>
    <t>KYG875721634</t>
  </si>
  <si>
    <t>4856</t>
  </si>
  <si>
    <t>*TENCENT HOLDING ADR-TCEHY</t>
  </si>
  <si>
    <t>US88032Q1094</t>
  </si>
  <si>
    <t>Varonis Systems</t>
  </si>
  <si>
    <t>US9222801022</t>
  </si>
  <si>
    <t>5264</t>
  </si>
  <si>
    <t>VERINT SYSTEMS US</t>
  </si>
  <si>
    <t>US9234X1000</t>
  </si>
  <si>
    <t>5159</t>
  </si>
  <si>
    <t>Amadeus IT Group- Amadeus</t>
  </si>
  <si>
    <t>445338</t>
  </si>
  <si>
    <t>5273</t>
  </si>
  <si>
    <t>AAPL - Apple</t>
  </si>
  <si>
    <t>US0378331005</t>
  </si>
  <si>
    <t>BIDU -  BAIDU</t>
  </si>
  <si>
    <t>US0567521085</t>
  </si>
  <si>
    <t>3020</t>
  </si>
  <si>
    <t>FTNT-FORTINET INC</t>
  </si>
  <si>
    <t>US34959E1091</t>
  </si>
  <si>
    <t>4721</t>
  </si>
  <si>
    <t>GOOG GOOGLE C Class - GOOGLE</t>
  </si>
  <si>
    <t>US38259P7069</t>
  </si>
  <si>
    <t>GOOGL - Google A Class</t>
  </si>
  <si>
    <t>US02079K3059</t>
  </si>
  <si>
    <t>SONY CORP</t>
  </si>
  <si>
    <t>JP3435000009</t>
  </si>
  <si>
    <t>4942</t>
  </si>
  <si>
    <t>GDS Holdings Ltd</t>
  </si>
  <si>
    <t>US36165L1089</t>
  </si>
  <si>
    <t>5258</t>
  </si>
  <si>
    <t>TENCENT MUSIC ENTERTAINM - ADR</t>
  </si>
  <si>
    <t>32087942</t>
  </si>
  <si>
    <t>ENEL SPA</t>
  </si>
  <si>
    <t>IT0003128367</t>
  </si>
  <si>
    <t>5039</t>
  </si>
  <si>
    <t>DPW GY-DEUTSCHE POST</t>
  </si>
  <si>
    <t>DE0005552004</t>
  </si>
  <si>
    <t>5216</t>
  </si>
  <si>
    <t>סה"כ שמחקות מדדי מניות בישראל</t>
  </si>
  <si>
    <t>הראל סל (4A) ת"א 90</t>
  </si>
  <si>
    <t>1148931</t>
  </si>
  <si>
    <t>511776783</t>
  </si>
  <si>
    <t>קרנות סל מניות</t>
  </si>
  <si>
    <t>הראל סל (4D) ת"א צמיחה</t>
  </si>
  <si>
    <t>1149004</t>
  </si>
  <si>
    <t>הראל סל (A4) תא נדלן- הראל קרנות מדד</t>
  </si>
  <si>
    <t>1148964</t>
  </si>
  <si>
    <t>MTF סל (4A) ת"א 90- מגדל קרנות נאמנות</t>
  </si>
  <si>
    <t>1150259</t>
  </si>
  <si>
    <t>511303661</t>
  </si>
  <si>
    <t>תכלית סל (4A) ת"א 125- מיטב תכלית</t>
  </si>
  <si>
    <t>1143718</t>
  </si>
  <si>
    <t>513534974</t>
  </si>
  <si>
    <t>תכלית סל (4A) ת"א בנקים- מיטב תכלית</t>
  </si>
  <si>
    <t>1143726</t>
  </si>
  <si>
    <t>תכלית סל (A4) ת"א 35- מיטב תכלית</t>
  </si>
  <si>
    <t>1143700</t>
  </si>
  <si>
    <t>תכלית סל (A4) ת"א 90- מיטב תכלית</t>
  </si>
  <si>
    <t>1143783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</si>
  <si>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</si>
  <si>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</si>
  <si>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</si>
  <si>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</si>
  <si>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</si>
  <si>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</si>
  <si>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</si>
  <si>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</si>
  <si>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</si>
  <si>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</si>
  <si>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קסם ETF ת"א בנקים- קסם קרנות נאמנות</t>
  </si>
  <si>
    <t>1146430</t>
  </si>
  <si>
    <t>קסם ת"א 75</t>
  </si>
  <si>
    <t>1117241</t>
  </si>
  <si>
    <t>סה"כ שמחקות מדדי מניות בחו"ל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</si>
  <si>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</si>
  <si>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</si>
  <si>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</si>
  <si>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</si>
  <si>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</si>
  <si>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</si>
  <si>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</si>
  <si>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</si>
  <si>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50 EURO STOXX- הראל קרנות מדד</t>
  </si>
  <si>
    <t>1149244</t>
  </si>
  <si>
    <t>MTF סל (SP500 (4A מנוטרלת מט"ח- מגדל קרנות נאמנות</t>
  </si>
  <si>
    <t>1150572</t>
  </si>
  <si>
    <t>MTF סל Bluestar China Internet Sof (4D)</t>
  </si>
  <si>
    <t>1171586</t>
  </si>
  <si>
    <t>RUSSEL 2000 (4D) MTF מגדל- מגדל קרנות נאמנות</t>
  </si>
  <si>
    <t>1150242</t>
  </si>
  <si>
    <t>מגדל S&amp;P (4D) MTF- מגדל קרנות נאמנות</t>
  </si>
  <si>
    <t>1150333</t>
  </si>
  <si>
    <t>מור סל (4D) S&amp;P500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</si>
  <si>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</si>
  <si>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</si>
  <si>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</si>
  <si>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</si>
  <si>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</si>
  <si>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</si>
  <si>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תכלית 100 NASDAQ NDX</t>
  </si>
  <si>
    <t>1144401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</si>
  <si>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</si>
  <si>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</si>
  <si>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</si>
  <si>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</si>
  <si>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</si>
  <si>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</si>
  <si>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</si>
  <si>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</si>
  <si>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</si>
  <si>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</si>
  <si>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</si>
  <si>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</si>
  <si>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קסם Bluestar ISR Global Tech (4D) ETF- קסם קרנות נאמנות</t>
  </si>
  <si>
    <t>1147271</t>
  </si>
  <si>
    <t>קסם DAX 30 ETF- קסם קרנות נאמנות</t>
  </si>
  <si>
    <t>1146513</t>
  </si>
  <si>
    <t>קסם ETF אינדקס Cloud Computing- קסם קרנות נאמנות</t>
  </si>
  <si>
    <t>1169465</t>
  </si>
  <si>
    <t>קסם KOSPI 200 (D4) ETF- קסם קרנות נאמנות</t>
  </si>
  <si>
    <t>1145754</t>
  </si>
  <si>
    <t>קסם NASDAQ100</t>
  </si>
  <si>
    <t>1146505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</si>
  <si>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</si>
  <si>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</si>
  <si>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</si>
  <si>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</si>
  <si>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קסם S&amp;P Industrial (4D) ETF- קסם קרנות נאמנות</t>
  </si>
  <si>
    <t>1147529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</si>
  <si>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</si>
  <si>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</si>
  <si>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</si>
  <si>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</si>
  <si>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</si>
  <si>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קרנות סל אג"ח</t>
  </si>
  <si>
    <t>MTF סל תל בונד 60- מגדל קרנות נאמנות</t>
  </si>
  <si>
    <t>1149996</t>
  </si>
  <si>
    <t>תכלית תל בונד מאגר</t>
  </si>
  <si>
    <t>1132513</t>
  </si>
  <si>
    <t>תכלית תל בונד שקלי סד.2</t>
  </si>
  <si>
    <t>1116524</t>
  </si>
  <si>
    <t>פסגות EFT (00) תל בונד 20- פסגות קרנות מדד</t>
  </si>
  <si>
    <t>1147958</t>
  </si>
  <si>
    <t>פסגות סל בונד צמוד יתר- פסגות קרנות מדד</t>
  </si>
  <si>
    <t>1148030</t>
  </si>
  <si>
    <t>פסגות סל תל בונד 60 סדרה 3</t>
  </si>
  <si>
    <t>1134550</t>
  </si>
  <si>
    <t>פסגות תל בונד מאגר</t>
  </si>
  <si>
    <t>1132588</t>
  </si>
  <si>
    <t>קסם ETF תל בונד שקלי 50- קסם קרנות נאמנות</t>
  </si>
  <si>
    <t>1150762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</si>
  <si>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</si>
  <si>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</si>
  <si>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</si>
  <si>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</si>
  <si>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</si>
  <si>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</si>
  <si>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</si>
  <si>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</si>
  <si>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</si>
  <si>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</si>
  <si>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</si>
  <si>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</si>
  <si>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</si>
  <si>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</si>
  <si>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</si>
  <si>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</si>
  <si>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</si>
  <si>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</si>
  <si>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</si>
  <si>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</si>
  <si>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</si>
  <si>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</si>
  <si>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</si>
  <si>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</si>
  <si>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iShares MSCI Singapore</t>
  </si>
  <si>
    <t>US46434G7806</t>
  </si>
  <si>
    <t>LYXOR MSCI EMERG MARKET</t>
  </si>
  <si>
    <t>LU0635178014</t>
  </si>
  <si>
    <t>4617</t>
  </si>
  <si>
    <t>XME - METALS AND MINING</t>
  </si>
  <si>
    <t>US78464A7550</t>
  </si>
  <si>
    <t>970</t>
  </si>
  <si>
    <t>VANGURUARD INFO</t>
  </si>
  <si>
    <t>US92204A7028</t>
  </si>
  <si>
    <t>4922</t>
  </si>
  <si>
    <t>XTRACKERS CSI300 SWAP</t>
  </si>
  <si>
    <t>LU0779800910</t>
  </si>
  <si>
    <t>5246</t>
  </si>
  <si>
    <t>EWA - AUSTRALIA- BlackRock</t>
  </si>
  <si>
    <t>US4642861037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</si>
  <si>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</si>
  <si>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</si>
  <si>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</si>
  <si>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</si>
  <si>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</si>
  <si>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</si>
  <si>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</si>
  <si>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</si>
  <si>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</si>
  <si>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</si>
  <si>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</si>
  <si>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</si>
  <si>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Cybersecurity</t>
  </si>
  <si>
    <t>US37954Y3844</t>
  </si>
  <si>
    <t>GLOBAL X -Telemedicine &amp; Digital Health</t>
  </si>
  <si>
    <t>US37954Y2853</t>
  </si>
  <si>
    <t>RSP-S&amp;P 500 EQUAL WEI- Guggenheim Funds</t>
  </si>
  <si>
    <t>US78355W1062</t>
  </si>
  <si>
    <t>4205</t>
  </si>
  <si>
    <t>CHINA-INVESCO</t>
  </si>
  <si>
    <t>LU1549405709</t>
  </si>
  <si>
    <t>1290</t>
  </si>
  <si>
    <t>QQQQ - Nasdaq 100- INVESCO POWERSHARES</t>
  </si>
  <si>
    <t>US73935A1043</t>
  </si>
  <si>
    <t>Emerging Markets - EEM</t>
  </si>
  <si>
    <t>US4642872349</t>
  </si>
  <si>
    <t>ISHARE JAPAN EWJ- ISHARES</t>
  </si>
  <si>
    <t>US4642868487</t>
  </si>
  <si>
    <t>ISHARES CORE MSCI EM</t>
  </si>
  <si>
    <t>IE00BKM4GZ66</t>
  </si>
  <si>
    <t>iShares MDAX UCITS ETF</t>
  </si>
  <si>
    <t>DE0005933923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</si>
  <si>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</si>
  <si>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</si>
  <si>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</si>
  <si>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</si>
  <si>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</si>
  <si>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</si>
  <si>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</si>
  <si>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</si>
  <si>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</si>
  <si>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</si>
  <si>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</si>
  <si>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</si>
  <si>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XLF - Financial Select- STATE STREET-SPDRS</t>
  </si>
  <si>
    <t>US81369Y6059</t>
  </si>
  <si>
    <t>XLP - CONSUMER STAPLES</t>
  </si>
  <si>
    <t>US81369Y3080</t>
  </si>
  <si>
    <t>VANECK RETAIL</t>
  </si>
  <si>
    <t>US92189F6842</t>
  </si>
  <si>
    <t>4816</t>
  </si>
  <si>
    <t>VOO US_VANGUARD S&amp;P 500</t>
  </si>
  <si>
    <t>US9229083632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</si>
  <si>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</si>
  <si>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</si>
  <si>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</si>
  <si>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</si>
  <si>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</si>
  <si>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</si>
  <si>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</si>
  <si>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</si>
  <si>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TIPS BOND ETF</t>
  </si>
  <si>
    <t>US4642871762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</si>
  <si>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</si>
  <si>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</si>
  <si>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</si>
  <si>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</si>
  <si>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</si>
  <si>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</si>
  <si>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</si>
  <si>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אלטשולר מט"ח אקטיבי</t>
  </si>
  <si>
    <t>5105911</t>
  </si>
  <si>
    <t>511944670</t>
  </si>
  <si>
    <t>קרנות נאמנות אג"ח כללי בחו"ל</t>
  </si>
  <si>
    <t>אלטשולר אגח חול קונצרני מוגנת מטח</t>
  </si>
  <si>
    <t>5118591</t>
  </si>
  <si>
    <t>מור (!) אג"ח הזדמנויות- מור קרנות נאמנות</t>
  </si>
  <si>
    <t>5124342</t>
  </si>
  <si>
    <t>קרנות נאמנות אג"ח בארץ</t>
  </si>
  <si>
    <t>איביאי טכנולוגיוה עלית</t>
  </si>
  <si>
    <t>1142538</t>
  </si>
  <si>
    <t>510791031</t>
  </si>
  <si>
    <t>קרנות נאמנות מניות בארץ</t>
  </si>
  <si>
    <t>מור השקעות קרן גמישה- מור קרנות נאמנות</t>
  </si>
  <si>
    <t>5127725</t>
  </si>
  <si>
    <t>קרנות נאמנות מניות כללי בחו"ל</t>
  </si>
  <si>
    <t>מור מניות ישראל- מור קרנות נאמנות</t>
  </si>
  <si>
    <t>5119466</t>
  </si>
  <si>
    <t>מור מניות טכנולוגיה- מור קרנות נאמנות</t>
  </si>
  <si>
    <t>5128962</t>
  </si>
  <si>
    <t>מור יתר- מור קרנות נאמנות</t>
  </si>
  <si>
    <t>5124326</t>
  </si>
  <si>
    <t>ilB+</t>
  </si>
  <si>
    <t>מור (4D) מניות גלובלי- מור קרנות נאמנות</t>
  </si>
  <si>
    <t>5123740</t>
  </si>
  <si>
    <t>מור אנרגיה נקיה- מור קרנות נאמנות</t>
  </si>
  <si>
    <t>5131040</t>
  </si>
  <si>
    <t>Alger Small Cap Focus Fund</t>
  </si>
  <si>
    <t>LU1687262870</t>
  </si>
  <si>
    <t>5219</t>
  </si>
  <si>
    <t>ASHOKA INDIA OPPORT</t>
  </si>
  <si>
    <t>IE00BH3N4915</t>
  </si>
  <si>
    <t>5223</t>
  </si>
  <si>
    <t>ATONRA SICAV</t>
  </si>
  <si>
    <t>LU2170994714</t>
  </si>
  <si>
    <t>5229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</si>
  <si>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</si>
  <si>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</si>
  <si>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</si>
  <si>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</si>
  <si>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</si>
  <si>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</si>
  <si>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</si>
  <si>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</si>
  <si>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</si>
  <si>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</si>
  <si>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</si>
  <si>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</si>
  <si>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</si>
  <si>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</si>
  <si>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</si>
  <si>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</si>
  <si>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</si>
  <si>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INVESCO GRETER CHINA</t>
  </si>
  <si>
    <t>LU0100600369</t>
  </si>
  <si>
    <t>5224</t>
  </si>
  <si>
    <t>KOTAK FUNDS-IND-KIMDCLJ</t>
  </si>
  <si>
    <t>LU0675383409</t>
  </si>
  <si>
    <t>4735</t>
  </si>
  <si>
    <t>LEGG MASON JAPAN-XA</t>
  </si>
  <si>
    <t>GB00B8JYLC77</t>
  </si>
  <si>
    <t>5243</t>
  </si>
  <si>
    <t>SCGRCIZ LX</t>
  </si>
  <si>
    <t>LU1953148969</t>
  </si>
  <si>
    <t>5105</t>
  </si>
  <si>
    <t>SCHRODER INT GREAT CHINA-SISGRCC LX</t>
  </si>
  <si>
    <t>LU0140637140</t>
  </si>
  <si>
    <t>Schroder International Selection Fund China</t>
  </si>
  <si>
    <t>LU2016214293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</si>
  <si>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</si>
  <si>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</si>
  <si>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</si>
  <si>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</si>
  <si>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</si>
  <si>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</si>
  <si>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</si>
  <si>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</si>
  <si>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</si>
  <si>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</si>
  <si>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</si>
  <si>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 DYN Equity fund</t>
  </si>
  <si>
    <t>IE00BYPC7R45</t>
  </si>
  <si>
    <t>5199</t>
  </si>
  <si>
    <t>סה"כ כתבי אופציות בישראל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</si>
  <si>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</si>
  <si>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</si>
  <si>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</si>
  <si>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</si>
  <si>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</si>
  <si>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</si>
  <si>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פליינג ספרק אופציה 1 04/03/2024- פליינג ספארק</t>
  </si>
  <si>
    <t>1173590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</si>
  <si>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</si>
  <si>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</si>
  <si>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</si>
  <si>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</si>
  <si>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</si>
  <si>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</si>
  <si>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פולירם אופציה 1 29/11/22- פולירם</t>
  </si>
  <si>
    <t>1170224</t>
  </si>
  <si>
    <t>אייס קמעונאות אופציה 1 15/01/23- אייס קפיטל קמעונאות</t>
  </si>
  <si>
    <t>1171677</t>
  </si>
  <si>
    <t>ביג  אופציה 1 13/12/22- ביג</t>
  </si>
  <si>
    <t>1171024</t>
  </si>
  <si>
    <t>מניבים ריט אפ 3 15/12/2022</t>
  </si>
  <si>
    <t>1170927</t>
  </si>
  <si>
    <t>רני צים    אפ 4 01/04/21- רני צים</t>
  </si>
  <si>
    <t>1143627</t>
  </si>
  <si>
    <t>אלומיי  אפ 1</t>
  </si>
  <si>
    <t>1169325</t>
  </si>
  <si>
    <t>בלנדר אופציה 1 29/01/2023- בלנדר טכנולוגיות פיננסיות</t>
  </si>
  <si>
    <t>1172113</t>
  </si>
  <si>
    <t>בלנדר אופציה 2 28/01/24- בלנדר טכנולוגיות פיננסיות</t>
  </si>
  <si>
    <t>1172121</t>
  </si>
  <si>
    <t>טראקנט אופציה 1 02/03/25- טראקנט אנטרפרייז</t>
  </si>
  <si>
    <t>1174101</t>
  </si>
  <si>
    <t>פוםוום אופציה 1 28/02/22- פוםוום</t>
  </si>
  <si>
    <t>1173442</t>
  </si>
  <si>
    <t>קבסיר  אופציה 1 31/08/23- קבסיר אדיוקיישן</t>
  </si>
  <si>
    <t>1173152</t>
  </si>
  <si>
    <t>קוויקליזארד אופציה 1 22/02/23- קוויקליזארד</t>
  </si>
  <si>
    <t>1172865</t>
  </si>
  <si>
    <t>סה"כ כתבי אופציה בחו"ל</t>
  </si>
  <si>
    <t>סה"כ מדדים כולל מניות</t>
  </si>
  <si>
    <t>סה"כ ש"ח/מט"ח</t>
  </si>
  <si>
    <t>סה"כ ריבית</t>
  </si>
  <si>
    <t>ESM1 CALL 3950 18/06/21</t>
  </si>
  <si>
    <t>BBG00WHZHTP4</t>
  </si>
  <si>
    <t>NQM1 CALL 13300 18/06/21</t>
  </si>
  <si>
    <t>BBG00VTR3WB4</t>
  </si>
  <si>
    <t>SCJ1 CALL 3900 30/04/2021</t>
  </si>
  <si>
    <t>BBG00Y23RLD6</t>
  </si>
  <si>
    <t>SPX PUT 3740 21/05/21</t>
  </si>
  <si>
    <t>BBG00Y9RHQ37</t>
  </si>
  <si>
    <t>סה"כ מטבע</t>
  </si>
  <si>
    <t>סה"כ סחורות</t>
  </si>
  <si>
    <t>ASX SPI 200 - XPM1 - 17/06/2021</t>
  </si>
  <si>
    <t>BBG00RGW0N9</t>
  </si>
  <si>
    <t>DAX - GXM1 - 18/06/2021</t>
  </si>
  <si>
    <t>DE000C5SKRK9</t>
  </si>
  <si>
    <t>DAX -DFWM1-18/06/21</t>
  </si>
  <si>
    <t>DE000C5SKRM5</t>
  </si>
  <si>
    <t>DJIA MINI - DMM1 - 18/06/2021</t>
  </si>
  <si>
    <t>BBG00VDHP4L0</t>
  </si>
  <si>
    <t>FTSE - Z M1 - 18/06/2021</t>
  </si>
  <si>
    <t>GB00J7WH8275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</si>
  <si>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</si>
  <si>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</si>
  <si>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</si>
  <si>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</si>
  <si>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</si>
  <si>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</si>
  <si>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</si>
  <si>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</si>
  <si>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</si>
  <si>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SENG INDEX -HIJ1 - 29/04/2021</t>
  </si>
  <si>
    <t>BBG00ZGDWT98</t>
  </si>
  <si>
    <t>MDAX - MFM1- 18/06/21</t>
  </si>
  <si>
    <t>DE000C5SKRG7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</si>
  <si>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</si>
  <si>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</si>
  <si>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</si>
  <si>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</si>
  <si>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</si>
  <si>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</si>
  <si>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STOXX 600- SXOM1-18/06/21</t>
  </si>
  <si>
    <t>DE000C5SKTV2</t>
  </si>
  <si>
    <t>US 2 YEARS - TUM1- 30/06/21</t>
  </si>
  <si>
    <t>BBG00XK4L5Q3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</si>
  <si>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</si>
  <si>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</si>
  <si>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</si>
  <si>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</si>
  <si>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</si>
  <si>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</si>
  <si>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</si>
  <si>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</si>
  <si>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</si>
  <si>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</si>
  <si>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פרמיה- האוצר - ממשלתית צמודה</t>
  </si>
  <si>
    <t>3920321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</si>
  <si>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</si>
  <si>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</si>
  <si>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</si>
  <si>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</si>
  <si>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</si>
  <si>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</si>
  <si>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</si>
  <si>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</si>
  <si>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</si>
  <si>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</si>
  <si>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</si>
  <si>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</si>
  <si>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</si>
  <si>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</si>
  <si>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</si>
  <si>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</si>
  <si>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</si>
  <si>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</si>
  <si>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</si>
  <si>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</si>
  <si>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</si>
  <si>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</si>
  <si>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</si>
  <si>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</si>
  <si>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</si>
  <si>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</si>
  <si>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</si>
  <si>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</si>
  <si>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</si>
  <si>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</si>
  <si>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</si>
  <si>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</si>
  <si>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</si>
  <si>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2020-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</si>
  <si>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</si>
  <si>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</si>
  <si>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</si>
  <si>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</si>
  <si>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</si>
  <si>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</si>
  <si>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</si>
  <si>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</si>
  <si>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</si>
  <si>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</si>
  <si>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</si>
  <si>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</si>
  <si>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</si>
  <si>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</si>
  <si>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</si>
  <si>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</si>
  <si>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</si>
  <si>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</si>
  <si>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</si>
  <si>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</si>
  <si>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</si>
  <si>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</si>
  <si>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</si>
  <si>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</si>
  <si>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</si>
  <si>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</si>
  <si>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</si>
  <si>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</si>
  <si>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</si>
  <si>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</si>
  <si>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דליה אנ אגחא-רמ- דליה אנרגיה</t>
  </si>
  <si>
    <t>1171362</t>
  </si>
  <si>
    <t>516269248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</si>
  <si>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</si>
  <si>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</si>
  <si>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</si>
  <si>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</si>
  <si>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</si>
  <si>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</si>
  <si>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</si>
  <si>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</si>
  <si>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</si>
  <si>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</si>
  <si>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</si>
  <si>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</si>
  <si>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</si>
  <si>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</si>
  <si>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</si>
  <si>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</si>
  <si>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</si>
  <si>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</si>
  <si>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</si>
  <si>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</si>
  <si>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</si>
  <si>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</si>
  <si>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</si>
  <si>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</si>
  <si>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</si>
  <si>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</si>
  <si>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</si>
  <si>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</si>
  <si>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</si>
  <si>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</si>
  <si>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</si>
  <si>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</si>
  <si>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</si>
  <si>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</si>
  <si>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</si>
  <si>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</si>
  <si>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</si>
  <si>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</si>
  <si>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</si>
  <si>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</si>
  <si>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</si>
  <si>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</si>
  <si>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</si>
  <si>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ביטוח ישיר אג"ח 11</t>
  </si>
  <si>
    <t>1138825</t>
  </si>
  <si>
    <t>520044439</t>
  </si>
  <si>
    <t>27/04/20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</si>
  <si>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</si>
  <si>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</si>
  <si>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</si>
  <si>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</si>
  <si>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</si>
  <si>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</si>
  <si>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</si>
  <si>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</si>
  <si>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אליהו הנפקות אג"ח א'-רמ- אליהו הנפקות</t>
  </si>
  <si>
    <t>1142009</t>
  </si>
  <si>
    <t>515703528</t>
  </si>
  <si>
    <t>13/02/20</t>
  </si>
  <si>
    <t>גדות מסף אגא-רמ- גדות</t>
  </si>
  <si>
    <t>1162320</t>
  </si>
  <si>
    <t>520040775</t>
  </si>
  <si>
    <t>14/01/20</t>
  </si>
  <si>
    <t>אלעד גר אגחא-רמ- אלעד גרופ יו.אס</t>
  </si>
  <si>
    <t>1162205</t>
  </si>
  <si>
    <t>1789</t>
  </si>
  <si>
    <t>11/03/20</t>
  </si>
  <si>
    <t>אורבנקורפ אגח א- אורבנקורפ</t>
  </si>
  <si>
    <t>1137041</t>
  </si>
  <si>
    <t>514941525</t>
  </si>
  <si>
    <t>04/04/16</t>
  </si>
  <si>
    <t>צים   אגח A1-רמ- צים</t>
  </si>
  <si>
    <t>65100441</t>
  </si>
  <si>
    <t>17/12/19</t>
  </si>
  <si>
    <t>אורמת אגח 3 -רמ</t>
  </si>
  <si>
    <t>1139179</t>
  </si>
  <si>
    <t>11/05/20</t>
  </si>
  <si>
    <t>וויו גרופ TASE UP- וויו גרופ</t>
  </si>
  <si>
    <t>1171107</t>
  </si>
  <si>
    <t>1837</t>
  </si>
  <si>
    <t>איי.איי.אם. יהש - שותף כללי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</si>
  <si>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</si>
  <si>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</si>
  <si>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</si>
  <si>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</si>
  <si>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</si>
  <si>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</si>
  <si>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</si>
  <si>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</si>
  <si>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</si>
  <si>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</si>
  <si>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</si>
  <si>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</si>
  <si>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</si>
  <si>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</si>
  <si>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</si>
  <si>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</si>
  <si>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</si>
  <si>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</si>
  <si>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</si>
  <si>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</si>
  <si>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</si>
  <si>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</si>
  <si>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</si>
  <si>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</si>
  <si>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</si>
  <si>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</si>
  <si>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</si>
  <si>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</si>
  <si>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</si>
  <si>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</si>
  <si>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</si>
  <si>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</si>
  <si>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</si>
  <si>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</si>
  <si>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07/07/20</t>
  </si>
  <si>
    <t>קרן השקעה FIMI 6</t>
  </si>
  <si>
    <t>IDE קרן אלפא 2- קרן אלפא</t>
  </si>
  <si>
    <t>28/02/19</t>
  </si>
  <si>
    <t>IDE קרן אלפא 3- קרן אלפא</t>
  </si>
  <si>
    <t>24/03/20</t>
  </si>
  <si>
    <t>קרן להב 1- קרן להב</t>
  </si>
  <si>
    <t>קרן להב 2- קרן להב</t>
  </si>
  <si>
    <t>02/09/20</t>
  </si>
  <si>
    <t>קרן קוגיטו- קרן קוגיטו</t>
  </si>
  <si>
    <t>02/08/20</t>
  </si>
  <si>
    <t>קרן קרדיטו- קרן קרדיטו</t>
  </si>
  <si>
    <t>קרן שקד- קרן שקד</t>
  </si>
  <si>
    <t>16/03/21</t>
  </si>
  <si>
    <t>קרן קיסטון- קיסטון ריט בע"מ</t>
  </si>
  <si>
    <t>11/10/20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</si>
  <si>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</si>
  <si>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</si>
  <si>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</si>
  <si>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</si>
  <si>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</si>
  <si>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</si>
  <si>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</si>
  <si>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</si>
  <si>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</si>
  <si>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</si>
  <si>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</si>
  <si>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</si>
  <si>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25/03/21</t>
  </si>
  <si>
    <t>אלקטרה נדל"ן (MF) קרן מספר 1- Electra Multifamily Investments Fund LP</t>
  </si>
  <si>
    <t>04/06/19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</si>
  <si>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</si>
  <si>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</si>
  <si>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</si>
  <si>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</si>
  <si>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</si>
  <si>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</si>
  <si>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</si>
  <si>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BK OPPORTUNITY 5</t>
  </si>
  <si>
    <t>KYG1312R1048</t>
  </si>
  <si>
    <t>06/09/18</t>
  </si>
  <si>
    <t>קרן חוב פונטיפקס 4- Pontifax Medison Debt Financing</t>
  </si>
  <si>
    <t>קרן COLLER 8</t>
  </si>
  <si>
    <t>08/02/21</t>
  </si>
  <si>
    <t>LPA  Nordic Power- LPA  Nordic Power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</si>
  <si>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</si>
  <si>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</si>
  <si>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</si>
  <si>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</si>
  <si>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</si>
  <si>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קרן ויולה קרדיט 6- קרן ויולה</t>
  </si>
  <si>
    <t>AGATE Medical  2- AGATE MEDICAL</t>
  </si>
  <si>
    <t>AGATE Medical- AGATE MEDICAL</t>
  </si>
  <si>
    <t>סה"כ כתבי אופציה בישראל</t>
  </si>
  <si>
    <t>מגדל בטוח אפ 3- מגדל בטוח</t>
  </si>
  <si>
    <t>110498</t>
  </si>
  <si>
    <t>24/09/17</t>
  </si>
  <si>
    <t>SMART SHOOTER LTD אופציה לא סחירה 18/02/23- סמארט שוטר</t>
  </si>
  <si>
    <t>742131</t>
  </si>
  <si>
    <t>מיט-טק אופציה לא סחירה 18/05/2023- מיט-טק 3 די</t>
  </si>
  <si>
    <t>10807201</t>
  </si>
  <si>
    <t>18/05/20</t>
  </si>
  <si>
    <t>ישרוטל - אופציה</t>
  </si>
  <si>
    <t>108098511</t>
  </si>
  <si>
    <t>אופ ב . המשביר ידני- 365 המשביר</t>
  </si>
  <si>
    <t>11049511</t>
  </si>
  <si>
    <t>24/12/18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</si>
  <si>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</si>
  <si>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</si>
  <si>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</si>
  <si>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</si>
  <si>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שיח מדיקל אופציה ב' לא סחירה 10/07/22- שיח מדיקל</t>
  </si>
  <si>
    <t>24901111</t>
  </si>
  <si>
    <t>אוגווינד-אופציה</t>
  </si>
  <si>
    <t>22/07/20</t>
  </si>
  <si>
    <t>אלקטריאון - אופציה</t>
  </si>
  <si>
    <t>איאלדי (ALD) אופציה לא סחירה 15/02/24- אי.אל.די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</si>
  <si>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</si>
  <si>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</si>
  <si>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</si>
  <si>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</si>
  <si>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</si>
  <si>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</si>
  <si>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</si>
  <si>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</si>
  <si>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פווורד אירו/שקל 20/04/21 3.917 153807</t>
  </si>
  <si>
    <t>153807</t>
  </si>
  <si>
    <t>17/03/21</t>
  </si>
  <si>
    <t>פווורד דולר/שקל 20/04/21 3.285 153809</t>
  </si>
  <si>
    <t>153809</t>
  </si>
  <si>
    <t>פורוורד אירו/שקל 07/07/21 3.967 153770</t>
  </si>
  <si>
    <t>153770</t>
  </si>
  <si>
    <t>03/02/21</t>
  </si>
  <si>
    <t>פורוורד אירו/שקל 08/06/21 3.95 153803</t>
  </si>
  <si>
    <t>153803</t>
  </si>
  <si>
    <t>פורוורד אירו/שקל 3.9311 20/04/21 153812</t>
  </si>
  <si>
    <t>153812</t>
  </si>
  <si>
    <t>פורוורד אירו/שקל 3.967 07/07/21 153798</t>
  </si>
  <si>
    <t>153798</t>
  </si>
  <si>
    <t>פורוורד דולר/שקל 08/06/21 3.3141 153802</t>
  </si>
  <si>
    <t>153802</t>
  </si>
  <si>
    <t>פורוורד דולר/שקל 08/06/21 3.3145 153801</t>
  </si>
  <si>
    <t>153801</t>
  </si>
  <si>
    <t>פורוורד דולר/שקל 3.226 27/07/21 153781</t>
  </si>
  <si>
    <t>153781</t>
  </si>
  <si>
    <t>16/02/21</t>
  </si>
  <si>
    <t>פורוורד דולר/שקל 3.2425 27/07/21 153775</t>
  </si>
  <si>
    <t>153775</t>
  </si>
  <si>
    <t>10/02/21</t>
  </si>
  <si>
    <t>פורוורד דולר/שקל 3.253 27/07/21 153785</t>
  </si>
  <si>
    <t>153785</t>
  </si>
  <si>
    <t>פורוורד דולר/שקל 3.2550 27/07/21 153784</t>
  </si>
  <si>
    <t>153784</t>
  </si>
  <si>
    <t>18/02/21</t>
  </si>
  <si>
    <t>פורוורד דולר/שקל 3.26 27/07/21 153760</t>
  </si>
  <si>
    <t>153760</t>
  </si>
  <si>
    <t>פורוורד דולר/שקל 3.275 27/07/21 153767</t>
  </si>
  <si>
    <t>153767</t>
  </si>
  <si>
    <t>פורוורד דולר/שקל 3.2853 27/07/21 153814</t>
  </si>
  <si>
    <t>153814</t>
  </si>
  <si>
    <t>24/03/21</t>
  </si>
  <si>
    <t>פורוורד דולר/שקל 3.29 08/06/21 153813</t>
  </si>
  <si>
    <t>153813</t>
  </si>
  <si>
    <t>פורוורד דולר/שקל 3.297 20/04/21 153811</t>
  </si>
  <si>
    <t>153811</t>
  </si>
  <si>
    <t>פורוורד דולר/שקל 3.33 27/07/21 153818</t>
  </si>
  <si>
    <t>153818</t>
  </si>
  <si>
    <t>שטרלינג/שקל 10.07.28 שער 4.05 153359</t>
  </si>
  <si>
    <t>153359</t>
  </si>
  <si>
    <t>10/07/20</t>
  </si>
  <si>
    <t>סה"כ כנגד חסכון עמיתים/מבוטחים</t>
  </si>
  <si>
    <t>63</t>
  </si>
  <si>
    <t>לא</t>
  </si>
  <si>
    <t>3895</t>
  </si>
  <si>
    <t>4340</t>
  </si>
  <si>
    <t>09/12/19</t>
  </si>
  <si>
    <t>הלוואות עמיתים</t>
  </si>
  <si>
    <t>4199</t>
  </si>
  <si>
    <t>994437</t>
  </si>
  <si>
    <t>3224</t>
  </si>
  <si>
    <t>22/02/18</t>
  </si>
  <si>
    <t>994636</t>
  </si>
  <si>
    <t>3254</t>
  </si>
  <si>
    <t>24/05/18</t>
  </si>
  <si>
    <t>3255</t>
  </si>
  <si>
    <t>3425</t>
  </si>
  <si>
    <t>03/12/18</t>
  </si>
  <si>
    <t>4422</t>
  </si>
  <si>
    <t>995163</t>
  </si>
  <si>
    <t>3519</t>
  </si>
  <si>
    <t>11/03/19</t>
  </si>
  <si>
    <t>995179</t>
  </si>
  <si>
    <t>4436</t>
  </si>
  <si>
    <t>15/10/20</t>
  </si>
  <si>
    <t>995872</t>
  </si>
  <si>
    <t>4560</t>
  </si>
  <si>
    <t>14/03/21</t>
  </si>
  <si>
    <t>995888</t>
  </si>
  <si>
    <t>4540</t>
  </si>
  <si>
    <t>03/03/21</t>
  </si>
  <si>
    <t>996017</t>
  </si>
  <si>
    <t>3823</t>
  </si>
  <si>
    <t>07/11/19</t>
  </si>
  <si>
    <t>3824</t>
  </si>
  <si>
    <t>3825</t>
  </si>
  <si>
    <t>26/02/20</t>
  </si>
  <si>
    <t>996018</t>
  </si>
  <si>
    <t>3387</t>
  </si>
  <si>
    <t>04/11/18</t>
  </si>
  <si>
    <t>996116</t>
  </si>
  <si>
    <t>3351</t>
  </si>
  <si>
    <t>18/09/18</t>
  </si>
  <si>
    <t>3703</t>
  </si>
  <si>
    <t>996185</t>
  </si>
  <si>
    <t>3157</t>
  </si>
  <si>
    <t>19/11/17</t>
  </si>
  <si>
    <t>996199</t>
  </si>
  <si>
    <t>3308</t>
  </si>
  <si>
    <t>27/07/18</t>
  </si>
  <si>
    <t>996205</t>
  </si>
  <si>
    <t>3481</t>
  </si>
  <si>
    <t>17/01/19</t>
  </si>
  <si>
    <t>996207</t>
  </si>
  <si>
    <t>3344</t>
  </si>
  <si>
    <t>3345</t>
  </si>
  <si>
    <t>996211</t>
  </si>
  <si>
    <t>3176</t>
  </si>
  <si>
    <t>28/02/18</t>
  </si>
  <si>
    <t>3264</t>
  </si>
  <si>
    <t>31/05/18</t>
  </si>
  <si>
    <t>996216</t>
  </si>
  <si>
    <t>3539</t>
  </si>
  <si>
    <t>10/04/19</t>
  </si>
  <si>
    <t>996227</t>
  </si>
  <si>
    <t>3520</t>
  </si>
  <si>
    <t>18/03/19</t>
  </si>
  <si>
    <t>4495</t>
  </si>
  <si>
    <t>996246</t>
  </si>
  <si>
    <t>3101</t>
  </si>
  <si>
    <t>18/05/17</t>
  </si>
  <si>
    <t>996250</t>
  </si>
  <si>
    <t>3107</t>
  </si>
  <si>
    <t>03/07/17</t>
  </si>
  <si>
    <t>996252</t>
  </si>
  <si>
    <t>4457</t>
  </si>
  <si>
    <t>996253</t>
  </si>
  <si>
    <t>3847</t>
  </si>
  <si>
    <t>21/11/19</t>
  </si>
  <si>
    <t>3848</t>
  </si>
  <si>
    <t>4584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</si>
  <si>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</si>
  <si>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</si>
  <si>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</si>
  <si>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</si>
  <si>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</si>
  <si>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</si>
  <si>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</si>
  <si>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</si>
  <si>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</si>
  <si>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</si>
  <si>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26/07/17</t>
  </si>
  <si>
    <t>996260</t>
  </si>
  <si>
    <t>3117</t>
  </si>
  <si>
    <t>27/07/17</t>
  </si>
  <si>
    <t>4140</t>
  </si>
  <si>
    <t>30/01/20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</si>
  <si>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</si>
  <si>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</si>
  <si>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</si>
  <si>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</si>
  <si>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</si>
  <si>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</si>
  <si>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</si>
  <si>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</si>
  <si>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</si>
  <si>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</si>
  <si>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06/08/17</t>
  </si>
  <si>
    <t>996266</t>
  </si>
  <si>
    <t>3122</t>
  </si>
  <si>
    <t>996268</t>
  </si>
  <si>
    <t>07/09/17</t>
  </si>
  <si>
    <t>4421</t>
  </si>
  <si>
    <t>996269</t>
  </si>
  <si>
    <t>3126</t>
  </si>
  <si>
    <t>11/09/17</t>
  </si>
  <si>
    <t>4419</t>
  </si>
  <si>
    <t>4420</t>
  </si>
  <si>
    <t>996270</t>
  </si>
  <si>
    <t>3127</t>
  </si>
  <si>
    <t>12/09/17</t>
  </si>
  <si>
    <t>4454</t>
  </si>
  <si>
    <t>4455</t>
  </si>
  <si>
    <t>996273</t>
  </si>
  <si>
    <t>3131</t>
  </si>
  <si>
    <t>28/03/19</t>
  </si>
  <si>
    <t>996274</t>
  </si>
  <si>
    <t>3130</t>
  </si>
  <si>
    <t>996277</t>
  </si>
  <si>
    <t>3392</t>
  </si>
  <si>
    <t>07/11/18</t>
  </si>
  <si>
    <t>3393</t>
  </si>
  <si>
    <t>996280</t>
  </si>
  <si>
    <t>3140</t>
  </si>
  <si>
    <t>22/10/17</t>
  </si>
  <si>
    <t>996281</t>
  </si>
  <si>
    <t>3142</t>
  </si>
  <si>
    <t>25/10/17</t>
  </si>
  <si>
    <t>3537</t>
  </si>
  <si>
    <t>996283</t>
  </si>
  <si>
    <t>3144</t>
  </si>
  <si>
    <t>01/11/17</t>
  </si>
  <si>
    <t>996286</t>
  </si>
  <si>
    <t>3147</t>
  </si>
  <si>
    <t>05/11/17</t>
  </si>
  <si>
    <t>996288</t>
  </si>
  <si>
    <t>3149</t>
  </si>
  <si>
    <t>996289</t>
  </si>
  <si>
    <t>3151</t>
  </si>
  <si>
    <t>07/11/17</t>
  </si>
  <si>
    <t>996290</t>
  </si>
  <si>
    <t>3152</t>
  </si>
  <si>
    <t>08/11/17</t>
  </si>
  <si>
    <t>3473</t>
  </si>
  <si>
    <t>16/01/19</t>
  </si>
  <si>
    <t>996292</t>
  </si>
  <si>
    <t>3155</t>
  </si>
  <si>
    <t>15/11/17</t>
  </si>
  <si>
    <t>996295</t>
  </si>
  <si>
    <t>3159</t>
  </si>
  <si>
    <t>22/11/17</t>
  </si>
  <si>
    <t>996296</t>
  </si>
  <si>
    <t>3160</t>
  </si>
  <si>
    <t>996299</t>
  </si>
  <si>
    <t>3162</t>
  </si>
  <si>
    <t>27/11/17</t>
  </si>
  <si>
    <t>996303</t>
  </si>
  <si>
    <t>3167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</si>
  <si>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</si>
  <si>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</si>
  <si>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</si>
  <si>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</si>
  <si>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</si>
  <si>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</si>
  <si>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</si>
  <si>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</si>
  <si>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</si>
  <si>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3638</t>
  </si>
  <si>
    <t>07/07/19</t>
  </si>
  <si>
    <t>3639</t>
  </si>
  <si>
    <t>996308</t>
  </si>
  <si>
    <t>3173</t>
  </si>
  <si>
    <t>07/12/17</t>
  </si>
  <si>
    <t>996313</t>
  </si>
  <si>
    <t>3180</t>
  </si>
  <si>
    <t>19/12/17</t>
  </si>
  <si>
    <t>996316</t>
  </si>
  <si>
    <t>3183</t>
  </si>
  <si>
    <t>24/12/17</t>
  </si>
  <si>
    <t>996319</t>
  </si>
  <si>
    <t>3186</t>
  </si>
  <si>
    <t>27/12/17</t>
  </si>
  <si>
    <t>996320</t>
  </si>
  <si>
    <t>3187</t>
  </si>
  <si>
    <t>3188</t>
  </si>
  <si>
    <t>3189</t>
  </si>
  <si>
    <t>3190</t>
  </si>
  <si>
    <t>3191</t>
  </si>
  <si>
    <t>996321</t>
  </si>
  <si>
    <t>3192</t>
  </si>
  <si>
    <t>01/01/18</t>
  </si>
  <si>
    <t>4238</t>
  </si>
  <si>
    <t>4239</t>
  </si>
  <si>
    <t>996323</t>
  </si>
  <si>
    <t>3194</t>
  </si>
  <si>
    <t>3953</t>
  </si>
  <si>
    <t>3954</t>
  </si>
  <si>
    <t>3955</t>
  </si>
  <si>
    <t>3956</t>
  </si>
  <si>
    <t>996331</t>
  </si>
  <si>
    <t>3202</t>
  </si>
  <si>
    <t>18/01/18</t>
  </si>
  <si>
    <t>996333</t>
  </si>
  <si>
    <t>3662</t>
  </si>
  <si>
    <t>15/07/19</t>
  </si>
  <si>
    <t>3663</t>
  </si>
  <si>
    <t>3664</t>
  </si>
  <si>
    <t>3665</t>
  </si>
  <si>
    <t>996335</t>
  </si>
  <si>
    <t>3212</t>
  </si>
  <si>
    <t>07/02/18</t>
  </si>
  <si>
    <t>996336</t>
  </si>
  <si>
    <t>3213</t>
  </si>
  <si>
    <t>996337</t>
  </si>
  <si>
    <t>3214</t>
  </si>
  <si>
    <t>996339</t>
  </si>
  <si>
    <t>3462</t>
  </si>
  <si>
    <t>09/12/18</t>
  </si>
  <si>
    <t>3463</t>
  </si>
  <si>
    <t>996346</t>
  </si>
  <si>
    <t>3223</t>
  </si>
  <si>
    <t>996347</t>
  </si>
  <si>
    <t>3225</t>
  </si>
  <si>
    <t>996348</t>
  </si>
  <si>
    <t>3226</t>
  </si>
  <si>
    <t>996353</t>
  </si>
  <si>
    <t>3234</t>
  </si>
  <si>
    <t>06/03/18</t>
  </si>
  <si>
    <t>996354</t>
  </si>
  <si>
    <t>3235</t>
  </si>
  <si>
    <t>4246</t>
  </si>
  <si>
    <t>996356</t>
  </si>
  <si>
    <t>3930</t>
  </si>
  <si>
    <t>22/12/19</t>
  </si>
  <si>
    <t>3931</t>
  </si>
  <si>
    <t>996357</t>
  </si>
  <si>
    <t>3239</t>
  </si>
  <si>
    <t>07/03/18</t>
  </si>
  <si>
    <t>996361</t>
  </si>
  <si>
    <t>3242</t>
  </si>
  <si>
    <t>10/05/18</t>
  </si>
  <si>
    <t>3243</t>
  </si>
  <si>
    <t>996365</t>
  </si>
  <si>
    <t>3252</t>
  </si>
  <si>
    <t>17/05/18</t>
  </si>
  <si>
    <t>3253</t>
  </si>
  <si>
    <t>996367</t>
  </si>
  <si>
    <t>3258</t>
  </si>
  <si>
    <t>28/05/18</t>
  </si>
  <si>
    <t>3259</t>
  </si>
  <si>
    <t>996368</t>
  </si>
  <si>
    <t>3262</t>
  </si>
  <si>
    <t>30/05/18</t>
  </si>
  <si>
    <t>3263</t>
  </si>
  <si>
    <t>3489</t>
  </si>
  <si>
    <t>29/01/19</t>
  </si>
  <si>
    <t>3490</t>
  </si>
  <si>
    <t>996372</t>
  </si>
  <si>
    <t>3269</t>
  </si>
  <si>
    <t>13/06/18</t>
  </si>
  <si>
    <t>3270</t>
  </si>
  <si>
    <t>996373</t>
  </si>
  <si>
    <t>3272</t>
  </si>
  <si>
    <t>996377</t>
  </si>
  <si>
    <t>3279</t>
  </si>
  <si>
    <t>27/06/18</t>
  </si>
  <si>
    <t>3455</t>
  </si>
  <si>
    <t>25/12/18</t>
  </si>
  <si>
    <t>996379</t>
  </si>
  <si>
    <t>3280</t>
  </si>
  <si>
    <t>03/07/18</t>
  </si>
  <si>
    <t>996380</t>
  </si>
  <si>
    <t>3281</t>
  </si>
  <si>
    <t>04/07/18</t>
  </si>
  <si>
    <t>3282</t>
  </si>
  <si>
    <t>996381</t>
  </si>
  <si>
    <t>3314</t>
  </si>
  <si>
    <t>3315</t>
  </si>
  <si>
    <t>996382</t>
  </si>
  <si>
    <t>3283</t>
  </si>
  <si>
    <t>05/07/18</t>
  </si>
  <si>
    <t>996384</t>
  </si>
  <si>
    <t>3285</t>
  </si>
  <si>
    <t>3286</t>
  </si>
  <si>
    <t>996385</t>
  </si>
  <si>
    <t>3287</t>
  </si>
  <si>
    <t>11/07/18</t>
  </si>
  <si>
    <t>3288</t>
  </si>
  <si>
    <t>996388</t>
  </si>
  <si>
    <t>3292</t>
  </si>
  <si>
    <t>3293</t>
  </si>
  <si>
    <t>996391</t>
  </si>
  <si>
    <t>3294</t>
  </si>
  <si>
    <t>18/07/18</t>
  </si>
  <si>
    <t>996395</t>
  </si>
  <si>
    <t>3300</t>
  </si>
  <si>
    <t>25/07/18</t>
  </si>
  <si>
    <t>3302</t>
  </si>
  <si>
    <t>996400</t>
  </si>
  <si>
    <t>3318</t>
  </si>
  <si>
    <t>06/08/18</t>
  </si>
  <si>
    <t>3319</t>
  </si>
  <si>
    <t>05/08/18</t>
  </si>
  <si>
    <t>3320</t>
  </si>
  <si>
    <t>3321</t>
  </si>
  <si>
    <t>996403</t>
  </si>
  <si>
    <t>3316</t>
  </si>
  <si>
    <t>02/08/18</t>
  </si>
  <si>
    <t>996408</t>
  </si>
  <si>
    <t>3603</t>
  </si>
  <si>
    <t>12/06/19</t>
  </si>
  <si>
    <t>3604</t>
  </si>
  <si>
    <t>3605</t>
  </si>
  <si>
    <t>3606</t>
  </si>
  <si>
    <t>4464</t>
  </si>
  <si>
    <t>16/11/20</t>
  </si>
  <si>
    <t>996410</t>
  </si>
  <si>
    <t>3328</t>
  </si>
  <si>
    <t>24/08/18</t>
  </si>
  <si>
    <t>996411</t>
  </si>
  <si>
    <t>3329</t>
  </si>
  <si>
    <t>3330</t>
  </si>
  <si>
    <t>996412</t>
  </si>
  <si>
    <t>3331</t>
  </si>
  <si>
    <t>996413</t>
  </si>
  <si>
    <t>3333</t>
  </si>
  <si>
    <t>30/08/18</t>
  </si>
  <si>
    <t>3334</t>
  </si>
  <si>
    <t>996416</t>
  </si>
  <si>
    <t>3346</t>
  </si>
  <si>
    <t>07/09/18</t>
  </si>
  <si>
    <t>3347</t>
  </si>
  <si>
    <t>996417</t>
  </si>
  <si>
    <t>3348</t>
  </si>
  <si>
    <t>3349</t>
  </si>
  <si>
    <t>3350</t>
  </si>
  <si>
    <t>3812</t>
  </si>
  <si>
    <t>3813</t>
  </si>
  <si>
    <t>3814</t>
  </si>
  <si>
    <t>996418</t>
  </si>
  <si>
    <t>3352</t>
  </si>
  <si>
    <t>996419</t>
  </si>
  <si>
    <t>3353</t>
  </si>
  <si>
    <t>21/09/18</t>
  </si>
  <si>
    <t>996427</t>
  </si>
  <si>
    <t>3365</t>
  </si>
  <si>
    <t>3366</t>
  </si>
  <si>
    <t>22/10/18</t>
  </si>
  <si>
    <t>3367</t>
  </si>
  <si>
    <t>3368</t>
  </si>
  <si>
    <t>3369</t>
  </si>
  <si>
    <t>996429</t>
  </si>
  <si>
    <t>3371</t>
  </si>
  <si>
    <t>996430</t>
  </si>
  <si>
    <t>3379</t>
  </si>
  <si>
    <t>21/10/18</t>
  </si>
  <si>
    <t>3380</t>
  </si>
  <si>
    <t>996432</t>
  </si>
  <si>
    <t>3372</t>
  </si>
  <si>
    <t>23/10/18</t>
  </si>
  <si>
    <t>996433</t>
  </si>
  <si>
    <t>3375</t>
  </si>
  <si>
    <t>31/10/18</t>
  </si>
  <si>
    <t>996434</t>
  </si>
  <si>
    <t>3373</t>
  </si>
  <si>
    <t>3374</t>
  </si>
  <si>
    <t>996436</t>
  </si>
  <si>
    <t>3416</t>
  </si>
  <si>
    <t>01/11/18</t>
  </si>
  <si>
    <t>3417</t>
  </si>
  <si>
    <t>3540</t>
  </si>
  <si>
    <t>16/04/19</t>
  </si>
  <si>
    <t>3541</t>
  </si>
  <si>
    <t>996439</t>
  </si>
  <si>
    <t>3385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</si>
  <si>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</si>
  <si>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</si>
  <si>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</si>
  <si>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</si>
  <si>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</si>
  <si>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</si>
  <si>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</si>
  <si>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</si>
  <si>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996445</t>
  </si>
  <si>
    <t>3419</t>
  </si>
  <si>
    <t>14/11/18</t>
  </si>
  <si>
    <t>3420</t>
  </si>
  <si>
    <t>3421</t>
  </si>
  <si>
    <t>3422</t>
  </si>
  <si>
    <t>3423</t>
  </si>
  <si>
    <t>3424</t>
  </si>
  <si>
    <t>996447</t>
  </si>
  <si>
    <t>3395</t>
  </si>
  <si>
    <t>18/11/18</t>
  </si>
  <si>
    <t>3396</t>
  </si>
  <si>
    <t>996448</t>
  </si>
  <si>
    <t>3397</t>
  </si>
  <si>
    <t>3398</t>
  </si>
  <si>
    <t>996449</t>
  </si>
  <si>
    <t>3399</t>
  </si>
  <si>
    <t>996451</t>
  </si>
  <si>
    <t>3407</t>
  </si>
  <si>
    <t>20/11/18</t>
  </si>
  <si>
    <t>3408</t>
  </si>
  <si>
    <t>996452</t>
  </si>
  <si>
    <t>3409</t>
  </si>
  <si>
    <t>22/11/18</t>
  </si>
  <si>
    <t>3410</t>
  </si>
  <si>
    <t>3411</t>
  </si>
  <si>
    <t>996453</t>
  </si>
  <si>
    <t>3412</t>
  </si>
  <si>
    <t>25/11/18</t>
  </si>
  <si>
    <t>3768</t>
  </si>
  <si>
    <t>23/09/19</t>
  </si>
  <si>
    <t>3769</t>
  </si>
  <si>
    <t>996454</t>
  </si>
  <si>
    <t>3414</t>
  </si>
  <si>
    <t>26/11/18</t>
  </si>
  <si>
    <t>3415</t>
  </si>
  <si>
    <t>3707</t>
  </si>
  <si>
    <t>20/08/19</t>
  </si>
  <si>
    <t>996455</t>
  </si>
  <si>
    <t>3426</t>
  </si>
  <si>
    <t>04/12/18</t>
  </si>
  <si>
    <t>3427</t>
  </si>
  <si>
    <t>3428</t>
  </si>
  <si>
    <t>3429</t>
  </si>
  <si>
    <t>996456</t>
  </si>
  <si>
    <t>3431</t>
  </si>
  <si>
    <t>10/12/18</t>
  </si>
  <si>
    <t>996457</t>
  </si>
  <si>
    <t>3430</t>
  </si>
  <si>
    <t>996458</t>
  </si>
  <si>
    <t>3432</t>
  </si>
  <si>
    <t>4108</t>
  </si>
  <si>
    <t>996459</t>
  </si>
  <si>
    <t>3433</t>
  </si>
  <si>
    <t>06/12/18</t>
  </si>
  <si>
    <t>3434</t>
  </si>
  <si>
    <t>996461</t>
  </si>
  <si>
    <t>3436</t>
  </si>
  <si>
    <t>996462</t>
  </si>
  <si>
    <t>3437</t>
  </si>
  <si>
    <t>3515</t>
  </si>
  <si>
    <t>12/02/19</t>
  </si>
  <si>
    <t>996463</t>
  </si>
  <si>
    <t>3464</t>
  </si>
  <si>
    <t>996464</t>
  </si>
  <si>
    <t>3438</t>
  </si>
  <si>
    <t>16/12/18</t>
  </si>
  <si>
    <t>3439</t>
  </si>
  <si>
    <t>3440</t>
  </si>
  <si>
    <t>3441</t>
  </si>
  <si>
    <t>3442</t>
  </si>
  <si>
    <t>3443</t>
  </si>
  <si>
    <t>3947</t>
  </si>
  <si>
    <t>26/12/19</t>
  </si>
  <si>
    <t>3948</t>
  </si>
  <si>
    <t>3949</t>
  </si>
  <si>
    <t>3950</t>
  </si>
  <si>
    <t>4384</t>
  </si>
  <si>
    <t>19/08/20</t>
  </si>
  <si>
    <t>996465</t>
  </si>
  <si>
    <t>3444</t>
  </si>
  <si>
    <t>18/12/18</t>
  </si>
  <si>
    <t>3445</t>
  </si>
  <si>
    <t>996468</t>
  </si>
  <si>
    <t>3447</t>
  </si>
  <si>
    <t>23/12/18</t>
  </si>
  <si>
    <t>3448</t>
  </si>
  <si>
    <t>3741</t>
  </si>
  <si>
    <t>3742</t>
  </si>
  <si>
    <t>996469</t>
  </si>
  <si>
    <t>3449</t>
  </si>
  <si>
    <t>3450</t>
  </si>
  <si>
    <t>3451</t>
  </si>
  <si>
    <t>996470</t>
  </si>
  <si>
    <t>3452</t>
  </si>
  <si>
    <t>3453</t>
  </si>
  <si>
    <t>3454</t>
  </si>
  <si>
    <t>996474</t>
  </si>
  <si>
    <t>3466</t>
  </si>
  <si>
    <t>09/01/19</t>
  </si>
  <si>
    <t>996476</t>
  </si>
  <si>
    <t>3468</t>
  </si>
  <si>
    <t>13/01/19</t>
  </si>
  <si>
    <t>996478</t>
  </si>
  <si>
    <t>3471</t>
  </si>
  <si>
    <t>3472</t>
  </si>
  <si>
    <t>996479</t>
  </si>
  <si>
    <t>3474</t>
  </si>
  <si>
    <t>3475</t>
  </si>
  <si>
    <t>996481</t>
  </si>
  <si>
    <t>3479</t>
  </si>
  <si>
    <t>3480</t>
  </si>
  <si>
    <t>996483</t>
  </si>
  <si>
    <t>3482</t>
  </si>
  <si>
    <t>21/01/19</t>
  </si>
  <si>
    <t>3483</t>
  </si>
  <si>
    <t>996485</t>
  </si>
  <si>
    <t>3485</t>
  </si>
  <si>
    <t>27/01/19</t>
  </si>
  <si>
    <t>3486</t>
  </si>
  <si>
    <t>3487</t>
  </si>
  <si>
    <t>3488</t>
  </si>
  <si>
    <t>996487</t>
  </si>
  <si>
    <t>3492</t>
  </si>
  <si>
    <t>996489</t>
  </si>
  <si>
    <t>3494</t>
  </si>
  <si>
    <t>10/02/19</t>
  </si>
  <si>
    <t>3495</t>
  </si>
  <si>
    <t>996491</t>
  </si>
  <si>
    <t>3497</t>
  </si>
  <si>
    <t>11/02/19</t>
  </si>
  <si>
    <t>996492</t>
  </si>
  <si>
    <t>3498</t>
  </si>
  <si>
    <t>3499</t>
  </si>
  <si>
    <t>996493</t>
  </si>
  <si>
    <t>3500</t>
  </si>
  <si>
    <t>19/02/19</t>
  </si>
  <si>
    <t>3501</t>
  </si>
  <si>
    <t>3502</t>
  </si>
  <si>
    <t>3503</t>
  </si>
  <si>
    <t>996496</t>
  </si>
  <si>
    <t>3508</t>
  </si>
  <si>
    <t>996497</t>
  </si>
  <si>
    <t>3509</t>
  </si>
  <si>
    <t>25/02/19</t>
  </si>
  <si>
    <t>996499</t>
  </si>
  <si>
    <t>3511</t>
  </si>
  <si>
    <t>4438</t>
  </si>
  <si>
    <t>20/10/20</t>
  </si>
  <si>
    <t>996501</t>
  </si>
  <si>
    <t>3513</t>
  </si>
  <si>
    <t>27/02/19</t>
  </si>
  <si>
    <t>996502</t>
  </si>
  <si>
    <t>3514</t>
  </si>
  <si>
    <t>996505</t>
  </si>
  <si>
    <t>3521</t>
  </si>
  <si>
    <t>996507</t>
  </si>
  <si>
    <t>3526</t>
  </si>
  <si>
    <t>24/03/19</t>
  </si>
  <si>
    <t>3527</t>
  </si>
  <si>
    <t>996508</t>
  </si>
  <si>
    <t>3528</t>
  </si>
  <si>
    <t>26/03/19</t>
  </si>
  <si>
    <t>996509</t>
  </si>
  <si>
    <t>3529</t>
  </si>
  <si>
    <t>996510</t>
  </si>
  <si>
    <t>3530</t>
  </si>
  <si>
    <t>3531</t>
  </si>
  <si>
    <t>996511</t>
  </si>
  <si>
    <t>4480</t>
  </si>
  <si>
    <t>996513</t>
  </si>
  <si>
    <t>3535</t>
  </si>
  <si>
    <t>03/04/19</t>
  </si>
  <si>
    <t>996514</t>
  </si>
  <si>
    <t>3536</t>
  </si>
  <si>
    <t>996515</t>
  </si>
  <si>
    <t>3538</t>
  </si>
  <si>
    <t>996516</t>
  </si>
  <si>
    <t>3542</t>
  </si>
  <si>
    <t>3543</t>
  </si>
  <si>
    <t>996517</t>
  </si>
  <si>
    <t>3544</t>
  </si>
  <si>
    <t>3651</t>
  </si>
  <si>
    <t>10/07/19</t>
  </si>
  <si>
    <t>3652</t>
  </si>
  <si>
    <t>3653</t>
  </si>
  <si>
    <t>996519</t>
  </si>
  <si>
    <t>3554</t>
  </si>
  <si>
    <t>18/04/19</t>
  </si>
  <si>
    <t>996520</t>
  </si>
  <si>
    <t>3555</t>
  </si>
  <si>
    <t>3556</t>
  </si>
  <si>
    <t>996522</t>
  </si>
  <si>
    <t>3560</t>
  </si>
  <si>
    <t>01/05/19</t>
  </si>
  <si>
    <t>3561</t>
  </si>
  <si>
    <t>996523</t>
  </si>
  <si>
    <t>3563</t>
  </si>
  <si>
    <t>02/05/19</t>
  </si>
  <si>
    <t>3564</t>
  </si>
  <si>
    <t>996524</t>
  </si>
  <si>
    <t>3562</t>
  </si>
  <si>
    <t>996526</t>
  </si>
  <si>
    <t>3567</t>
  </si>
  <si>
    <t>07/05/19</t>
  </si>
  <si>
    <t>996527</t>
  </si>
  <si>
    <t>3568</t>
  </si>
  <si>
    <t>3569</t>
  </si>
  <si>
    <t>4491</t>
  </si>
  <si>
    <t>996528</t>
  </si>
  <si>
    <t>3570</t>
  </si>
  <si>
    <t>996530</t>
  </si>
  <si>
    <t>3574</t>
  </si>
  <si>
    <t>13/05/19</t>
  </si>
  <si>
    <t>996531</t>
  </si>
  <si>
    <t>3575</t>
  </si>
  <si>
    <t>996532</t>
  </si>
  <si>
    <t>3576</t>
  </si>
  <si>
    <t>3577</t>
  </si>
  <si>
    <t>15/05/19</t>
  </si>
  <si>
    <t>3578</t>
  </si>
  <si>
    <t>996533</t>
  </si>
  <si>
    <t>3579</t>
  </si>
  <si>
    <t>19/05/19</t>
  </si>
  <si>
    <t>996534</t>
  </si>
  <si>
    <t>3590</t>
  </si>
  <si>
    <t>3591</t>
  </si>
  <si>
    <t>3592</t>
  </si>
  <si>
    <t>996535</t>
  </si>
  <si>
    <t>3581</t>
  </si>
  <si>
    <t>20/05/19</t>
  </si>
  <si>
    <t>3635</t>
  </si>
  <si>
    <t>01/07/19</t>
  </si>
  <si>
    <t>996536</t>
  </si>
  <si>
    <t>3582</t>
  </si>
  <si>
    <t>21/05/19</t>
  </si>
  <si>
    <t>3583</t>
  </si>
  <si>
    <t>3584</t>
  </si>
  <si>
    <t>996538</t>
  </si>
  <si>
    <t>3586</t>
  </si>
  <si>
    <t>3587</t>
  </si>
  <si>
    <t>22/05/19</t>
  </si>
  <si>
    <t>3588</t>
  </si>
  <si>
    <t>996539</t>
  </si>
  <si>
    <t>3589</t>
  </si>
  <si>
    <t>996540</t>
  </si>
  <si>
    <t>3593</t>
  </si>
  <si>
    <t>26/05/19</t>
  </si>
  <si>
    <t>996541</t>
  </si>
  <si>
    <t>3595</t>
  </si>
  <si>
    <t>996543</t>
  </si>
  <si>
    <t>3597</t>
  </si>
  <si>
    <t>05/06/19</t>
  </si>
  <si>
    <t>996544</t>
  </si>
  <si>
    <t>3598</t>
  </si>
  <si>
    <t>06/06/19</t>
  </si>
  <si>
    <t>3853</t>
  </si>
  <si>
    <t>24/11/19</t>
  </si>
  <si>
    <t>996545</t>
  </si>
  <si>
    <t>3599</t>
  </si>
  <si>
    <t>3655</t>
  </si>
  <si>
    <t>11/07/19</t>
  </si>
  <si>
    <t>996547</t>
  </si>
  <si>
    <t>3601</t>
  </si>
  <si>
    <t>3602</t>
  </si>
  <si>
    <t>996548</t>
  </si>
  <si>
    <t>3607</t>
  </si>
  <si>
    <t>16/06/19</t>
  </si>
  <si>
    <t>996550</t>
  </si>
  <si>
    <t>3614</t>
  </si>
  <si>
    <t>19/06/19</t>
  </si>
  <si>
    <t>3615</t>
  </si>
  <si>
    <t>996551</t>
  </si>
  <si>
    <t>3616</t>
  </si>
  <si>
    <t>3617</t>
  </si>
  <si>
    <t>3671</t>
  </si>
  <si>
    <t>18/07/19</t>
  </si>
  <si>
    <t>3672</t>
  </si>
  <si>
    <t>3750</t>
  </si>
  <si>
    <t>3751</t>
  </si>
  <si>
    <t>996552</t>
  </si>
  <si>
    <t>3618</t>
  </si>
  <si>
    <t>3619</t>
  </si>
  <si>
    <t>996553</t>
  </si>
  <si>
    <t>3620</t>
  </si>
  <si>
    <t>20/06/19</t>
  </si>
  <si>
    <t>3621</t>
  </si>
  <si>
    <t>996554</t>
  </si>
  <si>
    <t>3622</t>
  </si>
  <si>
    <t>996555</t>
  </si>
  <si>
    <t>3623</t>
  </si>
  <si>
    <t>3624</t>
  </si>
  <si>
    <t>996556</t>
  </si>
  <si>
    <t>3625</t>
  </si>
  <si>
    <t>996557</t>
  </si>
  <si>
    <t>3626</t>
  </si>
  <si>
    <t>996558</t>
  </si>
  <si>
    <t>3627</t>
  </si>
  <si>
    <t>24/06/19</t>
  </si>
  <si>
    <t>996559</t>
  </si>
  <si>
    <t>3630</t>
  </si>
  <si>
    <t>27/06/19</t>
  </si>
  <si>
    <t>996560</t>
  </si>
  <si>
    <t>3631</t>
  </si>
  <si>
    <t>996561</t>
  </si>
  <si>
    <t>3632</t>
  </si>
  <si>
    <t>4524</t>
  </si>
  <si>
    <t>09/02/21</t>
  </si>
  <si>
    <t>996562</t>
  </si>
  <si>
    <t>3633</t>
  </si>
  <si>
    <t>3634</t>
  </si>
  <si>
    <t>996563</t>
  </si>
  <si>
    <t>3636</t>
  </si>
  <si>
    <t>996566</t>
  </si>
  <si>
    <t>3643</t>
  </si>
  <si>
    <t>09/07/19</t>
  </si>
  <si>
    <t>3644</t>
  </si>
  <si>
    <t>3645</t>
  </si>
  <si>
    <t>3646</t>
  </si>
  <si>
    <t>4548</t>
  </si>
  <si>
    <t>4549</t>
  </si>
  <si>
    <t>4550</t>
  </si>
  <si>
    <t>996567</t>
  </si>
  <si>
    <t>3647</t>
  </si>
  <si>
    <t>3648</t>
  </si>
  <si>
    <t>3902</t>
  </si>
  <si>
    <t>10/12/19</t>
  </si>
  <si>
    <t>3903</t>
  </si>
  <si>
    <t>996568</t>
  </si>
  <si>
    <t>3649</t>
  </si>
  <si>
    <t>3650</t>
  </si>
  <si>
    <t>996569</t>
  </si>
  <si>
    <t>3654</t>
  </si>
  <si>
    <t>996570</t>
  </si>
  <si>
    <t>3656</t>
  </si>
  <si>
    <t>14/07/19</t>
  </si>
  <si>
    <t>3657</t>
  </si>
  <si>
    <t>996571</t>
  </si>
  <si>
    <t>3658</t>
  </si>
  <si>
    <t>3659</t>
  </si>
  <si>
    <t>3660</t>
  </si>
  <si>
    <t>3661</t>
  </si>
  <si>
    <t>996573</t>
  </si>
  <si>
    <t>3668</t>
  </si>
  <si>
    <t>16/07/19</t>
  </si>
  <si>
    <t>996574</t>
  </si>
  <si>
    <t>3670</t>
  </si>
  <si>
    <t>17/07/19</t>
  </si>
  <si>
    <t>996576</t>
  </si>
  <si>
    <t>3674</t>
  </si>
  <si>
    <t>21/07/19</t>
  </si>
  <si>
    <t>3675</t>
  </si>
  <si>
    <t>996577</t>
  </si>
  <si>
    <t>3676</t>
  </si>
  <si>
    <t>23/07/19</t>
  </si>
  <si>
    <t>996578</t>
  </si>
  <si>
    <t>4430</t>
  </si>
  <si>
    <t>12/10/20</t>
  </si>
  <si>
    <t>996580</t>
  </si>
  <si>
    <t>3680</t>
  </si>
  <si>
    <t>25/07/19</t>
  </si>
  <si>
    <t>996582</t>
  </si>
  <si>
    <t>3682</t>
  </si>
  <si>
    <t>30/07/19</t>
  </si>
  <si>
    <t>3994</t>
  </si>
  <si>
    <t>996584</t>
  </si>
  <si>
    <t>3684</t>
  </si>
  <si>
    <t>04/08/19</t>
  </si>
  <si>
    <t>996586</t>
  </si>
  <si>
    <t>3687</t>
  </si>
  <si>
    <t>996587</t>
  </si>
  <si>
    <t>3690</t>
  </si>
  <si>
    <t>07/08/19</t>
  </si>
  <si>
    <t>3691</t>
  </si>
  <si>
    <t>996588</t>
  </si>
  <si>
    <t>3688</t>
  </si>
  <si>
    <t>3689</t>
  </si>
  <si>
    <t>996589</t>
  </si>
  <si>
    <t>3692</t>
  </si>
  <si>
    <t>3693</t>
  </si>
  <si>
    <t>996590</t>
  </si>
  <si>
    <t>3694</t>
  </si>
  <si>
    <t>996591</t>
  </si>
  <si>
    <t>3695</t>
  </si>
  <si>
    <t>08/08/19</t>
  </si>
  <si>
    <t>3723</t>
  </si>
  <si>
    <t>26/08/19</t>
  </si>
  <si>
    <t>996596</t>
  </si>
  <si>
    <t>3702</t>
  </si>
  <si>
    <t>996597</t>
  </si>
  <si>
    <t>3704</t>
  </si>
  <si>
    <t>13/08/19</t>
  </si>
  <si>
    <t>996599</t>
  </si>
  <si>
    <t>3705</t>
  </si>
  <si>
    <t>3706</t>
  </si>
  <si>
    <t>19/08/19</t>
  </si>
  <si>
    <t>996601</t>
  </si>
  <si>
    <t>3711</t>
  </si>
  <si>
    <t>996602</t>
  </si>
  <si>
    <t>3712</t>
  </si>
  <si>
    <t>3713</t>
  </si>
  <si>
    <t>996604</t>
  </si>
  <si>
    <t>3716</t>
  </si>
  <si>
    <t>21/08/19</t>
  </si>
  <si>
    <t>3717</t>
  </si>
  <si>
    <t>996605</t>
  </si>
  <si>
    <t>3720</t>
  </si>
  <si>
    <t>22/08/19</t>
  </si>
  <si>
    <t>3721</t>
  </si>
  <si>
    <t>996606</t>
  </si>
  <si>
    <t>3718</t>
  </si>
  <si>
    <t>996607</t>
  </si>
  <si>
    <t>3719</t>
  </si>
  <si>
    <t>996610</t>
  </si>
  <si>
    <t>3724</t>
  </si>
  <si>
    <t>27/08/19</t>
  </si>
  <si>
    <t>3725</t>
  </si>
  <si>
    <t>996611</t>
  </si>
  <si>
    <t>3727</t>
  </si>
  <si>
    <t>28/08/19</t>
  </si>
  <si>
    <t>3728</t>
  </si>
  <si>
    <t>996612</t>
  </si>
  <si>
    <t>3729</t>
  </si>
  <si>
    <t>996613</t>
  </si>
  <si>
    <t>3730</t>
  </si>
  <si>
    <t>3731</t>
  </si>
  <si>
    <t>3732</t>
  </si>
  <si>
    <t>996615</t>
  </si>
  <si>
    <t>3733</t>
  </si>
  <si>
    <t>29/08/19</t>
  </si>
  <si>
    <t>3734</t>
  </si>
  <si>
    <t>996616</t>
  </si>
  <si>
    <t>3736</t>
  </si>
  <si>
    <t>3737</t>
  </si>
  <si>
    <t>996617</t>
  </si>
  <si>
    <t>3738</t>
  </si>
  <si>
    <t>01/09/19</t>
  </si>
  <si>
    <t>4435</t>
  </si>
  <si>
    <t>14/10/20</t>
  </si>
  <si>
    <t>996619</t>
  </si>
  <si>
    <t>3755</t>
  </si>
  <si>
    <t>996620</t>
  </si>
  <si>
    <t>3747</t>
  </si>
  <si>
    <t>05/09/19</t>
  </si>
  <si>
    <t>996621</t>
  </si>
  <si>
    <t>3748</t>
  </si>
  <si>
    <t>996622</t>
  </si>
  <si>
    <t>3749</t>
  </si>
  <si>
    <t>996623</t>
  </si>
  <si>
    <t>3752</t>
  </si>
  <si>
    <t>3753</t>
  </si>
  <si>
    <t>996625</t>
  </si>
  <si>
    <t>3757</t>
  </si>
  <si>
    <t>996627</t>
  </si>
  <si>
    <t>3760</t>
  </si>
  <si>
    <t>16/09/19</t>
  </si>
  <si>
    <t>996628</t>
  </si>
  <si>
    <t>3761</t>
  </si>
  <si>
    <t>996629</t>
  </si>
  <si>
    <t>3762</t>
  </si>
  <si>
    <t>18/09/19</t>
  </si>
  <si>
    <t>996631</t>
  </si>
  <si>
    <t>3764</t>
  </si>
  <si>
    <t>3897</t>
  </si>
  <si>
    <t>996632</t>
  </si>
  <si>
    <t>3765</t>
  </si>
  <si>
    <t>3766</t>
  </si>
  <si>
    <t>3767</t>
  </si>
  <si>
    <t>996634</t>
  </si>
  <si>
    <t>3770</t>
  </si>
  <si>
    <t>996636</t>
  </si>
  <si>
    <t>3772</t>
  </si>
  <si>
    <t>996637</t>
  </si>
  <si>
    <t>3773</t>
  </si>
  <si>
    <t>24/09/19</t>
  </si>
  <si>
    <t>996638</t>
  </si>
  <si>
    <t>3774</t>
  </si>
  <si>
    <t>3775</t>
  </si>
  <si>
    <t>3776</t>
  </si>
  <si>
    <t>996640</t>
  </si>
  <si>
    <t>3778</t>
  </si>
  <si>
    <t>25/09/19</t>
  </si>
  <si>
    <t>996641</t>
  </si>
  <si>
    <t>3779</t>
  </si>
  <si>
    <t>996642</t>
  </si>
  <si>
    <t>3782</t>
  </si>
  <si>
    <t>996643</t>
  </si>
  <si>
    <t>3780</t>
  </si>
  <si>
    <t>996644</t>
  </si>
  <si>
    <t>3781</t>
  </si>
  <si>
    <t>996645</t>
  </si>
  <si>
    <t>3783</t>
  </si>
  <si>
    <t>02/10/19</t>
  </si>
  <si>
    <t>4345</t>
  </si>
  <si>
    <t>09/06/20</t>
  </si>
  <si>
    <t>996646</t>
  </si>
  <si>
    <t>3785</t>
  </si>
  <si>
    <t>996647</t>
  </si>
  <si>
    <t>3786</t>
  </si>
  <si>
    <t>06/10/19</t>
  </si>
  <si>
    <t>996649</t>
  </si>
  <si>
    <t>3788</t>
  </si>
  <si>
    <t>07/10/19</t>
  </si>
  <si>
    <t>3789</t>
  </si>
  <si>
    <t>996650</t>
  </si>
  <si>
    <t>3790</t>
  </si>
  <si>
    <t>22/10/19</t>
  </si>
  <si>
    <t>3791</t>
  </si>
  <si>
    <t>996651</t>
  </si>
  <si>
    <t>3792</t>
  </si>
  <si>
    <t>24/10/19</t>
  </si>
  <si>
    <t>3793</t>
  </si>
  <si>
    <t>4212</t>
  </si>
  <si>
    <t>19/02/20</t>
  </si>
  <si>
    <t>4585</t>
  </si>
  <si>
    <t>996653</t>
  </si>
  <si>
    <t>3797</t>
  </si>
  <si>
    <t>27/10/19</t>
  </si>
  <si>
    <t>3798</t>
  </si>
  <si>
    <t>3799</t>
  </si>
  <si>
    <t>3800</t>
  </si>
  <si>
    <t>996656</t>
  </si>
  <si>
    <t>3804</t>
  </si>
  <si>
    <t>996658</t>
  </si>
  <si>
    <t>3806</t>
  </si>
  <si>
    <t>996660</t>
  </si>
  <si>
    <t>3808</t>
  </si>
  <si>
    <t>3809</t>
  </si>
  <si>
    <t>996661</t>
  </si>
  <si>
    <t>3810</t>
  </si>
  <si>
    <t>3811</t>
  </si>
  <si>
    <t>996662</t>
  </si>
  <si>
    <t>3815</t>
  </si>
  <si>
    <t>31/10/19</t>
  </si>
  <si>
    <t>996666</t>
  </si>
  <si>
    <t>3817</t>
  </si>
  <si>
    <t>04/11/19</t>
  </si>
  <si>
    <t>996667</t>
  </si>
  <si>
    <t>3818</t>
  </si>
  <si>
    <t>996669</t>
  </si>
  <si>
    <t>3821</t>
  </si>
  <si>
    <t>06/11/19</t>
  </si>
  <si>
    <t>3822</t>
  </si>
  <si>
    <t>996670</t>
  </si>
  <si>
    <t>3826</t>
  </si>
  <si>
    <t>3827</t>
  </si>
  <si>
    <t>996673</t>
  </si>
  <si>
    <t>3828</t>
  </si>
  <si>
    <t>10/11/19</t>
  </si>
  <si>
    <t>4458</t>
  </si>
  <si>
    <t>29/10/20</t>
  </si>
  <si>
    <t>996674</t>
  </si>
  <si>
    <t>3829</t>
  </si>
  <si>
    <t>3830</t>
  </si>
  <si>
    <t>3831</t>
  </si>
  <si>
    <t>3832</t>
  </si>
  <si>
    <t>996675</t>
  </si>
  <si>
    <t>3833</t>
  </si>
  <si>
    <t>3834</t>
  </si>
  <si>
    <t>996676</t>
  </si>
  <si>
    <t>3835</t>
  </si>
  <si>
    <t>3836</t>
  </si>
  <si>
    <t>996679</t>
  </si>
  <si>
    <t>3840</t>
  </si>
  <si>
    <t>13/11/19</t>
  </si>
  <si>
    <t>996680</t>
  </si>
  <si>
    <t>3841</t>
  </si>
  <si>
    <t>14/11/19</t>
  </si>
  <si>
    <t>996681</t>
  </si>
  <si>
    <t>3842</t>
  </si>
  <si>
    <t>996684</t>
  </si>
  <si>
    <t>3846</t>
  </si>
  <si>
    <t>20/11/19</t>
  </si>
  <si>
    <t>996685</t>
  </si>
  <si>
    <t>3849</t>
  </si>
  <si>
    <t>996687</t>
  </si>
  <si>
    <t>3851</t>
  </si>
  <si>
    <t>3852</t>
  </si>
  <si>
    <t>996688</t>
  </si>
  <si>
    <t>3857</t>
  </si>
  <si>
    <t>3858</t>
  </si>
  <si>
    <t>996689</t>
  </si>
  <si>
    <t>4569</t>
  </si>
  <si>
    <t>996690</t>
  </si>
  <si>
    <t>3859</t>
  </si>
  <si>
    <t>3860</t>
  </si>
  <si>
    <t>996691</t>
  </si>
  <si>
    <t>3861</t>
  </si>
  <si>
    <t>996693</t>
  </si>
  <si>
    <t>3864</t>
  </si>
  <si>
    <t>3865</t>
  </si>
  <si>
    <t>996694</t>
  </si>
  <si>
    <t>3866</t>
  </si>
  <si>
    <t>27/11/19</t>
  </si>
  <si>
    <t>3911</t>
  </si>
  <si>
    <t>12/12/19</t>
  </si>
  <si>
    <t>3945</t>
  </si>
  <si>
    <t>25/12/19</t>
  </si>
  <si>
    <t>4211</t>
  </si>
  <si>
    <t>4247</t>
  </si>
  <si>
    <t>996698</t>
  </si>
  <si>
    <t>3871</t>
  </si>
  <si>
    <t>01/12/19</t>
  </si>
  <si>
    <t>996699</t>
  </si>
  <si>
    <t>3875</t>
  </si>
  <si>
    <t>03/12/19</t>
  </si>
  <si>
    <t>996700</t>
  </si>
  <si>
    <t>3872</t>
  </si>
  <si>
    <t>996701</t>
  </si>
  <si>
    <t>3873</t>
  </si>
  <si>
    <t>3874</t>
  </si>
  <si>
    <t>996702</t>
  </si>
  <si>
    <t>3876</t>
  </si>
  <si>
    <t>04/12/19</t>
  </si>
  <si>
    <t>3877</t>
  </si>
  <si>
    <t>4230</t>
  </si>
  <si>
    <t>24/02/20</t>
  </si>
  <si>
    <t>4231</t>
  </si>
  <si>
    <t>996703</t>
  </si>
  <si>
    <t>3878</t>
  </si>
  <si>
    <t>996704</t>
  </si>
  <si>
    <t>3879</t>
  </si>
  <si>
    <t>996705</t>
  </si>
  <si>
    <t>3880</t>
  </si>
  <si>
    <t>05/12/19</t>
  </si>
  <si>
    <t>4294</t>
  </si>
  <si>
    <t>19/03/20</t>
  </si>
  <si>
    <t>996707</t>
  </si>
  <si>
    <t>3882</t>
  </si>
  <si>
    <t>3883</t>
  </si>
  <si>
    <t>996708</t>
  </si>
  <si>
    <t>3886</t>
  </si>
  <si>
    <t>996710</t>
  </si>
  <si>
    <t>3889</t>
  </si>
  <si>
    <t>996711</t>
  </si>
  <si>
    <t>3890</t>
  </si>
  <si>
    <t>3891</t>
  </si>
  <si>
    <t>996712</t>
  </si>
  <si>
    <t>3894</t>
  </si>
  <si>
    <t>996714</t>
  </si>
  <si>
    <t>3898</t>
  </si>
  <si>
    <t>996716</t>
  </si>
  <si>
    <t>3899</t>
  </si>
  <si>
    <t>996718</t>
  </si>
  <si>
    <t>3904</t>
  </si>
  <si>
    <t>11/12/19</t>
  </si>
  <si>
    <t>3905</t>
  </si>
  <si>
    <t>3906</t>
  </si>
  <si>
    <t>996719</t>
  </si>
  <si>
    <t>3907</t>
  </si>
  <si>
    <t>996721</t>
  </si>
  <si>
    <t>3908</t>
  </si>
  <si>
    <t>3909</t>
  </si>
  <si>
    <t>996722</t>
  </si>
  <si>
    <t>3910</t>
  </si>
  <si>
    <t>996723</t>
  </si>
  <si>
    <t>3912</t>
  </si>
  <si>
    <t>3913</t>
  </si>
  <si>
    <t>996724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</si>
  <si>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</si>
  <si>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</si>
  <si>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</si>
  <si>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</si>
  <si>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</si>
  <si>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</si>
  <si>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</si>
  <si>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</si>
  <si>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</si>
  <si>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</si>
  <si>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</si>
  <si>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</si>
  <si>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4187</t>
  </si>
  <si>
    <t>06/02/20</t>
  </si>
  <si>
    <t>4188</t>
  </si>
  <si>
    <t>4189</t>
  </si>
  <si>
    <t>996725</t>
  </si>
  <si>
    <t>3927</t>
  </si>
  <si>
    <t>18/12/19</t>
  </si>
  <si>
    <t>996728</t>
  </si>
  <si>
    <t>3929</t>
  </si>
  <si>
    <t>996730</t>
  </si>
  <si>
    <t>3937</t>
  </si>
  <si>
    <t>996731</t>
  </si>
  <si>
    <t>3938</t>
  </si>
  <si>
    <t>996732</t>
  </si>
  <si>
    <t>3939</t>
  </si>
  <si>
    <t>996733</t>
  </si>
  <si>
    <t>3940</t>
  </si>
  <si>
    <t>23/12/19</t>
  </si>
  <si>
    <t>3941</t>
  </si>
  <si>
    <t>996734</t>
  </si>
  <si>
    <t>3942</t>
  </si>
  <si>
    <t>3943</t>
  </si>
  <si>
    <t>4332</t>
  </si>
  <si>
    <t>4333</t>
  </si>
  <si>
    <t>4334</t>
  </si>
  <si>
    <t>4335</t>
  </si>
  <si>
    <t>4336</t>
  </si>
  <si>
    <t>4337</t>
  </si>
  <si>
    <t>996736</t>
  </si>
  <si>
    <t>3946</t>
  </si>
  <si>
    <t>996738</t>
  </si>
  <si>
    <t>3951</t>
  </si>
  <si>
    <t>996739</t>
  </si>
  <si>
    <t>3952</t>
  </si>
  <si>
    <t>996744</t>
  </si>
  <si>
    <t>3966</t>
  </si>
  <si>
    <t>4196</t>
  </si>
  <si>
    <t>10/02/20</t>
  </si>
  <si>
    <t>996746</t>
  </si>
  <si>
    <t>3972</t>
  </si>
  <si>
    <t>06/01/20</t>
  </si>
  <si>
    <t>996747</t>
  </si>
  <si>
    <t>3973</t>
  </si>
  <si>
    <t>07/01/20</t>
  </si>
  <si>
    <t>3974</t>
  </si>
  <si>
    <t>996748</t>
  </si>
  <si>
    <t>3975</t>
  </si>
  <si>
    <t>996749</t>
  </si>
  <si>
    <t>3979</t>
  </si>
  <si>
    <t>996750</t>
  </si>
  <si>
    <t>3980</t>
  </si>
  <si>
    <t>996751</t>
  </si>
  <si>
    <t>3981</t>
  </si>
  <si>
    <t>996752</t>
  </si>
  <si>
    <t>3982</t>
  </si>
  <si>
    <t>08/01/20</t>
  </si>
  <si>
    <t>3983</t>
  </si>
  <si>
    <t>3984</t>
  </si>
  <si>
    <t>996753</t>
  </si>
  <si>
    <t>3985</t>
  </si>
  <si>
    <t>996754</t>
  </si>
  <si>
    <t>3987</t>
  </si>
  <si>
    <t>3988</t>
  </si>
  <si>
    <t>996756</t>
  </si>
  <si>
    <t>3989</t>
  </si>
  <si>
    <t>3990</t>
  </si>
  <si>
    <t>996757</t>
  </si>
  <si>
    <t>3995</t>
  </si>
  <si>
    <t>12/01/20</t>
  </si>
  <si>
    <t>3996</t>
  </si>
  <si>
    <t>996758</t>
  </si>
  <si>
    <t>3997</t>
  </si>
  <si>
    <t>3998</t>
  </si>
  <si>
    <t>996759</t>
  </si>
  <si>
    <t>3999</t>
  </si>
  <si>
    <t>4289</t>
  </si>
  <si>
    <t>16/03/20</t>
  </si>
  <si>
    <t>996760</t>
  </si>
  <si>
    <t>4100</t>
  </si>
  <si>
    <t>4101</t>
  </si>
  <si>
    <t>996762</t>
  </si>
  <si>
    <t>4103</t>
  </si>
  <si>
    <t>996763</t>
  </si>
  <si>
    <t>4104</t>
  </si>
  <si>
    <t>4105</t>
  </si>
  <si>
    <t>4106</t>
  </si>
  <si>
    <t>4107</t>
  </si>
  <si>
    <t>996764</t>
  </si>
  <si>
    <t>4109</t>
  </si>
  <si>
    <t>996765</t>
  </si>
  <si>
    <t>4110</t>
  </si>
  <si>
    <t>4111</t>
  </si>
  <si>
    <t>996766</t>
  </si>
  <si>
    <t>4112</t>
  </si>
  <si>
    <t>996768</t>
  </si>
  <si>
    <t>4115</t>
  </si>
  <si>
    <t>996769</t>
  </si>
  <si>
    <t>4116</t>
  </si>
  <si>
    <t>996770</t>
  </si>
  <si>
    <t>4117</t>
  </si>
  <si>
    <t>996771</t>
  </si>
  <si>
    <t>4118</t>
  </si>
  <si>
    <t>4119</t>
  </si>
  <si>
    <t>996772</t>
  </si>
  <si>
    <t>4120</t>
  </si>
  <si>
    <t>996773</t>
  </si>
  <si>
    <t>4121</t>
  </si>
  <si>
    <t>4122</t>
  </si>
  <si>
    <t>4123</t>
  </si>
  <si>
    <t>996774</t>
  </si>
  <si>
    <t>4124</t>
  </si>
  <si>
    <t>4125</t>
  </si>
  <si>
    <t>996775</t>
  </si>
  <si>
    <t>4126</t>
  </si>
  <si>
    <t>4127</t>
  </si>
  <si>
    <t>4144</t>
  </si>
  <si>
    <t>4145</t>
  </si>
  <si>
    <t>4146</t>
  </si>
  <si>
    <t>4147</t>
  </si>
  <si>
    <t>4148</t>
  </si>
  <si>
    <t>4149</t>
  </si>
  <si>
    <t>4150</t>
  </si>
  <si>
    <t>4151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</si>
  <si>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</si>
  <si>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</si>
  <si>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</si>
  <si>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</si>
  <si>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</si>
  <si>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</si>
  <si>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</si>
  <si>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</si>
  <si>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</si>
  <si>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</si>
  <si>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996777</t>
  </si>
  <si>
    <t>4129</t>
  </si>
  <si>
    <t>4131</t>
  </si>
  <si>
    <t>996780</t>
  </si>
  <si>
    <t>4137</t>
  </si>
  <si>
    <t>29/01/20</t>
  </si>
  <si>
    <t>4138</t>
  </si>
  <si>
    <t>4139</t>
  </si>
  <si>
    <t>996782</t>
  </si>
  <si>
    <t>4141</t>
  </si>
  <si>
    <t>4142</t>
  </si>
  <si>
    <t>996783</t>
  </si>
  <si>
    <t>4143</t>
  </si>
  <si>
    <t>996784</t>
  </si>
  <si>
    <t>4152</t>
  </si>
  <si>
    <t>4153</t>
  </si>
  <si>
    <t>4154</t>
  </si>
  <si>
    <t>4155</t>
  </si>
  <si>
    <t>996785</t>
  </si>
  <si>
    <t>4166</t>
  </si>
  <si>
    <t>4167</t>
  </si>
  <si>
    <t>996786</t>
  </si>
  <si>
    <t>4169</t>
  </si>
  <si>
    <t>996787</t>
  </si>
  <si>
    <t>4168</t>
  </si>
  <si>
    <t>996788</t>
  </si>
  <si>
    <t>4171</t>
  </si>
  <si>
    <t>4172</t>
  </si>
  <si>
    <t>4173</t>
  </si>
  <si>
    <t>996789</t>
  </si>
  <si>
    <t>4174</t>
  </si>
  <si>
    <t>4175</t>
  </si>
  <si>
    <t>996790</t>
  </si>
  <si>
    <t>4177</t>
  </si>
  <si>
    <t>04/02/20</t>
  </si>
  <si>
    <t>4178</t>
  </si>
  <si>
    <t>996792</t>
  </si>
  <si>
    <t>4182</t>
  </si>
  <si>
    <t>4183</t>
  </si>
  <si>
    <t>996793</t>
  </si>
  <si>
    <t>4184</t>
  </si>
  <si>
    <t>05/02/20</t>
  </si>
  <si>
    <t>996794</t>
  </si>
  <si>
    <t>4185</t>
  </si>
  <si>
    <t>4186</t>
  </si>
  <si>
    <t>996796</t>
  </si>
  <si>
    <t>4192</t>
  </si>
  <si>
    <t>996797</t>
  </si>
  <si>
    <t>4193</t>
  </si>
  <si>
    <t>996798</t>
  </si>
  <si>
    <t>4194</t>
  </si>
  <si>
    <t>4195</t>
  </si>
  <si>
    <t>996800</t>
  </si>
  <si>
    <t>4197</t>
  </si>
  <si>
    <t>4198</t>
  </si>
  <si>
    <t>996802</t>
  </si>
  <si>
    <t>4204</t>
  </si>
  <si>
    <t>996803</t>
  </si>
  <si>
    <t>4203</t>
  </si>
  <si>
    <t>996804</t>
  </si>
  <si>
    <t>18/02/20</t>
  </si>
  <si>
    <t>996805</t>
  </si>
  <si>
    <t>4206</t>
  </si>
  <si>
    <t>4207</t>
  </si>
  <si>
    <t>996806</t>
  </si>
  <si>
    <t>4208</t>
  </si>
  <si>
    <t>996809</t>
  </si>
  <si>
    <t>4221</t>
  </si>
  <si>
    <t>23/02/20</t>
  </si>
  <si>
    <t>996811</t>
  </si>
  <si>
    <t>4224</t>
  </si>
  <si>
    <t>996812</t>
  </si>
  <si>
    <t>4225</t>
  </si>
  <si>
    <t>4226</t>
  </si>
  <si>
    <t>996813</t>
  </si>
  <si>
    <t>4227</t>
  </si>
  <si>
    <t>4228</t>
  </si>
  <si>
    <t>996816</t>
  </si>
  <si>
    <t>4235</t>
  </si>
  <si>
    <t>4236</t>
  </si>
  <si>
    <t>4237</t>
  </si>
  <si>
    <t>996817</t>
  </si>
  <si>
    <t>4240</t>
  </si>
  <si>
    <t>27/02/20</t>
  </si>
  <si>
    <t>996819</t>
  </si>
  <si>
    <t>4245</t>
  </si>
  <si>
    <t>996820</t>
  </si>
  <si>
    <t>4249</t>
  </si>
  <si>
    <t>05/03/20</t>
  </si>
  <si>
    <t>4250</t>
  </si>
  <si>
    <t>996821</t>
  </si>
  <si>
    <t>4252</t>
  </si>
  <si>
    <t>996822</t>
  </si>
  <si>
    <t>4253</t>
  </si>
  <si>
    <t>08/03/20</t>
  </si>
  <si>
    <t>996823</t>
  </si>
  <si>
    <t>4254</t>
  </si>
  <si>
    <t>996824</t>
  </si>
  <si>
    <t>4256</t>
  </si>
  <si>
    <t>996826</t>
  </si>
  <si>
    <t>4261</t>
  </si>
  <si>
    <t>09/03/20</t>
  </si>
  <si>
    <t>4364</t>
  </si>
  <si>
    <t>4474</t>
  </si>
  <si>
    <t>996827</t>
  </si>
  <si>
    <t>4260</t>
  </si>
  <si>
    <t>996829</t>
  </si>
  <si>
    <t>4264</t>
  </si>
  <si>
    <t>4265</t>
  </si>
  <si>
    <t>4266</t>
  </si>
  <si>
    <t>4267</t>
  </si>
  <si>
    <t>996831</t>
  </si>
  <si>
    <t>4274</t>
  </si>
  <si>
    <t>12/03/20</t>
  </si>
  <si>
    <t>4275</t>
  </si>
  <si>
    <t>996832</t>
  </si>
  <si>
    <t>4273</t>
  </si>
  <si>
    <t>996834</t>
  </si>
  <si>
    <t>4276</t>
  </si>
  <si>
    <t>4277</t>
  </si>
  <si>
    <t>996836</t>
  </si>
  <si>
    <t>4284</t>
  </si>
  <si>
    <t>4285</t>
  </si>
  <si>
    <t>996839</t>
  </si>
  <si>
    <t>4286</t>
  </si>
  <si>
    <t>4287</t>
  </si>
  <si>
    <t>4288</t>
  </si>
  <si>
    <t>4363</t>
  </si>
  <si>
    <t>996840</t>
  </si>
  <si>
    <t>4290</t>
  </si>
  <si>
    <t>4291</t>
  </si>
  <si>
    <t>4292</t>
  </si>
  <si>
    <t>4305</t>
  </si>
  <si>
    <t>4306</t>
  </si>
  <si>
    <t>4307</t>
  </si>
  <si>
    <t>996841</t>
  </si>
  <si>
    <t>4513</t>
  </si>
  <si>
    <t>996842</t>
  </si>
  <si>
    <t>4293</t>
  </si>
  <si>
    <t>996846</t>
  </si>
  <si>
    <t>4296</t>
  </si>
  <si>
    <t>996847</t>
  </si>
  <si>
    <t>4297</t>
  </si>
  <si>
    <t>4298</t>
  </si>
  <si>
    <t>4299</t>
  </si>
  <si>
    <t>4300</t>
  </si>
  <si>
    <t>996848</t>
  </si>
  <si>
    <t>4308</t>
  </si>
  <si>
    <t>996849</t>
  </si>
  <si>
    <t>4311</t>
  </si>
  <si>
    <t>996851</t>
  </si>
  <si>
    <t>4315</t>
  </si>
  <si>
    <t>22/03/20</t>
  </si>
  <si>
    <t>996852</t>
  </si>
  <si>
    <t>4316</t>
  </si>
  <si>
    <t>4317</t>
  </si>
  <si>
    <t>996853</t>
  </si>
  <si>
    <t>4318</t>
  </si>
  <si>
    <t>996855</t>
  </si>
  <si>
    <t>4319</t>
  </si>
  <si>
    <t>4320</t>
  </si>
  <si>
    <t>4321</t>
  </si>
  <si>
    <t>4322</t>
  </si>
  <si>
    <t>996856</t>
  </si>
  <si>
    <t>4323</t>
  </si>
  <si>
    <t>4324</t>
  </si>
  <si>
    <t>4564</t>
  </si>
  <si>
    <t>4565</t>
  </si>
  <si>
    <t>996857</t>
  </si>
  <si>
    <t>4539</t>
  </si>
  <si>
    <t>996858</t>
  </si>
  <si>
    <t>4326</t>
  </si>
  <si>
    <t>26/03/20</t>
  </si>
  <si>
    <t>996859</t>
  </si>
  <si>
    <t>4327</t>
  </si>
  <si>
    <t>996863</t>
  </si>
  <si>
    <t>996864</t>
  </si>
  <si>
    <t>4341</t>
  </si>
  <si>
    <t>12/05/20</t>
  </si>
  <si>
    <t>996865</t>
  </si>
  <si>
    <t>4344</t>
  </si>
  <si>
    <t>07/06/20</t>
  </si>
  <si>
    <t>996868</t>
  </si>
  <si>
    <t>4347</t>
  </si>
  <si>
    <t>14/06/20</t>
  </si>
  <si>
    <t>996869</t>
  </si>
  <si>
    <t>4348</t>
  </si>
  <si>
    <t>996870</t>
  </si>
  <si>
    <t>4349</t>
  </si>
  <si>
    <t>4350</t>
  </si>
  <si>
    <t>996872</t>
  </si>
  <si>
    <t>4351</t>
  </si>
  <si>
    <t>996873</t>
  </si>
  <si>
    <t>4352</t>
  </si>
  <si>
    <t>4353</t>
  </si>
  <si>
    <t>4355</t>
  </si>
  <si>
    <t>996874</t>
  </si>
  <si>
    <t>4358</t>
  </si>
  <si>
    <t>996875</t>
  </si>
  <si>
    <t>4359</t>
  </si>
  <si>
    <t>4360</t>
  </si>
  <si>
    <t>4361</t>
  </si>
  <si>
    <t>996876</t>
  </si>
  <si>
    <t>4362</t>
  </si>
  <si>
    <t>996877</t>
  </si>
  <si>
    <t>4365</t>
  </si>
  <si>
    <t>996879</t>
  </si>
  <si>
    <t>4367</t>
  </si>
  <si>
    <t>996880</t>
  </si>
  <si>
    <t>4368</t>
  </si>
  <si>
    <t>08/07/20</t>
  </si>
  <si>
    <t>996881</t>
  </si>
  <si>
    <t>4369</t>
  </si>
  <si>
    <t>12/07/20</t>
  </si>
  <si>
    <t>4452</t>
  </si>
  <si>
    <t>4535</t>
  </si>
  <si>
    <t>01/03/21</t>
  </si>
  <si>
    <t>996883</t>
  </si>
  <si>
    <t>4371</t>
  </si>
  <si>
    <t>15/07/20</t>
  </si>
  <si>
    <t>996885</t>
  </si>
  <si>
    <t>4372</t>
  </si>
  <si>
    <t>996886</t>
  </si>
  <si>
    <t>4373</t>
  </si>
  <si>
    <t>996887</t>
  </si>
  <si>
    <t>4374</t>
  </si>
  <si>
    <t>4375</t>
  </si>
  <si>
    <t>996888</t>
  </si>
  <si>
    <t>4376</t>
  </si>
  <si>
    <t>4451</t>
  </si>
  <si>
    <t>996892</t>
  </si>
  <si>
    <t>4380</t>
  </si>
  <si>
    <t>996894</t>
  </si>
  <si>
    <t>4382</t>
  </si>
  <si>
    <t>996895</t>
  </si>
  <si>
    <t>4383</t>
  </si>
  <si>
    <t>996897</t>
  </si>
  <si>
    <t>4385</t>
  </si>
  <si>
    <t>996898</t>
  </si>
  <si>
    <t>4386</t>
  </si>
  <si>
    <t>996899</t>
  </si>
  <si>
    <t>4387</t>
  </si>
  <si>
    <t>20/08/20</t>
  </si>
  <si>
    <t>996900</t>
  </si>
  <si>
    <t>4388</t>
  </si>
  <si>
    <t>996901</t>
  </si>
  <si>
    <t>4389</t>
  </si>
  <si>
    <t>24/08/20</t>
  </si>
  <si>
    <t>4391</t>
  </si>
  <si>
    <t>996902</t>
  </si>
  <si>
    <t>4390</t>
  </si>
  <si>
    <t>996904</t>
  </si>
  <si>
    <t>4393</t>
  </si>
  <si>
    <t>996905</t>
  </si>
  <si>
    <t>4394</t>
  </si>
  <si>
    <t>996906</t>
  </si>
  <si>
    <t>4400</t>
  </si>
  <si>
    <t>03/09/20</t>
  </si>
  <si>
    <t>996907</t>
  </si>
  <si>
    <t>4401</t>
  </si>
  <si>
    <t>06/09/20</t>
  </si>
  <si>
    <t>996910</t>
  </si>
  <si>
    <t>4406</t>
  </si>
  <si>
    <t>996911</t>
  </si>
  <si>
    <t>4407</t>
  </si>
  <si>
    <t>08/09/20</t>
  </si>
  <si>
    <t>996912</t>
  </si>
  <si>
    <t>4408</t>
  </si>
  <si>
    <t>4409</t>
  </si>
  <si>
    <t>4410</t>
  </si>
  <si>
    <t>4411</t>
  </si>
  <si>
    <t>4412</t>
  </si>
  <si>
    <t>996913</t>
  </si>
  <si>
    <t>4414</t>
  </si>
  <si>
    <t>13/09/20</t>
  </si>
  <si>
    <t>996915</t>
  </si>
  <si>
    <t>4417</t>
  </si>
  <si>
    <t>996916</t>
  </si>
  <si>
    <t>4418</t>
  </si>
  <si>
    <t>996917</t>
  </si>
  <si>
    <t>4423</t>
  </si>
  <si>
    <t>4447</t>
  </si>
  <si>
    <t>996918</t>
  </si>
  <si>
    <t>4424</t>
  </si>
  <si>
    <t>996920</t>
  </si>
  <si>
    <t>4426</t>
  </si>
  <si>
    <t>01/10/20</t>
  </si>
  <si>
    <t>996922</t>
  </si>
  <si>
    <t>4428</t>
  </si>
  <si>
    <t>996924</t>
  </si>
  <si>
    <t>4431</t>
  </si>
  <si>
    <t>996925</t>
  </si>
  <si>
    <t>4433</t>
  </si>
  <si>
    <t>996926</t>
  </si>
  <si>
    <t>4434</t>
  </si>
  <si>
    <t>4503</t>
  </si>
  <si>
    <t>996927</t>
  </si>
  <si>
    <t>4437</t>
  </si>
  <si>
    <t>996928</t>
  </si>
  <si>
    <t>4439</t>
  </si>
  <si>
    <t>996929</t>
  </si>
  <si>
    <t>4440</t>
  </si>
  <si>
    <t>4441</t>
  </si>
  <si>
    <t>4442</t>
  </si>
  <si>
    <t>4443</t>
  </si>
  <si>
    <t>4444</t>
  </si>
  <si>
    <t>996930</t>
  </si>
  <si>
    <t>4445</t>
  </si>
  <si>
    <t>4446</t>
  </si>
  <si>
    <t>996931</t>
  </si>
  <si>
    <t>4448</t>
  </si>
  <si>
    <t>996932</t>
  </si>
  <si>
    <t>4449</t>
  </si>
  <si>
    <t>996933</t>
  </si>
  <si>
    <t>4450</t>
  </si>
  <si>
    <t>996934</t>
  </si>
  <si>
    <t>4453</t>
  </si>
  <si>
    <t>996935</t>
  </si>
  <si>
    <t>4456</t>
  </si>
  <si>
    <t>996936</t>
  </si>
  <si>
    <t>4459</t>
  </si>
  <si>
    <t>996937</t>
  </si>
  <si>
    <t>4460</t>
  </si>
  <si>
    <t>996938</t>
  </si>
  <si>
    <t>4461</t>
  </si>
  <si>
    <t>996939</t>
  </si>
  <si>
    <t>4462</t>
  </si>
  <si>
    <t>08/11/20</t>
  </si>
  <si>
    <t>996941</t>
  </si>
  <si>
    <t>4466</t>
  </si>
  <si>
    <t>996942</t>
  </si>
  <si>
    <t>4467</t>
  </si>
  <si>
    <t>996943</t>
  </si>
  <si>
    <t>4468</t>
  </si>
  <si>
    <t>996944</t>
  </si>
  <si>
    <t>4469</t>
  </si>
  <si>
    <t>996945</t>
  </si>
  <si>
    <t>4470</t>
  </si>
  <si>
    <t>996946</t>
  </si>
  <si>
    <t>4471</t>
  </si>
  <si>
    <t>29/11/20</t>
  </si>
  <si>
    <t>996947</t>
  </si>
  <si>
    <t>4472</t>
  </si>
  <si>
    <t>996948</t>
  </si>
  <si>
    <t>4473</t>
  </si>
  <si>
    <t>996949</t>
  </si>
  <si>
    <t>4475</t>
  </si>
  <si>
    <t>08/12/20</t>
  </si>
  <si>
    <t>996950</t>
  </si>
  <si>
    <t>4476</t>
  </si>
  <si>
    <t>996951</t>
  </si>
  <si>
    <t>4477</t>
  </si>
  <si>
    <t>4530</t>
  </si>
  <si>
    <t>996952</t>
  </si>
  <si>
    <t>4479</t>
  </si>
  <si>
    <t>996953</t>
  </si>
  <si>
    <t>4481</t>
  </si>
  <si>
    <t>996954</t>
  </si>
  <si>
    <t>4482</t>
  </si>
  <si>
    <t>996955</t>
  </si>
  <si>
    <t>4483</t>
  </si>
  <si>
    <t>4484</t>
  </si>
  <si>
    <t>996956</t>
  </si>
  <si>
    <t>4485</t>
  </si>
  <si>
    <t>996957</t>
  </si>
  <si>
    <t>4486</t>
  </si>
  <si>
    <t>996958</t>
  </si>
  <si>
    <t>4487</t>
  </si>
  <si>
    <t>24/12/20</t>
  </si>
  <si>
    <t>996959</t>
  </si>
  <si>
    <t>4488</t>
  </si>
  <si>
    <t>996960</t>
  </si>
  <si>
    <t>4489</t>
  </si>
  <si>
    <t>996961</t>
  </si>
  <si>
    <t>4490</t>
  </si>
  <si>
    <t>996962</t>
  </si>
  <si>
    <t>4492</t>
  </si>
  <si>
    <t>996963</t>
  </si>
  <si>
    <t>4493</t>
  </si>
  <si>
    <t>4506</t>
  </si>
  <si>
    <t>19/01/21</t>
  </si>
  <si>
    <t>996964</t>
  </si>
  <si>
    <t>4494</t>
  </si>
  <si>
    <t>996965</t>
  </si>
  <si>
    <t>4496</t>
  </si>
  <si>
    <t>996966</t>
  </si>
  <si>
    <t>4497</t>
  </si>
  <si>
    <t>996967</t>
  </si>
  <si>
    <t>4500</t>
  </si>
  <si>
    <t>11/01/21</t>
  </si>
  <si>
    <t>996969</t>
  </si>
  <si>
    <t>4504</t>
  </si>
  <si>
    <t>996970</t>
  </si>
  <si>
    <t>4505</t>
  </si>
  <si>
    <t>996972</t>
  </si>
  <si>
    <t>4507</t>
  </si>
  <si>
    <t>21/01/21</t>
  </si>
  <si>
    <t>996973</t>
  </si>
  <si>
    <t>4508</t>
  </si>
  <si>
    <t>996974</t>
  </si>
  <si>
    <t>4509</t>
  </si>
  <si>
    <t>996975</t>
  </si>
  <si>
    <t>4510</t>
  </si>
  <si>
    <t>996976</t>
  </si>
  <si>
    <t>4511</t>
  </si>
  <si>
    <t>996977</t>
  </si>
  <si>
    <t>4512</t>
  </si>
  <si>
    <t>996978</t>
  </si>
  <si>
    <t>4514</t>
  </si>
  <si>
    <t>4515</t>
  </si>
  <si>
    <t>996979</t>
  </si>
  <si>
    <t>4516</t>
  </si>
  <si>
    <t>04/02/21</t>
  </si>
  <si>
    <t>996980</t>
  </si>
  <si>
    <t>4517</t>
  </si>
  <si>
    <t>996981</t>
  </si>
  <si>
    <t>4518</t>
  </si>
  <si>
    <t>996982</t>
  </si>
  <si>
    <t>4519</t>
  </si>
  <si>
    <t>996983</t>
  </si>
  <si>
    <t>4520</t>
  </si>
  <si>
    <t>4521</t>
  </si>
  <si>
    <t>996984</t>
  </si>
  <si>
    <t>4522</t>
  </si>
  <si>
    <t>996985</t>
  </si>
  <si>
    <t>4523</t>
  </si>
  <si>
    <t>996987</t>
  </si>
  <si>
    <t>4525</t>
  </si>
  <si>
    <t>996988</t>
  </si>
  <si>
    <t>4526</t>
  </si>
  <si>
    <t>996989</t>
  </si>
  <si>
    <t>4527</t>
  </si>
  <si>
    <t>996990</t>
  </si>
  <si>
    <t>4528</t>
  </si>
  <si>
    <t>996991</t>
  </si>
  <si>
    <t>4529</t>
  </si>
  <si>
    <t>996992</t>
  </si>
  <si>
    <t>4531</t>
  </si>
  <si>
    <t>4547</t>
  </si>
  <si>
    <t>996993</t>
  </si>
  <si>
    <t>4532</t>
  </si>
  <si>
    <t>996994</t>
  </si>
  <si>
    <t>4533</t>
  </si>
  <si>
    <t>996996</t>
  </si>
  <si>
    <t>4536</t>
  </si>
  <si>
    <t>996997</t>
  </si>
  <si>
    <t>4537</t>
  </si>
  <si>
    <t>996998</t>
  </si>
  <si>
    <t>4538</t>
  </si>
  <si>
    <t>996999</t>
  </si>
  <si>
    <t>4541</t>
  </si>
  <si>
    <t>997000</t>
  </si>
  <si>
    <t>4542</t>
  </si>
  <si>
    <t>997001</t>
  </si>
  <si>
    <t>4543</t>
  </si>
  <si>
    <t>997002</t>
  </si>
  <si>
    <t>4544</t>
  </si>
  <si>
    <t>997003</t>
  </si>
  <si>
    <t>4545</t>
  </si>
  <si>
    <t>997004</t>
  </si>
  <si>
    <t>4546</t>
  </si>
  <si>
    <t>997005</t>
  </si>
  <si>
    <t>4551</t>
  </si>
  <si>
    <t>4552</t>
  </si>
  <si>
    <t>997006</t>
  </si>
  <si>
    <t>4553</t>
  </si>
  <si>
    <t>997007</t>
  </si>
  <si>
    <t>4554</t>
  </si>
  <si>
    <t>997008</t>
  </si>
  <si>
    <t>4555</t>
  </si>
  <si>
    <t>11/03/21</t>
  </si>
  <si>
    <t>997009</t>
  </si>
  <si>
    <t>4556</t>
  </si>
  <si>
    <t>997010</t>
  </si>
  <si>
    <t>4557</t>
  </si>
  <si>
    <t>997011</t>
  </si>
  <si>
    <t>4558</t>
  </si>
  <si>
    <t>997012</t>
  </si>
  <si>
    <t>4559</t>
  </si>
  <si>
    <t>997013</t>
  </si>
  <si>
    <t>4561</t>
  </si>
  <si>
    <t>4562</t>
  </si>
  <si>
    <t>997014</t>
  </si>
  <si>
    <t>4563</t>
  </si>
  <si>
    <t>997015</t>
  </si>
  <si>
    <t>4567</t>
  </si>
  <si>
    <t>15/03/21</t>
  </si>
  <si>
    <t>997016</t>
  </si>
  <si>
    <t>4566</t>
  </si>
  <si>
    <t>997017</t>
  </si>
  <si>
    <t>4568</t>
  </si>
  <si>
    <t>997018</t>
  </si>
  <si>
    <t>4570</t>
  </si>
  <si>
    <t>997019</t>
  </si>
  <si>
    <t>4571</t>
  </si>
  <si>
    <t>997020</t>
  </si>
  <si>
    <t>4572</t>
  </si>
  <si>
    <t>997021</t>
  </si>
  <si>
    <t>4574</t>
  </si>
  <si>
    <t>997022</t>
  </si>
  <si>
    <t>4575</t>
  </si>
  <si>
    <t>4576</t>
  </si>
  <si>
    <t>997023</t>
  </si>
  <si>
    <t>4573</t>
  </si>
  <si>
    <t>997025</t>
  </si>
  <si>
    <t>4579</t>
  </si>
  <si>
    <t>21/03/21</t>
  </si>
  <si>
    <t>997027</t>
  </si>
  <si>
    <t>4577</t>
  </si>
  <si>
    <t>4578</t>
  </si>
  <si>
    <t>997028</t>
  </si>
  <si>
    <t>4580</t>
  </si>
  <si>
    <t>997029</t>
  </si>
  <si>
    <t>4581</t>
  </si>
  <si>
    <t>997030</t>
  </si>
  <si>
    <t>4582</t>
  </si>
  <si>
    <t>997031</t>
  </si>
  <si>
    <t>4583</t>
  </si>
  <si>
    <t>997032</t>
  </si>
  <si>
    <t>4586</t>
  </si>
  <si>
    <t>997033</t>
  </si>
  <si>
    <t>4587</t>
  </si>
  <si>
    <t>הלואות עמיתים קרן י 15\12</t>
  </si>
  <si>
    <t>1122</t>
  </si>
  <si>
    <t>31/12/17</t>
  </si>
  <si>
    <t>31/01/18</t>
  </si>
  <si>
    <t>31/08/18</t>
  </si>
  <si>
    <t>30/09/18</t>
  </si>
  <si>
    <t>30/04/19</t>
  </si>
  <si>
    <t>31/05/19</t>
  </si>
  <si>
    <t>31/07/19</t>
  </si>
  <si>
    <t>30/08/19</t>
  </si>
  <si>
    <t>31/03/20</t>
  </si>
  <si>
    <t>30/04/20</t>
  </si>
  <si>
    <t>31/01/21</t>
  </si>
  <si>
    <t>הלוואות עמיתים י'</t>
  </si>
  <si>
    <t>3022</t>
  </si>
  <si>
    <t>16/07/15</t>
  </si>
  <si>
    <t>3037</t>
  </si>
  <si>
    <t>27/03/16</t>
  </si>
  <si>
    <t>3039</t>
  </si>
  <si>
    <t>17/04/16</t>
  </si>
  <si>
    <t>3046</t>
  </si>
  <si>
    <t>27/06/16</t>
  </si>
  <si>
    <t>3057</t>
  </si>
  <si>
    <t>22/09/16</t>
  </si>
  <si>
    <t>3063</t>
  </si>
  <si>
    <t>27/11/16</t>
  </si>
  <si>
    <t>3064</t>
  </si>
  <si>
    <t>3068</t>
  </si>
  <si>
    <t>25/12/16</t>
  </si>
  <si>
    <t>3070</t>
  </si>
  <si>
    <t>03/01/17</t>
  </si>
  <si>
    <t>3076</t>
  </si>
  <si>
    <t>26/01/17</t>
  </si>
  <si>
    <t>3078</t>
  </si>
  <si>
    <t>12/02/17</t>
  </si>
  <si>
    <t>3081</t>
  </si>
  <si>
    <t>21/02/17</t>
  </si>
  <si>
    <t>3087</t>
  </si>
  <si>
    <t>16/03/17</t>
  </si>
  <si>
    <t>3088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</si>
  <si>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</si>
  <si>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</si>
  <si>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</si>
  <si>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</si>
  <si>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</si>
  <si>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</si>
  <si>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</si>
  <si>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</si>
  <si>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</si>
  <si>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</si>
  <si>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</si>
  <si>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</si>
  <si>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</si>
  <si>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</si>
  <si>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</si>
  <si>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</si>
  <si>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</si>
  <si>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</si>
  <si>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</si>
  <si>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</si>
  <si>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</si>
  <si>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</si>
  <si>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</si>
  <si>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</si>
  <si>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</si>
  <si>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</si>
  <si>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</si>
  <si>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</si>
  <si>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</si>
  <si>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</si>
  <si>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</si>
  <si>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</si>
  <si>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</si>
  <si>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</si>
  <si>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</si>
  <si>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</si>
  <si>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</si>
  <si>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</si>
  <si>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</si>
  <si>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</si>
  <si>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</si>
  <si>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</si>
  <si>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</si>
  <si>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</si>
  <si>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</si>
  <si>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</si>
  <si>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</si>
  <si>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</si>
  <si>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</si>
  <si>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 xml:space="preserve">מיילסטון
 MREI 4 
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</si>
  <si>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</si>
  <si>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</si>
  <si>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</si>
  <si>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</si>
  <si>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</si>
  <si>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</si>
  <si>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</si>
  <si>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</si>
  <si>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</si>
  <si>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</si>
  <si>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</si>
  <si>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</si>
  <si>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</si>
  <si>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</si>
  <si>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JTLV2 אלעד מגורים</t>
  </si>
  <si>
    <t xml:space="preserve">Electra America 
Multifamily 3
</t>
  </si>
  <si>
    <t>דאון טאון חיפה</t>
  </si>
  <si>
    <t>נדל"ן מניב בישראל</t>
  </si>
  <si>
    <t>מע"מ להחזר דאון טאון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</si>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</sst>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9" fillId="0" borderId="0" xfId="0" applyFont="1" applyFill="1"/>
    <xf numFmtId="14" fontId="2" fillId="0" borderId="0" xfId="0" applyNumberFormat="1" applyFont="1" applyFill="1" applyAlignment="1">
      <alignment horizontal="center"/>
    </xf>
    <xf numFmtId="0" fontId="0" fillId="0" borderId="0" xfId="0" applyFill="1"/>
    <xf numFmtId="168" fontId="0" fillId="0" borderId="0" xfId="11" applyNumberFormat="1" applyFont="1" applyFill="1"/>
    <xf numFmtId="14" fontId="0" fillId="0" borderId="0" xfId="0" applyNumberFormat="1" applyFill="1"/>
    <xf numFmtId="3" fontId="19" fillId="0" borderId="0" xfId="0" applyNumberFormat="1" applyFont="1" applyFill="1"/>
    <xf numFmtId="3" fontId="2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17" fillId="0" borderId="0" xfId="0" applyNumberFormat="1" applyFont="1" applyFill="1"/>
    <xf numFmtId="167" fontId="17" fillId="0" borderId="0" xfId="0" applyNumberFormat="1" applyFont="1" applyFill="1"/>
    <xf numFmtId="0" fontId="17" fillId="0" borderId="0" xfId="0" applyFon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0" fillId="0" borderId="0" xfId="0" applyFill="1" applyAlignment="1">
      <alignment horizontal="left"/>
    </xf>
    <xf numFmtId="4" fontId="2" fillId="0" borderId="0" xfId="0" applyNumberFormat="1" applyFont="1" applyFill="1" applyAlignment="1">
      <alignment horizontal="center"/>
    </xf>
    <xf numFmtId="164" fontId="2" fillId="0" borderId="0" xfId="11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4" dataDxfId="412" headerRowBorderDxfId="413" tableBorderDxfId="411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0" dataCellStyle="Normal_2007-16618"/>
    <tableColumn id="2" name="שע&quot;ח" dataDxfId="409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7" totalsRowShown="0" headerRowDxfId="408" dataDxfId="406" headerRowBorderDxfId="407" tableBorderDxfId="405">
  <autoFilter ref="A6:K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72" totalsRowShown="0" headerRowDxfId="393" dataDxfId="391" headerRowBorderDxfId="392" tableBorderDxfId="390">
  <autoFilter ref="A7:Q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9"/>
    <tableColumn id="8" name="סוג מטבע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9" dataDxfId="377" headerRowBorderDxfId="378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00" totalsRowShown="0" headerRowDxfId="355" dataDxfId="353" headerRowBorderDxfId="354" tableBorderDxfId="352">
  <autoFilter ref="A7:T5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339" totalsRowShown="0" headerRowDxfId="331" dataDxfId="329" headerRowBorderDxfId="330" tableBorderDxfId="328">
  <autoFilter ref="A7:N3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120" totalsRowShown="0" headerRowDxfId="320" dataDxfId="318" headerRowBorderDxfId="319" tableBorderDxfId="317">
  <autoFilter ref="A7:M1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55" totalsRowShown="0" headerRowDxfId="308" dataDxfId="306" headerRowBorderDxfId="307" tableBorderDxfId="305">
  <autoFilter ref="A7:N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4"/>
    <tableColumn id="10" name="שער***" dataDxfId="303"/>
    <tableColumn id="11" name="שווי שוק" dataDxfId="302"/>
    <tableColumn id="12" name="שעור מערך נקוב מונפק" dataDxfId="301"/>
    <tableColumn id="13" name="שעור מנכסי אפיק ההשקעה" dataDxfId="300"/>
    <tableColumn id="14" name="שעור מסך נכסי השקעה**" dataDxfId="2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34" totalsRowShown="0" headerRowDxfId="298" dataDxfId="296" headerRowBorderDxfId="297" tableBorderDxfId="295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4"/>
    <tableColumn id="4" name="ענף מסחר"/>
    <tableColumn id="5" name="סוג מטבע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3" totalsRowShown="0" headerRowDxfId="287" dataDxfId="285" headerRowBorderDxfId="286" tableBorderDxfId="284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31" totalsRowShown="0" headerRowDxfId="276" dataDxfId="274" headerRowBorderDxfId="275" tableBorderDxfId="273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7" dataDxfId="265" headerRowBorderDxfId="266" tableBorderDxfId="26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51" dataDxfId="249" headerRowBorderDxfId="250" tableBorderDxfId="248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2" dataDxfId="230" headerRowBorderDxfId="231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49" totalsRowShown="0" headerRowDxfId="210" dataDxfId="208" headerRowBorderDxfId="209" tableBorderDxfId="207">
  <autoFilter ref="A7:R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6" totalsRowShown="0" headerRowDxfId="188" dataDxfId="186" headerRowBorderDxfId="187" tableBorderDxfId="185">
  <autoFilter ref="A7:L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4"/>
    <tableColumn id="4" name="מספר מנפיק" dataDxfId="183"/>
    <tableColumn id="5" name="ענף מסחר"/>
    <tableColumn id="6" name="סוג מטבע"/>
    <tableColumn id="7" name="ערך נקוב****" dataDxfId="182"/>
    <tableColumn id="8" name="שער***" dataDxfId="181"/>
    <tableColumn id="9" name="שווי הוגן" dataDxfId="180"/>
    <tableColumn id="10" name="שעור מערך נקוב מונפק" dataDxfId="179"/>
    <tableColumn id="11" name="שעור מנכסי אפיק ההשקעה" dataDxfId="178"/>
    <tableColumn id="12" name="שעור מסך נכסי השקעה**" dataDxfId="177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9" totalsRowShown="0" headerRowDxfId="176" dataDxfId="174" headerRowBorderDxfId="175" tableBorderDxfId="173">
  <autoFilter ref="A7:J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72"/>
    <tableColumn id="3" name="סוג מטבע"/>
    <tableColumn id="4" name="תאריך רכישה"/>
    <tableColumn id="5" name="ערך נקוב****" dataDxfId="171"/>
    <tableColumn id="6" name="שער***" dataDxfId="170"/>
    <tableColumn id="7" name="שווי הוגן" dataDxfId="169"/>
    <tableColumn id="8" name="שעור מערך נקוב מונפק" dataDxfId="168"/>
    <tableColumn id="9" name="שעור מנכסי אפיק ההשקעה" dataDxfId="167"/>
    <tableColumn id="10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7" totalsRowShown="0" headerRowDxfId="165" dataDxfId="163" headerRowBorderDxfId="164" tableBorderDxfId="162">
  <autoFilter ref="A7:K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48" totalsRowShown="0" headerRowDxfId="144" dataDxfId="142" headerRowBorderDxfId="143" tableBorderDxfId="141">
  <autoFilter ref="A7:J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1007" totalsRowShown="0" headerRowDxfId="118" dataDxfId="116" headerRowBorderDxfId="117" tableBorderDxfId="115">
  <autoFilter ref="A6:Q10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0" totalsRowShown="0" headerRowDxfId="88" dataDxfId="86" headerRowBorderDxfId="87" tableBorderDxfId="85">
  <autoFilter ref="A6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>
      <calculatedColumnFormula>F7/$F$9</calculatedColumnFormula>
    </tableColumn>
    <tableColumn id="8" name="שעור מסך נכסי השקעה" dataDxfId="77">
      <calculatedColumnFormula>F7/'סכום נכסי הקרן'!$C$41</calculatedColumnFormula>
    </tableColumn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9" totalsRowShown="0" headerRowDxfId="70" dataDxfId="68" headerRowBorderDxfId="69" tableBorderDxfId="67">
  <autoFilter ref="A6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1" tableBorderDxfId="60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F1048576"/>
  <sheetViews>
    <sheetView rightToLeft="1" tabSelected="1" topLeftCell="A22" workbookViewId="0">
      <selection activeCell="C56" sqref="C56:D104857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6" width="6.7109375" style="1" hidden="1" customWidth="1"/>
    <col min="7" max="7" width="7.85546875" style="1" hidden="1" customWidth="1"/>
    <col min="8" max="8" width="8.140625" style="1" hidden="1" customWidth="1"/>
    <col min="9" max="9" width="6.28515625" style="1" hidden="1" customWidth="1"/>
    <col min="10" max="10" width="8" style="1" hidden="1" customWidth="1"/>
    <col min="11" max="11" width="8.7109375" style="1" hidden="1" customWidth="1"/>
    <col min="12" max="12" width="10" style="1" hidden="1" customWidth="1"/>
    <col min="13" max="13" width="9.5703125" style="1" hidden="1" customWidth="1"/>
    <col min="14" max="14" width="6.140625" style="1" hidden="1" customWidth="1"/>
    <col min="15" max="16" width="5.7109375" style="1" hidden="1" customWidth="1"/>
    <col min="17" max="17" width="6.85546875" style="1" hidden="1" customWidth="1"/>
    <col min="18" max="18" width="6.42578125" style="1" hidden="1" customWidth="1"/>
    <col min="19" max="19" width="6.7109375" style="1" hidden="1" customWidth="1"/>
    <col min="20" max="20" width="7.28515625" style="1" hidden="1" customWidth="1"/>
    <col min="21" max="32" width="5.7109375" style="1" hidden="1" customWidth="1"/>
    <col min="33" max="16384" width="9.140625" style="1" hidden="1"/>
  </cols>
  <sheetData>
    <row r="1" spans="1:7">
      <c r="B1" s="2" t="s">
        <v>0</v>
      </c>
      <c r="C1" t="s">
        <v>194</v>
      </c>
    </row>
    <row r="2" spans="1:7">
      <c r="B2" s="2" t="s">
        <v>1</v>
      </c>
    </row>
    <row r="3" spans="1:7">
      <c r="B3" s="2" t="s">
        <v>2</v>
      </c>
      <c r="C3" t="s">
        <v>195</v>
      </c>
    </row>
    <row r="4" spans="1:7">
      <c r="B4" s="2" t="s">
        <v>3</v>
      </c>
    </row>
    <row r="5" spans="1:7" ht="26.25" customHeight="1">
      <c r="B5" s="101" t="s">
        <v>4</v>
      </c>
      <c r="C5" s="102"/>
      <c r="D5" s="103"/>
    </row>
    <row r="6" spans="1:7" s="3" customFormat="1">
      <c r="B6" s="40" t="s">
        <v>5222</v>
      </c>
      <c r="C6" s="104" t="s">
        <v>5</v>
      </c>
      <c r="D6" s="105" t="s">
        <v>188</v>
      </c>
      <c r="E6" s="1"/>
      <c r="F6" s="1"/>
      <c r="G6" s="5"/>
    </row>
    <row r="7" spans="1:7" s="3" customFormat="1">
      <c r="B7" s="4"/>
      <c r="C7" s="51" t="s">
        <v>6</v>
      </c>
      <c r="D7" s="52" t="s">
        <v>7</v>
      </c>
      <c r="G7" s="5"/>
    </row>
    <row r="8" spans="1:7" s="6" customFormat="1" ht="18" customHeight="1">
      <c r="B8" s="55"/>
      <c r="C8" s="54" t="s">
        <v>8</v>
      </c>
      <c r="D8" s="53" t="s">
        <v>9</v>
      </c>
      <c r="G8" s="5"/>
    </row>
    <row r="9" spans="1:7" s="6" customFormat="1" ht="18" customHeight="1">
      <c r="B9" s="56" t="s">
        <v>10</v>
      </c>
      <c r="C9" s="48"/>
      <c r="D9" s="49"/>
      <c r="G9" s="8"/>
    </row>
    <row r="10" spans="1:7">
      <c r="A10" s="9" t="s">
        <v>5193</v>
      </c>
      <c r="B10" s="57" t="s">
        <v>11</v>
      </c>
      <c r="C10" s="63">
        <f>מזומנים!I9</f>
        <v>2045861.6229028623</v>
      </c>
      <c r="D10" s="64">
        <v>9.627411473665437E-2</v>
      </c>
    </row>
    <row r="11" spans="1:7">
      <c r="B11" s="57" t="s">
        <v>12</v>
      </c>
      <c r="C11" s="50"/>
      <c r="D11" s="50"/>
    </row>
    <row r="12" spans="1:7">
      <c r="A12" s="9" t="s">
        <v>5194</v>
      </c>
      <c r="B12" s="58" t="s">
        <v>13</v>
      </c>
      <c r="C12" s="65">
        <v>7008282.8384209909</v>
      </c>
      <c r="D12" s="66">
        <v>0.32979563160079078</v>
      </c>
    </row>
    <row r="13" spans="1:7">
      <c r="A13" s="9" t="s">
        <v>5195</v>
      </c>
      <c r="B13" s="58" t="s">
        <v>14</v>
      </c>
      <c r="C13" s="65">
        <v>0</v>
      </c>
      <c r="D13" s="66">
        <v>0</v>
      </c>
    </row>
    <row r="14" spans="1:7">
      <c r="A14" s="9" t="s">
        <v>5196</v>
      </c>
      <c r="B14" s="58" t="s">
        <v>15</v>
      </c>
      <c r="C14" s="65">
        <v>2397529.0458823056</v>
      </c>
      <c r="D14" s="66">
        <v>0.11282287319130867</v>
      </c>
    </row>
    <row r="15" spans="1:7">
      <c r="A15" s="9" t="s">
        <v>5197</v>
      </c>
      <c r="B15" s="58" t="s">
        <v>16</v>
      </c>
      <c r="C15" s="65">
        <v>4362424.2992422981</v>
      </c>
      <c r="D15" s="66">
        <v>0.20528687415295593</v>
      </c>
    </row>
    <row r="16" spans="1:7">
      <c r="A16" s="9" t="s">
        <v>5198</v>
      </c>
      <c r="B16" s="58" t="s">
        <v>192</v>
      </c>
      <c r="C16" s="65">
        <v>2616032.7427935181</v>
      </c>
      <c r="D16" s="66">
        <v>0.12310521572675591</v>
      </c>
    </row>
    <row r="17" spans="1:4">
      <c r="A17" s="9" t="s">
        <v>5199</v>
      </c>
      <c r="B17" s="58" t="s">
        <v>17</v>
      </c>
      <c r="C17" s="65">
        <v>677871.90867372497</v>
      </c>
      <c r="D17" s="66">
        <v>3.1899282523228462E-2</v>
      </c>
    </row>
    <row r="18" spans="1:4">
      <c r="A18" s="9" t="s">
        <v>5200</v>
      </c>
      <c r="B18" s="58" t="s">
        <v>18</v>
      </c>
      <c r="C18" s="65">
        <v>4554.6371704100002</v>
      </c>
      <c r="D18" s="66">
        <v>2.143320235440493E-4</v>
      </c>
    </row>
    <row r="19" spans="1:4">
      <c r="A19" s="9" t="s">
        <v>5201</v>
      </c>
      <c r="B19" s="58" t="s">
        <v>19</v>
      </c>
      <c r="C19" s="65">
        <v>427.98286855781998</v>
      </c>
      <c r="D19" s="66">
        <v>2.014000914411521E-5</v>
      </c>
    </row>
    <row r="20" spans="1:4">
      <c r="A20" s="9" t="s">
        <v>5202</v>
      </c>
      <c r="B20" s="58" t="s">
        <v>20</v>
      </c>
      <c r="C20" s="65">
        <v>-7485.4069592016176</v>
      </c>
      <c r="D20" s="66">
        <v>-3.5224812879484972E-4</v>
      </c>
    </row>
    <row r="21" spans="1:4">
      <c r="A21" s="9" t="s">
        <v>5203</v>
      </c>
      <c r="B21" s="58" t="s">
        <v>21</v>
      </c>
      <c r="C21" s="65">
        <v>0</v>
      </c>
      <c r="D21" s="66">
        <v>0</v>
      </c>
    </row>
    <row r="22" spans="1:4">
      <c r="B22" s="57" t="s">
        <v>22</v>
      </c>
      <c r="C22" s="50"/>
      <c r="D22" s="50"/>
    </row>
    <row r="23" spans="1:4">
      <c r="A23" s="9" t="s">
        <v>5204</v>
      </c>
      <c r="B23" s="58" t="s">
        <v>23</v>
      </c>
      <c r="C23" s="65">
        <v>28587.89169976702</v>
      </c>
      <c r="D23" s="66">
        <v>1.3452884275121366E-3</v>
      </c>
    </row>
    <row r="24" spans="1:4">
      <c r="A24" s="9" t="s">
        <v>5205</v>
      </c>
      <c r="B24" s="58" t="s">
        <v>24</v>
      </c>
      <c r="C24" s="65">
        <v>0</v>
      </c>
      <c r="D24" s="66">
        <v>0</v>
      </c>
    </row>
    <row r="25" spans="1:4">
      <c r="A25" s="9" t="s">
        <v>5206</v>
      </c>
      <c r="B25" s="58" t="s">
        <v>15</v>
      </c>
      <c r="C25" s="65">
        <v>224687.5874872602</v>
      </c>
      <c r="D25" s="66">
        <v>1.057334393269355E-2</v>
      </c>
    </row>
    <row r="26" spans="1:4">
      <c r="A26" s="9" t="s">
        <v>5207</v>
      </c>
      <c r="B26" s="58" t="s">
        <v>25</v>
      </c>
      <c r="C26" s="65">
        <f>'לא סחיר - מניות'!I10</f>
        <v>532651.41363394132</v>
      </c>
      <c r="D26" s="66">
        <v>2.506549941440982E-2</v>
      </c>
    </row>
    <row r="27" spans="1:4">
      <c r="A27" s="9" t="s">
        <v>5208</v>
      </c>
      <c r="B27" s="58" t="s">
        <v>26</v>
      </c>
      <c r="C27" s="65">
        <v>737853.42629685893</v>
      </c>
      <c r="D27" s="66">
        <v>3.4721891562413926E-2</v>
      </c>
    </row>
    <row r="28" spans="1:4">
      <c r="A28" s="9" t="s">
        <v>5209</v>
      </c>
      <c r="B28" s="58" t="s">
        <v>27</v>
      </c>
      <c r="C28" s="65">
        <v>5679.8657796369398</v>
      </c>
      <c r="D28" s="66">
        <v>2.6728300860430525E-4</v>
      </c>
    </row>
    <row r="29" spans="1:4">
      <c r="A29" s="9" t="s">
        <v>5210</v>
      </c>
      <c r="B29" s="58" t="s">
        <v>28</v>
      </c>
      <c r="C29" s="65">
        <v>0</v>
      </c>
      <c r="D29" s="66">
        <v>0</v>
      </c>
    </row>
    <row r="30" spans="1:4">
      <c r="A30" s="9" t="s">
        <v>5211</v>
      </c>
      <c r="B30" s="58" t="s">
        <v>29</v>
      </c>
      <c r="C30" s="65">
        <v>-14734.755749051235</v>
      </c>
      <c r="D30" s="66">
        <v>-6.9338783704634278E-4</v>
      </c>
    </row>
    <row r="31" spans="1:4">
      <c r="A31" s="9" t="s">
        <v>5212</v>
      </c>
      <c r="B31" s="58" t="s">
        <v>30</v>
      </c>
      <c r="C31" s="65">
        <v>0</v>
      </c>
      <c r="D31" s="66">
        <v>0</v>
      </c>
    </row>
    <row r="32" spans="1:4">
      <c r="A32" s="9" t="s">
        <v>5213</v>
      </c>
      <c r="B32" s="57" t="s">
        <v>31</v>
      </c>
      <c r="C32" s="65">
        <v>239488.05836101004</v>
      </c>
      <c r="D32" s="66">
        <v>1.1269824190744491E-2</v>
      </c>
    </row>
    <row r="33" spans="1:4">
      <c r="A33" s="9" t="s">
        <v>5214</v>
      </c>
      <c r="B33" s="57" t="s">
        <v>32</v>
      </c>
      <c r="C33" s="65">
        <v>0</v>
      </c>
      <c r="D33" s="66">
        <v>0</v>
      </c>
    </row>
    <row r="34" spans="1:4">
      <c r="A34" s="9" t="s">
        <v>5215</v>
      </c>
      <c r="B34" s="57" t="s">
        <v>33</v>
      </c>
      <c r="C34" s="65">
        <f>'זכויות מקרקעין'!F9</f>
        <v>147814.09893522519</v>
      </c>
      <c r="D34" s="66">
        <v>6.9558328683018292E-3</v>
      </c>
    </row>
    <row r="35" spans="1:4">
      <c r="A35" s="9" t="s">
        <v>5216</v>
      </c>
      <c r="B35" s="57" t="s">
        <v>34</v>
      </c>
      <c r="C35" s="65">
        <v>0</v>
      </c>
      <c r="D35" s="66">
        <v>0</v>
      </c>
    </row>
    <row r="36" spans="1:4">
      <c r="A36" s="9" t="s">
        <v>5217</v>
      </c>
      <c r="B36" s="57" t="s">
        <v>35</v>
      </c>
      <c r="C36" s="65">
        <v>242853.78734078299</v>
      </c>
      <c r="D36" s="66">
        <v>1.142820859677845E-2</v>
      </c>
    </row>
    <row r="37" spans="1:4">
      <c r="A37" s="9"/>
      <c r="B37" s="59" t="s">
        <v>36</v>
      </c>
      <c r="C37" s="50"/>
      <c r="D37" s="50"/>
    </row>
    <row r="38" spans="1:4">
      <c r="A38" s="9" t="s">
        <v>5218</v>
      </c>
      <c r="B38" s="60" t="s">
        <v>37</v>
      </c>
      <c r="C38" s="65">
        <v>0</v>
      </c>
      <c r="D38" s="66">
        <v>0</v>
      </c>
    </row>
    <row r="39" spans="1:4">
      <c r="A39" s="9" t="s">
        <v>5219</v>
      </c>
      <c r="B39" s="60" t="s">
        <v>38</v>
      </c>
      <c r="C39" s="65">
        <v>0</v>
      </c>
      <c r="D39" s="66">
        <v>0</v>
      </c>
    </row>
    <row r="40" spans="1:4">
      <c r="A40" s="9" t="s">
        <v>5220</v>
      </c>
      <c r="B40" s="60" t="s">
        <v>39</v>
      </c>
      <c r="C40" s="65">
        <v>0</v>
      </c>
      <c r="D40" s="66">
        <v>0</v>
      </c>
    </row>
    <row r="41" spans="1:4">
      <c r="B41" s="60" t="s">
        <v>40</v>
      </c>
      <c r="C41" s="65">
        <f>SUM(C10:C40)</f>
        <v>21250381.044780906</v>
      </c>
      <c r="D41" s="66">
        <v>1</v>
      </c>
    </row>
    <row r="42" spans="1:4">
      <c r="A42" s="9" t="s">
        <v>5221</v>
      </c>
      <c r="B42" s="61" t="s">
        <v>41</v>
      </c>
      <c r="C42" s="65">
        <f>'יתרת התחייבות להשקעה'!B10+'יתרת התחייבות להשקעה'!B19</f>
        <v>263999.11149899999</v>
      </c>
      <c r="D42" s="66">
        <v>0</v>
      </c>
    </row>
    <row r="43" spans="1:4">
      <c r="B43" s="10" t="s">
        <v>196</v>
      </c>
    </row>
    <row r="44" spans="1:4">
      <c r="C44" s="106" t="s">
        <v>42</v>
      </c>
      <c r="D44" s="105" t="s">
        <v>43</v>
      </c>
    </row>
    <row r="45" spans="1:4">
      <c r="C45" s="12" t="s">
        <v>8</v>
      </c>
      <c r="D45" s="12" t="s">
        <v>9</v>
      </c>
    </row>
    <row r="46" spans="1:4">
      <c r="C46" t="s">
        <v>197</v>
      </c>
      <c r="D46">
        <v>3.5387</v>
      </c>
    </row>
    <row r="47" spans="1:4">
      <c r="C47" t="s">
        <v>198</v>
      </c>
      <c r="D47">
        <v>0.52610000000000001</v>
      </c>
    </row>
    <row r="48" spans="1:4">
      <c r="C48" t="s">
        <v>107</v>
      </c>
      <c r="D48">
        <v>3.9127000000000001</v>
      </c>
    </row>
    <row r="49" spans="3:4">
      <c r="C49" t="s">
        <v>199</v>
      </c>
      <c r="D49">
        <v>0.3911</v>
      </c>
    </row>
    <row r="50" spans="3:4">
      <c r="C50" t="s">
        <v>117</v>
      </c>
      <c r="D50">
        <v>2.5383</v>
      </c>
    </row>
    <row r="51" spans="3:4">
      <c r="C51" t="s">
        <v>200</v>
      </c>
      <c r="D51">
        <v>3.0125999999999999</v>
      </c>
    </row>
    <row r="52" spans="3:4">
      <c r="C52" t="s">
        <v>120</v>
      </c>
      <c r="D52">
        <v>2.48</v>
      </c>
    </row>
    <row r="53" spans="3:4">
      <c r="C53" t="s">
        <v>201</v>
      </c>
      <c r="D53">
        <v>0.42880000000000001</v>
      </c>
    </row>
    <row r="54" spans="3:4">
      <c r="C54" t="s">
        <v>103</v>
      </c>
      <c r="D54">
        <v>3.3340000000000001</v>
      </c>
    </row>
    <row r="55" spans="3:4">
      <c r="C55" t="s">
        <v>110</v>
      </c>
      <c r="D55">
        <v>4.5869</v>
      </c>
    </row>
    <row r="56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22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19.5703125" style="14" hidden="1" customWidth="1"/>
    <col min="14" max="14" width="18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4">
      <c r="A1" s="2" t="s">
        <v>0</v>
      </c>
      <c r="B1" t="s">
        <v>194</v>
      </c>
    </row>
    <row r="2" spans="1:14">
      <c r="A2" s="2" t="s">
        <v>1</v>
      </c>
    </row>
    <row r="3" spans="1:14">
      <c r="A3" s="2" t="s">
        <v>2</v>
      </c>
      <c r="B3" t="s">
        <v>195</v>
      </c>
    </row>
    <row r="4" spans="1:14">
      <c r="A4" s="2" t="s">
        <v>3</v>
      </c>
    </row>
    <row r="5" spans="1:14" ht="26.25" customHeight="1">
      <c r="A5" s="107" t="s">
        <v>44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4" s="16" customFormat="1">
      <c r="A6" s="109" t="s">
        <v>45</v>
      </c>
      <c r="B6" s="43" t="s">
        <v>46</v>
      </c>
      <c r="C6" s="43" t="s">
        <v>47</v>
      </c>
      <c r="D6" s="43" t="s">
        <v>48</v>
      </c>
      <c r="E6" s="43" t="s">
        <v>49</v>
      </c>
      <c r="F6" s="43" t="s">
        <v>50</v>
      </c>
      <c r="G6" s="43" t="s">
        <v>51</v>
      </c>
      <c r="H6" s="43" t="s">
        <v>52</v>
      </c>
      <c r="I6" s="43" t="s">
        <v>53</v>
      </c>
      <c r="J6" s="43" t="s">
        <v>54</v>
      </c>
      <c r="K6" s="43" t="s">
        <v>55</v>
      </c>
      <c r="L6" s="14"/>
    </row>
    <row r="7" spans="1:14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4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</row>
    <row r="9" spans="1:14" s="20" customFormat="1" ht="18" customHeight="1">
      <c r="A9" s="21" t="s">
        <v>64</v>
      </c>
      <c r="B9" s="7"/>
      <c r="C9" s="7"/>
      <c r="D9" s="7"/>
      <c r="E9" s="7"/>
      <c r="F9" s="7"/>
      <c r="G9" s="7"/>
      <c r="H9" s="64">
        <v>0</v>
      </c>
      <c r="I9" s="63">
        <f>I10</f>
        <v>2045861.6229028623</v>
      </c>
      <c r="J9" s="64">
        <v>1</v>
      </c>
      <c r="K9" s="64">
        <v>9.2600000000000002E-2</v>
      </c>
      <c r="N9" s="77"/>
    </row>
    <row r="10" spans="1:14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I11+I16+I32</f>
        <v>2045861.6229028623</v>
      </c>
      <c r="J10" s="68">
        <v>1</v>
      </c>
      <c r="K10" s="68">
        <v>9.2600000000000002E-2</v>
      </c>
    </row>
    <row r="11" spans="1:14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I12+I13+I14+I15</f>
        <v>1628563.358450515</v>
      </c>
      <c r="J11" s="68">
        <v>0.78710000000000002</v>
      </c>
      <c r="K11" s="68">
        <v>7.2900000000000006E-2</v>
      </c>
      <c r="N11" s="78"/>
    </row>
    <row r="12" spans="1:14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99</v>
      </c>
      <c r="G12" s="66">
        <v>0</v>
      </c>
      <c r="H12" s="66">
        <v>0</v>
      </c>
      <c r="I12" s="65">
        <v>6006.5943699999998</v>
      </c>
      <c r="J12" s="66">
        <v>3.0999999999999999E-3</v>
      </c>
      <c r="K12" s="66">
        <v>2.9999999999999997E-4</v>
      </c>
    </row>
    <row r="13" spans="1:14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99</v>
      </c>
      <c r="G13" s="66">
        <v>0</v>
      </c>
      <c r="H13" s="66">
        <v>0</v>
      </c>
      <c r="I13" s="65">
        <f>1521443.5483+85963.638360515</f>
        <v>1607407.1866605149</v>
      </c>
      <c r="J13" s="66">
        <v>0.77629999999999999</v>
      </c>
      <c r="K13" s="66">
        <v>7.1900000000000006E-2</v>
      </c>
    </row>
    <row r="14" spans="1:14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99</v>
      </c>
      <c r="G14" s="66">
        <v>0</v>
      </c>
      <c r="H14" s="66">
        <v>0</v>
      </c>
      <c r="I14" s="65">
        <v>15332.54104</v>
      </c>
      <c r="J14" s="66">
        <v>7.7999999999999996E-3</v>
      </c>
      <c r="K14" s="66">
        <v>6.9999999999999999E-4</v>
      </c>
    </row>
    <row r="15" spans="1:14">
      <c r="A15" t="s">
        <v>213</v>
      </c>
      <c r="B15" t="s">
        <v>210</v>
      </c>
      <c r="C15" t="s">
        <v>211</v>
      </c>
      <c r="D15" t="s">
        <v>207</v>
      </c>
      <c r="E15" t="s">
        <v>208</v>
      </c>
      <c r="F15" t="s">
        <v>99</v>
      </c>
      <c r="G15" s="66">
        <v>0</v>
      </c>
      <c r="H15" s="66">
        <v>0</v>
      </c>
      <c r="I15" s="65">
        <v>-182.96361999999999</v>
      </c>
      <c r="J15" s="66">
        <v>-1E-4</v>
      </c>
      <c r="K15" s="66">
        <v>0</v>
      </c>
    </row>
    <row r="16" spans="1:14">
      <c r="A16" s="67" t="s">
        <v>214</v>
      </c>
      <c r="C16" s="14"/>
      <c r="H16" s="68">
        <v>0</v>
      </c>
      <c r="I16" s="69">
        <v>413210.48153234739</v>
      </c>
      <c r="J16" s="68">
        <v>0.21079999999999999</v>
      </c>
      <c r="K16" s="68">
        <v>1.95E-2</v>
      </c>
    </row>
    <row r="17" spans="1:11">
      <c r="A17" t="s">
        <v>215</v>
      </c>
      <c r="B17" t="s">
        <v>216</v>
      </c>
      <c r="C17" t="s">
        <v>206</v>
      </c>
      <c r="D17" t="s">
        <v>207</v>
      </c>
      <c r="E17" t="s">
        <v>208</v>
      </c>
      <c r="F17" t="s">
        <v>107</v>
      </c>
      <c r="G17" s="66">
        <v>0</v>
      </c>
      <c r="H17" s="66">
        <v>0</v>
      </c>
      <c r="I17" s="65">
        <v>1.1601938039999999</v>
      </c>
      <c r="J17" s="66">
        <v>0</v>
      </c>
      <c r="K17" s="66">
        <v>0</v>
      </c>
    </row>
    <row r="18" spans="1:11">
      <c r="A18" t="s">
        <v>217</v>
      </c>
      <c r="B18" t="s">
        <v>218</v>
      </c>
      <c r="C18" t="s">
        <v>211</v>
      </c>
      <c r="D18" t="s">
        <v>207</v>
      </c>
      <c r="E18" t="s">
        <v>208</v>
      </c>
      <c r="F18" t="s">
        <v>107</v>
      </c>
      <c r="G18" s="66">
        <v>0</v>
      </c>
      <c r="H18" s="66">
        <v>0</v>
      </c>
      <c r="I18" s="65">
        <v>4252.9771894719997</v>
      </c>
      <c r="J18" s="66">
        <v>2.2000000000000001E-3</v>
      </c>
      <c r="K18" s="66">
        <v>2.0000000000000001E-4</v>
      </c>
    </row>
    <row r="19" spans="1:11">
      <c r="A19" t="s">
        <v>219</v>
      </c>
      <c r="B19" t="s">
        <v>220</v>
      </c>
      <c r="C19" t="s">
        <v>221</v>
      </c>
      <c r="D19" t="s">
        <v>207</v>
      </c>
      <c r="E19" t="s">
        <v>208</v>
      </c>
      <c r="F19" t="s">
        <v>103</v>
      </c>
      <c r="G19" s="66">
        <v>0</v>
      </c>
      <c r="H19" s="66">
        <v>0</v>
      </c>
      <c r="I19" s="65">
        <v>378.91453442</v>
      </c>
      <c r="J19" s="66">
        <v>2.0000000000000001E-4</v>
      </c>
      <c r="K19" s="66">
        <v>0</v>
      </c>
    </row>
    <row r="20" spans="1:11">
      <c r="A20" t="s">
        <v>222</v>
      </c>
      <c r="B20" t="s">
        <v>223</v>
      </c>
      <c r="C20" t="s">
        <v>206</v>
      </c>
      <c r="D20" t="s">
        <v>207</v>
      </c>
      <c r="E20" t="s">
        <v>208</v>
      </c>
      <c r="F20" t="s">
        <v>103</v>
      </c>
      <c r="G20" s="66">
        <v>0</v>
      </c>
      <c r="H20" s="66">
        <v>0</v>
      </c>
      <c r="I20" s="65">
        <v>5698.5610843200002</v>
      </c>
      <c r="J20" s="66">
        <v>2.8999999999999998E-3</v>
      </c>
      <c r="K20" s="66">
        <v>2.9999999999999997E-4</v>
      </c>
    </row>
    <row r="21" spans="1:11">
      <c r="A21" t="s">
        <v>224</v>
      </c>
      <c r="B21" t="s">
        <v>225</v>
      </c>
      <c r="C21" t="s">
        <v>211</v>
      </c>
      <c r="D21" t="s">
        <v>207</v>
      </c>
      <c r="E21" t="s">
        <v>208</v>
      </c>
      <c r="F21" t="s">
        <v>103</v>
      </c>
      <c r="G21" s="66">
        <v>0</v>
      </c>
      <c r="H21" s="66">
        <v>0</v>
      </c>
      <c r="I21" s="65">
        <v>411868.54317051999</v>
      </c>
      <c r="J21" s="66">
        <v>0.21010000000000001</v>
      </c>
      <c r="K21" s="66">
        <v>1.95E-2</v>
      </c>
    </row>
    <row r="22" spans="1:11">
      <c r="A22" t="s">
        <v>226</v>
      </c>
      <c r="B22" t="s">
        <v>225</v>
      </c>
      <c r="C22" t="s">
        <v>211</v>
      </c>
      <c r="D22" t="s">
        <v>207</v>
      </c>
      <c r="E22" t="s">
        <v>208</v>
      </c>
      <c r="F22" t="s">
        <v>103</v>
      </c>
      <c r="G22" s="66">
        <v>0</v>
      </c>
      <c r="H22" s="66">
        <v>0</v>
      </c>
      <c r="I22" s="65">
        <v>132.06797498</v>
      </c>
      <c r="J22" s="66">
        <v>1E-4</v>
      </c>
      <c r="K22" s="66">
        <v>0</v>
      </c>
    </row>
    <row r="23" spans="1:11">
      <c r="A23" t="s">
        <v>227</v>
      </c>
      <c r="B23" t="s">
        <v>225</v>
      </c>
      <c r="C23" t="s">
        <v>211</v>
      </c>
      <c r="D23" t="s">
        <v>207</v>
      </c>
      <c r="E23" t="s">
        <v>208</v>
      </c>
      <c r="F23" t="s">
        <v>103</v>
      </c>
      <c r="G23" s="66">
        <v>0</v>
      </c>
      <c r="H23" s="66">
        <v>0</v>
      </c>
      <c r="I23" s="65">
        <v>-16094.0349967</v>
      </c>
      <c r="J23" s="66">
        <v>-8.2000000000000007E-3</v>
      </c>
      <c r="K23" s="66">
        <v>-8.0000000000000004E-4</v>
      </c>
    </row>
    <row r="24" spans="1:11">
      <c r="A24" t="s">
        <v>228</v>
      </c>
      <c r="B24" t="s">
        <v>229</v>
      </c>
      <c r="C24" t="s">
        <v>211</v>
      </c>
      <c r="D24" t="s">
        <v>207</v>
      </c>
      <c r="E24" t="s">
        <v>208</v>
      </c>
      <c r="F24" t="s">
        <v>117</v>
      </c>
      <c r="G24" s="66">
        <v>0</v>
      </c>
      <c r="H24" s="66">
        <v>0</v>
      </c>
      <c r="I24" s="65">
        <v>3015.053456136</v>
      </c>
      <c r="J24" s="66">
        <v>1.5E-3</v>
      </c>
      <c r="K24" s="66">
        <v>1E-4</v>
      </c>
    </row>
    <row r="25" spans="1:11">
      <c r="A25" t="s">
        <v>230</v>
      </c>
      <c r="B25" t="s">
        <v>231</v>
      </c>
      <c r="C25" t="s">
        <v>211</v>
      </c>
      <c r="D25" t="s">
        <v>207</v>
      </c>
      <c r="E25" t="s">
        <v>208</v>
      </c>
      <c r="F25" t="s">
        <v>201</v>
      </c>
      <c r="G25" s="66">
        <v>0</v>
      </c>
      <c r="H25" s="66">
        <v>0</v>
      </c>
      <c r="I25" s="65">
        <v>38.297418688</v>
      </c>
      <c r="J25" s="66">
        <v>0</v>
      </c>
      <c r="K25" s="66">
        <v>0</v>
      </c>
    </row>
    <row r="26" spans="1:11">
      <c r="A26" t="s">
        <v>232</v>
      </c>
      <c r="B26" t="s">
        <v>233</v>
      </c>
      <c r="C26" t="s">
        <v>211</v>
      </c>
      <c r="D26" t="s">
        <v>207</v>
      </c>
      <c r="E26" t="s">
        <v>208</v>
      </c>
      <c r="F26" t="s">
        <v>120</v>
      </c>
      <c r="G26" s="66">
        <v>0</v>
      </c>
      <c r="H26" s="66">
        <v>0</v>
      </c>
      <c r="I26" s="65">
        <v>39.745323200000001</v>
      </c>
      <c r="J26" s="66">
        <v>0</v>
      </c>
      <c r="K26" s="66">
        <v>0</v>
      </c>
    </row>
    <row r="27" spans="1:11">
      <c r="A27" t="s">
        <v>234</v>
      </c>
      <c r="B27" t="s">
        <v>235</v>
      </c>
      <c r="C27" t="s">
        <v>211</v>
      </c>
      <c r="D27" t="s">
        <v>207</v>
      </c>
      <c r="E27" t="s">
        <v>208</v>
      </c>
      <c r="F27" t="s">
        <v>200</v>
      </c>
      <c r="G27" s="66">
        <v>0</v>
      </c>
      <c r="H27" s="66">
        <v>0</v>
      </c>
      <c r="I27" s="65">
        <v>54.624398730359999</v>
      </c>
      <c r="J27" s="66">
        <v>0</v>
      </c>
      <c r="K27" s="66">
        <v>0</v>
      </c>
    </row>
    <row r="28" spans="1:11">
      <c r="A28" t="s">
        <v>236</v>
      </c>
      <c r="B28" t="s">
        <v>237</v>
      </c>
      <c r="C28" t="s">
        <v>211</v>
      </c>
      <c r="D28" t="s">
        <v>207</v>
      </c>
      <c r="E28" t="s">
        <v>208</v>
      </c>
      <c r="F28" t="s">
        <v>198</v>
      </c>
      <c r="G28" s="66">
        <v>0</v>
      </c>
      <c r="H28" s="66">
        <v>0</v>
      </c>
      <c r="I28" s="65">
        <v>95.457425349999994</v>
      </c>
      <c r="J28" s="66">
        <v>0</v>
      </c>
      <c r="K28" s="66">
        <v>0</v>
      </c>
    </row>
    <row r="29" spans="1:11">
      <c r="A29" t="s">
        <v>238</v>
      </c>
      <c r="B29" t="s">
        <v>239</v>
      </c>
      <c r="C29" t="s">
        <v>211</v>
      </c>
      <c r="D29" t="s">
        <v>207</v>
      </c>
      <c r="E29" t="s">
        <v>208</v>
      </c>
      <c r="F29" t="s">
        <v>199</v>
      </c>
      <c r="G29" s="66">
        <v>0</v>
      </c>
      <c r="H29" s="66">
        <v>0</v>
      </c>
      <c r="I29" s="65">
        <v>32.148439555000003</v>
      </c>
      <c r="J29" s="66">
        <v>0</v>
      </c>
      <c r="K29" s="66">
        <v>0</v>
      </c>
    </row>
    <row r="30" spans="1:11">
      <c r="A30" t="s">
        <v>240</v>
      </c>
      <c r="B30" t="s">
        <v>241</v>
      </c>
      <c r="C30" t="s">
        <v>211</v>
      </c>
      <c r="D30" t="s">
        <v>207</v>
      </c>
      <c r="E30" t="s">
        <v>208</v>
      </c>
      <c r="F30" t="s">
        <v>110</v>
      </c>
      <c r="G30" s="66">
        <v>0</v>
      </c>
      <c r="H30" s="66">
        <v>0</v>
      </c>
      <c r="I30" s="65">
        <v>1734.806311672</v>
      </c>
      <c r="J30" s="66">
        <v>8.9999999999999998E-4</v>
      </c>
      <c r="K30" s="66">
        <v>1E-4</v>
      </c>
    </row>
    <row r="31" spans="1:11">
      <c r="A31" t="s">
        <v>242</v>
      </c>
      <c r="B31" t="s">
        <v>243</v>
      </c>
      <c r="C31" t="s">
        <v>211</v>
      </c>
      <c r="D31" t="s">
        <v>207</v>
      </c>
      <c r="E31" t="s">
        <v>208</v>
      </c>
      <c r="F31" t="s">
        <v>197</v>
      </c>
      <c r="G31" s="66">
        <v>0</v>
      </c>
      <c r="H31" s="66">
        <v>0</v>
      </c>
      <c r="I31" s="65">
        <v>1962.1596082000001</v>
      </c>
      <c r="J31" s="66">
        <v>1E-3</v>
      </c>
      <c r="K31" s="66">
        <v>1E-4</v>
      </c>
    </row>
    <row r="32" spans="1:11">
      <c r="A32" s="67" t="s">
        <v>244</v>
      </c>
      <c r="C32" s="14"/>
      <c r="H32" s="68">
        <v>0</v>
      </c>
      <c r="I32" s="69">
        <v>4087.7829200000001</v>
      </c>
      <c r="J32" s="68">
        <v>2.0999999999999999E-3</v>
      </c>
      <c r="K32" s="68">
        <v>2.0000000000000001E-4</v>
      </c>
    </row>
    <row r="33" spans="1:11">
      <c r="A33" t="s">
        <v>245</v>
      </c>
      <c r="B33" t="s">
        <v>246</v>
      </c>
      <c r="C33" t="s">
        <v>221</v>
      </c>
      <c r="D33" t="s">
        <v>207</v>
      </c>
      <c r="E33" t="s">
        <v>208</v>
      </c>
      <c r="F33" t="s">
        <v>99</v>
      </c>
      <c r="G33" s="66">
        <v>0</v>
      </c>
      <c r="H33" s="66">
        <v>0</v>
      </c>
      <c r="I33" s="65">
        <v>4083.6617200000001</v>
      </c>
      <c r="J33" s="66">
        <v>2.0999999999999999E-3</v>
      </c>
      <c r="K33" s="66">
        <v>2.0000000000000001E-4</v>
      </c>
    </row>
    <row r="34" spans="1:11">
      <c r="A34" t="s">
        <v>247</v>
      </c>
      <c r="B34" t="s">
        <v>248</v>
      </c>
      <c r="C34" t="s">
        <v>206</v>
      </c>
      <c r="D34" t="s">
        <v>207</v>
      </c>
      <c r="E34" t="s">
        <v>208</v>
      </c>
      <c r="F34" t="s">
        <v>99</v>
      </c>
      <c r="G34" s="66">
        <v>0</v>
      </c>
      <c r="H34" s="66">
        <v>0</v>
      </c>
      <c r="I34" s="65">
        <v>4.1212</v>
      </c>
      <c r="J34" s="66">
        <v>0</v>
      </c>
      <c r="K34" s="66">
        <v>0</v>
      </c>
    </row>
    <row r="35" spans="1:11">
      <c r="A35" s="67" t="s">
        <v>249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250</v>
      </c>
      <c r="B36" t="s">
        <v>250</v>
      </c>
      <c r="C36" s="14"/>
      <c r="D36" t="s">
        <v>250</v>
      </c>
      <c r="F36" t="s">
        <v>250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251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250</v>
      </c>
      <c r="B38" t="s">
        <v>250</v>
      </c>
      <c r="C38" s="14"/>
      <c r="D38" t="s">
        <v>250</v>
      </c>
      <c r="F38" t="s">
        <v>250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s="67" t="s">
        <v>252</v>
      </c>
      <c r="C39" s="14"/>
      <c r="H39" s="68">
        <v>0</v>
      </c>
      <c r="I39" s="69">
        <v>0</v>
      </c>
      <c r="J39" s="68">
        <v>0</v>
      </c>
      <c r="K39" s="68">
        <v>0</v>
      </c>
    </row>
    <row r="40" spans="1:11">
      <c r="A40" t="s">
        <v>250</v>
      </c>
      <c r="B40" t="s">
        <v>250</v>
      </c>
      <c r="C40" s="14"/>
      <c r="D40" t="s">
        <v>250</v>
      </c>
      <c r="F40" t="s">
        <v>250</v>
      </c>
      <c r="G40" s="66">
        <v>0</v>
      </c>
      <c r="H40" s="66">
        <v>0</v>
      </c>
      <c r="I40" s="65">
        <v>0</v>
      </c>
      <c r="J40" s="66">
        <v>0</v>
      </c>
      <c r="K40" s="66">
        <v>0</v>
      </c>
    </row>
    <row r="41" spans="1:11">
      <c r="A41" s="67" t="s">
        <v>253</v>
      </c>
      <c r="C41" s="14"/>
      <c r="H41" s="68">
        <v>0</v>
      </c>
      <c r="I41" s="69">
        <v>0</v>
      </c>
      <c r="J41" s="68">
        <v>0</v>
      </c>
      <c r="K41" s="68">
        <v>0</v>
      </c>
    </row>
    <row r="42" spans="1:11">
      <c r="A42" t="s">
        <v>250</v>
      </c>
      <c r="B42" t="s">
        <v>250</v>
      </c>
      <c r="C42" s="14"/>
      <c r="D42" t="s">
        <v>250</v>
      </c>
      <c r="F42" t="s">
        <v>250</v>
      </c>
      <c r="G42" s="66">
        <v>0</v>
      </c>
      <c r="H42" s="66">
        <v>0</v>
      </c>
      <c r="I42" s="65">
        <v>0</v>
      </c>
      <c r="J42" s="66">
        <v>0</v>
      </c>
      <c r="K42" s="66">
        <v>0</v>
      </c>
    </row>
    <row r="43" spans="1:11">
      <c r="A43" s="67" t="s">
        <v>254</v>
      </c>
      <c r="C43" s="14"/>
      <c r="H43" s="68">
        <v>0</v>
      </c>
      <c r="I43" s="69">
        <v>0</v>
      </c>
      <c r="J43" s="68">
        <v>0</v>
      </c>
      <c r="K43" s="68">
        <v>0</v>
      </c>
    </row>
    <row r="44" spans="1:11">
      <c r="A44" s="67" t="s">
        <v>255</v>
      </c>
      <c r="C44" s="14"/>
      <c r="H44" s="68">
        <v>0</v>
      </c>
      <c r="I44" s="69">
        <v>0</v>
      </c>
      <c r="J44" s="68">
        <v>0</v>
      </c>
      <c r="K44" s="68">
        <v>0</v>
      </c>
    </row>
    <row r="45" spans="1:11">
      <c r="A45" t="s">
        <v>250</v>
      </c>
      <c r="B45" t="s">
        <v>250</v>
      </c>
      <c r="C45" s="14"/>
      <c r="D45" t="s">
        <v>250</v>
      </c>
      <c r="F45" t="s">
        <v>250</v>
      </c>
      <c r="G45" s="66">
        <v>0</v>
      </c>
      <c r="H45" s="66">
        <v>0</v>
      </c>
      <c r="I45" s="65">
        <v>0</v>
      </c>
      <c r="J45" s="66">
        <v>0</v>
      </c>
      <c r="K45" s="66">
        <v>0</v>
      </c>
    </row>
    <row r="46" spans="1:11">
      <c r="A46" s="67" t="s">
        <v>253</v>
      </c>
      <c r="C46" s="14"/>
      <c r="H46" s="68">
        <v>0</v>
      </c>
      <c r="I46" s="69">
        <v>0</v>
      </c>
      <c r="J46" s="68">
        <v>0</v>
      </c>
      <c r="K46" s="68">
        <v>0</v>
      </c>
    </row>
    <row r="47" spans="1:11">
      <c r="A47" t="s">
        <v>250</v>
      </c>
      <c r="B47" t="s">
        <v>250</v>
      </c>
      <c r="C47" s="14"/>
      <c r="D47" t="s">
        <v>250</v>
      </c>
      <c r="F47" t="s">
        <v>250</v>
      </c>
      <c r="G47" s="66">
        <v>0</v>
      </c>
      <c r="H47" s="66">
        <v>0</v>
      </c>
      <c r="I47" s="65">
        <v>0</v>
      </c>
      <c r="J47" s="66">
        <v>0</v>
      </c>
      <c r="K47" s="66">
        <v>0</v>
      </c>
    </row>
    <row r="48" spans="1:11">
      <c r="A48" t="s">
        <v>256</v>
      </c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194</v>
      </c>
    </row>
    <row r="2" spans="1:52">
      <c r="A2" s="2" t="s">
        <v>1</v>
      </c>
    </row>
    <row r="3" spans="1:52">
      <c r="A3" s="2" t="s">
        <v>2</v>
      </c>
      <c r="B3" t="s">
        <v>195</v>
      </c>
    </row>
    <row r="4" spans="1:52">
      <c r="A4" s="2" t="s">
        <v>3</v>
      </c>
    </row>
    <row r="5" spans="1:52" ht="21.75" customHeight="1">
      <c r="A5" s="112" t="s">
        <v>65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1:52" ht="27.75" customHeight="1">
      <c r="A6" s="115" t="s">
        <v>66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  <c r="AT6" s="16"/>
      <c r="AU6" s="16"/>
    </row>
    <row r="7" spans="1:52" s="16" customFormat="1" ht="76.5" customHeight="1">
      <c r="A7" s="40" t="s">
        <v>45</v>
      </c>
      <c r="B7" s="41" t="s">
        <v>46</v>
      </c>
      <c r="C7" s="41" t="s">
        <v>67</v>
      </c>
      <c r="D7" s="41" t="s">
        <v>48</v>
      </c>
      <c r="E7" s="41" t="s">
        <v>49</v>
      </c>
      <c r="F7" s="41" t="s">
        <v>68</v>
      </c>
      <c r="G7" s="41" t="s">
        <v>69</v>
      </c>
      <c r="H7" s="41" t="s">
        <v>50</v>
      </c>
      <c r="I7" s="41" t="s">
        <v>51</v>
      </c>
      <c r="J7" s="41" t="s">
        <v>52</v>
      </c>
      <c r="K7" s="41" t="s">
        <v>184</v>
      </c>
      <c r="L7" s="41" t="s">
        <v>185</v>
      </c>
      <c r="M7" s="118" t="s">
        <v>189</v>
      </c>
      <c r="N7" s="41" t="s">
        <v>53</v>
      </c>
      <c r="O7" s="41" t="s">
        <v>186</v>
      </c>
      <c r="P7" s="41" t="s">
        <v>54</v>
      </c>
      <c r="Q7" s="119" t="s">
        <v>180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71</v>
      </c>
      <c r="G8" s="26" t="s">
        <v>72</v>
      </c>
      <c r="H8" s="26"/>
      <c r="I8" s="26" t="s">
        <v>7</v>
      </c>
      <c r="J8" s="26" t="s">
        <v>7</v>
      </c>
      <c r="K8" s="26" t="s">
        <v>181</v>
      </c>
      <c r="L8" s="26"/>
      <c r="M8" s="18" t="s">
        <v>182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8</v>
      </c>
      <c r="C9" s="28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7" t="s">
        <v>76</v>
      </c>
      <c r="P9" s="7" t="s">
        <v>77</v>
      </c>
      <c r="Q9" s="29" t="s">
        <v>82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78</v>
      </c>
      <c r="B10" s="28"/>
      <c r="C10" s="28"/>
      <c r="D10" s="7"/>
      <c r="E10" s="7"/>
      <c r="F10" s="7"/>
      <c r="G10" s="63">
        <v>3.88</v>
      </c>
      <c r="H10" s="7"/>
      <c r="I10" s="7"/>
      <c r="J10" s="64">
        <v>-3.3E-3</v>
      </c>
      <c r="K10" s="63">
        <v>6285201650</v>
      </c>
      <c r="L10" s="7"/>
      <c r="M10" s="63">
        <v>0</v>
      </c>
      <c r="N10" s="63">
        <v>7008282.8384209909</v>
      </c>
      <c r="O10" s="7"/>
      <c r="P10" s="64">
        <v>1</v>
      </c>
      <c r="Q10" s="64">
        <v>0.33110000000000001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3.92</v>
      </c>
      <c r="J11" s="68">
        <v>-3.3999999999999998E-3</v>
      </c>
      <c r="K11" s="69">
        <v>6245802650</v>
      </c>
      <c r="M11" s="69">
        <v>0</v>
      </c>
      <c r="N11" s="69">
        <v>6874644.3329689</v>
      </c>
      <c r="P11" s="68">
        <v>0.98089999999999999</v>
      </c>
      <c r="Q11" s="68">
        <v>0.32479999999999998</v>
      </c>
    </row>
    <row r="12" spans="1:52">
      <c r="A12" s="67" t="s">
        <v>257</v>
      </c>
      <c r="B12" s="14"/>
      <c r="C12" s="14"/>
      <c r="G12" s="69">
        <v>4.75</v>
      </c>
      <c r="J12" s="68">
        <v>-1.34E-2</v>
      </c>
      <c r="K12" s="69">
        <v>2373368662</v>
      </c>
      <c r="M12" s="69">
        <v>0</v>
      </c>
      <c r="N12" s="69">
        <v>2772093.6870221999</v>
      </c>
      <c r="P12" s="68">
        <v>0.39550000000000002</v>
      </c>
      <c r="Q12" s="68">
        <v>0.13100000000000001</v>
      </c>
    </row>
    <row r="13" spans="1:52">
      <c r="A13" s="67" t="s">
        <v>258</v>
      </c>
      <c r="B13" s="14"/>
      <c r="C13" s="14"/>
      <c r="G13" s="69">
        <v>4.75</v>
      </c>
      <c r="J13" s="68">
        <v>-1.34E-2</v>
      </c>
      <c r="K13" s="69">
        <v>2373368662</v>
      </c>
      <c r="M13" s="69">
        <v>0</v>
      </c>
      <c r="N13" s="69">
        <v>2772093.6870221999</v>
      </c>
      <c r="P13" s="68">
        <v>0.39550000000000002</v>
      </c>
      <c r="Q13" s="68">
        <v>0.13100000000000001</v>
      </c>
    </row>
    <row r="14" spans="1:52">
      <c r="A14" t="s">
        <v>259</v>
      </c>
      <c r="B14" t="s">
        <v>260</v>
      </c>
      <c r="C14" t="s">
        <v>97</v>
      </c>
      <c r="D14" t="s">
        <v>261</v>
      </c>
      <c r="F14" t="s">
        <v>262</v>
      </c>
      <c r="G14" s="65">
        <v>0.33</v>
      </c>
      <c r="H14" t="s">
        <v>99</v>
      </c>
      <c r="I14" s="66">
        <v>0.04</v>
      </c>
      <c r="J14" s="66">
        <v>-2.9100000000000001E-2</v>
      </c>
      <c r="K14" s="65">
        <v>155592456</v>
      </c>
      <c r="L14" s="65">
        <v>137.24</v>
      </c>
      <c r="M14" s="65">
        <v>0</v>
      </c>
      <c r="N14" s="65">
        <v>213535.0866144</v>
      </c>
      <c r="O14" s="66">
        <v>1.37E-2</v>
      </c>
      <c r="P14" s="66">
        <v>3.0499999999999999E-2</v>
      </c>
      <c r="Q14" s="66">
        <v>1.01E-2</v>
      </c>
    </row>
    <row r="15" spans="1:52">
      <c r="A15" t="s">
        <v>263</v>
      </c>
      <c r="B15" t="s">
        <v>264</v>
      </c>
      <c r="C15" t="s">
        <v>97</v>
      </c>
      <c r="D15" t="s">
        <v>261</v>
      </c>
      <c r="F15" t="s">
        <v>262</v>
      </c>
      <c r="G15" s="65">
        <v>3.14</v>
      </c>
      <c r="H15" t="s">
        <v>99</v>
      </c>
      <c r="I15" s="66">
        <v>0.04</v>
      </c>
      <c r="J15" s="66">
        <v>-1.4500000000000001E-2</v>
      </c>
      <c r="K15" s="65">
        <v>182307338</v>
      </c>
      <c r="L15" s="65">
        <v>150.19</v>
      </c>
      <c r="M15" s="65">
        <v>0</v>
      </c>
      <c r="N15" s="65">
        <v>273807.39094220003</v>
      </c>
      <c r="O15" s="66">
        <v>1.34E-2</v>
      </c>
      <c r="P15" s="66">
        <v>3.9100000000000003E-2</v>
      </c>
      <c r="Q15" s="66">
        <v>1.29E-2</v>
      </c>
    </row>
    <row r="16" spans="1:52">
      <c r="A16" t="s">
        <v>265</v>
      </c>
      <c r="B16" t="s">
        <v>266</v>
      </c>
      <c r="C16" t="s">
        <v>97</v>
      </c>
      <c r="D16" t="s">
        <v>261</v>
      </c>
      <c r="F16" t="s">
        <v>262</v>
      </c>
      <c r="G16" s="65">
        <v>12.3</v>
      </c>
      <c r="H16" t="s">
        <v>99</v>
      </c>
      <c r="I16" s="66">
        <v>0.04</v>
      </c>
      <c r="J16" s="66">
        <v>-2.3E-3</v>
      </c>
      <c r="K16" s="65">
        <v>12640326</v>
      </c>
      <c r="L16" s="65">
        <v>200.79</v>
      </c>
      <c r="M16" s="65">
        <v>0</v>
      </c>
      <c r="N16" s="65">
        <v>25380.5105754</v>
      </c>
      <c r="O16" s="66">
        <v>8.0000000000000004E-4</v>
      </c>
      <c r="P16" s="66">
        <v>3.5999999999999999E-3</v>
      </c>
      <c r="Q16" s="66">
        <v>1.1999999999999999E-3</v>
      </c>
    </row>
    <row r="17" spans="1:17">
      <c r="A17" t="s">
        <v>267</v>
      </c>
      <c r="B17" t="s">
        <v>268</v>
      </c>
      <c r="C17" t="s">
        <v>97</v>
      </c>
      <c r="D17" t="s">
        <v>261</v>
      </c>
      <c r="F17" t="s">
        <v>262</v>
      </c>
      <c r="G17" s="65">
        <v>16.77</v>
      </c>
      <c r="H17" t="s">
        <v>99</v>
      </c>
      <c r="I17" s="66">
        <v>2.75E-2</v>
      </c>
      <c r="J17" s="66">
        <v>1E-4</v>
      </c>
      <c r="K17" s="65">
        <v>1489536</v>
      </c>
      <c r="L17" s="65">
        <v>168.8</v>
      </c>
      <c r="M17" s="65">
        <v>0</v>
      </c>
      <c r="N17" s="65">
        <v>2514.3367680000001</v>
      </c>
      <c r="O17" s="66">
        <v>1E-4</v>
      </c>
      <c r="P17" s="66">
        <v>4.0000000000000002E-4</v>
      </c>
      <c r="Q17" s="66">
        <v>1E-4</v>
      </c>
    </row>
    <row r="18" spans="1:17">
      <c r="A18" t="s">
        <v>269</v>
      </c>
      <c r="B18" t="s">
        <v>270</v>
      </c>
      <c r="C18" t="s">
        <v>97</v>
      </c>
      <c r="D18" t="s">
        <v>261</v>
      </c>
      <c r="F18" t="s">
        <v>262</v>
      </c>
      <c r="G18" s="65">
        <v>1.48</v>
      </c>
      <c r="H18" t="s">
        <v>99</v>
      </c>
      <c r="I18" s="66">
        <v>2.75E-2</v>
      </c>
      <c r="J18" s="66">
        <v>-1.8200000000000001E-2</v>
      </c>
      <c r="K18" s="65">
        <v>172671450</v>
      </c>
      <c r="L18" s="65">
        <v>112.49</v>
      </c>
      <c r="M18" s="65">
        <v>0</v>
      </c>
      <c r="N18" s="65">
        <v>194238.11410499999</v>
      </c>
      <c r="O18" s="66">
        <v>9.9000000000000008E-3</v>
      </c>
      <c r="P18" s="66">
        <v>2.7699999999999999E-2</v>
      </c>
      <c r="Q18" s="66">
        <v>9.1999999999999998E-3</v>
      </c>
    </row>
    <row r="19" spans="1:17">
      <c r="A19" t="s">
        <v>271</v>
      </c>
      <c r="B19" t="s">
        <v>272</v>
      </c>
      <c r="C19" t="s">
        <v>97</v>
      </c>
      <c r="D19" t="s">
        <v>261</v>
      </c>
      <c r="F19" t="s">
        <v>262</v>
      </c>
      <c r="G19" s="65">
        <v>2.4500000000000002</v>
      </c>
      <c r="H19" t="s">
        <v>99</v>
      </c>
      <c r="I19" s="66">
        <v>1.7500000000000002E-2</v>
      </c>
      <c r="J19" s="66">
        <v>-1.5599999999999999E-2</v>
      </c>
      <c r="K19" s="65">
        <v>261517808</v>
      </c>
      <c r="L19" s="65">
        <v>111.46</v>
      </c>
      <c r="M19" s="65">
        <v>0</v>
      </c>
      <c r="N19" s="65">
        <v>291487.74879679998</v>
      </c>
      <c r="O19" s="66">
        <v>1.35E-2</v>
      </c>
      <c r="P19" s="66">
        <v>4.1599999999999998E-2</v>
      </c>
      <c r="Q19" s="66">
        <v>1.38E-2</v>
      </c>
    </row>
    <row r="20" spans="1:17">
      <c r="A20" t="s">
        <v>273</v>
      </c>
      <c r="B20" t="s">
        <v>274</v>
      </c>
      <c r="C20" t="s">
        <v>97</v>
      </c>
      <c r="D20" t="s">
        <v>261</v>
      </c>
      <c r="F20" t="s">
        <v>262</v>
      </c>
      <c r="G20" s="65">
        <v>8.01</v>
      </c>
      <c r="H20" t="s">
        <v>99</v>
      </c>
      <c r="I20" s="66">
        <v>5.0000000000000001E-3</v>
      </c>
      <c r="J20" s="66">
        <v>-6.3E-3</v>
      </c>
      <c r="K20" s="65">
        <v>373150682</v>
      </c>
      <c r="L20" s="65">
        <v>111.22</v>
      </c>
      <c r="M20" s="65">
        <v>0</v>
      </c>
      <c r="N20" s="65">
        <v>415018.18852040003</v>
      </c>
      <c r="O20" s="66">
        <v>1.8499999999999999E-2</v>
      </c>
      <c r="P20" s="66">
        <v>5.9200000000000003E-2</v>
      </c>
      <c r="Q20" s="66">
        <v>1.9599999999999999E-2</v>
      </c>
    </row>
    <row r="21" spans="1:17">
      <c r="A21" t="s">
        <v>275</v>
      </c>
      <c r="B21" t="s">
        <v>276</v>
      </c>
      <c r="C21" t="s">
        <v>97</v>
      </c>
      <c r="D21" t="s">
        <v>261</v>
      </c>
      <c r="F21" t="s">
        <v>262</v>
      </c>
      <c r="G21" s="65">
        <v>5.32</v>
      </c>
      <c r="H21" t="s">
        <v>99</v>
      </c>
      <c r="I21" s="66">
        <v>1E-3</v>
      </c>
      <c r="J21" s="66">
        <v>-9.2999999999999992E-3</v>
      </c>
      <c r="K21" s="65">
        <v>18163602</v>
      </c>
      <c r="L21" s="65">
        <v>107</v>
      </c>
      <c r="M21" s="65">
        <v>0</v>
      </c>
      <c r="N21" s="65">
        <v>19435.05414</v>
      </c>
      <c r="O21" s="66">
        <v>3.0999999999999999E-3</v>
      </c>
      <c r="P21" s="66">
        <v>2.8E-3</v>
      </c>
      <c r="Q21" s="66">
        <v>8.9999999999999998E-4</v>
      </c>
    </row>
    <row r="22" spans="1:17">
      <c r="A22" t="s">
        <v>277</v>
      </c>
      <c r="B22" t="s">
        <v>278</v>
      </c>
      <c r="C22" t="s">
        <v>97</v>
      </c>
      <c r="D22" t="s">
        <v>261</v>
      </c>
      <c r="F22" t="s">
        <v>262</v>
      </c>
      <c r="G22" s="65">
        <v>4.5199999999999996</v>
      </c>
      <c r="H22" t="s">
        <v>99</v>
      </c>
      <c r="I22" s="66">
        <v>7.4999999999999997E-3</v>
      </c>
      <c r="J22" s="66">
        <v>-1.2699999999999999E-2</v>
      </c>
      <c r="K22" s="65">
        <v>608126461</v>
      </c>
      <c r="L22" s="65">
        <v>110.55</v>
      </c>
      <c r="M22" s="65">
        <v>0</v>
      </c>
      <c r="N22" s="65">
        <v>672283.80263549997</v>
      </c>
      <c r="O22" s="66">
        <v>2.7799999999999998E-2</v>
      </c>
      <c r="P22" s="66">
        <v>9.5899999999999999E-2</v>
      </c>
      <c r="Q22" s="66">
        <v>3.1800000000000002E-2</v>
      </c>
    </row>
    <row r="23" spans="1:17">
      <c r="A23" t="s">
        <v>279</v>
      </c>
      <c r="B23" t="s">
        <v>280</v>
      </c>
      <c r="C23" t="s">
        <v>97</v>
      </c>
      <c r="D23" t="s">
        <v>261</v>
      </c>
      <c r="F23" t="s">
        <v>262</v>
      </c>
      <c r="G23" s="65">
        <v>10.62</v>
      </c>
      <c r="H23" t="s">
        <v>99</v>
      </c>
      <c r="I23" s="66">
        <v>1E-3</v>
      </c>
      <c r="J23" s="66">
        <v>-3.0999999999999999E-3</v>
      </c>
      <c r="K23" s="65">
        <v>34431394</v>
      </c>
      <c r="L23" s="65">
        <v>105.71</v>
      </c>
      <c r="M23" s="65">
        <v>0</v>
      </c>
      <c r="N23" s="65">
        <v>36397.426597400001</v>
      </c>
      <c r="O23" s="66">
        <v>1.14E-2</v>
      </c>
      <c r="P23" s="66">
        <v>5.1999999999999998E-3</v>
      </c>
      <c r="Q23" s="66">
        <v>1.6999999999999999E-3</v>
      </c>
    </row>
    <row r="24" spans="1:17">
      <c r="A24" t="s">
        <v>281</v>
      </c>
      <c r="B24" t="s">
        <v>282</v>
      </c>
      <c r="C24" t="s">
        <v>97</v>
      </c>
      <c r="D24" t="s">
        <v>261</v>
      </c>
      <c r="F24" t="s">
        <v>262</v>
      </c>
      <c r="G24" s="65">
        <v>28.49</v>
      </c>
      <c r="H24" t="s">
        <v>99</v>
      </c>
      <c r="I24" s="66">
        <v>5.0000000000000001E-3</v>
      </c>
      <c r="J24" s="66">
        <v>4.8999999999999998E-3</v>
      </c>
      <c r="K24" s="65">
        <v>56693</v>
      </c>
      <c r="L24" s="65">
        <v>101.42</v>
      </c>
      <c r="M24" s="65">
        <v>0</v>
      </c>
      <c r="N24" s="65">
        <v>57.498040600000003</v>
      </c>
      <c r="O24" s="66">
        <v>0</v>
      </c>
      <c r="P24" s="66">
        <v>0</v>
      </c>
      <c r="Q24" s="66">
        <v>0</v>
      </c>
    </row>
    <row r="25" spans="1:17">
      <c r="A25" t="s">
        <v>283</v>
      </c>
      <c r="B25" t="s">
        <v>284</v>
      </c>
      <c r="C25" t="s">
        <v>97</v>
      </c>
      <c r="D25" t="s">
        <v>261</v>
      </c>
      <c r="F25" t="s">
        <v>262</v>
      </c>
      <c r="G25" s="65">
        <v>6.03</v>
      </c>
      <c r="H25" t="s">
        <v>99</v>
      </c>
      <c r="I25" s="66">
        <v>7.4999999999999997E-3</v>
      </c>
      <c r="J25" s="66">
        <v>-1.2200000000000001E-2</v>
      </c>
      <c r="K25" s="65">
        <v>539846947</v>
      </c>
      <c r="L25" s="65">
        <v>113.35</v>
      </c>
      <c r="M25" s="65">
        <v>0</v>
      </c>
      <c r="N25" s="65">
        <v>611916.51442450006</v>
      </c>
      <c r="O25" s="66">
        <v>2.7E-2</v>
      </c>
      <c r="P25" s="66">
        <v>8.7300000000000003E-2</v>
      </c>
      <c r="Q25" s="66">
        <v>2.8899999999999999E-2</v>
      </c>
    </row>
    <row r="26" spans="1:17">
      <c r="A26" t="s">
        <v>285</v>
      </c>
      <c r="B26" t="s">
        <v>286</v>
      </c>
      <c r="C26" t="s">
        <v>97</v>
      </c>
      <c r="D26" t="s">
        <v>261</v>
      </c>
      <c r="F26" t="s">
        <v>262</v>
      </c>
      <c r="G26" s="65">
        <v>21.7</v>
      </c>
      <c r="H26" t="s">
        <v>99</v>
      </c>
      <c r="I26" s="66">
        <v>0.01</v>
      </c>
      <c r="J26" s="66">
        <v>2.3999999999999998E-3</v>
      </c>
      <c r="K26" s="65">
        <v>13373969</v>
      </c>
      <c r="L26" s="65">
        <v>119.8</v>
      </c>
      <c r="M26" s="65">
        <v>0</v>
      </c>
      <c r="N26" s="65">
        <v>16022.014862</v>
      </c>
      <c r="O26" s="66">
        <v>6.9999999999999999E-4</v>
      </c>
      <c r="P26" s="66">
        <v>2.3E-3</v>
      </c>
      <c r="Q26" s="66">
        <v>8.0000000000000004E-4</v>
      </c>
    </row>
    <row r="27" spans="1:17">
      <c r="A27" s="67" t="s">
        <v>287</v>
      </c>
      <c r="B27" s="14"/>
      <c r="C27" s="14"/>
      <c r="G27" s="69">
        <v>3.36</v>
      </c>
      <c r="J27" s="68">
        <v>3.3999999999999998E-3</v>
      </c>
      <c r="K27" s="69">
        <v>3872433988</v>
      </c>
      <c r="M27" s="69">
        <v>0</v>
      </c>
      <c r="N27" s="69">
        <v>4102550.6459467001</v>
      </c>
      <c r="P27" s="68">
        <v>0.58540000000000003</v>
      </c>
      <c r="Q27" s="68">
        <v>0.1938</v>
      </c>
    </row>
    <row r="28" spans="1:17">
      <c r="A28" s="67" t="s">
        <v>288</v>
      </c>
      <c r="B28" s="14"/>
      <c r="C28" s="14"/>
      <c r="G28" s="69">
        <v>0.56999999999999995</v>
      </c>
      <c r="J28" s="68">
        <v>1E-4</v>
      </c>
      <c r="K28" s="69">
        <v>572469297</v>
      </c>
      <c r="M28" s="69">
        <v>0</v>
      </c>
      <c r="N28" s="69">
        <v>572450.28894320002</v>
      </c>
      <c r="P28" s="68">
        <v>8.1699999999999995E-2</v>
      </c>
      <c r="Q28" s="68">
        <v>2.7E-2</v>
      </c>
    </row>
    <row r="29" spans="1:17">
      <c r="A29" t="s">
        <v>289</v>
      </c>
      <c r="B29" t="s">
        <v>290</v>
      </c>
      <c r="C29" t="s">
        <v>97</v>
      </c>
      <c r="D29" t="s">
        <v>261</v>
      </c>
      <c r="F29" t="s">
        <v>291</v>
      </c>
      <c r="G29" s="65">
        <v>0.17</v>
      </c>
      <c r="H29" t="s">
        <v>99</v>
      </c>
      <c r="I29" s="66">
        <v>0</v>
      </c>
      <c r="J29" s="66">
        <v>-5.9999999999999995E-4</v>
      </c>
      <c r="K29" s="65">
        <v>10869861</v>
      </c>
      <c r="L29" s="65">
        <v>100.01</v>
      </c>
      <c r="M29" s="65">
        <v>0</v>
      </c>
      <c r="N29" s="65">
        <v>10870.9479861</v>
      </c>
      <c r="O29" s="66">
        <v>1.6000000000000001E-3</v>
      </c>
      <c r="P29" s="66">
        <v>1.6000000000000001E-3</v>
      </c>
      <c r="Q29" s="66">
        <v>5.0000000000000001E-4</v>
      </c>
    </row>
    <row r="30" spans="1:17">
      <c r="A30" t="s">
        <v>292</v>
      </c>
      <c r="B30" t="s">
        <v>293</v>
      </c>
      <c r="C30" t="s">
        <v>97</v>
      </c>
      <c r="D30" t="s">
        <v>261</v>
      </c>
      <c r="F30" t="s">
        <v>294</v>
      </c>
      <c r="G30" s="65">
        <v>0.42</v>
      </c>
      <c r="H30" t="s">
        <v>99</v>
      </c>
      <c r="I30" s="66">
        <v>0</v>
      </c>
      <c r="J30" s="66">
        <v>0</v>
      </c>
      <c r="K30" s="65">
        <v>112858589</v>
      </c>
      <c r="L30" s="65">
        <v>100</v>
      </c>
      <c r="M30" s="65">
        <v>0</v>
      </c>
      <c r="N30" s="65">
        <v>112858.58900000001</v>
      </c>
      <c r="O30" s="66">
        <v>1.61E-2</v>
      </c>
      <c r="P30" s="66">
        <v>1.61E-2</v>
      </c>
      <c r="Q30" s="66">
        <v>5.3E-3</v>
      </c>
    </row>
    <row r="31" spans="1:17">
      <c r="A31" t="s">
        <v>295</v>
      </c>
      <c r="B31" t="s">
        <v>296</v>
      </c>
      <c r="C31" t="s">
        <v>97</v>
      </c>
      <c r="D31" t="s">
        <v>261</v>
      </c>
      <c r="F31" t="s">
        <v>297</v>
      </c>
      <c r="G31" s="65">
        <v>0.59</v>
      </c>
      <c r="H31" t="s">
        <v>99</v>
      </c>
      <c r="I31" s="66">
        <v>0</v>
      </c>
      <c r="J31" s="66">
        <v>2.0000000000000001E-4</v>
      </c>
      <c r="K31" s="65">
        <v>37205400</v>
      </c>
      <c r="L31" s="65">
        <v>99.99</v>
      </c>
      <c r="M31" s="65">
        <v>0</v>
      </c>
      <c r="N31" s="65">
        <v>37201.679459999999</v>
      </c>
      <c r="O31" s="66">
        <v>4.7000000000000002E-3</v>
      </c>
      <c r="P31" s="66">
        <v>5.3E-3</v>
      </c>
      <c r="Q31" s="66">
        <v>1.8E-3</v>
      </c>
    </row>
    <row r="32" spans="1:17">
      <c r="A32" t="s">
        <v>298</v>
      </c>
      <c r="B32" t="s">
        <v>299</v>
      </c>
      <c r="C32" t="s">
        <v>97</v>
      </c>
      <c r="D32" t="s">
        <v>261</v>
      </c>
      <c r="F32" t="s">
        <v>294</v>
      </c>
      <c r="G32" s="65">
        <v>0.69</v>
      </c>
      <c r="H32" t="s">
        <v>99</v>
      </c>
      <c r="I32" s="66">
        <v>0</v>
      </c>
      <c r="J32" s="66">
        <v>1E-4</v>
      </c>
      <c r="K32" s="65">
        <v>2983361</v>
      </c>
      <c r="L32" s="65">
        <v>99.99</v>
      </c>
      <c r="M32" s="65">
        <v>0</v>
      </c>
      <c r="N32" s="65">
        <v>2983.0626639000002</v>
      </c>
      <c r="O32" s="66">
        <v>4.0000000000000002E-4</v>
      </c>
      <c r="P32" s="66">
        <v>4.0000000000000002E-4</v>
      </c>
      <c r="Q32" s="66">
        <v>1E-4</v>
      </c>
    </row>
    <row r="33" spans="1:17">
      <c r="A33" t="s">
        <v>300</v>
      </c>
      <c r="B33" t="s">
        <v>301</v>
      </c>
      <c r="C33" t="s">
        <v>97</v>
      </c>
      <c r="D33" t="s">
        <v>261</v>
      </c>
      <c r="F33" t="s">
        <v>302</v>
      </c>
      <c r="G33" s="65">
        <v>0.92</v>
      </c>
      <c r="H33" t="s">
        <v>99</v>
      </c>
      <c r="I33" s="66">
        <v>0</v>
      </c>
      <c r="J33" s="66">
        <v>1E-4</v>
      </c>
      <c r="K33" s="65">
        <v>18000000</v>
      </c>
      <c r="L33" s="65">
        <v>99.99</v>
      </c>
      <c r="M33" s="65">
        <v>0</v>
      </c>
      <c r="N33" s="65">
        <v>17998.2</v>
      </c>
      <c r="O33" s="66">
        <v>2E-3</v>
      </c>
      <c r="P33" s="66">
        <v>2.5999999999999999E-3</v>
      </c>
      <c r="Q33" s="66">
        <v>8.9999999999999998E-4</v>
      </c>
    </row>
    <row r="34" spans="1:17">
      <c r="A34" t="s">
        <v>303</v>
      </c>
      <c r="B34" t="s">
        <v>304</v>
      </c>
      <c r="C34" t="s">
        <v>97</v>
      </c>
      <c r="D34" t="s">
        <v>261</v>
      </c>
      <c r="F34" t="s">
        <v>305</v>
      </c>
      <c r="G34" s="65">
        <v>0.52</v>
      </c>
      <c r="H34" t="s">
        <v>99</v>
      </c>
      <c r="I34" s="66">
        <v>0</v>
      </c>
      <c r="J34" s="66">
        <v>2.0000000000000001E-4</v>
      </c>
      <c r="K34" s="65">
        <v>127814400</v>
      </c>
      <c r="L34" s="65">
        <v>99.99</v>
      </c>
      <c r="M34" s="65">
        <v>0</v>
      </c>
      <c r="N34" s="65">
        <v>127801.61856</v>
      </c>
      <c r="O34" s="66">
        <v>1.83E-2</v>
      </c>
      <c r="P34" s="66">
        <v>1.8200000000000001E-2</v>
      </c>
      <c r="Q34" s="66">
        <v>6.0000000000000001E-3</v>
      </c>
    </row>
    <row r="35" spans="1:17">
      <c r="A35" t="s">
        <v>306</v>
      </c>
      <c r="B35" t="s">
        <v>307</v>
      </c>
      <c r="C35" t="s">
        <v>97</v>
      </c>
      <c r="D35" t="s">
        <v>261</v>
      </c>
      <c r="F35" t="s">
        <v>308</v>
      </c>
      <c r="G35" s="65">
        <v>0.77</v>
      </c>
      <c r="H35" t="s">
        <v>99</v>
      </c>
      <c r="I35" s="66">
        <v>0</v>
      </c>
      <c r="J35" s="66">
        <v>0</v>
      </c>
      <c r="K35" s="65">
        <v>195290418</v>
      </c>
      <c r="L35" s="65">
        <v>100</v>
      </c>
      <c r="M35" s="65">
        <v>0</v>
      </c>
      <c r="N35" s="65">
        <v>195290.41800000001</v>
      </c>
      <c r="O35" s="66">
        <v>2.4400000000000002E-2</v>
      </c>
      <c r="P35" s="66">
        <v>2.7900000000000001E-2</v>
      </c>
      <c r="Q35" s="66">
        <v>9.1999999999999998E-3</v>
      </c>
    </row>
    <row r="36" spans="1:17">
      <c r="A36" t="s">
        <v>309</v>
      </c>
      <c r="B36" t="s">
        <v>310</v>
      </c>
      <c r="C36" t="s">
        <v>97</v>
      </c>
      <c r="D36" t="s">
        <v>261</v>
      </c>
      <c r="F36" t="s">
        <v>311</v>
      </c>
      <c r="G36" s="65">
        <v>0.35</v>
      </c>
      <c r="H36" t="s">
        <v>99</v>
      </c>
      <c r="I36" s="66">
        <v>0</v>
      </c>
      <c r="J36" s="66">
        <v>0</v>
      </c>
      <c r="K36" s="65">
        <v>52500000</v>
      </c>
      <c r="L36" s="65">
        <v>100</v>
      </c>
      <c r="M36" s="65">
        <v>0</v>
      </c>
      <c r="N36" s="65">
        <v>52500</v>
      </c>
      <c r="O36" s="66">
        <v>7.4999999999999997E-3</v>
      </c>
      <c r="P36" s="66">
        <v>7.4999999999999997E-3</v>
      </c>
      <c r="Q36" s="66">
        <v>2.5000000000000001E-3</v>
      </c>
    </row>
    <row r="37" spans="1:17">
      <c r="A37" t="s">
        <v>312</v>
      </c>
      <c r="B37" t="s">
        <v>313</v>
      </c>
      <c r="C37" t="s">
        <v>97</v>
      </c>
      <c r="D37" t="s">
        <v>261</v>
      </c>
      <c r="F37" t="s">
        <v>294</v>
      </c>
      <c r="G37" s="65">
        <v>0.27</v>
      </c>
      <c r="H37" t="s">
        <v>99</v>
      </c>
      <c r="I37" s="66">
        <v>0</v>
      </c>
      <c r="J37" s="66">
        <v>4.0000000000000002E-4</v>
      </c>
      <c r="K37" s="65">
        <v>14947268</v>
      </c>
      <c r="L37" s="65">
        <v>99.99</v>
      </c>
      <c r="M37" s="65">
        <v>0</v>
      </c>
      <c r="N37" s="65">
        <v>14945.7732732</v>
      </c>
      <c r="O37" s="66">
        <v>2.0999999999999999E-3</v>
      </c>
      <c r="P37" s="66">
        <v>2.0999999999999999E-3</v>
      </c>
      <c r="Q37" s="66">
        <v>6.9999999999999999E-4</v>
      </c>
    </row>
    <row r="38" spans="1:17">
      <c r="A38" s="67" t="s">
        <v>314</v>
      </c>
      <c r="B38" s="14"/>
      <c r="C38" s="14"/>
      <c r="G38" s="69">
        <v>3.79</v>
      </c>
      <c r="J38" s="68">
        <v>4.0000000000000001E-3</v>
      </c>
      <c r="K38" s="69">
        <v>3269760753</v>
      </c>
      <c r="M38" s="69">
        <v>0</v>
      </c>
      <c r="N38" s="69">
        <v>3500237.3145904001</v>
      </c>
      <c r="P38" s="68">
        <v>0.49940000000000001</v>
      </c>
      <c r="Q38" s="68">
        <v>0.16539999999999999</v>
      </c>
    </row>
    <row r="39" spans="1:17">
      <c r="A39" t="s">
        <v>315</v>
      </c>
      <c r="B39" t="s">
        <v>316</v>
      </c>
      <c r="C39" t="s">
        <v>97</v>
      </c>
      <c r="D39" t="s">
        <v>261</v>
      </c>
      <c r="F39" t="s">
        <v>317</v>
      </c>
      <c r="G39" s="65">
        <v>0.17</v>
      </c>
      <c r="H39" t="s">
        <v>99</v>
      </c>
      <c r="I39" s="66">
        <v>0</v>
      </c>
      <c r="J39" s="66">
        <v>5.9999999999999995E-4</v>
      </c>
      <c r="K39" s="65">
        <v>24080000</v>
      </c>
      <c r="L39" s="65">
        <v>99.99</v>
      </c>
      <c r="M39" s="65">
        <v>0</v>
      </c>
      <c r="N39" s="65">
        <v>24077.592000000001</v>
      </c>
      <c r="O39" s="66">
        <v>3.3E-3</v>
      </c>
      <c r="P39" s="66">
        <v>3.3999999999999998E-3</v>
      </c>
      <c r="Q39" s="66">
        <v>1.1000000000000001E-3</v>
      </c>
    </row>
    <row r="40" spans="1:17">
      <c r="A40" t="s">
        <v>318</v>
      </c>
      <c r="B40" t="s">
        <v>319</v>
      </c>
      <c r="C40" t="s">
        <v>97</v>
      </c>
      <c r="D40" t="s">
        <v>261</v>
      </c>
      <c r="F40" t="s">
        <v>320</v>
      </c>
      <c r="G40" s="65">
        <v>0.42</v>
      </c>
      <c r="H40" t="s">
        <v>99</v>
      </c>
      <c r="I40" s="66">
        <v>0</v>
      </c>
      <c r="J40" s="66">
        <v>-6.9999999999999999E-4</v>
      </c>
      <c r="K40" s="65">
        <v>44110000</v>
      </c>
      <c r="L40" s="65">
        <v>100.03</v>
      </c>
      <c r="M40" s="65">
        <v>0</v>
      </c>
      <c r="N40" s="65">
        <v>44123.233</v>
      </c>
      <c r="O40" s="66">
        <v>6.4999999999999997E-3</v>
      </c>
      <c r="P40" s="66">
        <v>6.3E-3</v>
      </c>
      <c r="Q40" s="66">
        <v>2.0999999999999999E-3</v>
      </c>
    </row>
    <row r="41" spans="1:17">
      <c r="A41" t="s">
        <v>321</v>
      </c>
      <c r="B41" t="s">
        <v>322</v>
      </c>
      <c r="C41" t="s">
        <v>97</v>
      </c>
      <c r="D41" t="s">
        <v>261</v>
      </c>
      <c r="F41" t="s">
        <v>262</v>
      </c>
      <c r="G41" s="65">
        <v>5.73</v>
      </c>
      <c r="H41" t="s">
        <v>99</v>
      </c>
      <c r="I41" s="66">
        <v>0.02</v>
      </c>
      <c r="J41" s="66">
        <v>6.4999999999999997E-3</v>
      </c>
      <c r="K41" s="65">
        <v>127329173</v>
      </c>
      <c r="L41" s="65">
        <v>107.9</v>
      </c>
      <c r="M41" s="65">
        <v>0</v>
      </c>
      <c r="N41" s="65">
        <v>137388.17766700001</v>
      </c>
      <c r="O41" s="66">
        <v>6.3E-3</v>
      </c>
      <c r="P41" s="66">
        <v>1.9599999999999999E-2</v>
      </c>
      <c r="Q41" s="66">
        <v>6.4999999999999997E-3</v>
      </c>
    </row>
    <row r="42" spans="1:17">
      <c r="A42" t="s">
        <v>323</v>
      </c>
      <c r="B42" t="s">
        <v>324</v>
      </c>
      <c r="C42" t="s">
        <v>97</v>
      </c>
      <c r="D42" t="s">
        <v>261</v>
      </c>
      <c r="F42" t="s">
        <v>262</v>
      </c>
      <c r="G42" s="65">
        <v>8.65</v>
      </c>
      <c r="H42" t="s">
        <v>99</v>
      </c>
      <c r="I42" s="66">
        <v>0.01</v>
      </c>
      <c r="J42" s="66">
        <v>1.11E-2</v>
      </c>
      <c r="K42" s="65">
        <v>123393378</v>
      </c>
      <c r="L42" s="65">
        <v>99.2</v>
      </c>
      <c r="M42" s="65">
        <v>0</v>
      </c>
      <c r="N42" s="65">
        <v>122406.23097600001</v>
      </c>
      <c r="O42" s="66">
        <v>6.0000000000000001E-3</v>
      </c>
      <c r="P42" s="66">
        <v>1.7500000000000002E-2</v>
      </c>
      <c r="Q42" s="66">
        <v>5.7999999999999996E-3</v>
      </c>
    </row>
    <row r="43" spans="1:17">
      <c r="A43" t="s">
        <v>325</v>
      </c>
      <c r="B43" t="s">
        <v>326</v>
      </c>
      <c r="C43" t="s">
        <v>97</v>
      </c>
      <c r="D43" t="s">
        <v>261</v>
      </c>
      <c r="F43" t="s">
        <v>262</v>
      </c>
      <c r="G43" s="65">
        <v>18.28</v>
      </c>
      <c r="H43" t="s">
        <v>99</v>
      </c>
      <c r="I43" s="66">
        <v>3.7499999999999999E-2</v>
      </c>
      <c r="J43" s="66">
        <v>2.18E-2</v>
      </c>
      <c r="K43" s="65">
        <v>87095869</v>
      </c>
      <c r="L43" s="65">
        <v>130.9</v>
      </c>
      <c r="M43" s="65">
        <v>0</v>
      </c>
      <c r="N43" s="65">
        <v>114008.49252099999</v>
      </c>
      <c r="O43" s="66">
        <v>3.8E-3</v>
      </c>
      <c r="P43" s="66">
        <v>1.6299999999999999E-2</v>
      </c>
      <c r="Q43" s="66">
        <v>5.4000000000000003E-3</v>
      </c>
    </row>
    <row r="44" spans="1:17">
      <c r="A44" t="s">
        <v>327</v>
      </c>
      <c r="B44" t="s">
        <v>328</v>
      </c>
      <c r="C44" t="s">
        <v>97</v>
      </c>
      <c r="D44" t="s">
        <v>261</v>
      </c>
      <c r="F44" t="s">
        <v>262</v>
      </c>
      <c r="G44" s="65">
        <v>0.08</v>
      </c>
      <c r="H44" t="s">
        <v>99</v>
      </c>
      <c r="I44" s="66">
        <v>0.01</v>
      </c>
      <c r="J44" s="66">
        <v>-1.1999999999999999E-3</v>
      </c>
      <c r="K44" s="65">
        <v>159474708</v>
      </c>
      <c r="L44" s="65">
        <v>101.01</v>
      </c>
      <c r="M44" s="65">
        <v>0</v>
      </c>
      <c r="N44" s="65">
        <v>161085.4025508</v>
      </c>
      <c r="O44" s="66">
        <v>2.1600000000000001E-2</v>
      </c>
      <c r="P44" s="66">
        <v>2.3E-2</v>
      </c>
      <c r="Q44" s="66">
        <v>7.6E-3</v>
      </c>
    </row>
    <row r="45" spans="1:17">
      <c r="A45" t="s">
        <v>329</v>
      </c>
      <c r="B45" t="s">
        <v>330</v>
      </c>
      <c r="C45" t="s">
        <v>97</v>
      </c>
      <c r="D45" t="s">
        <v>261</v>
      </c>
      <c r="F45" t="s">
        <v>262</v>
      </c>
      <c r="G45" s="65">
        <v>14.26</v>
      </c>
      <c r="H45" t="s">
        <v>99</v>
      </c>
      <c r="I45" s="66">
        <v>1.4999999999999999E-2</v>
      </c>
      <c r="J45" s="66">
        <v>1.7899999999999999E-2</v>
      </c>
      <c r="K45" s="65">
        <v>37987660</v>
      </c>
      <c r="L45" s="65">
        <v>97.2</v>
      </c>
      <c r="M45" s="65">
        <v>0</v>
      </c>
      <c r="N45" s="65">
        <v>36924.005519999999</v>
      </c>
      <c r="O45" s="66">
        <v>2.3999999999999998E-3</v>
      </c>
      <c r="P45" s="66">
        <v>5.3E-3</v>
      </c>
      <c r="Q45" s="66">
        <v>1.6999999999999999E-3</v>
      </c>
    </row>
    <row r="46" spans="1:17">
      <c r="A46" t="s">
        <v>331</v>
      </c>
      <c r="B46" t="s">
        <v>332</v>
      </c>
      <c r="C46" t="s">
        <v>97</v>
      </c>
      <c r="D46" t="s">
        <v>261</v>
      </c>
      <c r="F46" t="s">
        <v>262</v>
      </c>
      <c r="G46" s="65">
        <v>1.33</v>
      </c>
      <c r="H46" t="s">
        <v>99</v>
      </c>
      <c r="I46" s="66">
        <v>7.4999999999999997E-3</v>
      </c>
      <c r="J46" s="66">
        <v>6.9999999999999999E-4</v>
      </c>
      <c r="K46" s="65">
        <v>754660658</v>
      </c>
      <c r="L46" s="65">
        <v>101.4</v>
      </c>
      <c r="M46" s="65">
        <v>0</v>
      </c>
      <c r="N46" s="65">
        <v>765225.90721199999</v>
      </c>
      <c r="O46" s="66">
        <v>4.8800000000000003E-2</v>
      </c>
      <c r="P46" s="66">
        <v>0.10920000000000001</v>
      </c>
      <c r="Q46" s="66">
        <v>3.6200000000000003E-2</v>
      </c>
    </row>
    <row r="47" spans="1:17">
      <c r="A47" t="s">
        <v>333</v>
      </c>
      <c r="B47" t="s">
        <v>334</v>
      </c>
      <c r="C47" t="s">
        <v>97</v>
      </c>
      <c r="D47" t="s">
        <v>261</v>
      </c>
      <c r="F47" t="s">
        <v>262</v>
      </c>
      <c r="G47" s="65">
        <v>6.95</v>
      </c>
      <c r="H47" t="s">
        <v>99</v>
      </c>
      <c r="I47" s="66">
        <v>2.2499999999999999E-2</v>
      </c>
      <c r="J47" s="66">
        <v>8.6999999999999994E-3</v>
      </c>
      <c r="K47" s="65">
        <v>325999643</v>
      </c>
      <c r="L47" s="65">
        <v>111.08</v>
      </c>
      <c r="M47" s="65">
        <v>0</v>
      </c>
      <c r="N47" s="65">
        <v>362120.4034444</v>
      </c>
      <c r="O47" s="66">
        <v>1.72E-2</v>
      </c>
      <c r="P47" s="66">
        <v>5.1700000000000003E-2</v>
      </c>
      <c r="Q47" s="66">
        <v>1.7100000000000001E-2</v>
      </c>
    </row>
    <row r="48" spans="1:17">
      <c r="A48" t="s">
        <v>335</v>
      </c>
      <c r="B48" t="s">
        <v>336</v>
      </c>
      <c r="C48" t="s">
        <v>97</v>
      </c>
      <c r="D48" t="s">
        <v>261</v>
      </c>
      <c r="F48" t="s">
        <v>262</v>
      </c>
      <c r="G48" s="65">
        <v>1.66</v>
      </c>
      <c r="H48" t="s">
        <v>99</v>
      </c>
      <c r="I48" s="66">
        <v>1.2500000000000001E-2</v>
      </c>
      <c r="J48" s="66">
        <v>1.1000000000000001E-3</v>
      </c>
      <c r="K48" s="65">
        <v>344651551</v>
      </c>
      <c r="L48" s="65">
        <v>102.32</v>
      </c>
      <c r="M48" s="65">
        <v>0</v>
      </c>
      <c r="N48" s="65">
        <v>352647.46698319999</v>
      </c>
      <c r="O48" s="66">
        <v>2.1899999999999999E-2</v>
      </c>
      <c r="P48" s="66">
        <v>5.0299999999999997E-2</v>
      </c>
      <c r="Q48" s="66">
        <v>1.67E-2</v>
      </c>
    </row>
    <row r="49" spans="1:17">
      <c r="A49" t="s">
        <v>337</v>
      </c>
      <c r="B49" t="s">
        <v>338</v>
      </c>
      <c r="C49" t="s">
        <v>97</v>
      </c>
      <c r="D49" t="s">
        <v>261</v>
      </c>
      <c r="F49" t="s">
        <v>262</v>
      </c>
      <c r="G49" s="65">
        <v>2.63</v>
      </c>
      <c r="H49" t="s">
        <v>99</v>
      </c>
      <c r="I49" s="66">
        <v>1.3899999999999999E-2</v>
      </c>
      <c r="J49" s="66">
        <v>8.0000000000000004E-4</v>
      </c>
      <c r="K49" s="65">
        <v>40171616</v>
      </c>
      <c r="L49" s="65">
        <v>103.95</v>
      </c>
      <c r="M49" s="65">
        <v>0</v>
      </c>
      <c r="N49" s="65">
        <v>41758.394831999998</v>
      </c>
      <c r="O49" s="66">
        <v>2.3999999999999998E-3</v>
      </c>
      <c r="P49" s="66">
        <v>6.0000000000000001E-3</v>
      </c>
      <c r="Q49" s="66">
        <v>2E-3</v>
      </c>
    </row>
    <row r="50" spans="1:17">
      <c r="A50" t="s">
        <v>339</v>
      </c>
      <c r="B50" t="s">
        <v>340</v>
      </c>
      <c r="C50" t="s">
        <v>97</v>
      </c>
      <c r="D50" t="s">
        <v>261</v>
      </c>
      <c r="F50" t="s">
        <v>262</v>
      </c>
      <c r="G50" s="65">
        <v>0.84</v>
      </c>
      <c r="H50" t="s">
        <v>99</v>
      </c>
      <c r="I50" s="66">
        <v>5.5E-2</v>
      </c>
      <c r="J50" s="66">
        <v>1E-4</v>
      </c>
      <c r="K50" s="65">
        <v>351526663</v>
      </c>
      <c r="L50" s="65">
        <v>105.49</v>
      </c>
      <c r="M50" s="65">
        <v>0</v>
      </c>
      <c r="N50" s="65">
        <v>370825.47679869999</v>
      </c>
      <c r="O50" s="66">
        <v>1.9800000000000002E-2</v>
      </c>
      <c r="P50" s="66">
        <v>5.2900000000000003E-2</v>
      </c>
      <c r="Q50" s="66">
        <v>1.7500000000000002E-2</v>
      </c>
    </row>
    <row r="51" spans="1:17">
      <c r="A51" t="s">
        <v>341</v>
      </c>
      <c r="B51" t="s">
        <v>342</v>
      </c>
      <c r="C51" t="s">
        <v>97</v>
      </c>
      <c r="D51" t="s">
        <v>261</v>
      </c>
      <c r="F51" t="s">
        <v>262</v>
      </c>
      <c r="G51" s="65">
        <v>1.96</v>
      </c>
      <c r="H51" t="s">
        <v>99</v>
      </c>
      <c r="I51" s="66">
        <v>4.2500000000000003E-2</v>
      </c>
      <c r="J51" s="66">
        <v>1.6000000000000001E-3</v>
      </c>
      <c r="K51" s="65">
        <v>151770806</v>
      </c>
      <c r="L51" s="65">
        <v>108.17</v>
      </c>
      <c r="M51" s="65">
        <v>0</v>
      </c>
      <c r="N51" s="65">
        <v>164170.48085019999</v>
      </c>
      <c r="O51" s="66">
        <v>8.3000000000000001E-3</v>
      </c>
      <c r="P51" s="66">
        <v>2.3400000000000001E-2</v>
      </c>
      <c r="Q51" s="66">
        <v>7.7999999999999996E-3</v>
      </c>
    </row>
    <row r="52" spans="1:17">
      <c r="A52" t="s">
        <v>343</v>
      </c>
      <c r="B52" t="s">
        <v>344</v>
      </c>
      <c r="C52" t="s">
        <v>97</v>
      </c>
      <c r="D52" t="s">
        <v>261</v>
      </c>
      <c r="F52" t="s">
        <v>262</v>
      </c>
      <c r="G52" s="65">
        <v>2.9</v>
      </c>
      <c r="H52" t="s">
        <v>99</v>
      </c>
      <c r="I52" s="66">
        <v>3.7499999999999999E-2</v>
      </c>
      <c r="J52" s="66">
        <v>2.5000000000000001E-3</v>
      </c>
      <c r="K52" s="65">
        <v>110576189</v>
      </c>
      <c r="L52" s="65">
        <v>110.46</v>
      </c>
      <c r="M52" s="65">
        <v>0</v>
      </c>
      <c r="N52" s="65">
        <v>122142.4583694</v>
      </c>
      <c r="O52" s="66">
        <v>5.1999999999999998E-3</v>
      </c>
      <c r="P52" s="66">
        <v>1.7399999999999999E-2</v>
      </c>
      <c r="Q52" s="66">
        <v>5.7999999999999996E-3</v>
      </c>
    </row>
    <row r="53" spans="1:17">
      <c r="A53" t="s">
        <v>345</v>
      </c>
      <c r="B53" t="s">
        <v>346</v>
      </c>
      <c r="C53" t="s">
        <v>97</v>
      </c>
      <c r="D53" t="s">
        <v>261</v>
      </c>
      <c r="F53" t="s">
        <v>262</v>
      </c>
      <c r="G53" s="65">
        <v>4.26</v>
      </c>
      <c r="H53" t="s">
        <v>99</v>
      </c>
      <c r="I53" s="66">
        <v>1.7500000000000002E-2</v>
      </c>
      <c r="J53" s="66">
        <v>4.1999999999999997E-3</v>
      </c>
      <c r="K53" s="65">
        <v>139537137</v>
      </c>
      <c r="L53" s="65">
        <v>106.81</v>
      </c>
      <c r="M53" s="65">
        <v>0</v>
      </c>
      <c r="N53" s="65">
        <v>149039.6160297</v>
      </c>
      <c r="O53" s="66">
        <v>7.1999999999999998E-3</v>
      </c>
      <c r="P53" s="66">
        <v>2.1299999999999999E-2</v>
      </c>
      <c r="Q53" s="66">
        <v>7.0000000000000001E-3</v>
      </c>
    </row>
    <row r="54" spans="1:17">
      <c r="A54" t="s">
        <v>347</v>
      </c>
      <c r="B54" t="s">
        <v>348</v>
      </c>
      <c r="C54" t="s">
        <v>97</v>
      </c>
      <c r="D54" t="s">
        <v>261</v>
      </c>
      <c r="F54" t="s">
        <v>262</v>
      </c>
      <c r="G54" s="65">
        <v>4.04</v>
      </c>
      <c r="H54" t="s">
        <v>99</v>
      </c>
      <c r="I54" s="66">
        <v>5.0000000000000001E-3</v>
      </c>
      <c r="J54" s="66">
        <v>3.8E-3</v>
      </c>
      <c r="K54" s="65">
        <v>67663068</v>
      </c>
      <c r="L54" s="65">
        <v>100.95</v>
      </c>
      <c r="M54" s="65">
        <v>0</v>
      </c>
      <c r="N54" s="65">
        <v>68305.867146000004</v>
      </c>
      <c r="O54" s="66">
        <v>3.3E-3</v>
      </c>
      <c r="P54" s="66">
        <v>9.7000000000000003E-3</v>
      </c>
      <c r="Q54" s="66">
        <v>3.2000000000000002E-3</v>
      </c>
    </row>
    <row r="55" spans="1:17">
      <c r="A55" t="s">
        <v>349</v>
      </c>
      <c r="B55" t="s">
        <v>350</v>
      </c>
      <c r="C55" t="s">
        <v>97</v>
      </c>
      <c r="D55" t="s">
        <v>261</v>
      </c>
      <c r="F55" t="s">
        <v>262</v>
      </c>
      <c r="G55" s="65">
        <v>2.33</v>
      </c>
      <c r="H55" t="s">
        <v>99</v>
      </c>
      <c r="I55" s="66">
        <v>1.5E-3</v>
      </c>
      <c r="J55" s="66">
        <v>1.8E-3</v>
      </c>
      <c r="K55" s="65">
        <v>175466344</v>
      </c>
      <c r="L55" s="65">
        <v>100.02</v>
      </c>
      <c r="M55" s="65">
        <v>0</v>
      </c>
      <c r="N55" s="65">
        <v>175501.43726879999</v>
      </c>
      <c r="O55" s="66">
        <v>1.0699999999999999E-2</v>
      </c>
      <c r="P55" s="66">
        <v>2.5000000000000001E-2</v>
      </c>
      <c r="Q55" s="66">
        <v>8.3000000000000001E-3</v>
      </c>
    </row>
    <row r="56" spans="1:17">
      <c r="A56" t="s">
        <v>351</v>
      </c>
      <c r="B56" t="s">
        <v>352</v>
      </c>
      <c r="C56" t="s">
        <v>97</v>
      </c>
      <c r="D56" t="s">
        <v>261</v>
      </c>
      <c r="F56" t="s">
        <v>262</v>
      </c>
      <c r="G56" s="65">
        <v>4.8899999999999997</v>
      </c>
      <c r="H56" t="s">
        <v>99</v>
      </c>
      <c r="I56" s="66">
        <v>6.25E-2</v>
      </c>
      <c r="J56" s="66">
        <v>5.7999999999999996E-3</v>
      </c>
      <c r="K56" s="65">
        <v>150820529</v>
      </c>
      <c r="L56" s="65">
        <v>133.69</v>
      </c>
      <c r="M56" s="65">
        <v>0</v>
      </c>
      <c r="N56" s="65">
        <v>201631.96522010001</v>
      </c>
      <c r="O56" s="66">
        <v>9.1000000000000004E-3</v>
      </c>
      <c r="P56" s="66">
        <v>2.8799999999999999E-2</v>
      </c>
      <c r="Q56" s="66">
        <v>9.4999999999999998E-3</v>
      </c>
    </row>
    <row r="57" spans="1:17">
      <c r="A57" t="s">
        <v>353</v>
      </c>
      <c r="B57" t="s">
        <v>354</v>
      </c>
      <c r="C57" t="s">
        <v>97</v>
      </c>
      <c r="D57" t="s">
        <v>261</v>
      </c>
      <c r="F57" t="s">
        <v>262</v>
      </c>
      <c r="G57" s="65">
        <v>14.61</v>
      </c>
      <c r="H57" t="s">
        <v>99</v>
      </c>
      <c r="I57" s="66">
        <v>5.5E-2</v>
      </c>
      <c r="J57" s="66">
        <v>1.89E-2</v>
      </c>
      <c r="K57" s="65">
        <v>53445761</v>
      </c>
      <c r="L57" s="65">
        <v>162.51</v>
      </c>
      <c r="M57" s="65">
        <v>0</v>
      </c>
      <c r="N57" s="65">
        <v>86854.706201099994</v>
      </c>
      <c r="O57" s="66">
        <v>2.7000000000000001E-3</v>
      </c>
      <c r="P57" s="66">
        <v>1.24E-2</v>
      </c>
      <c r="Q57" s="66">
        <v>4.1000000000000003E-3</v>
      </c>
    </row>
    <row r="58" spans="1:17">
      <c r="A58" s="67" t="s">
        <v>355</v>
      </c>
      <c r="B58" s="14"/>
      <c r="C58" s="14"/>
      <c r="G58" s="69">
        <v>5.92</v>
      </c>
      <c r="J58" s="68">
        <v>1.6000000000000001E-3</v>
      </c>
      <c r="K58" s="69">
        <v>30203938</v>
      </c>
      <c r="M58" s="69">
        <v>0</v>
      </c>
      <c r="N58" s="69">
        <v>29863.0424131</v>
      </c>
      <c r="P58" s="68">
        <v>4.3E-3</v>
      </c>
      <c r="Q58" s="68">
        <v>1.4E-3</v>
      </c>
    </row>
    <row r="59" spans="1:17">
      <c r="A59" t="s">
        <v>356</v>
      </c>
      <c r="B59" t="s">
        <v>357</v>
      </c>
      <c r="C59" t="s">
        <v>97</v>
      </c>
      <c r="D59" t="s">
        <v>261</v>
      </c>
      <c r="F59" t="s">
        <v>262</v>
      </c>
      <c r="G59" s="65">
        <v>5.17</v>
      </c>
      <c r="H59" t="s">
        <v>99</v>
      </c>
      <c r="I59" s="66">
        <v>2.9999999999999997E-4</v>
      </c>
      <c r="J59" s="66">
        <v>1.8E-3</v>
      </c>
      <c r="K59" s="65">
        <v>6553146</v>
      </c>
      <c r="L59" s="65">
        <v>99.24</v>
      </c>
      <c r="M59" s="65">
        <v>0</v>
      </c>
      <c r="N59" s="65">
        <v>6503.3420904000004</v>
      </c>
      <c r="O59" s="66">
        <v>2.9999999999999997E-4</v>
      </c>
      <c r="P59" s="66">
        <v>8.9999999999999998E-4</v>
      </c>
      <c r="Q59" s="66">
        <v>2.9999999999999997E-4</v>
      </c>
    </row>
    <row r="60" spans="1:17">
      <c r="A60" t="s">
        <v>358</v>
      </c>
      <c r="B60" t="s">
        <v>359</v>
      </c>
      <c r="C60" t="s">
        <v>97</v>
      </c>
      <c r="D60" t="s">
        <v>261</v>
      </c>
      <c r="F60" t="s">
        <v>262</v>
      </c>
      <c r="G60" s="65">
        <v>0.67</v>
      </c>
      <c r="H60" t="s">
        <v>99</v>
      </c>
      <c r="I60" s="66">
        <v>2.9999999999999997E-4</v>
      </c>
      <c r="J60" s="66">
        <v>2.9999999999999997E-4</v>
      </c>
      <c r="K60" s="65">
        <v>9168619</v>
      </c>
      <c r="L60" s="65">
        <v>100</v>
      </c>
      <c r="M60" s="65">
        <v>0</v>
      </c>
      <c r="N60" s="65">
        <v>9168.6190000000006</v>
      </c>
      <c r="O60" s="66">
        <v>6.9999999999999999E-4</v>
      </c>
      <c r="P60" s="66">
        <v>1.2999999999999999E-3</v>
      </c>
      <c r="Q60" s="66">
        <v>4.0000000000000002E-4</v>
      </c>
    </row>
    <row r="61" spans="1:17">
      <c r="A61" t="s">
        <v>360</v>
      </c>
      <c r="B61" t="s">
        <v>361</v>
      </c>
      <c r="C61" t="s">
        <v>97</v>
      </c>
      <c r="D61" t="s">
        <v>261</v>
      </c>
      <c r="F61" t="s">
        <v>262</v>
      </c>
      <c r="G61" s="65">
        <v>9.66</v>
      </c>
      <c r="H61" t="s">
        <v>99</v>
      </c>
      <c r="I61" s="66">
        <v>2.9999999999999997E-4</v>
      </c>
      <c r="J61" s="66">
        <v>2.3999999999999998E-3</v>
      </c>
      <c r="K61" s="65">
        <v>14482173</v>
      </c>
      <c r="L61" s="65">
        <v>97.99</v>
      </c>
      <c r="M61" s="65">
        <v>0</v>
      </c>
      <c r="N61" s="65">
        <v>14191.0813227</v>
      </c>
      <c r="O61" s="66">
        <v>1.1000000000000001E-3</v>
      </c>
      <c r="P61" s="66">
        <v>2E-3</v>
      </c>
      <c r="Q61" s="66">
        <v>6.9999999999999999E-4</v>
      </c>
    </row>
    <row r="62" spans="1:17">
      <c r="A62" s="67" t="s">
        <v>362</v>
      </c>
      <c r="B62" s="14"/>
      <c r="C62" s="14"/>
      <c r="G62" s="69">
        <v>0</v>
      </c>
      <c r="J62" s="68">
        <v>0</v>
      </c>
      <c r="K62" s="69">
        <v>0</v>
      </c>
      <c r="M62" s="69">
        <v>0</v>
      </c>
      <c r="N62" s="69">
        <v>0</v>
      </c>
      <c r="P62" s="68">
        <v>0</v>
      </c>
      <c r="Q62" s="68">
        <v>0</v>
      </c>
    </row>
    <row r="63" spans="1:17">
      <c r="A63" t="s">
        <v>250</v>
      </c>
      <c r="B63" t="s">
        <v>250</v>
      </c>
      <c r="C63" s="14"/>
      <c r="D63" t="s">
        <v>250</v>
      </c>
      <c r="G63" s="65">
        <v>0</v>
      </c>
      <c r="H63" t="s">
        <v>250</v>
      </c>
      <c r="I63" s="66">
        <v>0</v>
      </c>
      <c r="J63" s="66">
        <v>0</v>
      </c>
      <c r="K63" s="65">
        <v>0</v>
      </c>
      <c r="L63" s="65">
        <v>0</v>
      </c>
      <c r="N63" s="65">
        <v>0</v>
      </c>
      <c r="O63" s="66">
        <v>0</v>
      </c>
      <c r="P63" s="66">
        <v>0</v>
      </c>
      <c r="Q63" s="66">
        <v>0</v>
      </c>
    </row>
    <row r="64" spans="1:17">
      <c r="A64" s="67" t="s">
        <v>254</v>
      </c>
      <c r="B64" s="14"/>
      <c r="C64" s="14"/>
      <c r="G64" s="69">
        <v>1.51</v>
      </c>
      <c r="J64" s="68">
        <v>1.4E-3</v>
      </c>
      <c r="K64" s="69">
        <v>39399000</v>
      </c>
      <c r="M64" s="69">
        <v>0</v>
      </c>
      <c r="N64" s="69">
        <v>133638.50545209093</v>
      </c>
      <c r="P64" s="68">
        <v>1.9099999999999999E-2</v>
      </c>
      <c r="Q64" s="68">
        <v>6.3E-3</v>
      </c>
    </row>
    <row r="65" spans="1:17">
      <c r="A65" s="67" t="s">
        <v>363</v>
      </c>
      <c r="B65" s="14"/>
      <c r="C65" s="14"/>
      <c r="G65" s="69">
        <v>3.8</v>
      </c>
      <c r="J65" s="68">
        <v>4.8999999999999998E-3</v>
      </c>
      <c r="K65" s="69">
        <v>3399000</v>
      </c>
      <c r="M65" s="69">
        <v>0</v>
      </c>
      <c r="N65" s="69">
        <v>13539.43044009092</v>
      </c>
      <c r="P65" s="68">
        <v>1.9E-3</v>
      </c>
      <c r="Q65" s="68">
        <v>5.9999999999999995E-4</v>
      </c>
    </row>
    <row r="66" spans="1:17">
      <c r="A66" t="s">
        <v>364</v>
      </c>
      <c r="B66" t="s">
        <v>365</v>
      </c>
      <c r="C66" t="s">
        <v>366</v>
      </c>
      <c r="D66" t="s">
        <v>367</v>
      </c>
      <c r="E66" t="s">
        <v>368</v>
      </c>
      <c r="F66" t="s">
        <v>369</v>
      </c>
      <c r="G66" s="65">
        <v>2.1800000000000002</v>
      </c>
      <c r="H66" t="s">
        <v>103</v>
      </c>
      <c r="I66" s="66">
        <v>3.15E-2</v>
      </c>
      <c r="J66" s="66">
        <v>5.7999999999999996E-3</v>
      </c>
      <c r="K66" s="65">
        <v>419000</v>
      </c>
      <c r="L66" s="65">
        <v>106.5305</v>
      </c>
      <c r="M66" s="65">
        <v>0</v>
      </c>
      <c r="N66" s="65">
        <v>1488.17355853</v>
      </c>
      <c r="O66" s="66">
        <v>4.0000000000000002E-4</v>
      </c>
      <c r="P66" s="66">
        <v>2.0000000000000001E-4</v>
      </c>
      <c r="Q66" s="66">
        <v>1E-4</v>
      </c>
    </row>
    <row r="67" spans="1:17">
      <c r="A67" t="s">
        <v>370</v>
      </c>
      <c r="B67" t="s">
        <v>371</v>
      </c>
      <c r="C67" t="s">
        <v>120</v>
      </c>
      <c r="D67" t="s">
        <v>367</v>
      </c>
      <c r="E67" t="s">
        <v>368</v>
      </c>
      <c r="F67" t="s">
        <v>372</v>
      </c>
      <c r="G67" s="65">
        <v>7.93</v>
      </c>
      <c r="H67" t="s">
        <v>103</v>
      </c>
      <c r="I67" s="66">
        <v>2.5000000000000001E-2</v>
      </c>
      <c r="J67" s="66">
        <v>2.1700000000000001E-2</v>
      </c>
      <c r="K67" s="65">
        <v>200000</v>
      </c>
      <c r="L67" s="65">
        <v>103.1908334</v>
      </c>
      <c r="M67" s="65">
        <v>0</v>
      </c>
      <c r="N67" s="65">
        <v>688.07647677780005</v>
      </c>
      <c r="O67" s="66">
        <v>2.0000000000000001E-4</v>
      </c>
      <c r="P67" s="66">
        <v>1E-4</v>
      </c>
      <c r="Q67" s="66">
        <v>0</v>
      </c>
    </row>
    <row r="68" spans="1:17">
      <c r="A68" t="s">
        <v>373</v>
      </c>
      <c r="B68" t="s">
        <v>374</v>
      </c>
      <c r="C68" t="s">
        <v>120</v>
      </c>
      <c r="D68" t="s">
        <v>367</v>
      </c>
      <c r="E68" t="s">
        <v>368</v>
      </c>
      <c r="F68" t="s">
        <v>375</v>
      </c>
      <c r="G68" s="65">
        <v>8.2200000000000006</v>
      </c>
      <c r="H68" t="s">
        <v>103</v>
      </c>
      <c r="I68" s="66">
        <v>2.75E-2</v>
      </c>
      <c r="J68" s="66">
        <v>2.2100000000000002E-2</v>
      </c>
      <c r="K68" s="65">
        <v>250000</v>
      </c>
      <c r="L68" s="65">
        <v>105.24858330000001</v>
      </c>
      <c r="M68" s="65">
        <v>0</v>
      </c>
      <c r="N68" s="65">
        <v>877.24694197220003</v>
      </c>
      <c r="O68" s="66">
        <v>1E-4</v>
      </c>
      <c r="P68" s="66">
        <v>1E-4</v>
      </c>
      <c r="Q68" s="66">
        <v>0</v>
      </c>
    </row>
    <row r="69" spans="1:17">
      <c r="A69" t="s">
        <v>376</v>
      </c>
      <c r="B69" t="s">
        <v>377</v>
      </c>
      <c r="C69" t="s">
        <v>120</v>
      </c>
      <c r="D69" t="s">
        <v>367</v>
      </c>
      <c r="E69" t="s">
        <v>368</v>
      </c>
      <c r="F69" t="s">
        <v>378</v>
      </c>
      <c r="G69" s="65">
        <v>2.75</v>
      </c>
      <c r="H69" t="s">
        <v>107</v>
      </c>
      <c r="I69" s="66">
        <v>2.8799999999999999E-2</v>
      </c>
      <c r="J69" s="66">
        <v>-1.1000000000000001E-3</v>
      </c>
      <c r="K69" s="65">
        <v>2000000</v>
      </c>
      <c r="L69" s="65">
        <v>108.96315277777778</v>
      </c>
      <c r="M69" s="65">
        <v>0</v>
      </c>
      <c r="N69" s="65">
        <v>8526.8025576461205</v>
      </c>
      <c r="O69" s="66">
        <v>5.9999999999999995E-4</v>
      </c>
      <c r="P69" s="66">
        <v>1.1999999999999999E-3</v>
      </c>
      <c r="Q69" s="66">
        <v>4.0000000000000002E-4</v>
      </c>
    </row>
    <row r="70" spans="1:17">
      <c r="A70" t="s">
        <v>379</v>
      </c>
      <c r="B70" t="s">
        <v>380</v>
      </c>
      <c r="C70" t="s">
        <v>366</v>
      </c>
      <c r="D70" t="s">
        <v>367</v>
      </c>
      <c r="E70" t="s">
        <v>368</v>
      </c>
      <c r="F70" t="s">
        <v>381</v>
      </c>
      <c r="G70" s="65">
        <v>6.16</v>
      </c>
      <c r="H70" t="s">
        <v>103</v>
      </c>
      <c r="I70" s="66">
        <v>3.2500000000000001E-2</v>
      </c>
      <c r="J70" s="66">
        <v>1.66E-2</v>
      </c>
      <c r="K70" s="65">
        <v>530000</v>
      </c>
      <c r="L70" s="65">
        <v>110.8720278</v>
      </c>
      <c r="M70" s="65">
        <v>0</v>
      </c>
      <c r="N70" s="65">
        <v>1959.1309051648</v>
      </c>
      <c r="O70" s="66">
        <v>5.0000000000000001E-4</v>
      </c>
      <c r="P70" s="66">
        <v>2.9999999999999997E-4</v>
      </c>
      <c r="Q70" s="66">
        <v>1E-4</v>
      </c>
    </row>
    <row r="71" spans="1:17">
      <c r="A71" s="67" t="s">
        <v>382</v>
      </c>
      <c r="B71" s="14"/>
      <c r="C71" s="14"/>
      <c r="G71" s="69">
        <v>1.25</v>
      </c>
      <c r="J71" s="68">
        <v>1E-3</v>
      </c>
      <c r="K71" s="69">
        <v>36000000</v>
      </c>
      <c r="M71" s="69">
        <v>0</v>
      </c>
      <c r="N71" s="69">
        <v>120099.075012</v>
      </c>
      <c r="P71" s="68">
        <v>1.7100000000000001E-2</v>
      </c>
      <c r="Q71" s="68">
        <v>5.7000000000000002E-3</v>
      </c>
    </row>
    <row r="72" spans="1:17">
      <c r="A72" t="s">
        <v>383</v>
      </c>
      <c r="B72" t="s">
        <v>384</v>
      </c>
      <c r="C72" t="s">
        <v>120</v>
      </c>
      <c r="D72" t="s">
        <v>385</v>
      </c>
      <c r="E72" t="s">
        <v>368</v>
      </c>
      <c r="F72" t="s">
        <v>386</v>
      </c>
      <c r="G72" s="65">
        <v>1.25</v>
      </c>
      <c r="H72" t="s">
        <v>103</v>
      </c>
      <c r="I72" s="66">
        <v>1.2999999999999999E-3</v>
      </c>
      <c r="J72" s="66">
        <v>1E-3</v>
      </c>
      <c r="K72" s="65">
        <v>36000000</v>
      </c>
      <c r="L72" s="65">
        <v>100.06255</v>
      </c>
      <c r="M72" s="65">
        <v>0</v>
      </c>
      <c r="N72" s="65">
        <v>120099.075012</v>
      </c>
      <c r="O72" s="66">
        <v>6.9999999999999999E-4</v>
      </c>
      <c r="P72" s="66">
        <v>1.7100000000000001E-2</v>
      </c>
      <c r="Q72" s="66">
        <v>5.7000000000000002E-3</v>
      </c>
    </row>
    <row r="73" spans="1:17">
      <c r="A73" s="110" t="s">
        <v>387</v>
      </c>
      <c r="B73" s="14"/>
      <c r="C73" s="14"/>
    </row>
    <row r="74" spans="1:17">
      <c r="A74" s="110" t="s">
        <v>388</v>
      </c>
      <c r="B74" s="14"/>
      <c r="C74" s="14"/>
    </row>
    <row r="75" spans="1:17">
      <c r="A75" s="110" t="s">
        <v>389</v>
      </c>
      <c r="B75" s="14"/>
      <c r="C75" s="14"/>
    </row>
    <row r="76" spans="1:17">
      <c r="A76" s="110" t="s">
        <v>390</v>
      </c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194</v>
      </c>
    </row>
    <row r="2" spans="1:67">
      <c r="A2" s="2" t="s">
        <v>1</v>
      </c>
    </row>
    <row r="3" spans="1:67">
      <c r="A3" s="2" t="s">
        <v>2</v>
      </c>
      <c r="B3" t="s">
        <v>195</v>
      </c>
    </row>
    <row r="4" spans="1:67">
      <c r="A4" s="2" t="s">
        <v>3</v>
      </c>
    </row>
    <row r="5" spans="1:67" ht="26.25" customHeight="1">
      <c r="A5" s="111" t="s">
        <v>65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1"/>
      <c r="BO5" s="16"/>
    </row>
    <row r="6" spans="1:67" ht="26.25" customHeight="1">
      <c r="A6" s="111" t="s">
        <v>79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  <c r="BJ6" s="16"/>
      <c r="BO6" s="16"/>
    </row>
    <row r="7" spans="1:67" s="16" customFormat="1" ht="20.25">
      <c r="A7" s="122" t="s">
        <v>45</v>
      </c>
      <c r="B7" s="43" t="s">
        <v>46</v>
      </c>
      <c r="C7" s="43" t="s">
        <v>67</v>
      </c>
      <c r="D7" s="43" t="s">
        <v>80</v>
      </c>
      <c r="E7" s="43" t="s">
        <v>47</v>
      </c>
      <c r="F7" s="43" t="s">
        <v>81</v>
      </c>
      <c r="G7" s="43" t="s">
        <v>48</v>
      </c>
      <c r="H7" s="43" t="s">
        <v>49</v>
      </c>
      <c r="I7" s="43" t="s">
        <v>68</v>
      </c>
      <c r="J7" s="43" t="s">
        <v>69</v>
      </c>
      <c r="K7" s="43" t="s">
        <v>50</v>
      </c>
      <c r="L7" s="43" t="s">
        <v>51</v>
      </c>
      <c r="M7" s="43" t="s">
        <v>52</v>
      </c>
      <c r="N7" s="43" t="s">
        <v>184</v>
      </c>
      <c r="O7" s="43" t="s">
        <v>185</v>
      </c>
      <c r="P7" s="118" t="s">
        <v>189</v>
      </c>
      <c r="Q7" s="43" t="s">
        <v>53</v>
      </c>
      <c r="R7" s="43" t="s">
        <v>70</v>
      </c>
      <c r="S7" s="43" t="s">
        <v>54</v>
      </c>
      <c r="T7" s="123" t="s">
        <v>180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71</v>
      </c>
      <c r="J8" s="18" t="s">
        <v>72</v>
      </c>
      <c r="K8" s="18"/>
      <c r="L8" s="18" t="s">
        <v>7</v>
      </c>
      <c r="M8" s="18" t="s">
        <v>7</v>
      </c>
      <c r="N8" s="18" t="s">
        <v>181</v>
      </c>
      <c r="O8" s="18"/>
      <c r="P8" s="18" t="s">
        <v>182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7" t="s">
        <v>76</v>
      </c>
      <c r="P9" s="7" t="s">
        <v>77</v>
      </c>
      <c r="Q9" s="7" t="s">
        <v>82</v>
      </c>
      <c r="R9" s="7" t="s">
        <v>83</v>
      </c>
      <c r="S9" s="22" t="s">
        <v>84</v>
      </c>
      <c r="T9" s="34" t="s">
        <v>183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391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250</v>
      </c>
      <c r="B13" t="s">
        <v>250</v>
      </c>
      <c r="C13" s="14"/>
      <c r="D13" s="14"/>
      <c r="E13" s="14"/>
      <c r="F13" t="s">
        <v>250</v>
      </c>
      <c r="G13" t="s">
        <v>250</v>
      </c>
      <c r="J13" s="65">
        <v>0</v>
      </c>
      <c r="K13" t="s">
        <v>250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287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250</v>
      </c>
      <c r="B15" t="s">
        <v>250</v>
      </c>
      <c r="C15" s="14"/>
      <c r="D15" s="14"/>
      <c r="E15" s="14"/>
      <c r="F15" t="s">
        <v>250</v>
      </c>
      <c r="G15" t="s">
        <v>250</v>
      </c>
      <c r="J15" s="65">
        <v>0</v>
      </c>
      <c r="K15" t="s">
        <v>250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392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250</v>
      </c>
      <c r="B17" t="s">
        <v>250</v>
      </c>
      <c r="C17" s="14"/>
      <c r="D17" s="14"/>
      <c r="E17" s="14"/>
      <c r="F17" t="s">
        <v>250</v>
      </c>
      <c r="G17" t="s">
        <v>250</v>
      </c>
      <c r="J17" s="65">
        <v>0</v>
      </c>
      <c r="K17" t="s">
        <v>250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254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393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250</v>
      </c>
      <c r="B20" t="s">
        <v>250</v>
      </c>
      <c r="C20" s="14"/>
      <c r="D20" s="14"/>
      <c r="E20" s="14"/>
      <c r="F20" t="s">
        <v>250</v>
      </c>
      <c r="G20" t="s">
        <v>250</v>
      </c>
      <c r="J20" s="65">
        <v>0</v>
      </c>
      <c r="K20" t="s">
        <v>250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394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250</v>
      </c>
      <c r="B22" t="s">
        <v>250</v>
      </c>
      <c r="C22" s="14"/>
      <c r="D22" s="14"/>
      <c r="E22" s="14"/>
      <c r="F22" t="s">
        <v>250</v>
      </c>
      <c r="G22" t="s">
        <v>250</v>
      </c>
      <c r="J22" s="65">
        <v>0</v>
      </c>
      <c r="K22" t="s">
        <v>250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10" t="s">
        <v>256</v>
      </c>
      <c r="B23" s="14"/>
      <c r="C23" s="14"/>
      <c r="D23" s="14"/>
      <c r="E23" s="14"/>
      <c r="F23" s="14"/>
    </row>
    <row r="24" spans="1:20">
      <c r="A24" s="110" t="s">
        <v>387</v>
      </c>
      <c r="B24" s="14"/>
      <c r="C24" s="14"/>
      <c r="D24" s="14"/>
      <c r="E24" s="14"/>
      <c r="F24" s="14"/>
    </row>
    <row r="25" spans="1:20">
      <c r="A25" s="110" t="s">
        <v>388</v>
      </c>
      <c r="B25" s="14"/>
      <c r="C25" s="14"/>
      <c r="D25" s="14"/>
      <c r="E25" s="14"/>
      <c r="F25" s="14"/>
    </row>
    <row r="26" spans="1:20">
      <c r="A26" s="110" t="s">
        <v>389</v>
      </c>
      <c r="B26" s="14"/>
      <c r="C26" s="14"/>
      <c r="D26" s="14"/>
      <c r="E26" s="14"/>
      <c r="F26" s="14"/>
    </row>
    <row r="27" spans="1:20">
      <c r="A27" s="110" t="s">
        <v>390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20.2851562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19.28515625" style="14" hidden="1" customWidth="1"/>
    <col min="22" max="22" width="17.855468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194</v>
      </c>
    </row>
    <row r="2" spans="1:65">
      <c r="A2" s="2" t="s">
        <v>1</v>
      </c>
    </row>
    <row r="3" spans="1:65">
      <c r="A3" s="2" t="s">
        <v>2</v>
      </c>
      <c r="B3" t="s">
        <v>195</v>
      </c>
    </row>
    <row r="4" spans="1:65">
      <c r="A4" s="2" t="s">
        <v>3</v>
      </c>
    </row>
    <row r="5" spans="1:65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6"/>
    </row>
    <row r="6" spans="1:65" ht="26.25" customHeight="1">
      <c r="A6" s="124" t="s">
        <v>86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  <c r="BM6" s="16"/>
    </row>
    <row r="7" spans="1:65" s="16" customFormat="1">
      <c r="A7" s="40" t="s">
        <v>45</v>
      </c>
      <c r="B7" s="41" t="s">
        <v>46</v>
      </c>
      <c r="C7" s="41" t="s">
        <v>67</v>
      </c>
      <c r="D7" s="41" t="s">
        <v>80</v>
      </c>
      <c r="E7" s="41" t="s">
        <v>47</v>
      </c>
      <c r="F7" s="41" t="s">
        <v>81</v>
      </c>
      <c r="G7" s="41" t="s">
        <v>48</v>
      </c>
      <c r="H7" s="41" t="s">
        <v>49</v>
      </c>
      <c r="I7" s="41" t="s">
        <v>68</v>
      </c>
      <c r="J7" s="41" t="s">
        <v>69</v>
      </c>
      <c r="K7" s="41" t="s">
        <v>50</v>
      </c>
      <c r="L7" s="41" t="s">
        <v>51</v>
      </c>
      <c r="M7" s="41" t="s">
        <v>52</v>
      </c>
      <c r="N7" s="43" t="s">
        <v>184</v>
      </c>
      <c r="O7" s="41" t="s">
        <v>185</v>
      </c>
      <c r="P7" s="118" t="s">
        <v>189</v>
      </c>
      <c r="Q7" s="41" t="s">
        <v>53</v>
      </c>
      <c r="R7" s="43" t="s">
        <v>70</v>
      </c>
      <c r="S7" s="41" t="s">
        <v>54</v>
      </c>
      <c r="T7" s="41" t="s">
        <v>180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71</v>
      </c>
      <c r="J8" s="26" t="s">
        <v>72</v>
      </c>
      <c r="K8" s="26"/>
      <c r="L8" s="26" t="s">
        <v>7</v>
      </c>
      <c r="M8" s="26" t="s">
        <v>7</v>
      </c>
      <c r="N8" s="26" t="s">
        <v>181</v>
      </c>
      <c r="O8" s="26"/>
      <c r="P8" s="18" t="s">
        <v>182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28" t="s">
        <v>76</v>
      </c>
      <c r="P9" s="7" t="s">
        <v>77</v>
      </c>
      <c r="Q9" s="7" t="s">
        <v>82</v>
      </c>
      <c r="R9" s="7" t="s">
        <v>83</v>
      </c>
      <c r="S9" s="7" t="s">
        <v>84</v>
      </c>
      <c r="T9" s="29" t="s">
        <v>183</v>
      </c>
      <c r="U9" s="30"/>
      <c r="BH9" s="14"/>
      <c r="BI9" s="16"/>
      <c r="BJ9" s="14"/>
    </row>
    <row r="10" spans="1:65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63">
        <v>4.26</v>
      </c>
      <c r="K10" s="7"/>
      <c r="L10" s="7"/>
      <c r="M10" s="64">
        <v>6.0000000000000001E-3</v>
      </c>
      <c r="N10" s="63">
        <f>N11+N444</f>
        <v>2032732078.6299989</v>
      </c>
      <c r="O10" s="28"/>
      <c r="P10" s="63">
        <v>6154.9264102799998</v>
      </c>
      <c r="Q10" s="63">
        <v>2397529.0458823056</v>
      </c>
      <c r="R10" s="7"/>
      <c r="S10" s="64">
        <v>1</v>
      </c>
      <c r="T10" s="64">
        <v>0.1133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</v>
      </c>
      <c r="M11" s="68">
        <v>2.8E-3</v>
      </c>
      <c r="N11" s="69">
        <f>N12+N171+N420</f>
        <v>1952125650.6299989</v>
      </c>
      <c r="P11" s="69">
        <v>5339.7286700000004</v>
      </c>
      <c r="Q11" s="69">
        <v>2114921.8074820996</v>
      </c>
      <c r="S11" s="68">
        <v>0.8821</v>
      </c>
      <c r="T11" s="68">
        <v>9.9900000000000003E-2</v>
      </c>
    </row>
    <row r="12" spans="1:65">
      <c r="A12" s="67" t="s">
        <v>391</v>
      </c>
      <c r="B12" s="14"/>
      <c r="C12" s="14"/>
      <c r="D12" s="14"/>
      <c r="E12" s="14"/>
      <c r="J12" s="69">
        <v>4.3499999999999996</v>
      </c>
      <c r="M12" s="68">
        <v>-1.38E-2</v>
      </c>
      <c r="N12" s="69">
        <f>SUM(N13:N170)</f>
        <v>1206242248.3599997</v>
      </c>
      <c r="P12" s="69">
        <v>4758.9564700000001</v>
      </c>
      <c r="Q12" s="69">
        <v>1351439.2286320901</v>
      </c>
      <c r="S12" s="68">
        <v>0.56369999999999998</v>
      </c>
      <c r="T12" s="68">
        <v>6.3899999999999998E-2</v>
      </c>
    </row>
    <row r="13" spans="1:65" s="92" customFormat="1">
      <c r="A13" s="72" t="s">
        <v>395</v>
      </c>
      <c r="B13" s="72" t="s">
        <v>396</v>
      </c>
      <c r="C13" s="72" t="s">
        <v>97</v>
      </c>
      <c r="D13" s="72" t="s">
        <v>120</v>
      </c>
      <c r="E13" s="72" t="s">
        <v>397</v>
      </c>
      <c r="F13" s="72" t="s">
        <v>398</v>
      </c>
      <c r="G13" s="72" t="s">
        <v>207</v>
      </c>
      <c r="H13" s="72" t="s">
        <v>208</v>
      </c>
      <c r="I13" s="72" t="s">
        <v>399</v>
      </c>
      <c r="J13" s="96">
        <v>1.58</v>
      </c>
      <c r="K13" s="72" t="s">
        <v>99</v>
      </c>
      <c r="L13" s="97">
        <v>6.1999999999999998E-3</v>
      </c>
      <c r="M13" s="97">
        <v>-1.7500000000000002E-2</v>
      </c>
      <c r="N13" s="96">
        <v>23654193</v>
      </c>
      <c r="O13" s="96">
        <v>104.11</v>
      </c>
      <c r="P13" s="96">
        <v>0</v>
      </c>
      <c r="Q13" s="96">
        <v>24626.380332299999</v>
      </c>
      <c r="R13" s="97">
        <v>4.7999999999999996E-3</v>
      </c>
      <c r="S13" s="97">
        <v>1.03E-2</v>
      </c>
      <c r="T13" s="97">
        <v>1.1999999999999999E-3</v>
      </c>
    </row>
    <row r="14" spans="1:65" s="92" customFormat="1">
      <c r="A14" s="72" t="s">
        <v>400</v>
      </c>
      <c r="B14" s="72" t="s">
        <v>401</v>
      </c>
      <c r="C14" s="72" t="s">
        <v>97</v>
      </c>
      <c r="D14" s="72" t="s">
        <v>120</v>
      </c>
      <c r="E14" s="72" t="s">
        <v>397</v>
      </c>
      <c r="F14" s="72" t="s">
        <v>398</v>
      </c>
      <c r="G14" s="72" t="s">
        <v>207</v>
      </c>
      <c r="H14" s="72" t="s">
        <v>208</v>
      </c>
      <c r="I14" s="72" t="s">
        <v>402</v>
      </c>
      <c r="J14" s="96">
        <v>5.37</v>
      </c>
      <c r="K14" s="72" t="s">
        <v>99</v>
      </c>
      <c r="L14" s="97">
        <v>5.0000000000000001E-4</v>
      </c>
      <c r="M14" s="97">
        <v>-1E-3</v>
      </c>
      <c r="N14" s="96">
        <v>11449228.42</v>
      </c>
      <c r="O14" s="96">
        <v>101.31</v>
      </c>
      <c r="P14" s="96">
        <v>0</v>
      </c>
      <c r="Q14" s="96">
        <v>11599.213312301999</v>
      </c>
      <c r="R14" s="97">
        <v>1.5800000000000002E-2</v>
      </c>
      <c r="S14" s="97">
        <v>4.7999999999999996E-3</v>
      </c>
      <c r="T14" s="97">
        <v>5.0000000000000001E-4</v>
      </c>
    </row>
    <row r="15" spans="1:65" s="92" customFormat="1">
      <c r="A15" s="72" t="s">
        <v>403</v>
      </c>
      <c r="B15" s="72" t="s">
        <v>404</v>
      </c>
      <c r="C15" s="72" t="s">
        <v>97</v>
      </c>
      <c r="D15" s="72" t="s">
        <v>120</v>
      </c>
      <c r="E15" s="72" t="s">
        <v>405</v>
      </c>
      <c r="F15" s="72" t="s">
        <v>406</v>
      </c>
      <c r="G15" s="72" t="s">
        <v>207</v>
      </c>
      <c r="H15" s="72" t="s">
        <v>208</v>
      </c>
      <c r="I15" s="72" t="s">
        <v>407</v>
      </c>
      <c r="J15" s="96">
        <v>4.4400000000000004</v>
      </c>
      <c r="K15" s="72" t="s">
        <v>99</v>
      </c>
      <c r="L15" s="97">
        <v>1E-3</v>
      </c>
      <c r="M15" s="97">
        <v>-5.3E-3</v>
      </c>
      <c r="N15" s="96">
        <v>46519753</v>
      </c>
      <c r="O15" s="96">
        <v>103.43</v>
      </c>
      <c r="P15" s="96">
        <v>0</v>
      </c>
      <c r="Q15" s="96">
        <v>48115.380527900001</v>
      </c>
      <c r="R15" s="97">
        <v>3.1E-2</v>
      </c>
      <c r="S15" s="97">
        <v>2.01E-2</v>
      </c>
      <c r="T15" s="97">
        <v>2.3E-3</v>
      </c>
    </row>
    <row r="16" spans="1:65" s="92" customFormat="1">
      <c r="A16" s="72" t="s">
        <v>408</v>
      </c>
      <c r="B16" s="72" t="s">
        <v>409</v>
      </c>
      <c r="C16" s="72" t="s">
        <v>97</v>
      </c>
      <c r="D16" s="72" t="s">
        <v>120</v>
      </c>
      <c r="E16" s="72" t="s">
        <v>405</v>
      </c>
      <c r="F16" s="72" t="s">
        <v>406</v>
      </c>
      <c r="G16" s="72" t="s">
        <v>207</v>
      </c>
      <c r="H16" s="72" t="s">
        <v>208</v>
      </c>
      <c r="I16" s="72" t="s">
        <v>410</v>
      </c>
      <c r="J16" s="96">
        <v>2.2200000000000002</v>
      </c>
      <c r="K16" s="72" t="s">
        <v>99</v>
      </c>
      <c r="L16" s="97">
        <v>5.0000000000000001E-3</v>
      </c>
      <c r="M16" s="97">
        <v>-6.7999999999999996E-3</v>
      </c>
      <c r="N16" s="96">
        <v>2986000</v>
      </c>
      <c r="O16" s="96">
        <v>104.29</v>
      </c>
      <c r="P16" s="96">
        <v>0</v>
      </c>
      <c r="Q16" s="96">
        <v>3114.0994000000001</v>
      </c>
      <c r="R16" s="97">
        <v>8.8000000000000005E-3</v>
      </c>
      <c r="S16" s="97">
        <v>1.2999999999999999E-3</v>
      </c>
      <c r="T16" s="97">
        <v>1E-4</v>
      </c>
    </row>
    <row r="17" spans="1:20" s="92" customFormat="1">
      <c r="A17" s="72" t="s">
        <v>411</v>
      </c>
      <c r="B17" s="72" t="s">
        <v>412</v>
      </c>
      <c r="C17" s="72" t="s">
        <v>97</v>
      </c>
      <c r="D17" s="72" t="s">
        <v>120</v>
      </c>
      <c r="E17" s="72" t="s">
        <v>413</v>
      </c>
      <c r="F17" s="72" t="s">
        <v>406</v>
      </c>
      <c r="G17" s="72" t="s">
        <v>207</v>
      </c>
      <c r="H17" s="72" t="s">
        <v>208</v>
      </c>
      <c r="I17" s="72" t="s">
        <v>407</v>
      </c>
      <c r="J17" s="96">
        <v>4.18</v>
      </c>
      <c r="K17" s="72" t="s">
        <v>99</v>
      </c>
      <c r="L17" s="97">
        <v>8.3000000000000001E-3</v>
      </c>
      <c r="M17" s="97">
        <v>-5.8999999999999999E-3</v>
      </c>
      <c r="N17" s="96">
        <v>14479609</v>
      </c>
      <c r="O17" s="96">
        <v>107.94</v>
      </c>
      <c r="P17" s="96">
        <v>0</v>
      </c>
      <c r="Q17" s="96">
        <v>15629.289954600001</v>
      </c>
      <c r="R17" s="97">
        <v>1.1299999999999999E-2</v>
      </c>
      <c r="S17" s="97">
        <v>6.4999999999999997E-3</v>
      </c>
      <c r="T17" s="97">
        <v>6.9999999999999999E-4</v>
      </c>
    </row>
    <row r="18" spans="1:20" s="92" customFormat="1">
      <c r="A18" s="72" t="s">
        <v>414</v>
      </c>
      <c r="B18" s="72" t="s">
        <v>415</v>
      </c>
      <c r="C18" s="72" t="s">
        <v>97</v>
      </c>
      <c r="D18" s="72" t="s">
        <v>120</v>
      </c>
      <c r="E18" s="72" t="s">
        <v>413</v>
      </c>
      <c r="F18" s="72" t="s">
        <v>406</v>
      </c>
      <c r="G18" s="72" t="s">
        <v>416</v>
      </c>
      <c r="H18" s="72" t="s">
        <v>147</v>
      </c>
      <c r="I18" s="72" t="s">
        <v>407</v>
      </c>
      <c r="J18" s="96">
        <v>2.4</v>
      </c>
      <c r="K18" s="72" t="s">
        <v>99</v>
      </c>
      <c r="L18" s="97">
        <v>0.01</v>
      </c>
      <c r="M18" s="97">
        <v>-6.8999999999999999E-3</v>
      </c>
      <c r="N18" s="96">
        <v>55598569</v>
      </c>
      <c r="O18" s="96">
        <v>105.67</v>
      </c>
      <c r="P18" s="96">
        <v>0</v>
      </c>
      <c r="Q18" s="96">
        <v>58751.007862300001</v>
      </c>
      <c r="R18" s="97">
        <v>2.4E-2</v>
      </c>
      <c r="S18" s="97">
        <v>2.4500000000000001E-2</v>
      </c>
      <c r="T18" s="97">
        <v>2.8E-3</v>
      </c>
    </row>
    <row r="19" spans="1:20" s="92" customFormat="1">
      <c r="A19" s="72" t="s">
        <v>417</v>
      </c>
      <c r="B19" s="72" t="s">
        <v>418</v>
      </c>
      <c r="C19" s="72" t="s">
        <v>97</v>
      </c>
      <c r="D19" s="72" t="s">
        <v>120</v>
      </c>
      <c r="E19" s="72" t="s">
        <v>419</v>
      </c>
      <c r="F19" s="72" t="s">
        <v>406</v>
      </c>
      <c r="G19" s="72" t="s">
        <v>207</v>
      </c>
      <c r="H19" s="72" t="s">
        <v>208</v>
      </c>
      <c r="I19" s="72" t="s">
        <v>407</v>
      </c>
      <c r="J19" s="96">
        <v>3.45</v>
      </c>
      <c r="K19" s="72" t="s">
        <v>99</v>
      </c>
      <c r="L19" s="97">
        <v>8.6E-3</v>
      </c>
      <c r="M19" s="97">
        <v>-8.8999999999999999E-3</v>
      </c>
      <c r="N19" s="96">
        <v>84049788</v>
      </c>
      <c r="O19" s="96">
        <v>107.85</v>
      </c>
      <c r="P19" s="96">
        <v>0</v>
      </c>
      <c r="Q19" s="96">
        <v>90647.696358000001</v>
      </c>
      <c r="R19" s="97">
        <v>3.3599999999999998E-2</v>
      </c>
      <c r="S19" s="97">
        <v>3.78E-2</v>
      </c>
      <c r="T19" s="97">
        <v>4.3E-3</v>
      </c>
    </row>
    <row r="20" spans="1:20" s="92" customFormat="1">
      <c r="A20" s="72" t="s">
        <v>420</v>
      </c>
      <c r="B20" s="72" t="s">
        <v>421</v>
      </c>
      <c r="C20" s="72" t="s">
        <v>97</v>
      </c>
      <c r="D20" s="72" t="s">
        <v>120</v>
      </c>
      <c r="E20" s="72" t="s">
        <v>419</v>
      </c>
      <c r="F20" s="72" t="s">
        <v>406</v>
      </c>
      <c r="G20" s="72" t="s">
        <v>207</v>
      </c>
      <c r="H20" s="72" t="s">
        <v>208</v>
      </c>
      <c r="I20" s="72" t="s">
        <v>407</v>
      </c>
      <c r="J20" s="96">
        <v>6.27</v>
      </c>
      <c r="K20" s="72" t="s">
        <v>99</v>
      </c>
      <c r="L20" s="97">
        <v>1.2200000000000001E-2</v>
      </c>
      <c r="M20" s="97">
        <v>-3.8999999999999998E-3</v>
      </c>
      <c r="N20" s="96">
        <v>6137125</v>
      </c>
      <c r="O20" s="96">
        <v>112.46</v>
      </c>
      <c r="P20" s="96">
        <v>0</v>
      </c>
      <c r="Q20" s="96">
        <v>6901.8107749999999</v>
      </c>
      <c r="R20" s="97">
        <v>3.0999999999999999E-3</v>
      </c>
      <c r="S20" s="97">
        <v>2.8999999999999998E-3</v>
      </c>
      <c r="T20" s="97">
        <v>2.9999999999999997E-4</v>
      </c>
    </row>
    <row r="21" spans="1:20" s="92" customFormat="1">
      <c r="A21" s="72" t="s">
        <v>422</v>
      </c>
      <c r="B21" s="72" t="s">
        <v>423</v>
      </c>
      <c r="C21" s="72" t="s">
        <v>97</v>
      </c>
      <c r="D21" s="72" t="s">
        <v>120</v>
      </c>
      <c r="E21" s="72" t="s">
        <v>419</v>
      </c>
      <c r="F21" s="72" t="s">
        <v>406</v>
      </c>
      <c r="G21" s="72" t="s">
        <v>207</v>
      </c>
      <c r="H21" s="72" t="s">
        <v>208</v>
      </c>
      <c r="I21" s="72" t="s">
        <v>407</v>
      </c>
      <c r="J21" s="96">
        <v>2.58</v>
      </c>
      <c r="K21" s="72" t="s">
        <v>99</v>
      </c>
      <c r="L21" s="97">
        <v>1E-3</v>
      </c>
      <c r="M21" s="97">
        <v>-6.1999999999999998E-3</v>
      </c>
      <c r="N21" s="96">
        <v>16292159</v>
      </c>
      <c r="O21" s="96">
        <v>102.43</v>
      </c>
      <c r="P21" s="96">
        <v>0</v>
      </c>
      <c r="Q21" s="96">
        <v>16688.058463699999</v>
      </c>
      <c r="R21" s="97">
        <v>6.4000000000000003E-3</v>
      </c>
      <c r="S21" s="97">
        <v>7.0000000000000001E-3</v>
      </c>
      <c r="T21" s="97">
        <v>8.0000000000000004E-4</v>
      </c>
    </row>
    <row r="22" spans="1:20" s="92" customFormat="1">
      <c r="A22" s="72" t="s">
        <v>424</v>
      </c>
      <c r="B22" s="72" t="s">
        <v>425</v>
      </c>
      <c r="C22" s="72" t="s">
        <v>97</v>
      </c>
      <c r="D22" s="72" t="s">
        <v>120</v>
      </c>
      <c r="E22" s="72" t="s">
        <v>419</v>
      </c>
      <c r="F22" s="72" t="s">
        <v>406</v>
      </c>
      <c r="G22" s="72" t="s">
        <v>207</v>
      </c>
      <c r="H22" s="72" t="s">
        <v>208</v>
      </c>
      <c r="I22" s="72" t="s">
        <v>426</v>
      </c>
      <c r="J22" s="96">
        <v>9.17</v>
      </c>
      <c r="K22" s="72" t="s">
        <v>99</v>
      </c>
      <c r="L22" s="97">
        <v>2E-3</v>
      </c>
      <c r="M22" s="97">
        <v>1.4E-3</v>
      </c>
      <c r="N22" s="96">
        <v>18000000</v>
      </c>
      <c r="O22" s="96">
        <v>101.87</v>
      </c>
      <c r="P22" s="96">
        <v>0</v>
      </c>
      <c r="Q22" s="96">
        <v>18336.599999999999</v>
      </c>
      <c r="R22" s="97">
        <v>4.36E-2</v>
      </c>
      <c r="S22" s="97">
        <v>7.6E-3</v>
      </c>
      <c r="T22" s="97">
        <v>8.9999999999999998E-4</v>
      </c>
    </row>
    <row r="23" spans="1:20" s="92" customFormat="1">
      <c r="A23" s="72" t="s">
        <v>427</v>
      </c>
      <c r="B23" s="72" t="s">
        <v>428</v>
      </c>
      <c r="C23" s="72" t="s">
        <v>97</v>
      </c>
      <c r="D23" s="72" t="s">
        <v>120</v>
      </c>
      <c r="E23" s="72" t="s">
        <v>419</v>
      </c>
      <c r="F23" s="72" t="s">
        <v>406</v>
      </c>
      <c r="G23" s="72" t="s">
        <v>207</v>
      </c>
      <c r="H23" s="72" t="s">
        <v>208</v>
      </c>
      <c r="I23" s="72" t="s">
        <v>429</v>
      </c>
      <c r="J23" s="96">
        <v>0.45</v>
      </c>
      <c r="K23" s="72" t="s">
        <v>99</v>
      </c>
      <c r="L23" s="97">
        <v>4.1000000000000003E-3</v>
      </c>
      <c r="M23" s="97">
        <v>-1.21E-2</v>
      </c>
      <c r="N23" s="96">
        <v>2086930.89</v>
      </c>
      <c r="O23" s="96">
        <v>100.76</v>
      </c>
      <c r="P23" s="96">
        <v>0</v>
      </c>
      <c r="Q23" s="96">
        <v>2102.7915647640002</v>
      </c>
      <c r="R23" s="97">
        <v>5.1000000000000004E-3</v>
      </c>
      <c r="S23" s="97">
        <v>8.9999999999999998E-4</v>
      </c>
      <c r="T23" s="97">
        <v>1E-4</v>
      </c>
    </row>
    <row r="24" spans="1:20" s="92" customFormat="1">
      <c r="A24" s="72" t="s">
        <v>430</v>
      </c>
      <c r="B24" s="72" t="s">
        <v>431</v>
      </c>
      <c r="C24" s="72" t="s">
        <v>97</v>
      </c>
      <c r="D24" s="72" t="s">
        <v>120</v>
      </c>
      <c r="E24" s="72" t="s">
        <v>419</v>
      </c>
      <c r="F24" s="72" t="s">
        <v>406</v>
      </c>
      <c r="G24" s="72" t="s">
        <v>207</v>
      </c>
      <c r="H24" s="72" t="s">
        <v>208</v>
      </c>
      <c r="I24" s="72" t="s">
        <v>407</v>
      </c>
      <c r="J24" s="96">
        <v>0.34</v>
      </c>
      <c r="K24" s="72" t="s">
        <v>99</v>
      </c>
      <c r="L24" s="97">
        <v>0.04</v>
      </c>
      <c r="M24" s="97">
        <v>-1.95E-2</v>
      </c>
      <c r="N24" s="96">
        <v>8862250</v>
      </c>
      <c r="O24" s="96">
        <v>106.39</v>
      </c>
      <c r="P24" s="96">
        <v>0</v>
      </c>
      <c r="Q24" s="96">
        <v>9428.5477749999991</v>
      </c>
      <c r="R24" s="97">
        <v>4.3E-3</v>
      </c>
      <c r="S24" s="97">
        <v>3.8999999999999998E-3</v>
      </c>
      <c r="T24" s="97">
        <v>4.0000000000000002E-4</v>
      </c>
    </row>
    <row r="25" spans="1:20" s="92" customFormat="1">
      <c r="A25" s="72" t="s">
        <v>432</v>
      </c>
      <c r="B25" s="72" t="s">
        <v>433</v>
      </c>
      <c r="C25" s="72" t="s">
        <v>97</v>
      </c>
      <c r="D25" s="72" t="s">
        <v>120</v>
      </c>
      <c r="E25" s="72" t="s">
        <v>419</v>
      </c>
      <c r="F25" s="72" t="s">
        <v>406</v>
      </c>
      <c r="G25" s="72" t="s">
        <v>207</v>
      </c>
      <c r="H25" s="72" t="s">
        <v>208</v>
      </c>
      <c r="I25" s="72" t="s">
        <v>407</v>
      </c>
      <c r="J25" s="96">
        <v>5.18</v>
      </c>
      <c r="K25" s="72" t="s">
        <v>99</v>
      </c>
      <c r="L25" s="97">
        <v>3.8E-3</v>
      </c>
      <c r="M25" s="97">
        <v>-4.4000000000000003E-3</v>
      </c>
      <c r="N25" s="96">
        <v>62776064</v>
      </c>
      <c r="O25" s="96">
        <v>104.23</v>
      </c>
      <c r="P25" s="96">
        <v>0</v>
      </c>
      <c r="Q25" s="96">
        <v>65431.4915072</v>
      </c>
      <c r="R25" s="97">
        <v>2.0899999999999998E-2</v>
      </c>
      <c r="S25" s="97">
        <v>2.7300000000000001E-2</v>
      </c>
      <c r="T25" s="97">
        <v>3.0999999999999999E-3</v>
      </c>
    </row>
    <row r="26" spans="1:20" s="92" customFormat="1">
      <c r="A26" s="72" t="s">
        <v>434</v>
      </c>
      <c r="B26" s="72" t="s">
        <v>435</v>
      </c>
      <c r="C26" s="72" t="s">
        <v>97</v>
      </c>
      <c r="D26" s="72" t="s">
        <v>120</v>
      </c>
      <c r="E26" s="72" t="s">
        <v>419</v>
      </c>
      <c r="F26" s="72" t="s">
        <v>406</v>
      </c>
      <c r="G26" s="72" t="s">
        <v>207</v>
      </c>
      <c r="H26" s="72" t="s">
        <v>208</v>
      </c>
      <c r="I26" s="72" t="s">
        <v>407</v>
      </c>
      <c r="J26" s="96">
        <v>1.48</v>
      </c>
      <c r="K26" s="72" t="s">
        <v>99</v>
      </c>
      <c r="L26" s="97">
        <v>9.9000000000000008E-3</v>
      </c>
      <c r="M26" s="97">
        <v>-1.3299999999999999E-2</v>
      </c>
      <c r="N26" s="96">
        <v>22644441</v>
      </c>
      <c r="O26" s="96">
        <v>105.05</v>
      </c>
      <c r="P26" s="96">
        <v>0</v>
      </c>
      <c r="Q26" s="96">
        <v>23787.985270500001</v>
      </c>
      <c r="R26" s="97">
        <v>7.4999999999999997E-3</v>
      </c>
      <c r="S26" s="97">
        <v>9.9000000000000008E-3</v>
      </c>
      <c r="T26" s="97">
        <v>1.1000000000000001E-3</v>
      </c>
    </row>
    <row r="27" spans="1:20" s="92" customFormat="1">
      <c r="A27" s="72" t="s">
        <v>436</v>
      </c>
      <c r="B27" s="72" t="s">
        <v>437</v>
      </c>
      <c r="C27" s="72" t="s">
        <v>97</v>
      </c>
      <c r="D27" s="72" t="s">
        <v>120</v>
      </c>
      <c r="E27" s="72" t="s">
        <v>438</v>
      </c>
      <c r="F27" s="72" t="s">
        <v>439</v>
      </c>
      <c r="G27" s="72" t="s">
        <v>207</v>
      </c>
      <c r="H27" s="72" t="s">
        <v>208</v>
      </c>
      <c r="I27" s="72" t="s">
        <v>440</v>
      </c>
      <c r="J27" s="96">
        <v>14.74</v>
      </c>
      <c r="K27" s="72" t="s">
        <v>99</v>
      </c>
      <c r="L27" s="97">
        <v>2.07E-2</v>
      </c>
      <c r="M27" s="97">
        <v>7.7999999999999996E-3</v>
      </c>
      <c r="N27" s="96">
        <v>21262899</v>
      </c>
      <c r="O27" s="96">
        <v>120.08</v>
      </c>
      <c r="P27" s="96">
        <v>0</v>
      </c>
      <c r="Q27" s="96">
        <v>25532.4891192</v>
      </c>
      <c r="R27" s="97">
        <v>9.4000000000000004E-3</v>
      </c>
      <c r="S27" s="97">
        <v>1.06E-2</v>
      </c>
      <c r="T27" s="97">
        <v>1.1999999999999999E-3</v>
      </c>
    </row>
    <row r="28" spans="1:20" s="92" customFormat="1">
      <c r="A28" s="72" t="s">
        <v>441</v>
      </c>
      <c r="B28" s="72" t="s">
        <v>442</v>
      </c>
      <c r="C28" s="72" t="s">
        <v>97</v>
      </c>
      <c r="D28" s="72" t="s">
        <v>120</v>
      </c>
      <c r="E28" s="72" t="s">
        <v>438</v>
      </c>
      <c r="F28" s="72" t="s">
        <v>439</v>
      </c>
      <c r="G28" s="72" t="s">
        <v>207</v>
      </c>
      <c r="H28" s="72" t="s">
        <v>208</v>
      </c>
      <c r="I28" s="72" t="s">
        <v>443</v>
      </c>
      <c r="J28" s="96">
        <v>4.76</v>
      </c>
      <c r="K28" s="72" t="s">
        <v>99</v>
      </c>
      <c r="L28" s="97">
        <v>1E-3</v>
      </c>
      <c r="M28" s="97">
        <v>-5.8999999999999999E-3</v>
      </c>
      <c r="N28" s="96">
        <v>5324957</v>
      </c>
      <c r="O28" s="96">
        <v>102.97</v>
      </c>
      <c r="P28" s="96">
        <v>0</v>
      </c>
      <c r="Q28" s="96">
        <v>5483.1082229000003</v>
      </c>
      <c r="R28" s="97">
        <v>8.0000000000000002E-3</v>
      </c>
      <c r="S28" s="97">
        <v>2.3E-3</v>
      </c>
      <c r="T28" s="97">
        <v>2.9999999999999997E-4</v>
      </c>
    </row>
    <row r="29" spans="1:20" s="92" customFormat="1">
      <c r="A29" s="72" t="s">
        <v>444</v>
      </c>
      <c r="B29" s="72" t="s">
        <v>445</v>
      </c>
      <c r="C29" s="72" t="s">
        <v>97</v>
      </c>
      <c r="D29" s="72" t="s">
        <v>120</v>
      </c>
      <c r="E29" s="72" t="s">
        <v>446</v>
      </c>
      <c r="F29" s="72" t="s">
        <v>406</v>
      </c>
      <c r="G29" s="72" t="s">
        <v>207</v>
      </c>
      <c r="H29" s="72" t="s">
        <v>208</v>
      </c>
      <c r="I29" s="72" t="s">
        <v>447</v>
      </c>
      <c r="J29" s="96">
        <v>1.26</v>
      </c>
      <c r="K29" s="72" t="s">
        <v>99</v>
      </c>
      <c r="L29" s="97">
        <v>3.5499999999999997E-2</v>
      </c>
      <c r="M29" s="97">
        <v>9.1399999999999995E-2</v>
      </c>
      <c r="N29" s="96">
        <v>403341.74</v>
      </c>
      <c r="O29" s="96">
        <v>117.55</v>
      </c>
      <c r="P29" s="96">
        <v>0</v>
      </c>
      <c r="Q29" s="96">
        <v>474.12821537000002</v>
      </c>
      <c r="R29" s="97">
        <v>1.9E-3</v>
      </c>
      <c r="S29" s="97">
        <v>2.0000000000000001E-4</v>
      </c>
      <c r="T29" s="97">
        <v>0</v>
      </c>
    </row>
    <row r="30" spans="1:20" s="92" customFormat="1">
      <c r="A30" s="72" t="s">
        <v>448</v>
      </c>
      <c r="B30" s="72" t="s">
        <v>449</v>
      </c>
      <c r="C30" s="72" t="s">
        <v>97</v>
      </c>
      <c r="D30" s="72" t="s">
        <v>120</v>
      </c>
      <c r="E30" s="72" t="s">
        <v>446</v>
      </c>
      <c r="F30" s="72" t="s">
        <v>406</v>
      </c>
      <c r="G30" s="72" t="s">
        <v>207</v>
      </c>
      <c r="H30" s="72" t="s">
        <v>208</v>
      </c>
      <c r="I30" s="72" t="s">
        <v>447</v>
      </c>
      <c r="J30" s="96">
        <v>4.7699999999999996</v>
      </c>
      <c r="K30" s="72" t="s">
        <v>99</v>
      </c>
      <c r="L30" s="97">
        <v>1.4999999999999999E-2</v>
      </c>
      <c r="M30" s="97">
        <v>-3.0999999999999999E-3</v>
      </c>
      <c r="N30" s="96">
        <v>353307.55</v>
      </c>
      <c r="O30" s="96">
        <v>111.28</v>
      </c>
      <c r="P30" s="96">
        <v>0</v>
      </c>
      <c r="Q30" s="96">
        <v>393.16064163999999</v>
      </c>
      <c r="R30" s="97">
        <v>8.0000000000000004E-4</v>
      </c>
      <c r="S30" s="97">
        <v>2.0000000000000001E-4</v>
      </c>
      <c r="T30" s="97">
        <v>0</v>
      </c>
    </row>
    <row r="31" spans="1:20" s="92" customFormat="1">
      <c r="A31" s="72" t="s">
        <v>450</v>
      </c>
      <c r="B31" s="72" t="s">
        <v>451</v>
      </c>
      <c r="C31" s="72" t="s">
        <v>97</v>
      </c>
      <c r="D31" s="72" t="s">
        <v>120</v>
      </c>
      <c r="E31" s="72" t="s">
        <v>452</v>
      </c>
      <c r="F31" s="72" t="s">
        <v>406</v>
      </c>
      <c r="G31" s="72" t="s">
        <v>207</v>
      </c>
      <c r="H31" s="72" t="s">
        <v>208</v>
      </c>
      <c r="I31" s="72" t="s">
        <v>262</v>
      </c>
      <c r="J31" s="96">
        <v>1.49</v>
      </c>
      <c r="K31" s="72" t="s">
        <v>99</v>
      </c>
      <c r="L31" s="97">
        <v>7.0000000000000001E-3</v>
      </c>
      <c r="M31" s="97">
        <v>-1.1299999999999999E-2</v>
      </c>
      <c r="N31" s="96">
        <v>7772458</v>
      </c>
      <c r="O31" s="96">
        <v>104.53</v>
      </c>
      <c r="P31" s="96">
        <v>0</v>
      </c>
      <c r="Q31" s="96">
        <v>8124.5503473999997</v>
      </c>
      <c r="R31" s="97">
        <v>5.4999999999999997E-3</v>
      </c>
      <c r="S31" s="97">
        <v>3.3999999999999998E-3</v>
      </c>
      <c r="T31" s="97">
        <v>4.0000000000000002E-4</v>
      </c>
    </row>
    <row r="32" spans="1:20" s="92" customFormat="1">
      <c r="A32" s="72" t="s">
        <v>453</v>
      </c>
      <c r="B32" s="72" t="s">
        <v>454</v>
      </c>
      <c r="C32" s="72" t="s">
        <v>97</v>
      </c>
      <c r="D32" s="72" t="s">
        <v>120</v>
      </c>
      <c r="E32" s="72" t="s">
        <v>452</v>
      </c>
      <c r="F32" s="72" t="s">
        <v>406</v>
      </c>
      <c r="G32" s="72" t="s">
        <v>207</v>
      </c>
      <c r="H32" s="72" t="s">
        <v>208</v>
      </c>
      <c r="I32" s="72" t="s">
        <v>407</v>
      </c>
      <c r="J32" s="96">
        <v>3.6</v>
      </c>
      <c r="K32" s="72" t="s">
        <v>99</v>
      </c>
      <c r="L32" s="97">
        <v>6.0000000000000001E-3</v>
      </c>
      <c r="M32" s="97">
        <v>-8.8999999999999999E-3</v>
      </c>
      <c r="N32" s="96">
        <v>19342778.719999999</v>
      </c>
      <c r="O32" s="96">
        <v>107.11</v>
      </c>
      <c r="P32" s="96">
        <v>0</v>
      </c>
      <c r="Q32" s="96">
        <v>20718.050286991998</v>
      </c>
      <c r="R32" s="97">
        <v>1.09E-2</v>
      </c>
      <c r="S32" s="97">
        <v>8.6E-3</v>
      </c>
      <c r="T32" s="97">
        <v>1E-3</v>
      </c>
    </row>
    <row r="33" spans="1:20" s="92" customFormat="1">
      <c r="A33" s="72" t="s">
        <v>455</v>
      </c>
      <c r="B33" s="72" t="s">
        <v>456</v>
      </c>
      <c r="C33" s="72" t="s">
        <v>97</v>
      </c>
      <c r="D33" s="72" t="s">
        <v>120</v>
      </c>
      <c r="E33" s="72" t="s">
        <v>452</v>
      </c>
      <c r="F33" s="72" t="s">
        <v>406</v>
      </c>
      <c r="G33" s="72" t="s">
        <v>207</v>
      </c>
      <c r="H33" s="72" t="s">
        <v>208</v>
      </c>
      <c r="I33" s="72" t="s">
        <v>407</v>
      </c>
      <c r="J33" s="96">
        <v>1.35</v>
      </c>
      <c r="K33" s="72" t="s">
        <v>99</v>
      </c>
      <c r="L33" s="97">
        <v>0.05</v>
      </c>
      <c r="M33" s="97">
        <v>-1.47E-2</v>
      </c>
      <c r="N33" s="96">
        <v>22586456</v>
      </c>
      <c r="O33" s="96">
        <v>113.36</v>
      </c>
      <c r="P33" s="96">
        <v>0</v>
      </c>
      <c r="Q33" s="96">
        <v>25604.0065216</v>
      </c>
      <c r="R33" s="97">
        <v>7.1999999999999998E-3</v>
      </c>
      <c r="S33" s="97">
        <v>1.0699999999999999E-2</v>
      </c>
      <c r="T33" s="97">
        <v>1.1999999999999999E-3</v>
      </c>
    </row>
    <row r="34" spans="1:20" s="92" customFormat="1">
      <c r="A34" s="72" t="s">
        <v>457</v>
      </c>
      <c r="B34" s="72" t="s">
        <v>458</v>
      </c>
      <c r="C34" s="72" t="s">
        <v>97</v>
      </c>
      <c r="D34" s="72" t="s">
        <v>120</v>
      </c>
      <c r="E34" s="72" t="s">
        <v>452</v>
      </c>
      <c r="F34" s="72" t="s">
        <v>406</v>
      </c>
      <c r="G34" s="72" t="s">
        <v>207</v>
      </c>
      <c r="H34" s="72" t="s">
        <v>208</v>
      </c>
      <c r="I34" s="72" t="s">
        <v>407</v>
      </c>
      <c r="J34" s="96">
        <v>5.09</v>
      </c>
      <c r="K34" s="72" t="s">
        <v>99</v>
      </c>
      <c r="L34" s="97">
        <v>1.7500000000000002E-2</v>
      </c>
      <c r="M34" s="97">
        <v>-5.5999999999999999E-3</v>
      </c>
      <c r="N34" s="96">
        <v>79268250.260000005</v>
      </c>
      <c r="O34" s="96">
        <v>112.78</v>
      </c>
      <c r="P34" s="96">
        <v>0</v>
      </c>
      <c r="Q34" s="96">
        <v>89398.732643227995</v>
      </c>
      <c r="R34" s="97">
        <v>1.9199999999999998E-2</v>
      </c>
      <c r="S34" s="97">
        <v>3.73E-2</v>
      </c>
      <c r="T34" s="97">
        <v>4.1999999999999997E-3</v>
      </c>
    </row>
    <row r="35" spans="1:20" s="92" customFormat="1">
      <c r="A35" s="72" t="s">
        <v>459</v>
      </c>
      <c r="B35" s="72" t="s">
        <v>460</v>
      </c>
      <c r="C35" s="72" t="s">
        <v>97</v>
      </c>
      <c r="D35" s="72" t="s">
        <v>120</v>
      </c>
      <c r="E35" s="72" t="s">
        <v>461</v>
      </c>
      <c r="F35" s="72" t="s">
        <v>406</v>
      </c>
      <c r="G35" s="72" t="s">
        <v>462</v>
      </c>
      <c r="H35" s="72" t="s">
        <v>147</v>
      </c>
      <c r="I35" s="72" t="s">
        <v>463</v>
      </c>
      <c r="J35" s="96">
        <v>2.42</v>
      </c>
      <c r="K35" s="72" t="s">
        <v>99</v>
      </c>
      <c r="L35" s="97">
        <v>9.4999999999999998E-3</v>
      </c>
      <c r="M35" s="97">
        <v>-1.01E-2</v>
      </c>
      <c r="N35" s="96">
        <v>20632292.16</v>
      </c>
      <c r="O35" s="96">
        <v>105.86</v>
      </c>
      <c r="P35" s="96">
        <v>0</v>
      </c>
      <c r="Q35" s="96">
        <v>21841.344480576001</v>
      </c>
      <c r="R35" s="97">
        <v>3.2099999999999997E-2</v>
      </c>
      <c r="S35" s="97">
        <v>9.1000000000000004E-3</v>
      </c>
      <c r="T35" s="97">
        <v>1E-3</v>
      </c>
    </row>
    <row r="36" spans="1:20" s="92" customFormat="1">
      <c r="A36" s="72" t="s">
        <v>464</v>
      </c>
      <c r="B36" s="72" t="s">
        <v>465</v>
      </c>
      <c r="C36" s="72" t="s">
        <v>97</v>
      </c>
      <c r="D36" s="72" t="s">
        <v>120</v>
      </c>
      <c r="E36" s="72" t="s">
        <v>461</v>
      </c>
      <c r="F36" s="72" t="s">
        <v>406</v>
      </c>
      <c r="G36" s="72" t="s">
        <v>462</v>
      </c>
      <c r="H36" s="72" t="s">
        <v>147</v>
      </c>
      <c r="I36" s="72" t="s">
        <v>466</v>
      </c>
      <c r="J36" s="96">
        <v>2.98</v>
      </c>
      <c r="K36" s="72" t="s">
        <v>99</v>
      </c>
      <c r="L36" s="97">
        <v>0.01</v>
      </c>
      <c r="M36" s="97">
        <v>-9.5999999999999992E-3</v>
      </c>
      <c r="N36" s="96">
        <v>6445772</v>
      </c>
      <c r="O36" s="96">
        <v>105.99</v>
      </c>
      <c r="P36" s="96">
        <v>64.522049999999993</v>
      </c>
      <c r="Q36" s="96">
        <v>6896.3957928</v>
      </c>
      <c r="R36" s="97">
        <v>1.6E-2</v>
      </c>
      <c r="S36" s="97">
        <v>2.8999999999999998E-3</v>
      </c>
      <c r="T36" s="97">
        <v>2.9999999999999997E-4</v>
      </c>
    </row>
    <row r="37" spans="1:20" s="92" customFormat="1">
      <c r="A37" s="72" t="s">
        <v>467</v>
      </c>
      <c r="B37" s="72" t="s">
        <v>468</v>
      </c>
      <c r="C37" s="72" t="s">
        <v>97</v>
      </c>
      <c r="D37" s="72" t="s">
        <v>120</v>
      </c>
      <c r="E37" s="72" t="s">
        <v>461</v>
      </c>
      <c r="F37" s="72" t="s">
        <v>406</v>
      </c>
      <c r="G37" s="72" t="s">
        <v>462</v>
      </c>
      <c r="H37" s="72" t="s">
        <v>147</v>
      </c>
      <c r="I37" s="72" t="s">
        <v>469</v>
      </c>
      <c r="J37" s="96">
        <v>5.61</v>
      </c>
      <c r="K37" s="72" t="s">
        <v>99</v>
      </c>
      <c r="L37" s="97">
        <v>5.0000000000000001E-3</v>
      </c>
      <c r="M37" s="97">
        <v>-3.3E-3</v>
      </c>
      <c r="N37" s="96">
        <v>40824713</v>
      </c>
      <c r="O37" s="96">
        <v>105.04</v>
      </c>
      <c r="P37" s="96">
        <v>0</v>
      </c>
      <c r="Q37" s="96">
        <v>42882.278535199999</v>
      </c>
      <c r="R37" s="97">
        <v>5.3499999999999999E-2</v>
      </c>
      <c r="S37" s="97">
        <v>1.7899999999999999E-2</v>
      </c>
      <c r="T37" s="97">
        <v>2E-3</v>
      </c>
    </row>
    <row r="38" spans="1:20" s="92" customFormat="1">
      <c r="A38" s="72" t="s">
        <v>470</v>
      </c>
      <c r="B38" s="72" t="s">
        <v>471</v>
      </c>
      <c r="C38" s="72" t="s">
        <v>97</v>
      </c>
      <c r="D38" s="72" t="s">
        <v>120</v>
      </c>
      <c r="E38" s="72" t="s">
        <v>461</v>
      </c>
      <c r="F38" s="72" t="s">
        <v>406</v>
      </c>
      <c r="G38" s="72" t="s">
        <v>462</v>
      </c>
      <c r="H38" s="72" t="s">
        <v>147</v>
      </c>
      <c r="I38" s="72" t="s">
        <v>472</v>
      </c>
      <c r="J38" s="96">
        <v>1.46</v>
      </c>
      <c r="K38" s="72" t="s">
        <v>99</v>
      </c>
      <c r="L38" s="97">
        <v>2.8E-3</v>
      </c>
      <c r="M38" s="97">
        <v>-1.2699999999999999E-2</v>
      </c>
      <c r="N38" s="96">
        <v>4672371</v>
      </c>
      <c r="O38" s="96">
        <v>102.46</v>
      </c>
      <c r="P38" s="96">
        <v>0</v>
      </c>
      <c r="Q38" s="96">
        <v>4787.3113266</v>
      </c>
      <c r="R38" s="97">
        <v>1.0999999999999999E-2</v>
      </c>
      <c r="S38" s="97">
        <v>2E-3</v>
      </c>
      <c r="T38" s="97">
        <v>2.0000000000000001E-4</v>
      </c>
    </row>
    <row r="39" spans="1:20" s="92" customFormat="1">
      <c r="A39" s="72" t="s">
        <v>473</v>
      </c>
      <c r="B39" s="72" t="s">
        <v>474</v>
      </c>
      <c r="C39" s="72" t="s">
        <v>97</v>
      </c>
      <c r="D39" s="72" t="s">
        <v>120</v>
      </c>
      <c r="E39" s="72" t="s">
        <v>475</v>
      </c>
      <c r="F39" s="72" t="s">
        <v>406</v>
      </c>
      <c r="G39" s="72" t="s">
        <v>476</v>
      </c>
      <c r="H39" s="72" t="s">
        <v>208</v>
      </c>
      <c r="I39" s="72" t="s">
        <v>477</v>
      </c>
      <c r="J39" s="96">
        <v>1.08</v>
      </c>
      <c r="K39" s="72" t="s">
        <v>99</v>
      </c>
      <c r="L39" s="97">
        <v>4.7500000000000001E-2</v>
      </c>
      <c r="M39" s="97">
        <v>-2.2100000000000002E-2</v>
      </c>
      <c r="N39" s="96">
        <v>2001724.99</v>
      </c>
      <c r="O39" s="96">
        <v>129.09</v>
      </c>
      <c r="P39" s="96">
        <v>0</v>
      </c>
      <c r="Q39" s="96">
        <v>2584.0267895910001</v>
      </c>
      <c r="R39" s="97">
        <v>1.38E-2</v>
      </c>
      <c r="S39" s="97">
        <v>1.1000000000000001E-3</v>
      </c>
      <c r="T39" s="97">
        <v>1E-4</v>
      </c>
    </row>
    <row r="40" spans="1:20" s="92" customFormat="1">
      <c r="A40" s="72" t="s">
        <v>478</v>
      </c>
      <c r="B40" s="72" t="s">
        <v>479</v>
      </c>
      <c r="C40" s="72" t="s">
        <v>97</v>
      </c>
      <c r="D40" s="72" t="s">
        <v>120</v>
      </c>
      <c r="E40" s="72" t="s">
        <v>480</v>
      </c>
      <c r="F40" s="72" t="s">
        <v>481</v>
      </c>
      <c r="G40" s="72" t="s">
        <v>476</v>
      </c>
      <c r="H40" s="72" t="s">
        <v>208</v>
      </c>
      <c r="I40" s="72" t="s">
        <v>482</v>
      </c>
      <c r="J40" s="96">
        <v>0.93</v>
      </c>
      <c r="K40" s="72" t="s">
        <v>99</v>
      </c>
      <c r="L40" s="97">
        <v>3.6400000000000002E-2</v>
      </c>
      <c r="M40" s="97">
        <v>-1.03E-2</v>
      </c>
      <c r="N40" s="96">
        <v>278237.77</v>
      </c>
      <c r="O40" s="96">
        <v>114.21</v>
      </c>
      <c r="P40" s="96">
        <v>0</v>
      </c>
      <c r="Q40" s="96">
        <v>317.775357117</v>
      </c>
      <c r="R40" s="97">
        <v>7.6E-3</v>
      </c>
      <c r="S40" s="97">
        <v>1E-4</v>
      </c>
      <c r="T40" s="97">
        <v>0</v>
      </c>
    </row>
    <row r="41" spans="1:20" s="92" customFormat="1">
      <c r="A41" s="72" t="s">
        <v>483</v>
      </c>
      <c r="B41" s="72" t="s">
        <v>484</v>
      </c>
      <c r="C41" s="72" t="s">
        <v>97</v>
      </c>
      <c r="D41" s="72" t="s">
        <v>120</v>
      </c>
      <c r="E41" s="72" t="s">
        <v>485</v>
      </c>
      <c r="F41" s="72" t="s">
        <v>486</v>
      </c>
      <c r="G41" s="72" t="s">
        <v>476</v>
      </c>
      <c r="H41" s="72" t="s">
        <v>208</v>
      </c>
      <c r="I41" s="72" t="s">
        <v>407</v>
      </c>
      <c r="J41" s="96">
        <v>4.09</v>
      </c>
      <c r="K41" s="72" t="s">
        <v>99</v>
      </c>
      <c r="L41" s="97">
        <v>4.4999999999999998E-2</v>
      </c>
      <c r="M41" s="97">
        <v>-7.4999999999999997E-3</v>
      </c>
      <c r="N41" s="96">
        <v>2490939</v>
      </c>
      <c r="O41" s="96">
        <v>125.88</v>
      </c>
      <c r="P41" s="96">
        <v>0</v>
      </c>
      <c r="Q41" s="96">
        <v>3135.5940132000001</v>
      </c>
      <c r="R41" s="97">
        <v>8.0000000000000004E-4</v>
      </c>
      <c r="S41" s="97">
        <v>1.2999999999999999E-3</v>
      </c>
      <c r="T41" s="97">
        <v>1E-4</v>
      </c>
    </row>
    <row r="42" spans="1:20" s="92" customFormat="1">
      <c r="A42" s="72" t="s">
        <v>487</v>
      </c>
      <c r="B42" s="72" t="s">
        <v>488</v>
      </c>
      <c r="C42" s="72" t="s">
        <v>97</v>
      </c>
      <c r="D42" s="72" t="s">
        <v>120</v>
      </c>
      <c r="E42" s="72" t="s">
        <v>485</v>
      </c>
      <c r="F42" s="72" t="s">
        <v>486</v>
      </c>
      <c r="G42" s="72" t="s">
        <v>476</v>
      </c>
      <c r="H42" s="72" t="s">
        <v>208</v>
      </c>
      <c r="I42" s="72" t="s">
        <v>407</v>
      </c>
      <c r="J42" s="96">
        <v>8.84</v>
      </c>
      <c r="K42" s="72" t="s">
        <v>99</v>
      </c>
      <c r="L42" s="97">
        <v>2.3900000000000001E-2</v>
      </c>
      <c r="M42" s="97">
        <v>4.1000000000000003E-3</v>
      </c>
      <c r="N42" s="96">
        <v>11887980</v>
      </c>
      <c r="O42" s="96">
        <v>118.88</v>
      </c>
      <c r="P42" s="96">
        <v>0</v>
      </c>
      <c r="Q42" s="96">
        <v>14132.430624000001</v>
      </c>
      <c r="R42" s="97">
        <v>6.0000000000000001E-3</v>
      </c>
      <c r="S42" s="97">
        <v>5.8999999999999999E-3</v>
      </c>
      <c r="T42" s="97">
        <v>6.9999999999999999E-4</v>
      </c>
    </row>
    <row r="43" spans="1:20" s="92" customFormat="1">
      <c r="A43" s="72" t="s">
        <v>489</v>
      </c>
      <c r="B43" s="72" t="s">
        <v>490</v>
      </c>
      <c r="C43" s="72" t="s">
        <v>97</v>
      </c>
      <c r="D43" s="72" t="s">
        <v>120</v>
      </c>
      <c r="E43" s="72" t="s">
        <v>485</v>
      </c>
      <c r="F43" s="72" t="s">
        <v>486</v>
      </c>
      <c r="G43" s="72" t="s">
        <v>476</v>
      </c>
      <c r="H43" s="72" t="s">
        <v>208</v>
      </c>
      <c r="I43" s="72" t="s">
        <v>262</v>
      </c>
      <c r="J43" s="96">
        <v>6.34</v>
      </c>
      <c r="K43" s="72" t="s">
        <v>99</v>
      </c>
      <c r="L43" s="97">
        <v>3.85E-2</v>
      </c>
      <c r="M43" s="97">
        <v>-2.2000000000000001E-3</v>
      </c>
      <c r="N43" s="96">
        <v>43374051.869999997</v>
      </c>
      <c r="O43" s="96">
        <v>129.53</v>
      </c>
      <c r="P43" s="96">
        <v>1310.61896</v>
      </c>
      <c r="Q43" s="96">
        <v>57493.028347211002</v>
      </c>
      <c r="R43" s="97">
        <v>1.6400000000000001E-2</v>
      </c>
      <c r="S43" s="97">
        <v>2.4E-2</v>
      </c>
      <c r="T43" s="97">
        <v>2.7000000000000001E-3</v>
      </c>
    </row>
    <row r="44" spans="1:20" s="92" customFormat="1">
      <c r="A44" s="72" t="s">
        <v>491</v>
      </c>
      <c r="B44" s="72" t="s">
        <v>492</v>
      </c>
      <c r="C44" s="72" t="s">
        <v>97</v>
      </c>
      <c r="D44" s="72" t="s">
        <v>120</v>
      </c>
      <c r="E44" s="72" t="s">
        <v>493</v>
      </c>
      <c r="F44" s="72" t="s">
        <v>481</v>
      </c>
      <c r="G44" s="72" t="s">
        <v>462</v>
      </c>
      <c r="H44" s="72" t="s">
        <v>147</v>
      </c>
      <c r="I44" s="72" t="s">
        <v>407</v>
      </c>
      <c r="J44" s="96">
        <v>4.33</v>
      </c>
      <c r="K44" s="72" t="s">
        <v>99</v>
      </c>
      <c r="L44" s="97">
        <v>8.3000000000000001E-3</v>
      </c>
      <c r="M44" s="97">
        <v>-7.4999999999999997E-3</v>
      </c>
      <c r="N44" s="96">
        <v>40226397</v>
      </c>
      <c r="O44" s="96">
        <v>108.33</v>
      </c>
      <c r="P44" s="96">
        <v>0</v>
      </c>
      <c r="Q44" s="96">
        <v>43577.255870100002</v>
      </c>
      <c r="R44" s="97">
        <v>2.63E-2</v>
      </c>
      <c r="S44" s="97">
        <v>1.8200000000000001E-2</v>
      </c>
      <c r="T44" s="97">
        <v>2.0999999999999999E-3</v>
      </c>
    </row>
    <row r="45" spans="1:20" s="92" customFormat="1">
      <c r="A45" s="72" t="s">
        <v>494</v>
      </c>
      <c r="B45" s="72" t="s">
        <v>495</v>
      </c>
      <c r="C45" s="72" t="s">
        <v>97</v>
      </c>
      <c r="D45" s="72" t="s">
        <v>120</v>
      </c>
      <c r="E45" s="72" t="s">
        <v>493</v>
      </c>
      <c r="F45" s="72" t="s">
        <v>481</v>
      </c>
      <c r="G45" s="72" t="s">
        <v>462</v>
      </c>
      <c r="H45" s="72" t="s">
        <v>147</v>
      </c>
      <c r="I45" s="72" t="s">
        <v>407</v>
      </c>
      <c r="J45" s="96">
        <v>8.2200000000000006</v>
      </c>
      <c r="K45" s="72" t="s">
        <v>99</v>
      </c>
      <c r="L45" s="97">
        <v>1.6500000000000001E-2</v>
      </c>
      <c r="M45" s="97">
        <v>8.9999999999999998E-4</v>
      </c>
      <c r="N45" s="96">
        <v>12855219</v>
      </c>
      <c r="O45" s="96">
        <v>115.11</v>
      </c>
      <c r="P45" s="96">
        <v>0</v>
      </c>
      <c r="Q45" s="96">
        <v>14797.642590900001</v>
      </c>
      <c r="R45" s="97">
        <v>6.1000000000000004E-3</v>
      </c>
      <c r="S45" s="97">
        <v>6.1999999999999998E-3</v>
      </c>
      <c r="T45" s="97">
        <v>6.9999999999999999E-4</v>
      </c>
    </row>
    <row r="46" spans="1:20" s="92" customFormat="1">
      <c r="A46" s="72" t="s">
        <v>496</v>
      </c>
      <c r="B46" s="72" t="s">
        <v>497</v>
      </c>
      <c r="C46" s="72" t="s">
        <v>97</v>
      </c>
      <c r="D46" s="72" t="s">
        <v>120</v>
      </c>
      <c r="E46" s="72" t="s">
        <v>498</v>
      </c>
      <c r="F46" s="72" t="s">
        <v>439</v>
      </c>
      <c r="G46" s="72" t="s">
        <v>476</v>
      </c>
      <c r="H46" s="72" t="s">
        <v>208</v>
      </c>
      <c r="I46" s="72" t="s">
        <v>440</v>
      </c>
      <c r="J46" s="96">
        <v>8.26</v>
      </c>
      <c r="K46" s="72" t="s">
        <v>99</v>
      </c>
      <c r="L46" s="97">
        <v>2.6499999999999999E-2</v>
      </c>
      <c r="M46" s="97">
        <v>1.9E-3</v>
      </c>
      <c r="N46" s="96">
        <v>1904477.62</v>
      </c>
      <c r="O46" s="96">
        <v>124.65</v>
      </c>
      <c r="P46" s="96">
        <v>0</v>
      </c>
      <c r="Q46" s="96">
        <v>2373.9313533300001</v>
      </c>
      <c r="R46" s="97">
        <v>1.1999999999999999E-3</v>
      </c>
      <c r="S46" s="97">
        <v>1E-3</v>
      </c>
      <c r="T46" s="97">
        <v>1E-4</v>
      </c>
    </row>
    <row r="47" spans="1:20" s="92" customFormat="1">
      <c r="A47" s="72" t="s">
        <v>499</v>
      </c>
      <c r="B47" s="72" t="s">
        <v>500</v>
      </c>
      <c r="C47" s="72" t="s">
        <v>97</v>
      </c>
      <c r="D47" s="72" t="s">
        <v>120</v>
      </c>
      <c r="E47" s="72" t="s">
        <v>501</v>
      </c>
      <c r="F47" s="72" t="s">
        <v>481</v>
      </c>
      <c r="G47" s="72" t="s">
        <v>462</v>
      </c>
      <c r="H47" s="72" t="s">
        <v>147</v>
      </c>
      <c r="I47" s="72" t="s">
        <v>407</v>
      </c>
      <c r="J47" s="96">
        <v>4.7</v>
      </c>
      <c r="K47" s="72" t="s">
        <v>99</v>
      </c>
      <c r="L47" s="97">
        <v>1.34E-2</v>
      </c>
      <c r="M47" s="97">
        <v>-2.8999999999999998E-3</v>
      </c>
      <c r="N47" s="96">
        <v>15062318.58</v>
      </c>
      <c r="O47" s="96">
        <v>109.7</v>
      </c>
      <c r="P47" s="96">
        <v>0</v>
      </c>
      <c r="Q47" s="96">
        <v>16523.36348226</v>
      </c>
      <c r="R47" s="97">
        <v>4.4000000000000003E-3</v>
      </c>
      <c r="S47" s="97">
        <v>6.8999999999999999E-3</v>
      </c>
      <c r="T47" s="97">
        <v>8.0000000000000004E-4</v>
      </c>
    </row>
    <row r="48" spans="1:20" s="92" customFormat="1">
      <c r="A48" s="72" t="s">
        <v>502</v>
      </c>
      <c r="B48" s="72" t="s">
        <v>503</v>
      </c>
      <c r="C48" s="72" t="s">
        <v>97</v>
      </c>
      <c r="D48" s="72" t="s">
        <v>120</v>
      </c>
      <c r="E48" s="72" t="s">
        <v>501</v>
      </c>
      <c r="F48" s="72" t="s">
        <v>481</v>
      </c>
      <c r="G48" s="72" t="s">
        <v>462</v>
      </c>
      <c r="H48" s="72" t="s">
        <v>147</v>
      </c>
      <c r="I48" s="72" t="s">
        <v>440</v>
      </c>
      <c r="J48" s="96">
        <v>5.13</v>
      </c>
      <c r="K48" s="72" t="s">
        <v>99</v>
      </c>
      <c r="L48" s="97">
        <v>1.77E-2</v>
      </c>
      <c r="M48" s="97">
        <v>-1.5E-3</v>
      </c>
      <c r="N48" s="96">
        <v>67019625</v>
      </c>
      <c r="O48" s="96">
        <v>110.81</v>
      </c>
      <c r="P48" s="96">
        <v>0</v>
      </c>
      <c r="Q48" s="96">
        <v>74264.446462499996</v>
      </c>
      <c r="R48" s="97">
        <v>2.07E-2</v>
      </c>
      <c r="S48" s="97">
        <v>3.1E-2</v>
      </c>
      <c r="T48" s="97">
        <v>3.5000000000000001E-3</v>
      </c>
    </row>
    <row r="49" spans="1:20" s="92" customFormat="1">
      <c r="A49" s="72" t="s">
        <v>504</v>
      </c>
      <c r="B49" s="72" t="s">
        <v>505</v>
      </c>
      <c r="C49" s="72" t="s">
        <v>97</v>
      </c>
      <c r="D49" s="72" t="s">
        <v>120</v>
      </c>
      <c r="E49" s="72" t="s">
        <v>501</v>
      </c>
      <c r="F49" s="72" t="s">
        <v>481</v>
      </c>
      <c r="G49" s="72" t="s">
        <v>462</v>
      </c>
      <c r="H49" s="72" t="s">
        <v>147</v>
      </c>
      <c r="I49" s="72" t="s">
        <v>440</v>
      </c>
      <c r="J49" s="96">
        <v>8.5500000000000007</v>
      </c>
      <c r="K49" s="72" t="s">
        <v>99</v>
      </c>
      <c r="L49" s="97">
        <v>2.4799999999999999E-2</v>
      </c>
      <c r="M49" s="97">
        <v>7.0000000000000001E-3</v>
      </c>
      <c r="N49" s="96">
        <v>1872348</v>
      </c>
      <c r="O49" s="96">
        <v>116.93</v>
      </c>
      <c r="P49" s="96">
        <v>0</v>
      </c>
      <c r="Q49" s="96">
        <v>2189.3365164000002</v>
      </c>
      <c r="R49" s="97">
        <v>1E-3</v>
      </c>
      <c r="S49" s="97">
        <v>8.9999999999999998E-4</v>
      </c>
      <c r="T49" s="97">
        <v>1E-4</v>
      </c>
    </row>
    <row r="50" spans="1:20" s="92" customFormat="1">
      <c r="A50" s="72" t="s">
        <v>506</v>
      </c>
      <c r="B50" s="72" t="s">
        <v>507</v>
      </c>
      <c r="C50" s="72" t="s">
        <v>97</v>
      </c>
      <c r="D50" s="72" t="s">
        <v>120</v>
      </c>
      <c r="E50" s="72" t="s">
        <v>501</v>
      </c>
      <c r="F50" s="72" t="s">
        <v>481</v>
      </c>
      <c r="G50" s="72" t="s">
        <v>476</v>
      </c>
      <c r="H50" s="72" t="s">
        <v>208</v>
      </c>
      <c r="I50" s="72" t="s">
        <v>508</v>
      </c>
      <c r="J50" s="96">
        <v>2.5099999999999998</v>
      </c>
      <c r="K50" s="72" t="s">
        <v>99</v>
      </c>
      <c r="L50" s="97">
        <v>6.4999999999999997E-3</v>
      </c>
      <c r="M50" s="97">
        <v>-1.03E-2</v>
      </c>
      <c r="N50" s="96">
        <v>9018571.8800000008</v>
      </c>
      <c r="O50" s="96">
        <v>104.39</v>
      </c>
      <c r="P50" s="96">
        <v>2293.35547</v>
      </c>
      <c r="Q50" s="96">
        <v>11707.842655532</v>
      </c>
      <c r="R50" s="97">
        <v>1.49E-2</v>
      </c>
      <c r="S50" s="97">
        <v>4.8999999999999998E-3</v>
      </c>
      <c r="T50" s="97">
        <v>5.9999999999999995E-4</v>
      </c>
    </row>
    <row r="51" spans="1:20" s="92" customFormat="1">
      <c r="A51" s="72" t="s">
        <v>509</v>
      </c>
      <c r="B51" s="72" t="s">
        <v>510</v>
      </c>
      <c r="C51" s="72" t="s">
        <v>97</v>
      </c>
      <c r="D51" s="72" t="s">
        <v>120</v>
      </c>
      <c r="E51" s="72" t="s">
        <v>452</v>
      </c>
      <c r="F51" s="72" t="s">
        <v>406</v>
      </c>
      <c r="G51" s="72" t="s">
        <v>476</v>
      </c>
      <c r="H51" s="72" t="s">
        <v>208</v>
      </c>
      <c r="I51" s="72" t="s">
        <v>407</v>
      </c>
      <c r="J51" s="96">
        <v>1.1499999999999999</v>
      </c>
      <c r="K51" s="72" t="s">
        <v>99</v>
      </c>
      <c r="L51" s="97">
        <v>4.2000000000000003E-2</v>
      </c>
      <c r="M51" s="97">
        <v>-1.47E-2</v>
      </c>
      <c r="N51" s="96">
        <v>8471086</v>
      </c>
      <c r="O51" s="96">
        <v>112.56</v>
      </c>
      <c r="P51" s="96">
        <v>0</v>
      </c>
      <c r="Q51" s="96">
        <v>9535.0544016000003</v>
      </c>
      <c r="R51" s="97">
        <v>8.5000000000000006E-3</v>
      </c>
      <c r="S51" s="97">
        <v>4.0000000000000001E-3</v>
      </c>
      <c r="T51" s="97">
        <v>5.0000000000000001E-4</v>
      </c>
    </row>
    <row r="52" spans="1:20" s="92" customFormat="1">
      <c r="A52" s="72" t="s">
        <v>511</v>
      </c>
      <c r="B52" s="72" t="s">
        <v>512</v>
      </c>
      <c r="C52" s="72" t="s">
        <v>97</v>
      </c>
      <c r="D52" s="72" t="s">
        <v>120</v>
      </c>
      <c r="E52" s="72" t="s">
        <v>452</v>
      </c>
      <c r="F52" s="72" t="s">
        <v>406</v>
      </c>
      <c r="G52" s="72" t="s">
        <v>476</v>
      </c>
      <c r="H52" s="72" t="s">
        <v>208</v>
      </c>
      <c r="I52" s="72" t="s">
        <v>407</v>
      </c>
      <c r="J52" s="96">
        <v>1.17</v>
      </c>
      <c r="K52" s="72" t="s">
        <v>99</v>
      </c>
      <c r="L52" s="97">
        <v>0.04</v>
      </c>
      <c r="M52" s="97">
        <v>-1.55E-2</v>
      </c>
      <c r="N52" s="96">
        <v>8317848.3300000001</v>
      </c>
      <c r="O52" s="96">
        <v>114.53</v>
      </c>
      <c r="P52" s="96">
        <v>0</v>
      </c>
      <c r="Q52" s="96">
        <v>9526.4316923490005</v>
      </c>
      <c r="R52" s="97">
        <v>5.7000000000000002E-3</v>
      </c>
      <c r="S52" s="97">
        <v>4.0000000000000001E-3</v>
      </c>
      <c r="T52" s="97">
        <v>5.0000000000000001E-4</v>
      </c>
    </row>
    <row r="53" spans="1:20" s="92" customFormat="1">
      <c r="A53" s="72" t="s">
        <v>513</v>
      </c>
      <c r="B53" s="72" t="s">
        <v>514</v>
      </c>
      <c r="C53" s="72" t="s">
        <v>97</v>
      </c>
      <c r="D53" s="72" t="s">
        <v>120</v>
      </c>
      <c r="E53" s="72" t="s">
        <v>515</v>
      </c>
      <c r="F53" s="72" t="s">
        <v>439</v>
      </c>
      <c r="G53" s="72" t="s">
        <v>476</v>
      </c>
      <c r="H53" s="72" t="s">
        <v>208</v>
      </c>
      <c r="I53" s="72" t="s">
        <v>516</v>
      </c>
      <c r="J53" s="96">
        <v>0.25</v>
      </c>
      <c r="K53" s="72" t="s">
        <v>99</v>
      </c>
      <c r="L53" s="97">
        <v>5.8999999999999999E-3</v>
      </c>
      <c r="M53" s="97">
        <v>-1.6299999999999999E-2</v>
      </c>
      <c r="N53" s="96">
        <v>1210000.2</v>
      </c>
      <c r="O53" s="96">
        <v>102.28</v>
      </c>
      <c r="P53" s="96">
        <v>0</v>
      </c>
      <c r="Q53" s="96">
        <v>1237.5882045599999</v>
      </c>
      <c r="R53" s="97">
        <v>2.4199999999999999E-2</v>
      </c>
      <c r="S53" s="97">
        <v>5.0000000000000001E-4</v>
      </c>
      <c r="T53" s="97">
        <v>1E-4</v>
      </c>
    </row>
    <row r="54" spans="1:20" s="92" customFormat="1">
      <c r="A54" s="72" t="s">
        <v>517</v>
      </c>
      <c r="B54" s="72" t="s">
        <v>518</v>
      </c>
      <c r="C54" s="72" t="s">
        <v>97</v>
      </c>
      <c r="D54" s="72" t="s">
        <v>120</v>
      </c>
      <c r="E54" s="72" t="s">
        <v>461</v>
      </c>
      <c r="F54" s="72" t="s">
        <v>406</v>
      </c>
      <c r="G54" s="72" t="s">
        <v>519</v>
      </c>
      <c r="H54" s="72" t="s">
        <v>147</v>
      </c>
      <c r="I54" s="72" t="s">
        <v>520</v>
      </c>
      <c r="J54" s="96">
        <v>0.26</v>
      </c>
      <c r="K54" s="72" t="s">
        <v>99</v>
      </c>
      <c r="L54" s="97">
        <v>4.1500000000000002E-2</v>
      </c>
      <c r="M54" s="97">
        <v>-4.7699999999999999E-2</v>
      </c>
      <c r="N54" s="96">
        <v>1110628.02</v>
      </c>
      <c r="O54" s="96">
        <v>109.45</v>
      </c>
      <c r="P54" s="96">
        <v>0</v>
      </c>
      <c r="Q54" s="96">
        <v>1215.5823678899999</v>
      </c>
      <c r="R54" s="97">
        <v>1.11E-2</v>
      </c>
      <c r="S54" s="97">
        <v>5.0000000000000001E-4</v>
      </c>
      <c r="T54" s="97">
        <v>1E-4</v>
      </c>
    </row>
    <row r="55" spans="1:20" s="92" customFormat="1">
      <c r="A55" s="72" t="s">
        <v>521</v>
      </c>
      <c r="B55" s="72" t="s">
        <v>522</v>
      </c>
      <c r="C55" s="72" t="s">
        <v>97</v>
      </c>
      <c r="D55" s="72" t="s">
        <v>120</v>
      </c>
      <c r="E55" s="72" t="s">
        <v>523</v>
      </c>
      <c r="F55" s="72" t="s">
        <v>481</v>
      </c>
      <c r="G55" s="72" t="s">
        <v>524</v>
      </c>
      <c r="H55" s="72" t="s">
        <v>208</v>
      </c>
      <c r="I55" s="72" t="s">
        <v>440</v>
      </c>
      <c r="J55" s="96">
        <v>6.66</v>
      </c>
      <c r="K55" s="72" t="s">
        <v>99</v>
      </c>
      <c r="L55" s="97">
        <v>1.14E-2</v>
      </c>
      <c r="M55" s="97">
        <v>4.8999999999999998E-3</v>
      </c>
      <c r="N55" s="96">
        <v>5924948</v>
      </c>
      <c r="O55" s="96">
        <v>104.55</v>
      </c>
      <c r="P55" s="96">
        <v>0</v>
      </c>
      <c r="Q55" s="96">
        <v>6194.5331340000002</v>
      </c>
      <c r="R55" s="97">
        <v>2.8999999999999998E-3</v>
      </c>
      <c r="S55" s="97">
        <v>2.5999999999999999E-3</v>
      </c>
      <c r="T55" s="97">
        <v>2.9999999999999997E-4</v>
      </c>
    </row>
    <row r="56" spans="1:20" s="92" customFormat="1">
      <c r="A56" s="72" t="s">
        <v>525</v>
      </c>
      <c r="B56" s="72" t="s">
        <v>526</v>
      </c>
      <c r="C56" s="72" t="s">
        <v>97</v>
      </c>
      <c r="D56" s="72" t="s">
        <v>120</v>
      </c>
      <c r="E56" s="72" t="s">
        <v>523</v>
      </c>
      <c r="F56" s="72" t="s">
        <v>481</v>
      </c>
      <c r="G56" s="72" t="s">
        <v>524</v>
      </c>
      <c r="H56" s="72" t="s">
        <v>208</v>
      </c>
      <c r="I56" s="72" t="s">
        <v>407</v>
      </c>
      <c r="J56" s="96">
        <v>0.75</v>
      </c>
      <c r="K56" s="72" t="s">
        <v>99</v>
      </c>
      <c r="L56" s="97">
        <v>4.8000000000000001E-2</v>
      </c>
      <c r="M56" s="97">
        <v>-1.49E-2</v>
      </c>
      <c r="N56" s="96">
        <v>3942848.27</v>
      </c>
      <c r="O56" s="96">
        <v>110.68</v>
      </c>
      <c r="P56" s="96">
        <v>0</v>
      </c>
      <c r="Q56" s="96">
        <v>4363.9444652359998</v>
      </c>
      <c r="R56" s="97">
        <v>4.7999999999999996E-3</v>
      </c>
      <c r="S56" s="97">
        <v>1.8E-3</v>
      </c>
      <c r="T56" s="97">
        <v>2.0000000000000001E-4</v>
      </c>
    </row>
    <row r="57" spans="1:20" s="92" customFormat="1">
      <c r="A57" s="72" t="s">
        <v>527</v>
      </c>
      <c r="B57" s="72" t="s">
        <v>528</v>
      </c>
      <c r="C57" s="72" t="s">
        <v>97</v>
      </c>
      <c r="D57" s="72" t="s">
        <v>120</v>
      </c>
      <c r="E57" s="72" t="s">
        <v>523</v>
      </c>
      <c r="F57" s="72" t="s">
        <v>481</v>
      </c>
      <c r="G57" s="72" t="s">
        <v>524</v>
      </c>
      <c r="H57" s="72" t="s">
        <v>208</v>
      </c>
      <c r="I57" s="72" t="s">
        <v>407</v>
      </c>
      <c r="J57" s="96">
        <v>4.3099999999999996</v>
      </c>
      <c r="K57" s="72" t="s">
        <v>99</v>
      </c>
      <c r="L57" s="97">
        <v>3.2000000000000001E-2</v>
      </c>
      <c r="M57" s="97">
        <v>-5.7999999999999996E-3</v>
      </c>
      <c r="N57" s="96">
        <v>298757</v>
      </c>
      <c r="O57" s="96">
        <v>118.47</v>
      </c>
      <c r="P57" s="96">
        <v>0</v>
      </c>
      <c r="Q57" s="96">
        <v>353.93741790000001</v>
      </c>
      <c r="R57" s="97">
        <v>2.0000000000000001E-4</v>
      </c>
      <c r="S57" s="97">
        <v>1E-4</v>
      </c>
      <c r="T57" s="97">
        <v>0</v>
      </c>
    </row>
    <row r="58" spans="1:20" s="92" customFormat="1">
      <c r="A58" s="72" t="s">
        <v>529</v>
      </c>
      <c r="B58" s="72" t="s">
        <v>530</v>
      </c>
      <c r="C58" s="72" t="s">
        <v>97</v>
      </c>
      <c r="D58" s="72" t="s">
        <v>120</v>
      </c>
      <c r="E58" s="72" t="s">
        <v>531</v>
      </c>
      <c r="F58" s="72" t="s">
        <v>481</v>
      </c>
      <c r="G58" s="72" t="s">
        <v>524</v>
      </c>
      <c r="H58" s="72" t="s">
        <v>208</v>
      </c>
      <c r="I58" s="72" t="s">
        <v>407</v>
      </c>
      <c r="J58" s="96">
        <v>4.13</v>
      </c>
      <c r="K58" s="72" t="s">
        <v>99</v>
      </c>
      <c r="L58" s="97">
        <v>2.3400000000000001E-2</v>
      </c>
      <c r="M58" s="97">
        <v>-2.3E-3</v>
      </c>
      <c r="N58" s="96">
        <v>7966803.8099999996</v>
      </c>
      <c r="O58" s="96">
        <v>111</v>
      </c>
      <c r="P58" s="96">
        <v>0</v>
      </c>
      <c r="Q58" s="96">
        <v>8843.1522291000001</v>
      </c>
      <c r="R58" s="97">
        <v>2.5000000000000001E-3</v>
      </c>
      <c r="S58" s="97">
        <v>3.7000000000000002E-3</v>
      </c>
      <c r="T58" s="97">
        <v>4.0000000000000002E-4</v>
      </c>
    </row>
    <row r="59" spans="1:20" s="92" customFormat="1">
      <c r="A59" s="72" t="s">
        <v>532</v>
      </c>
      <c r="B59" s="72" t="s">
        <v>533</v>
      </c>
      <c r="C59" s="72" t="s">
        <v>97</v>
      </c>
      <c r="D59" s="72" t="s">
        <v>120</v>
      </c>
      <c r="E59" s="72" t="s">
        <v>534</v>
      </c>
      <c r="F59" s="72" t="s">
        <v>481</v>
      </c>
      <c r="G59" s="72" t="s">
        <v>524</v>
      </c>
      <c r="H59" s="72" t="s">
        <v>208</v>
      </c>
      <c r="I59" s="72" t="s">
        <v>535</v>
      </c>
      <c r="J59" s="96">
        <v>6.53</v>
      </c>
      <c r="K59" s="72" t="s">
        <v>99</v>
      </c>
      <c r="L59" s="97">
        <v>7.7999999999999996E-3</v>
      </c>
      <c r="M59" s="97">
        <v>3.3999999999999998E-3</v>
      </c>
      <c r="N59" s="96">
        <v>1586678.44</v>
      </c>
      <c r="O59" s="96">
        <v>103.15</v>
      </c>
      <c r="P59" s="96">
        <v>0</v>
      </c>
      <c r="Q59" s="96">
        <v>1636.6588108599999</v>
      </c>
      <c r="R59" s="97">
        <v>3.5999999999999999E-3</v>
      </c>
      <c r="S59" s="97">
        <v>6.9999999999999999E-4</v>
      </c>
      <c r="T59" s="97">
        <v>1E-4</v>
      </c>
    </row>
    <row r="60" spans="1:20" s="92" customFormat="1">
      <c r="A60" s="72" t="s">
        <v>536</v>
      </c>
      <c r="B60" s="72" t="s">
        <v>537</v>
      </c>
      <c r="C60" s="72" t="s">
        <v>97</v>
      </c>
      <c r="D60" s="72" t="s">
        <v>120</v>
      </c>
      <c r="E60" s="72" t="s">
        <v>534</v>
      </c>
      <c r="F60" s="72" t="s">
        <v>481</v>
      </c>
      <c r="G60" s="72" t="s">
        <v>524</v>
      </c>
      <c r="H60" s="72" t="s">
        <v>208</v>
      </c>
      <c r="I60" s="72" t="s">
        <v>538</v>
      </c>
      <c r="J60" s="96">
        <v>5.42</v>
      </c>
      <c r="K60" s="72" t="s">
        <v>99</v>
      </c>
      <c r="L60" s="97">
        <v>1.8200000000000001E-2</v>
      </c>
      <c r="M60" s="97">
        <v>-2.0000000000000001E-4</v>
      </c>
      <c r="N60" s="96">
        <v>1222000.26</v>
      </c>
      <c r="O60" s="96">
        <v>111.22</v>
      </c>
      <c r="P60" s="96">
        <v>0</v>
      </c>
      <c r="Q60" s="96">
        <v>1359.1086891719999</v>
      </c>
      <c r="R60" s="97">
        <v>2.8999999999999998E-3</v>
      </c>
      <c r="S60" s="97">
        <v>5.9999999999999995E-4</v>
      </c>
      <c r="T60" s="97">
        <v>1E-4</v>
      </c>
    </row>
    <row r="61" spans="1:20" s="92" customFormat="1">
      <c r="A61" s="72" t="s">
        <v>539</v>
      </c>
      <c r="B61" s="72" t="s">
        <v>540</v>
      </c>
      <c r="C61" s="72" t="s">
        <v>97</v>
      </c>
      <c r="D61" s="72" t="s">
        <v>120</v>
      </c>
      <c r="E61" s="72" t="s">
        <v>534</v>
      </c>
      <c r="F61" s="72" t="s">
        <v>481</v>
      </c>
      <c r="G61" s="72" t="s">
        <v>524</v>
      </c>
      <c r="H61" s="72" t="s">
        <v>208</v>
      </c>
      <c r="I61" s="72" t="s">
        <v>541</v>
      </c>
      <c r="J61" s="96">
        <v>6.15</v>
      </c>
      <c r="K61" s="72" t="s">
        <v>99</v>
      </c>
      <c r="L61" s="97">
        <v>6.8999999999999999E-3</v>
      </c>
      <c r="M61" s="97">
        <v>3.8999999999999998E-3</v>
      </c>
      <c r="N61" s="96">
        <v>4814000</v>
      </c>
      <c r="O61" s="96">
        <v>102.98</v>
      </c>
      <c r="P61" s="96">
        <v>0</v>
      </c>
      <c r="Q61" s="96">
        <v>4957.4571999999998</v>
      </c>
      <c r="R61" s="97">
        <v>2.46E-2</v>
      </c>
      <c r="S61" s="97">
        <v>2.0999999999999999E-3</v>
      </c>
      <c r="T61" s="97">
        <v>2.0000000000000001E-4</v>
      </c>
    </row>
    <row r="62" spans="1:20" s="92" customFormat="1">
      <c r="A62" s="72" t="s">
        <v>542</v>
      </c>
      <c r="B62" s="72" t="s">
        <v>543</v>
      </c>
      <c r="C62" s="72" t="s">
        <v>97</v>
      </c>
      <c r="D62" s="72" t="s">
        <v>120</v>
      </c>
      <c r="E62" s="72" t="s">
        <v>534</v>
      </c>
      <c r="F62" s="72" t="s">
        <v>481</v>
      </c>
      <c r="G62" s="72" t="s">
        <v>524</v>
      </c>
      <c r="H62" s="72" t="s">
        <v>208</v>
      </c>
      <c r="I62" s="72" t="s">
        <v>544</v>
      </c>
      <c r="J62" s="96">
        <v>4.24</v>
      </c>
      <c r="K62" s="72" t="s">
        <v>99</v>
      </c>
      <c r="L62" s="97">
        <v>2E-3</v>
      </c>
      <c r="M62" s="97">
        <v>-5.0000000000000001E-4</v>
      </c>
      <c r="N62" s="96">
        <v>4103804.28</v>
      </c>
      <c r="O62" s="96">
        <v>101.25</v>
      </c>
      <c r="P62" s="96">
        <v>0</v>
      </c>
      <c r="Q62" s="96">
        <v>4155.1018334999999</v>
      </c>
      <c r="R62" s="97">
        <v>1.14E-2</v>
      </c>
      <c r="S62" s="97">
        <v>1.6999999999999999E-3</v>
      </c>
      <c r="T62" s="97">
        <v>2.0000000000000001E-4</v>
      </c>
    </row>
    <row r="63" spans="1:20" s="92" customFormat="1">
      <c r="A63" s="72" t="s">
        <v>545</v>
      </c>
      <c r="B63" s="72" t="s">
        <v>546</v>
      </c>
      <c r="C63" s="72" t="s">
        <v>97</v>
      </c>
      <c r="D63" s="72" t="s">
        <v>120</v>
      </c>
      <c r="E63" s="72" t="s">
        <v>534</v>
      </c>
      <c r="F63" s="72" t="s">
        <v>481</v>
      </c>
      <c r="G63" s="72" t="s">
        <v>524</v>
      </c>
      <c r="H63" s="72" t="s">
        <v>208</v>
      </c>
      <c r="I63" s="72" t="s">
        <v>547</v>
      </c>
      <c r="J63" s="96">
        <v>6.09</v>
      </c>
      <c r="K63" s="72" t="s">
        <v>99</v>
      </c>
      <c r="L63" s="97">
        <v>6.8999999999999999E-3</v>
      </c>
      <c r="M63" s="97">
        <v>3.5999999999999999E-3</v>
      </c>
      <c r="N63" s="96">
        <v>5613795</v>
      </c>
      <c r="O63" s="96">
        <v>103.23</v>
      </c>
      <c r="P63" s="96">
        <v>0</v>
      </c>
      <c r="Q63" s="96">
        <v>5795.1205785000002</v>
      </c>
      <c r="R63" s="97">
        <v>2.5499999999999998E-2</v>
      </c>
      <c r="S63" s="97">
        <v>2.3999999999999998E-3</v>
      </c>
      <c r="T63" s="97">
        <v>2.9999999999999997E-4</v>
      </c>
    </row>
    <row r="64" spans="1:20" s="92" customFormat="1">
      <c r="A64" s="72" t="s">
        <v>548</v>
      </c>
      <c r="B64" s="72" t="s">
        <v>549</v>
      </c>
      <c r="C64" s="72" t="s">
        <v>97</v>
      </c>
      <c r="D64" s="72" t="s">
        <v>120</v>
      </c>
      <c r="E64" s="72" t="s">
        <v>550</v>
      </c>
      <c r="F64" s="72" t="s">
        <v>481</v>
      </c>
      <c r="G64" s="72" t="s">
        <v>524</v>
      </c>
      <c r="H64" s="72" t="s">
        <v>208</v>
      </c>
      <c r="I64" s="72" t="s">
        <v>440</v>
      </c>
      <c r="J64" s="96">
        <v>4.84</v>
      </c>
      <c r="K64" s="72" t="s">
        <v>99</v>
      </c>
      <c r="L64" s="97">
        <v>5.0000000000000001E-3</v>
      </c>
      <c r="M64" s="97">
        <v>-5.9999999999999995E-4</v>
      </c>
      <c r="N64" s="96">
        <v>27573</v>
      </c>
      <c r="O64" s="96">
        <v>103.77</v>
      </c>
      <c r="P64" s="96">
        <v>0</v>
      </c>
      <c r="Q64" s="96">
        <v>28.6125021</v>
      </c>
      <c r="R64" s="97">
        <v>0</v>
      </c>
      <c r="S64" s="97">
        <v>0</v>
      </c>
      <c r="T64" s="97">
        <v>0</v>
      </c>
    </row>
    <row r="65" spans="1:20" s="92" customFormat="1">
      <c r="A65" s="72" t="s">
        <v>551</v>
      </c>
      <c r="B65" s="72" t="s">
        <v>552</v>
      </c>
      <c r="C65" s="72" t="s">
        <v>97</v>
      </c>
      <c r="D65" s="72" t="s">
        <v>120</v>
      </c>
      <c r="E65" s="72" t="s">
        <v>550</v>
      </c>
      <c r="F65" s="72" t="s">
        <v>481</v>
      </c>
      <c r="G65" s="72" t="s">
        <v>524</v>
      </c>
      <c r="H65" s="72" t="s">
        <v>208</v>
      </c>
      <c r="I65" s="72" t="s">
        <v>407</v>
      </c>
      <c r="J65" s="96">
        <v>2.9</v>
      </c>
      <c r="K65" s="72" t="s">
        <v>99</v>
      </c>
      <c r="L65" s="97">
        <v>4.7500000000000001E-2</v>
      </c>
      <c r="M65" s="97">
        <v>-7.6E-3</v>
      </c>
      <c r="N65" s="96">
        <v>3422678.28</v>
      </c>
      <c r="O65" s="96">
        <v>141.86000000000001</v>
      </c>
      <c r="P65" s="96">
        <v>0</v>
      </c>
      <c r="Q65" s="96">
        <v>4855.4114080079999</v>
      </c>
      <c r="R65" s="97">
        <v>2.2000000000000001E-3</v>
      </c>
      <c r="S65" s="97">
        <v>2E-3</v>
      </c>
      <c r="T65" s="97">
        <v>2.0000000000000001E-4</v>
      </c>
    </row>
    <row r="66" spans="1:20" s="92" customFormat="1">
      <c r="A66" s="72" t="s">
        <v>553</v>
      </c>
      <c r="B66" s="72" t="s">
        <v>554</v>
      </c>
      <c r="C66" s="72" t="s">
        <v>97</v>
      </c>
      <c r="D66" s="72" t="s">
        <v>120</v>
      </c>
      <c r="E66" s="72" t="s">
        <v>555</v>
      </c>
      <c r="F66" s="72" t="s">
        <v>556</v>
      </c>
      <c r="G66" s="72" t="s">
        <v>524</v>
      </c>
      <c r="H66" s="72" t="s">
        <v>208</v>
      </c>
      <c r="I66" s="72" t="s">
        <v>557</v>
      </c>
      <c r="J66" s="96">
        <v>5.77</v>
      </c>
      <c r="K66" s="72" t="s">
        <v>99</v>
      </c>
      <c r="L66" s="97">
        <v>1.0800000000000001E-2</v>
      </c>
      <c r="M66" s="97">
        <v>3.8999999999999998E-3</v>
      </c>
      <c r="N66" s="96">
        <v>1790224</v>
      </c>
      <c r="O66" s="96">
        <v>105.28</v>
      </c>
      <c r="P66" s="96">
        <v>0</v>
      </c>
      <c r="Q66" s="96">
        <v>1884.7478272000001</v>
      </c>
      <c r="R66" s="97">
        <v>5.4999999999999997E-3</v>
      </c>
      <c r="S66" s="97">
        <v>8.0000000000000004E-4</v>
      </c>
      <c r="T66" s="97">
        <v>1E-4</v>
      </c>
    </row>
    <row r="67" spans="1:20" s="92" customFormat="1">
      <c r="A67" s="72" t="s">
        <v>558</v>
      </c>
      <c r="B67" s="72" t="s">
        <v>559</v>
      </c>
      <c r="C67" s="72" t="s">
        <v>97</v>
      </c>
      <c r="D67" s="72" t="s">
        <v>120</v>
      </c>
      <c r="E67" s="72" t="s">
        <v>560</v>
      </c>
      <c r="F67" s="72" t="s">
        <v>561</v>
      </c>
      <c r="G67" s="72" t="s">
        <v>524</v>
      </c>
      <c r="H67" s="72" t="s">
        <v>208</v>
      </c>
      <c r="I67" s="72" t="s">
        <v>482</v>
      </c>
      <c r="J67" s="96">
        <v>0.75</v>
      </c>
      <c r="K67" s="72" t="s">
        <v>99</v>
      </c>
      <c r="L67" s="97">
        <v>4.65E-2</v>
      </c>
      <c r="M67" s="97">
        <v>-7.7000000000000002E-3</v>
      </c>
      <c r="N67" s="96">
        <v>223589.02</v>
      </c>
      <c r="O67" s="96">
        <v>127.12</v>
      </c>
      <c r="P67" s="96">
        <v>0</v>
      </c>
      <c r="Q67" s="96">
        <v>284.22636222400001</v>
      </c>
      <c r="R67" s="97">
        <v>8.8000000000000005E-3</v>
      </c>
      <c r="S67" s="97">
        <v>1E-4</v>
      </c>
      <c r="T67" s="97">
        <v>0</v>
      </c>
    </row>
    <row r="68" spans="1:20" s="92" customFormat="1">
      <c r="A68" s="72" t="s">
        <v>562</v>
      </c>
      <c r="B68" s="72" t="s">
        <v>563</v>
      </c>
      <c r="C68" s="72" t="s">
        <v>97</v>
      </c>
      <c r="D68" s="72" t="s">
        <v>120</v>
      </c>
      <c r="E68" s="72" t="s">
        <v>564</v>
      </c>
      <c r="F68" s="72" t="s">
        <v>481</v>
      </c>
      <c r="G68" s="72" t="s">
        <v>524</v>
      </c>
      <c r="H68" s="72" t="s">
        <v>208</v>
      </c>
      <c r="I68" s="72" t="s">
        <v>565</v>
      </c>
      <c r="J68" s="96">
        <v>7.51</v>
      </c>
      <c r="K68" s="72" t="s">
        <v>99</v>
      </c>
      <c r="L68" s="97">
        <v>8.3999999999999995E-3</v>
      </c>
      <c r="M68" s="97">
        <v>5.7999999999999996E-3</v>
      </c>
      <c r="N68" s="96">
        <v>2848388</v>
      </c>
      <c r="O68" s="96">
        <v>102.67</v>
      </c>
      <c r="P68" s="96">
        <v>0</v>
      </c>
      <c r="Q68" s="96">
        <v>2924.4399595999998</v>
      </c>
      <c r="R68" s="97">
        <v>6.0000000000000001E-3</v>
      </c>
      <c r="S68" s="97">
        <v>1.1999999999999999E-3</v>
      </c>
      <c r="T68" s="97">
        <v>1E-4</v>
      </c>
    </row>
    <row r="69" spans="1:20" s="92" customFormat="1">
      <c r="A69" s="72" t="s">
        <v>566</v>
      </c>
      <c r="B69" s="72" t="s">
        <v>567</v>
      </c>
      <c r="C69" s="72" t="s">
        <v>97</v>
      </c>
      <c r="D69" s="72" t="s">
        <v>120</v>
      </c>
      <c r="E69" s="72" t="s">
        <v>568</v>
      </c>
      <c r="F69" s="72" t="s">
        <v>481</v>
      </c>
      <c r="G69" s="72" t="s">
        <v>524</v>
      </c>
      <c r="H69" s="72" t="s">
        <v>208</v>
      </c>
      <c r="I69" s="72" t="s">
        <v>407</v>
      </c>
      <c r="J69" s="96">
        <v>2.67</v>
      </c>
      <c r="K69" s="72" t="s">
        <v>99</v>
      </c>
      <c r="L69" s="97">
        <v>2.8500000000000001E-2</v>
      </c>
      <c r="M69" s="97">
        <v>-8.5000000000000006E-3</v>
      </c>
      <c r="N69" s="96">
        <v>3123323</v>
      </c>
      <c r="O69" s="96">
        <v>113.49</v>
      </c>
      <c r="P69" s="96">
        <v>0</v>
      </c>
      <c r="Q69" s="96">
        <v>3544.6592727000002</v>
      </c>
      <c r="R69" s="97">
        <v>4.0000000000000001E-3</v>
      </c>
      <c r="S69" s="97">
        <v>1.5E-3</v>
      </c>
      <c r="T69" s="97">
        <v>2.0000000000000001E-4</v>
      </c>
    </row>
    <row r="70" spans="1:20" s="92" customFormat="1">
      <c r="A70" s="72" t="s">
        <v>569</v>
      </c>
      <c r="B70" s="72" t="s">
        <v>570</v>
      </c>
      <c r="C70" s="72" t="s">
        <v>97</v>
      </c>
      <c r="D70" s="72" t="s">
        <v>120</v>
      </c>
      <c r="E70" s="72" t="s">
        <v>568</v>
      </c>
      <c r="F70" s="72" t="s">
        <v>481</v>
      </c>
      <c r="G70" s="72" t="s">
        <v>524</v>
      </c>
      <c r="H70" s="72" t="s">
        <v>208</v>
      </c>
      <c r="I70" s="72" t="s">
        <v>466</v>
      </c>
      <c r="J70" s="96">
        <v>5.0599999999999996</v>
      </c>
      <c r="K70" s="72" t="s">
        <v>99</v>
      </c>
      <c r="L70" s="97">
        <v>2.5999999999999999E-2</v>
      </c>
      <c r="M70" s="97">
        <v>-4.0000000000000002E-4</v>
      </c>
      <c r="N70" s="96">
        <v>5682635.5800000001</v>
      </c>
      <c r="O70" s="96">
        <v>115.23</v>
      </c>
      <c r="P70" s="96">
        <v>0</v>
      </c>
      <c r="Q70" s="96">
        <v>6548.1009788339998</v>
      </c>
      <c r="R70" s="97">
        <v>1.4E-2</v>
      </c>
      <c r="S70" s="97">
        <v>2.7000000000000001E-3</v>
      </c>
      <c r="T70" s="97">
        <v>2.9999999999999997E-4</v>
      </c>
    </row>
    <row r="71" spans="1:20" s="92" customFormat="1">
      <c r="A71" s="72" t="s">
        <v>571</v>
      </c>
      <c r="B71" s="72" t="s">
        <v>572</v>
      </c>
      <c r="C71" s="72" t="s">
        <v>97</v>
      </c>
      <c r="D71" s="72" t="s">
        <v>120</v>
      </c>
      <c r="E71" s="72" t="s">
        <v>568</v>
      </c>
      <c r="F71" s="72" t="s">
        <v>481</v>
      </c>
      <c r="G71" s="72" t="s">
        <v>524</v>
      </c>
      <c r="H71" s="72" t="s">
        <v>208</v>
      </c>
      <c r="I71" s="72" t="s">
        <v>573</v>
      </c>
      <c r="J71" s="96">
        <v>4.47</v>
      </c>
      <c r="K71" s="72" t="s">
        <v>99</v>
      </c>
      <c r="L71" s="97">
        <v>2.4E-2</v>
      </c>
      <c r="M71" s="97">
        <v>-2.2000000000000001E-3</v>
      </c>
      <c r="N71" s="96">
        <v>2652521.25</v>
      </c>
      <c r="O71" s="96">
        <v>112.92</v>
      </c>
      <c r="P71" s="96">
        <v>0</v>
      </c>
      <c r="Q71" s="96">
        <v>2995.2269955000002</v>
      </c>
      <c r="R71" s="97">
        <v>4.7000000000000002E-3</v>
      </c>
      <c r="S71" s="97">
        <v>1.1999999999999999E-3</v>
      </c>
      <c r="T71" s="97">
        <v>1E-4</v>
      </c>
    </row>
    <row r="72" spans="1:20" s="92" customFormat="1">
      <c r="A72" s="72" t="s">
        <v>574</v>
      </c>
      <c r="B72" s="72" t="s">
        <v>575</v>
      </c>
      <c r="C72" s="72" t="s">
        <v>97</v>
      </c>
      <c r="D72" s="72" t="s">
        <v>120</v>
      </c>
      <c r="E72" s="72" t="s">
        <v>576</v>
      </c>
      <c r="F72" s="72" t="s">
        <v>481</v>
      </c>
      <c r="G72" s="72" t="s">
        <v>524</v>
      </c>
      <c r="H72" s="72" t="s">
        <v>208</v>
      </c>
      <c r="I72" s="72" t="s">
        <v>407</v>
      </c>
      <c r="J72" s="96">
        <v>4.55</v>
      </c>
      <c r="K72" s="72" t="s">
        <v>99</v>
      </c>
      <c r="L72" s="97">
        <v>2.1499999999999998E-2</v>
      </c>
      <c r="M72" s="97">
        <v>-5.0000000000000001E-4</v>
      </c>
      <c r="N72" s="96">
        <v>4545740.41</v>
      </c>
      <c r="O72" s="96">
        <v>113.59</v>
      </c>
      <c r="P72" s="96">
        <v>0</v>
      </c>
      <c r="Q72" s="96">
        <v>5163.5065317190001</v>
      </c>
      <c r="R72" s="97">
        <v>3.5000000000000001E-3</v>
      </c>
      <c r="S72" s="97">
        <v>2.2000000000000001E-3</v>
      </c>
      <c r="T72" s="97">
        <v>2.0000000000000001E-4</v>
      </c>
    </row>
    <row r="73" spans="1:20" s="92" customFormat="1">
      <c r="A73" s="72" t="s">
        <v>577</v>
      </c>
      <c r="B73" s="72" t="s">
        <v>578</v>
      </c>
      <c r="C73" s="72" t="s">
        <v>97</v>
      </c>
      <c r="D73" s="72" t="s">
        <v>120</v>
      </c>
      <c r="E73" s="72" t="s">
        <v>576</v>
      </c>
      <c r="F73" s="72" t="s">
        <v>481</v>
      </c>
      <c r="G73" s="72" t="s">
        <v>524</v>
      </c>
      <c r="H73" s="72" t="s">
        <v>208</v>
      </c>
      <c r="I73" s="72" t="s">
        <v>579</v>
      </c>
      <c r="J73" s="96">
        <v>7.19</v>
      </c>
      <c r="K73" s="72" t="s">
        <v>99</v>
      </c>
      <c r="L73" s="97">
        <v>1.43E-2</v>
      </c>
      <c r="M73" s="97">
        <v>7.1000000000000004E-3</v>
      </c>
      <c r="N73" s="96">
        <v>4275440</v>
      </c>
      <c r="O73" s="96">
        <v>106.79</v>
      </c>
      <c r="P73" s="96">
        <v>0</v>
      </c>
      <c r="Q73" s="96">
        <v>4565.7423760000001</v>
      </c>
      <c r="R73" s="97">
        <v>1.01E-2</v>
      </c>
      <c r="S73" s="97">
        <v>1.9E-3</v>
      </c>
      <c r="T73" s="97">
        <v>2.0000000000000001E-4</v>
      </c>
    </row>
    <row r="74" spans="1:20" s="92" customFormat="1">
      <c r="A74" s="72" t="s">
        <v>580</v>
      </c>
      <c r="B74" s="72" t="s">
        <v>581</v>
      </c>
      <c r="C74" s="72" t="s">
        <v>97</v>
      </c>
      <c r="D74" s="72" t="s">
        <v>120</v>
      </c>
      <c r="E74" s="72" t="s">
        <v>576</v>
      </c>
      <c r="F74" s="72" t="s">
        <v>481</v>
      </c>
      <c r="G74" s="72" t="s">
        <v>524</v>
      </c>
      <c r="H74" s="72" t="s">
        <v>208</v>
      </c>
      <c r="I74" s="72" t="s">
        <v>582</v>
      </c>
      <c r="J74" s="96">
        <v>5.24</v>
      </c>
      <c r="K74" s="72" t="s">
        <v>99</v>
      </c>
      <c r="L74" s="97">
        <v>2.35E-2</v>
      </c>
      <c r="M74" s="97">
        <v>2.0999999999999999E-3</v>
      </c>
      <c r="N74" s="96">
        <v>23701770.07</v>
      </c>
      <c r="O74" s="96">
        <v>114.51</v>
      </c>
      <c r="P74" s="96">
        <v>550.15484000000004</v>
      </c>
      <c r="Q74" s="96">
        <v>27691.051747156998</v>
      </c>
      <c r="R74" s="97">
        <v>3.09E-2</v>
      </c>
      <c r="S74" s="97">
        <v>1.15E-2</v>
      </c>
      <c r="T74" s="97">
        <v>1.2999999999999999E-3</v>
      </c>
    </row>
    <row r="75" spans="1:20" s="92" customFormat="1">
      <c r="A75" s="72" t="s">
        <v>583</v>
      </c>
      <c r="B75" s="72" t="s">
        <v>584</v>
      </c>
      <c r="C75" s="72" t="s">
        <v>97</v>
      </c>
      <c r="D75" s="72" t="s">
        <v>120</v>
      </c>
      <c r="E75" s="72" t="s">
        <v>576</v>
      </c>
      <c r="F75" s="72" t="s">
        <v>481</v>
      </c>
      <c r="G75" s="72" t="s">
        <v>524</v>
      </c>
      <c r="H75" s="72" t="s">
        <v>208</v>
      </c>
      <c r="I75" s="72" t="s">
        <v>407</v>
      </c>
      <c r="J75" s="96">
        <v>3.95</v>
      </c>
      <c r="K75" s="72" t="s">
        <v>99</v>
      </c>
      <c r="L75" s="97">
        <v>1.7600000000000001E-2</v>
      </c>
      <c r="M75" s="97">
        <v>-2.3999999999999998E-3</v>
      </c>
      <c r="N75" s="96">
        <v>2785647.41</v>
      </c>
      <c r="O75" s="96">
        <v>110.44</v>
      </c>
      <c r="P75" s="96">
        <v>0</v>
      </c>
      <c r="Q75" s="96">
        <v>3076.4689996040001</v>
      </c>
      <c r="R75" s="97">
        <v>2E-3</v>
      </c>
      <c r="S75" s="97">
        <v>1.2999999999999999E-3</v>
      </c>
      <c r="T75" s="97">
        <v>1E-4</v>
      </c>
    </row>
    <row r="76" spans="1:20" s="92" customFormat="1">
      <c r="A76" s="72" t="s">
        <v>585</v>
      </c>
      <c r="B76" s="72" t="s">
        <v>586</v>
      </c>
      <c r="C76" s="72" t="s">
        <v>97</v>
      </c>
      <c r="D76" s="72" t="s">
        <v>120</v>
      </c>
      <c r="E76" s="72" t="s">
        <v>576</v>
      </c>
      <c r="F76" s="72" t="s">
        <v>481</v>
      </c>
      <c r="G76" s="72" t="s">
        <v>524</v>
      </c>
      <c r="H76" s="72" t="s">
        <v>208</v>
      </c>
      <c r="I76" s="72" t="s">
        <v>407</v>
      </c>
      <c r="J76" s="96">
        <v>0.74</v>
      </c>
      <c r="K76" s="72" t="s">
        <v>99</v>
      </c>
      <c r="L76" s="97">
        <v>2.5499999999999998E-2</v>
      </c>
      <c r="M76" s="97">
        <v>-1.2200000000000001E-2</v>
      </c>
      <c r="N76" s="96">
        <v>2960538.89</v>
      </c>
      <c r="O76" s="96">
        <v>104.8</v>
      </c>
      <c r="P76" s="96">
        <v>0</v>
      </c>
      <c r="Q76" s="96">
        <v>3102.6447567199998</v>
      </c>
      <c r="R76" s="97">
        <v>2.7000000000000001E-3</v>
      </c>
      <c r="S76" s="97">
        <v>1.2999999999999999E-3</v>
      </c>
      <c r="T76" s="97">
        <v>1E-4</v>
      </c>
    </row>
    <row r="77" spans="1:20" s="92" customFormat="1">
      <c r="A77" s="72" t="s">
        <v>587</v>
      </c>
      <c r="B77" s="72" t="s">
        <v>588</v>
      </c>
      <c r="C77" s="72" t="s">
        <v>97</v>
      </c>
      <c r="D77" s="72" t="s">
        <v>120</v>
      </c>
      <c r="E77" s="72" t="s">
        <v>576</v>
      </c>
      <c r="F77" s="72" t="s">
        <v>481</v>
      </c>
      <c r="G77" s="72" t="s">
        <v>524</v>
      </c>
      <c r="H77" s="72" t="s">
        <v>208</v>
      </c>
      <c r="I77" s="72" t="s">
        <v>589</v>
      </c>
      <c r="J77" s="96">
        <v>6.58</v>
      </c>
      <c r="K77" s="72" t="s">
        <v>99</v>
      </c>
      <c r="L77" s="97">
        <v>6.4999999999999997E-3</v>
      </c>
      <c r="M77" s="97">
        <v>3.5000000000000001E-3</v>
      </c>
      <c r="N77" s="96">
        <v>3765812.12</v>
      </c>
      <c r="O77" s="96">
        <v>103.1</v>
      </c>
      <c r="P77" s="96">
        <v>0</v>
      </c>
      <c r="Q77" s="96">
        <v>3882.5522957200001</v>
      </c>
      <c r="R77" s="97">
        <v>9.5999999999999992E-3</v>
      </c>
      <c r="S77" s="97">
        <v>1.6000000000000001E-3</v>
      </c>
      <c r="T77" s="97">
        <v>2.0000000000000001E-4</v>
      </c>
    </row>
    <row r="78" spans="1:20" s="92" customFormat="1">
      <c r="A78" s="72" t="s">
        <v>590</v>
      </c>
      <c r="B78" s="72" t="s">
        <v>591</v>
      </c>
      <c r="C78" s="72" t="s">
        <v>97</v>
      </c>
      <c r="D78" s="72" t="s">
        <v>120</v>
      </c>
      <c r="E78" s="72" t="s">
        <v>452</v>
      </c>
      <c r="F78" s="72" t="s">
        <v>406</v>
      </c>
      <c r="G78" s="72" t="s">
        <v>524</v>
      </c>
      <c r="H78" s="72" t="s">
        <v>208</v>
      </c>
      <c r="I78" s="72" t="s">
        <v>592</v>
      </c>
      <c r="J78" s="96">
        <v>0.25</v>
      </c>
      <c r="K78" s="72" t="s">
        <v>99</v>
      </c>
      <c r="L78" s="97">
        <v>3.9300000000000002E-2</v>
      </c>
      <c r="M78" s="97">
        <v>0.61439999999999995</v>
      </c>
      <c r="N78" s="96">
        <v>9221900.25</v>
      </c>
      <c r="O78" s="96">
        <v>113.04</v>
      </c>
      <c r="P78" s="96">
        <v>99.801249999999996</v>
      </c>
      <c r="Q78" s="96">
        <v>10524.237292600001</v>
      </c>
      <c r="R78" s="97">
        <v>8.8999999999999999E-3</v>
      </c>
      <c r="S78" s="97">
        <v>4.4000000000000003E-3</v>
      </c>
      <c r="T78" s="97">
        <v>5.0000000000000001E-4</v>
      </c>
    </row>
    <row r="79" spans="1:20" s="92" customFormat="1">
      <c r="A79" s="72" t="s">
        <v>593</v>
      </c>
      <c r="B79" s="72" t="s">
        <v>594</v>
      </c>
      <c r="C79" s="72" t="s">
        <v>97</v>
      </c>
      <c r="D79" s="72" t="s">
        <v>120</v>
      </c>
      <c r="E79" s="72" t="s">
        <v>595</v>
      </c>
      <c r="F79" s="72" t="s">
        <v>481</v>
      </c>
      <c r="G79" s="72" t="s">
        <v>524</v>
      </c>
      <c r="H79" s="72" t="s">
        <v>208</v>
      </c>
      <c r="I79" s="72" t="s">
        <v>407</v>
      </c>
      <c r="J79" s="96">
        <v>6.32</v>
      </c>
      <c r="K79" s="72" t="s">
        <v>99</v>
      </c>
      <c r="L79" s="97">
        <v>3.5000000000000003E-2</v>
      </c>
      <c r="M79" s="97">
        <v>2.7000000000000001E-3</v>
      </c>
      <c r="N79" s="96">
        <v>7650237.4400000004</v>
      </c>
      <c r="O79" s="96">
        <v>124.17</v>
      </c>
      <c r="P79" s="96">
        <v>0</v>
      </c>
      <c r="Q79" s="96">
        <v>9499.2998292480006</v>
      </c>
      <c r="R79" s="97">
        <v>9.7999999999999997E-3</v>
      </c>
      <c r="S79" s="97">
        <v>4.0000000000000001E-3</v>
      </c>
      <c r="T79" s="97">
        <v>4.0000000000000002E-4</v>
      </c>
    </row>
    <row r="80" spans="1:20" s="92" customFormat="1">
      <c r="A80" s="72" t="s">
        <v>596</v>
      </c>
      <c r="B80" s="72" t="s">
        <v>597</v>
      </c>
      <c r="C80" s="72" t="s">
        <v>97</v>
      </c>
      <c r="D80" s="72" t="s">
        <v>120</v>
      </c>
      <c r="E80" s="72" t="s">
        <v>595</v>
      </c>
      <c r="F80" s="72" t="s">
        <v>481</v>
      </c>
      <c r="G80" s="72" t="s">
        <v>524</v>
      </c>
      <c r="H80" s="72" t="s">
        <v>208</v>
      </c>
      <c r="I80" s="72" t="s">
        <v>440</v>
      </c>
      <c r="J80" s="96">
        <v>4.8499999999999996</v>
      </c>
      <c r="K80" s="72" t="s">
        <v>99</v>
      </c>
      <c r="L80" s="97">
        <v>0.04</v>
      </c>
      <c r="M80" s="97">
        <v>-2.2000000000000001E-3</v>
      </c>
      <c r="N80" s="96">
        <v>538315.04</v>
      </c>
      <c r="O80" s="96">
        <v>123.06</v>
      </c>
      <c r="P80" s="96">
        <v>0</v>
      </c>
      <c r="Q80" s="96">
        <v>662.45048822399997</v>
      </c>
      <c r="R80" s="97">
        <v>5.0000000000000001E-4</v>
      </c>
      <c r="S80" s="97">
        <v>2.9999999999999997E-4</v>
      </c>
      <c r="T80" s="97">
        <v>0</v>
      </c>
    </row>
    <row r="81" spans="1:20" s="92" customFormat="1">
      <c r="A81" s="72" t="s">
        <v>598</v>
      </c>
      <c r="B81" s="72" t="s">
        <v>599</v>
      </c>
      <c r="C81" s="72" t="s">
        <v>97</v>
      </c>
      <c r="D81" s="72" t="s">
        <v>120</v>
      </c>
      <c r="E81" s="72" t="s">
        <v>595</v>
      </c>
      <c r="F81" s="72" t="s">
        <v>481</v>
      </c>
      <c r="G81" s="72" t="s">
        <v>524</v>
      </c>
      <c r="H81" s="72" t="s">
        <v>208</v>
      </c>
      <c r="I81" s="72" t="s">
        <v>600</v>
      </c>
      <c r="J81" s="96">
        <v>2.0499999999999998</v>
      </c>
      <c r="K81" s="72" t="s">
        <v>99</v>
      </c>
      <c r="L81" s="97">
        <v>0.04</v>
      </c>
      <c r="M81" s="97">
        <v>-9.4999999999999998E-3</v>
      </c>
      <c r="N81" s="96">
        <v>3805124.94</v>
      </c>
      <c r="O81" s="96">
        <v>110.42</v>
      </c>
      <c r="P81" s="96">
        <v>0</v>
      </c>
      <c r="Q81" s="96">
        <v>4201.6189587480003</v>
      </c>
      <c r="R81" s="97">
        <v>1.2500000000000001E-2</v>
      </c>
      <c r="S81" s="97">
        <v>1.8E-3</v>
      </c>
      <c r="T81" s="97">
        <v>2.0000000000000001E-4</v>
      </c>
    </row>
    <row r="82" spans="1:20" s="92" customFormat="1">
      <c r="A82" s="72" t="s">
        <v>601</v>
      </c>
      <c r="B82" s="72" t="s">
        <v>602</v>
      </c>
      <c r="C82" s="72" t="s">
        <v>97</v>
      </c>
      <c r="D82" s="72" t="s">
        <v>120</v>
      </c>
      <c r="E82" s="72" t="s">
        <v>603</v>
      </c>
      <c r="F82" s="72" t="s">
        <v>604</v>
      </c>
      <c r="G82" s="72" t="s">
        <v>524</v>
      </c>
      <c r="H82" s="72" t="s">
        <v>208</v>
      </c>
      <c r="I82" s="72" t="s">
        <v>407</v>
      </c>
      <c r="J82" s="96">
        <v>3.87</v>
      </c>
      <c r="K82" s="72" t="s">
        <v>99</v>
      </c>
      <c r="L82" s="97">
        <v>4.2999999999999997E-2</v>
      </c>
      <c r="M82" s="97">
        <v>-5.8999999999999999E-3</v>
      </c>
      <c r="N82" s="96">
        <v>1213928.02</v>
      </c>
      <c r="O82" s="96">
        <v>122.2</v>
      </c>
      <c r="P82" s="96">
        <v>0</v>
      </c>
      <c r="Q82" s="96">
        <v>1483.4200404400001</v>
      </c>
      <c r="R82" s="97">
        <v>1.5E-3</v>
      </c>
      <c r="S82" s="97">
        <v>5.9999999999999995E-4</v>
      </c>
      <c r="T82" s="97">
        <v>1E-4</v>
      </c>
    </row>
    <row r="83" spans="1:20" s="92" customFormat="1">
      <c r="A83" s="72" t="s">
        <v>605</v>
      </c>
      <c r="B83" s="72" t="s">
        <v>606</v>
      </c>
      <c r="C83" s="72" t="s">
        <v>97</v>
      </c>
      <c r="D83" s="72" t="s">
        <v>120</v>
      </c>
      <c r="E83" s="72" t="s">
        <v>603</v>
      </c>
      <c r="F83" s="72" t="s">
        <v>604</v>
      </c>
      <c r="G83" s="72" t="s">
        <v>524</v>
      </c>
      <c r="H83" s="72" t="s">
        <v>208</v>
      </c>
      <c r="I83" s="72" t="s">
        <v>607</v>
      </c>
      <c r="J83" s="96">
        <v>4.38</v>
      </c>
      <c r="K83" s="72" t="s">
        <v>99</v>
      </c>
      <c r="L83" s="97">
        <v>2.9899999999999999E-2</v>
      </c>
      <c r="M83" s="97">
        <v>-3.5999999999999999E-3</v>
      </c>
      <c r="N83" s="96">
        <v>6543.82</v>
      </c>
      <c r="O83" s="96">
        <v>117.56</v>
      </c>
      <c r="P83" s="96">
        <v>0</v>
      </c>
      <c r="Q83" s="96">
        <v>7.6929147919999998</v>
      </c>
      <c r="R83" s="97">
        <v>0</v>
      </c>
      <c r="S83" s="97">
        <v>0</v>
      </c>
      <c r="T83" s="97">
        <v>0</v>
      </c>
    </row>
    <row r="84" spans="1:20" s="92" customFormat="1">
      <c r="A84" s="72" t="s">
        <v>608</v>
      </c>
      <c r="B84" s="72" t="s">
        <v>609</v>
      </c>
      <c r="C84" s="72" t="s">
        <v>97</v>
      </c>
      <c r="D84" s="72" t="s">
        <v>120</v>
      </c>
      <c r="E84" s="72" t="s">
        <v>610</v>
      </c>
      <c r="F84" s="72" t="s">
        <v>611</v>
      </c>
      <c r="G84" s="72" t="s">
        <v>612</v>
      </c>
      <c r="H84" s="72" t="s">
        <v>208</v>
      </c>
      <c r="I84" s="72" t="s">
        <v>407</v>
      </c>
      <c r="J84" s="96">
        <v>7.15</v>
      </c>
      <c r="K84" s="72" t="s">
        <v>99</v>
      </c>
      <c r="L84" s="97">
        <v>5.1499999999999997E-2</v>
      </c>
      <c r="M84" s="97">
        <v>8.8000000000000005E-3</v>
      </c>
      <c r="N84" s="96">
        <v>6423098.2000000002</v>
      </c>
      <c r="O84" s="96">
        <v>162.91</v>
      </c>
      <c r="P84" s="96">
        <v>0</v>
      </c>
      <c r="Q84" s="96">
        <v>10463.869277620001</v>
      </c>
      <c r="R84" s="97">
        <v>1.8E-3</v>
      </c>
      <c r="S84" s="97">
        <v>4.4000000000000003E-3</v>
      </c>
      <c r="T84" s="97">
        <v>5.0000000000000001E-4</v>
      </c>
    </row>
    <row r="85" spans="1:20" s="92" customFormat="1">
      <c r="A85" s="72" t="s">
        <v>613</v>
      </c>
      <c r="B85" s="72" t="s">
        <v>614</v>
      </c>
      <c r="C85" s="72" t="s">
        <v>97</v>
      </c>
      <c r="D85" s="72" t="s">
        <v>120</v>
      </c>
      <c r="E85" s="72" t="s">
        <v>615</v>
      </c>
      <c r="F85" s="72" t="s">
        <v>481</v>
      </c>
      <c r="G85" s="72" t="s">
        <v>612</v>
      </c>
      <c r="H85" s="72" t="s">
        <v>208</v>
      </c>
      <c r="I85" s="72" t="s">
        <v>616</v>
      </c>
      <c r="J85" s="96">
        <v>3.35</v>
      </c>
      <c r="K85" s="72" t="s">
        <v>99</v>
      </c>
      <c r="L85" s="97">
        <v>1.6E-2</v>
      </c>
      <c r="M85" s="97">
        <v>-2.5999999999999999E-3</v>
      </c>
      <c r="N85" s="96">
        <v>3695434.16</v>
      </c>
      <c r="O85" s="96">
        <v>108.53</v>
      </c>
      <c r="P85" s="96">
        <v>0</v>
      </c>
      <c r="Q85" s="96">
        <v>4010.6546938480001</v>
      </c>
      <c r="R85" s="97">
        <v>6.4999999999999997E-3</v>
      </c>
      <c r="S85" s="97">
        <v>1.6999999999999999E-3</v>
      </c>
      <c r="T85" s="97">
        <v>2.0000000000000001E-4</v>
      </c>
    </row>
    <row r="86" spans="1:20" s="92" customFormat="1">
      <c r="A86" s="72" t="s">
        <v>617</v>
      </c>
      <c r="B86" s="72" t="s">
        <v>618</v>
      </c>
      <c r="C86" s="72" t="s">
        <v>97</v>
      </c>
      <c r="D86" s="72" t="s">
        <v>120</v>
      </c>
      <c r="E86" s="72" t="s">
        <v>619</v>
      </c>
      <c r="F86" s="72" t="s">
        <v>481</v>
      </c>
      <c r="G86" s="72" t="s">
        <v>612</v>
      </c>
      <c r="H86" s="72" t="s">
        <v>208</v>
      </c>
      <c r="I86" s="72" t="s">
        <v>508</v>
      </c>
      <c r="J86" s="96">
        <v>1.4</v>
      </c>
      <c r="K86" s="72" t="s">
        <v>99</v>
      </c>
      <c r="L86" s="97">
        <v>4.4499999999999998E-2</v>
      </c>
      <c r="M86" s="97">
        <v>-1.01E-2</v>
      </c>
      <c r="N86" s="96">
        <v>10162033.67</v>
      </c>
      <c r="O86" s="96">
        <v>111.85</v>
      </c>
      <c r="P86" s="96">
        <v>0</v>
      </c>
      <c r="Q86" s="96">
        <v>11366.234659895001</v>
      </c>
      <c r="R86" s="97">
        <v>2.4400000000000002E-2</v>
      </c>
      <c r="S86" s="97">
        <v>4.7000000000000002E-3</v>
      </c>
      <c r="T86" s="97">
        <v>5.0000000000000001E-4</v>
      </c>
    </row>
    <row r="87" spans="1:20" s="92" customFormat="1">
      <c r="A87" s="72" t="s">
        <v>620</v>
      </c>
      <c r="B87" s="72" t="s">
        <v>621</v>
      </c>
      <c r="C87" s="72" t="s">
        <v>97</v>
      </c>
      <c r="D87" s="72" t="s">
        <v>120</v>
      </c>
      <c r="E87" s="72" t="s">
        <v>622</v>
      </c>
      <c r="F87" s="72" t="s">
        <v>129</v>
      </c>
      <c r="G87" s="72" t="s">
        <v>612</v>
      </c>
      <c r="H87" s="72" t="s">
        <v>208</v>
      </c>
      <c r="I87" s="72" t="s">
        <v>407</v>
      </c>
      <c r="J87" s="96">
        <v>3.36</v>
      </c>
      <c r="K87" s="72" t="s">
        <v>99</v>
      </c>
      <c r="L87" s="97">
        <v>2.1999999999999999E-2</v>
      </c>
      <c r="M87" s="97">
        <v>-5.7999999999999996E-3</v>
      </c>
      <c r="N87" s="96">
        <v>2628955</v>
      </c>
      <c r="O87" s="96">
        <v>110.83</v>
      </c>
      <c r="P87" s="96">
        <v>0</v>
      </c>
      <c r="Q87" s="96">
        <v>2913.6708265000002</v>
      </c>
      <c r="R87" s="97">
        <v>3.0000000000000001E-3</v>
      </c>
      <c r="S87" s="97">
        <v>1.1999999999999999E-3</v>
      </c>
      <c r="T87" s="97">
        <v>1E-4</v>
      </c>
    </row>
    <row r="88" spans="1:20" s="92" customFormat="1">
      <c r="A88" s="72" t="s">
        <v>623</v>
      </c>
      <c r="B88" s="72" t="s">
        <v>624</v>
      </c>
      <c r="C88" s="72" t="s">
        <v>97</v>
      </c>
      <c r="D88" s="72" t="s">
        <v>120</v>
      </c>
      <c r="E88" s="72" t="s">
        <v>622</v>
      </c>
      <c r="F88" s="72" t="s">
        <v>129</v>
      </c>
      <c r="G88" s="72" t="s">
        <v>612</v>
      </c>
      <c r="H88" s="72" t="s">
        <v>208</v>
      </c>
      <c r="I88" s="72" t="s">
        <v>407</v>
      </c>
      <c r="J88" s="96">
        <v>6.78</v>
      </c>
      <c r="K88" s="72" t="s">
        <v>99</v>
      </c>
      <c r="L88" s="97">
        <v>1.7000000000000001E-2</v>
      </c>
      <c r="M88" s="97">
        <v>4.5999999999999999E-3</v>
      </c>
      <c r="N88" s="96">
        <v>7720142</v>
      </c>
      <c r="O88" s="96">
        <v>108.88</v>
      </c>
      <c r="P88" s="96">
        <v>0</v>
      </c>
      <c r="Q88" s="96">
        <v>8405.6906096000002</v>
      </c>
      <c r="R88" s="97">
        <v>6.1000000000000004E-3</v>
      </c>
      <c r="S88" s="97">
        <v>3.5000000000000001E-3</v>
      </c>
      <c r="T88" s="97">
        <v>4.0000000000000002E-4</v>
      </c>
    </row>
    <row r="89" spans="1:20" s="92" customFormat="1">
      <c r="A89" s="72" t="s">
        <v>625</v>
      </c>
      <c r="B89" s="72" t="s">
        <v>626</v>
      </c>
      <c r="C89" s="72" t="s">
        <v>97</v>
      </c>
      <c r="D89" s="72" t="s">
        <v>120</v>
      </c>
      <c r="E89" s="72" t="s">
        <v>622</v>
      </c>
      <c r="F89" s="72" t="s">
        <v>129</v>
      </c>
      <c r="G89" s="72" t="s">
        <v>612</v>
      </c>
      <c r="H89" s="72" t="s">
        <v>208</v>
      </c>
      <c r="I89" s="72" t="s">
        <v>407</v>
      </c>
      <c r="J89" s="96">
        <v>1.1499999999999999</v>
      </c>
      <c r="K89" s="72" t="s">
        <v>99</v>
      </c>
      <c r="L89" s="97">
        <v>3.6999999999999998E-2</v>
      </c>
      <c r="M89" s="97">
        <v>-1.41E-2</v>
      </c>
      <c r="N89" s="96">
        <v>3063625.57</v>
      </c>
      <c r="O89" s="96">
        <v>111.33</v>
      </c>
      <c r="P89" s="96">
        <v>0</v>
      </c>
      <c r="Q89" s="96">
        <v>3410.7343470810001</v>
      </c>
      <c r="R89" s="97">
        <v>3.0999999999999999E-3</v>
      </c>
      <c r="S89" s="97">
        <v>1.4E-3</v>
      </c>
      <c r="T89" s="97">
        <v>2.0000000000000001E-4</v>
      </c>
    </row>
    <row r="90" spans="1:20" s="92" customFormat="1">
      <c r="A90" s="72" t="s">
        <v>627</v>
      </c>
      <c r="B90" s="72" t="s">
        <v>628</v>
      </c>
      <c r="C90" s="72" t="s">
        <v>97</v>
      </c>
      <c r="D90" s="72" t="s">
        <v>120</v>
      </c>
      <c r="E90" s="72" t="s">
        <v>534</v>
      </c>
      <c r="F90" s="72" t="s">
        <v>481</v>
      </c>
      <c r="G90" s="72" t="s">
        <v>629</v>
      </c>
      <c r="H90" s="72" t="s">
        <v>147</v>
      </c>
      <c r="I90" s="72" t="s">
        <v>630</v>
      </c>
      <c r="J90" s="96">
        <v>7.3</v>
      </c>
      <c r="K90" s="72" t="s">
        <v>99</v>
      </c>
      <c r="L90" s="97">
        <v>1.3299999999999999E-2</v>
      </c>
      <c r="M90" s="97">
        <v>1.2500000000000001E-2</v>
      </c>
      <c r="N90" s="96">
        <v>1000000</v>
      </c>
      <c r="O90" s="96">
        <v>100.67</v>
      </c>
      <c r="P90" s="96">
        <v>0</v>
      </c>
      <c r="Q90" s="96">
        <v>1006.7</v>
      </c>
      <c r="R90" s="97">
        <v>1.6999999999999999E-3</v>
      </c>
      <c r="S90" s="97">
        <v>4.0000000000000002E-4</v>
      </c>
      <c r="T90" s="97">
        <v>0</v>
      </c>
    </row>
    <row r="91" spans="1:20" s="92" customFormat="1">
      <c r="A91" s="72" t="s">
        <v>631</v>
      </c>
      <c r="B91" s="72" t="s">
        <v>632</v>
      </c>
      <c r="C91" s="72" t="s">
        <v>97</v>
      </c>
      <c r="D91" s="72" t="s">
        <v>120</v>
      </c>
      <c r="E91" s="72" t="s">
        <v>534</v>
      </c>
      <c r="F91" s="72" t="s">
        <v>481</v>
      </c>
      <c r="G91" s="72" t="s">
        <v>629</v>
      </c>
      <c r="H91" s="72" t="s">
        <v>147</v>
      </c>
      <c r="I91" s="72" t="s">
        <v>407</v>
      </c>
      <c r="J91" s="96">
        <v>7.01</v>
      </c>
      <c r="K91" s="72" t="s">
        <v>99</v>
      </c>
      <c r="L91" s="97">
        <v>1.17E-2</v>
      </c>
      <c r="M91" s="97">
        <v>1.15E-2</v>
      </c>
      <c r="N91" s="96">
        <v>21633.84</v>
      </c>
      <c r="O91" s="96">
        <v>100.87</v>
      </c>
      <c r="P91" s="96">
        <v>0</v>
      </c>
      <c r="Q91" s="96">
        <v>21.822054408</v>
      </c>
      <c r="R91" s="97">
        <v>0</v>
      </c>
      <c r="S91" s="97">
        <v>0</v>
      </c>
      <c r="T91" s="97">
        <v>0</v>
      </c>
    </row>
    <row r="92" spans="1:20" s="92" customFormat="1">
      <c r="A92" s="72" t="s">
        <v>633</v>
      </c>
      <c r="B92" s="72" t="s">
        <v>634</v>
      </c>
      <c r="C92" s="72" t="s">
        <v>97</v>
      </c>
      <c r="D92" s="72" t="s">
        <v>120</v>
      </c>
      <c r="E92" s="72" t="s">
        <v>534</v>
      </c>
      <c r="F92" s="72" t="s">
        <v>481</v>
      </c>
      <c r="G92" s="72" t="s">
        <v>612</v>
      </c>
      <c r="H92" s="72" t="s">
        <v>208</v>
      </c>
      <c r="I92" s="72" t="s">
        <v>635</v>
      </c>
      <c r="J92" s="96">
        <v>0.86</v>
      </c>
      <c r="K92" s="72" t="s">
        <v>99</v>
      </c>
      <c r="L92" s="97">
        <v>2.8500000000000001E-2</v>
      </c>
      <c r="M92" s="97">
        <v>-7.7999999999999996E-3</v>
      </c>
      <c r="N92" s="96">
        <v>1300756.79</v>
      </c>
      <c r="O92" s="96">
        <v>104.77</v>
      </c>
      <c r="P92" s="96">
        <v>0</v>
      </c>
      <c r="Q92" s="96">
        <v>1362.8028888829999</v>
      </c>
      <c r="R92" s="97">
        <v>3.3E-3</v>
      </c>
      <c r="S92" s="97">
        <v>5.9999999999999995E-4</v>
      </c>
      <c r="T92" s="97">
        <v>1E-4</v>
      </c>
    </row>
    <row r="93" spans="1:20" s="92" customFormat="1">
      <c r="A93" s="72" t="s">
        <v>636</v>
      </c>
      <c r="B93" s="72" t="s">
        <v>637</v>
      </c>
      <c r="C93" s="72" t="s">
        <v>97</v>
      </c>
      <c r="D93" s="72" t="s">
        <v>120</v>
      </c>
      <c r="E93" s="72" t="s">
        <v>534</v>
      </c>
      <c r="F93" s="72" t="s">
        <v>481</v>
      </c>
      <c r="G93" s="72" t="s">
        <v>612</v>
      </c>
      <c r="H93" s="72" t="s">
        <v>208</v>
      </c>
      <c r="I93" s="72" t="s">
        <v>508</v>
      </c>
      <c r="J93" s="96">
        <v>2.84</v>
      </c>
      <c r="K93" s="72" t="s">
        <v>99</v>
      </c>
      <c r="L93" s="97">
        <v>2.5000000000000001E-2</v>
      </c>
      <c r="M93" s="97">
        <v>-2.8999999999999998E-3</v>
      </c>
      <c r="N93" s="96">
        <v>1273518</v>
      </c>
      <c r="O93" s="96">
        <v>109.51</v>
      </c>
      <c r="P93" s="96">
        <v>0</v>
      </c>
      <c r="Q93" s="96">
        <v>1394.6295617999999</v>
      </c>
      <c r="R93" s="97">
        <v>2.8999999999999998E-3</v>
      </c>
      <c r="S93" s="97">
        <v>5.9999999999999995E-4</v>
      </c>
      <c r="T93" s="97">
        <v>1E-4</v>
      </c>
    </row>
    <row r="94" spans="1:20" s="92" customFormat="1">
      <c r="A94" s="72" t="s">
        <v>638</v>
      </c>
      <c r="B94" s="72" t="s">
        <v>639</v>
      </c>
      <c r="C94" s="72" t="s">
        <v>97</v>
      </c>
      <c r="D94" s="72" t="s">
        <v>120</v>
      </c>
      <c r="E94" s="72" t="s">
        <v>534</v>
      </c>
      <c r="F94" s="72" t="s">
        <v>481</v>
      </c>
      <c r="G94" s="72" t="s">
        <v>612</v>
      </c>
      <c r="H94" s="72" t="s">
        <v>208</v>
      </c>
      <c r="I94" s="72" t="s">
        <v>294</v>
      </c>
      <c r="J94" s="96">
        <v>4.0599999999999996</v>
      </c>
      <c r="K94" s="72" t="s">
        <v>99</v>
      </c>
      <c r="L94" s="97">
        <v>1.95E-2</v>
      </c>
      <c r="M94" s="97">
        <v>1.1999999999999999E-3</v>
      </c>
      <c r="N94" s="96">
        <v>1141787.1299999999</v>
      </c>
      <c r="O94" s="96">
        <v>109.28</v>
      </c>
      <c r="P94" s="96">
        <v>0</v>
      </c>
      <c r="Q94" s="96">
        <v>1247.7449756640001</v>
      </c>
      <c r="R94" s="97">
        <v>1.8E-3</v>
      </c>
      <c r="S94" s="97">
        <v>5.0000000000000001E-4</v>
      </c>
      <c r="T94" s="97">
        <v>1E-4</v>
      </c>
    </row>
    <row r="95" spans="1:20" s="92" customFormat="1">
      <c r="A95" s="72" t="s">
        <v>640</v>
      </c>
      <c r="B95" s="72" t="s">
        <v>641</v>
      </c>
      <c r="C95" s="72" t="s">
        <v>97</v>
      </c>
      <c r="D95" s="72" t="s">
        <v>120</v>
      </c>
      <c r="E95" s="72" t="s">
        <v>555</v>
      </c>
      <c r="F95" s="72" t="s">
        <v>556</v>
      </c>
      <c r="G95" s="72" t="s">
        <v>612</v>
      </c>
      <c r="H95" s="72" t="s">
        <v>208</v>
      </c>
      <c r="I95" s="72" t="s">
        <v>440</v>
      </c>
      <c r="J95" s="96">
        <v>2.39</v>
      </c>
      <c r="K95" s="72" t="s">
        <v>99</v>
      </c>
      <c r="L95" s="97">
        <v>5.3499999999999999E-2</v>
      </c>
      <c r="M95" s="97">
        <v>1.3100000000000001E-2</v>
      </c>
      <c r="N95" s="96">
        <v>7116908.1600000001</v>
      </c>
      <c r="O95" s="96">
        <v>113.93</v>
      </c>
      <c r="P95" s="96">
        <v>0</v>
      </c>
      <c r="Q95" s="96">
        <v>8108.2934666880001</v>
      </c>
      <c r="R95" s="97">
        <v>6.6E-3</v>
      </c>
      <c r="S95" s="97">
        <v>3.3999999999999998E-3</v>
      </c>
      <c r="T95" s="97">
        <v>4.0000000000000002E-4</v>
      </c>
    </row>
    <row r="96" spans="1:20" s="92" customFormat="1">
      <c r="A96" s="72" t="s">
        <v>642</v>
      </c>
      <c r="B96" s="72" t="s">
        <v>643</v>
      </c>
      <c r="C96" s="72" t="s">
        <v>97</v>
      </c>
      <c r="D96" s="72" t="s">
        <v>120</v>
      </c>
      <c r="E96" s="72" t="s">
        <v>555</v>
      </c>
      <c r="F96" s="72" t="s">
        <v>556</v>
      </c>
      <c r="G96" s="72" t="s">
        <v>612</v>
      </c>
      <c r="H96" s="72" t="s">
        <v>208</v>
      </c>
      <c r="I96" s="72" t="s">
        <v>440</v>
      </c>
      <c r="J96" s="96">
        <v>4.6100000000000003</v>
      </c>
      <c r="K96" s="72" t="s">
        <v>99</v>
      </c>
      <c r="L96" s="97">
        <v>2.7799999999999998E-2</v>
      </c>
      <c r="M96" s="97">
        <v>2.0400000000000001E-2</v>
      </c>
      <c r="N96" s="96">
        <v>17400628</v>
      </c>
      <c r="O96" s="96">
        <v>104.08</v>
      </c>
      <c r="P96" s="96">
        <v>0</v>
      </c>
      <c r="Q96" s="96">
        <v>18110.573622399999</v>
      </c>
      <c r="R96" s="97">
        <v>9.7999999999999997E-3</v>
      </c>
      <c r="S96" s="97">
        <v>7.6E-3</v>
      </c>
      <c r="T96" s="97">
        <v>8.9999999999999998E-4</v>
      </c>
    </row>
    <row r="97" spans="1:20" s="92" customFormat="1">
      <c r="A97" s="72" t="s">
        <v>644</v>
      </c>
      <c r="B97" s="72" t="s">
        <v>645</v>
      </c>
      <c r="C97" s="72" t="s">
        <v>97</v>
      </c>
      <c r="D97" s="72" t="s">
        <v>120</v>
      </c>
      <c r="E97" s="72" t="s">
        <v>555</v>
      </c>
      <c r="F97" s="72" t="s">
        <v>556</v>
      </c>
      <c r="G97" s="72" t="s">
        <v>612</v>
      </c>
      <c r="H97" s="72" t="s">
        <v>208</v>
      </c>
      <c r="I97" s="72" t="s">
        <v>407</v>
      </c>
      <c r="J97" s="96">
        <v>5.68</v>
      </c>
      <c r="K97" s="72" t="s">
        <v>99</v>
      </c>
      <c r="L97" s="97">
        <v>1.29E-2</v>
      </c>
      <c r="M97" s="97">
        <v>2.52E-2</v>
      </c>
      <c r="N97" s="96">
        <v>6118117</v>
      </c>
      <c r="O97" s="96">
        <v>93.79</v>
      </c>
      <c r="P97" s="96">
        <v>0</v>
      </c>
      <c r="Q97" s="96">
        <v>5738.1819342999997</v>
      </c>
      <c r="R97" s="97">
        <v>6.1999999999999998E-3</v>
      </c>
      <c r="S97" s="97">
        <v>2.3999999999999998E-3</v>
      </c>
      <c r="T97" s="97">
        <v>2.9999999999999997E-4</v>
      </c>
    </row>
    <row r="98" spans="1:20" s="92" customFormat="1">
      <c r="A98" s="72" t="s">
        <v>646</v>
      </c>
      <c r="B98" s="72" t="s">
        <v>647</v>
      </c>
      <c r="C98" s="72" t="s">
        <v>97</v>
      </c>
      <c r="D98" s="72" t="s">
        <v>120</v>
      </c>
      <c r="E98" s="72" t="s">
        <v>555</v>
      </c>
      <c r="F98" s="72" t="s">
        <v>556</v>
      </c>
      <c r="G98" s="72" t="s">
        <v>612</v>
      </c>
      <c r="H98" s="72" t="s">
        <v>208</v>
      </c>
      <c r="I98" s="72" t="s">
        <v>440</v>
      </c>
      <c r="J98" s="96">
        <v>4.3899999999999997</v>
      </c>
      <c r="K98" s="72" t="s">
        <v>99</v>
      </c>
      <c r="L98" s="97">
        <v>0.04</v>
      </c>
      <c r="M98" s="97">
        <v>2.18E-2</v>
      </c>
      <c r="N98" s="96">
        <v>23909</v>
      </c>
      <c r="O98" s="96">
        <v>109.14</v>
      </c>
      <c r="P98" s="96">
        <v>0</v>
      </c>
      <c r="Q98" s="96">
        <v>26.0942826</v>
      </c>
      <c r="R98" s="97">
        <v>0</v>
      </c>
      <c r="S98" s="97">
        <v>0</v>
      </c>
      <c r="T98" s="97">
        <v>0</v>
      </c>
    </row>
    <row r="99" spans="1:20" s="92" customFormat="1">
      <c r="A99" s="72" t="s">
        <v>648</v>
      </c>
      <c r="B99" s="72" t="s">
        <v>649</v>
      </c>
      <c r="C99" s="72" t="s">
        <v>97</v>
      </c>
      <c r="D99" s="72" t="s">
        <v>120</v>
      </c>
      <c r="E99" s="72" t="s">
        <v>560</v>
      </c>
      <c r="F99" s="72" t="s">
        <v>561</v>
      </c>
      <c r="G99" s="72" t="s">
        <v>612</v>
      </c>
      <c r="H99" s="72" t="s">
        <v>208</v>
      </c>
      <c r="I99" s="72" t="s">
        <v>466</v>
      </c>
      <c r="J99" s="96">
        <v>2.99</v>
      </c>
      <c r="K99" s="72" t="s">
        <v>99</v>
      </c>
      <c r="L99" s="97">
        <v>3.85E-2</v>
      </c>
      <c r="M99" s="97">
        <v>-9.1000000000000004E-3</v>
      </c>
      <c r="N99" s="96">
        <v>1001949</v>
      </c>
      <c r="O99" s="96">
        <v>120.54</v>
      </c>
      <c r="P99" s="96">
        <v>0</v>
      </c>
      <c r="Q99" s="96">
        <v>1207.7493245999999</v>
      </c>
      <c r="R99" s="97">
        <v>4.0000000000000001E-3</v>
      </c>
      <c r="S99" s="97">
        <v>5.0000000000000001E-4</v>
      </c>
      <c r="T99" s="97">
        <v>1E-4</v>
      </c>
    </row>
    <row r="100" spans="1:20" s="92" customFormat="1">
      <c r="A100" s="72" t="s">
        <v>650</v>
      </c>
      <c r="B100" s="72" t="s">
        <v>651</v>
      </c>
      <c r="C100" s="72" t="s">
        <v>97</v>
      </c>
      <c r="D100" s="72" t="s">
        <v>120</v>
      </c>
      <c r="E100" s="72" t="s">
        <v>560</v>
      </c>
      <c r="F100" s="72" t="s">
        <v>561</v>
      </c>
      <c r="G100" s="72" t="s">
        <v>612</v>
      </c>
      <c r="H100" s="72" t="s">
        <v>208</v>
      </c>
      <c r="I100" s="72" t="s">
        <v>378</v>
      </c>
      <c r="J100" s="96">
        <v>0.17</v>
      </c>
      <c r="K100" s="72" t="s">
        <v>99</v>
      </c>
      <c r="L100" s="97">
        <v>3.9E-2</v>
      </c>
      <c r="M100" s="97">
        <v>1.0717000000000001</v>
      </c>
      <c r="N100" s="96">
        <v>488883</v>
      </c>
      <c r="O100" s="96">
        <v>111.29</v>
      </c>
      <c r="P100" s="96">
        <v>0</v>
      </c>
      <c r="Q100" s="96">
        <v>544.07789070000001</v>
      </c>
      <c r="R100" s="97">
        <v>1.1999999999999999E-3</v>
      </c>
      <c r="S100" s="97">
        <v>2.0000000000000001E-4</v>
      </c>
      <c r="T100" s="97">
        <v>0</v>
      </c>
    </row>
    <row r="101" spans="1:20" s="92" customFormat="1">
      <c r="A101" s="72" t="s">
        <v>652</v>
      </c>
      <c r="B101" s="72" t="s">
        <v>653</v>
      </c>
      <c r="C101" s="72" t="s">
        <v>97</v>
      </c>
      <c r="D101" s="72" t="s">
        <v>120</v>
      </c>
      <c r="E101" s="72" t="s">
        <v>654</v>
      </c>
      <c r="F101" s="72" t="s">
        <v>406</v>
      </c>
      <c r="G101" s="72" t="s">
        <v>612</v>
      </c>
      <c r="H101" s="72" t="s">
        <v>208</v>
      </c>
      <c r="I101" s="72" t="s">
        <v>655</v>
      </c>
      <c r="J101" s="96">
        <v>4.24</v>
      </c>
      <c r="K101" s="72" t="s">
        <v>99</v>
      </c>
      <c r="L101" s="97">
        <v>2E-3</v>
      </c>
      <c r="M101" s="97">
        <v>-2.8999999999999998E-3</v>
      </c>
      <c r="N101" s="96">
        <v>2788127</v>
      </c>
      <c r="O101" s="96">
        <v>102.66</v>
      </c>
      <c r="P101" s="96">
        <v>0</v>
      </c>
      <c r="Q101" s="96">
        <v>2862.2911782000001</v>
      </c>
      <c r="R101" s="97">
        <v>5.0000000000000001E-3</v>
      </c>
      <c r="S101" s="97">
        <v>1.1999999999999999E-3</v>
      </c>
      <c r="T101" s="97">
        <v>1E-4</v>
      </c>
    </row>
    <row r="102" spans="1:20" s="92" customFormat="1">
      <c r="A102" s="72" t="s">
        <v>656</v>
      </c>
      <c r="B102" s="72" t="s">
        <v>657</v>
      </c>
      <c r="C102" s="72" t="s">
        <v>97</v>
      </c>
      <c r="D102" s="72" t="s">
        <v>120</v>
      </c>
      <c r="E102" s="72" t="s">
        <v>654</v>
      </c>
      <c r="F102" s="72" t="s">
        <v>406</v>
      </c>
      <c r="G102" s="72" t="s">
        <v>612</v>
      </c>
      <c r="H102" s="72" t="s">
        <v>208</v>
      </c>
      <c r="I102" s="72" t="s">
        <v>658</v>
      </c>
      <c r="J102" s="96">
        <v>2.16</v>
      </c>
      <c r="K102" s="72" t="s">
        <v>99</v>
      </c>
      <c r="L102" s="97">
        <v>6.7999999999999996E-3</v>
      </c>
      <c r="M102" s="97">
        <v>-9.9000000000000008E-3</v>
      </c>
      <c r="N102" s="96">
        <v>3954102</v>
      </c>
      <c r="O102" s="96">
        <v>104.99</v>
      </c>
      <c r="P102" s="96">
        <v>0</v>
      </c>
      <c r="Q102" s="96">
        <v>4151.4116898000002</v>
      </c>
      <c r="R102" s="97">
        <v>7.6E-3</v>
      </c>
      <c r="S102" s="97">
        <v>1.6999999999999999E-3</v>
      </c>
      <c r="T102" s="97">
        <v>2.0000000000000001E-4</v>
      </c>
    </row>
    <row r="103" spans="1:20" s="92" customFormat="1">
      <c r="A103" s="72" t="s">
        <v>659</v>
      </c>
      <c r="B103" s="72" t="s">
        <v>660</v>
      </c>
      <c r="C103" s="72" t="s">
        <v>97</v>
      </c>
      <c r="D103" s="72" t="s">
        <v>120</v>
      </c>
      <c r="E103" s="72" t="s">
        <v>654</v>
      </c>
      <c r="F103" s="72" t="s">
        <v>406</v>
      </c>
      <c r="G103" s="72" t="s">
        <v>612</v>
      </c>
      <c r="H103" s="72" t="s">
        <v>208</v>
      </c>
      <c r="I103" s="72" t="s">
        <v>661</v>
      </c>
      <c r="J103" s="96">
        <v>0.76</v>
      </c>
      <c r="K103" s="72" t="s">
        <v>99</v>
      </c>
      <c r="L103" s="97">
        <v>0.02</v>
      </c>
      <c r="M103" s="97">
        <v>-1.5599999999999999E-2</v>
      </c>
      <c r="N103" s="96">
        <v>1218060.3500000001</v>
      </c>
      <c r="O103" s="96">
        <v>105.18</v>
      </c>
      <c r="P103" s="96">
        <v>0</v>
      </c>
      <c r="Q103" s="96">
        <v>1281.15587613</v>
      </c>
      <c r="R103" s="97">
        <v>8.6E-3</v>
      </c>
      <c r="S103" s="97">
        <v>5.0000000000000001E-4</v>
      </c>
      <c r="T103" s="97">
        <v>1E-4</v>
      </c>
    </row>
    <row r="104" spans="1:20" s="92" customFormat="1">
      <c r="A104" s="72" t="s">
        <v>662</v>
      </c>
      <c r="B104" s="72" t="s">
        <v>663</v>
      </c>
      <c r="C104" s="72" t="s">
        <v>97</v>
      </c>
      <c r="D104" s="72" t="s">
        <v>120</v>
      </c>
      <c r="E104" s="72" t="s">
        <v>564</v>
      </c>
      <c r="F104" s="72" t="s">
        <v>481</v>
      </c>
      <c r="G104" s="72" t="s">
        <v>612</v>
      </c>
      <c r="H104" s="72" t="s">
        <v>208</v>
      </c>
      <c r="I104" s="72" t="s">
        <v>407</v>
      </c>
      <c r="J104" s="96">
        <v>6.02</v>
      </c>
      <c r="K104" s="72" t="s">
        <v>99</v>
      </c>
      <c r="L104" s="97">
        <v>2.4E-2</v>
      </c>
      <c r="M104" s="97">
        <v>6.1000000000000004E-3</v>
      </c>
      <c r="N104" s="96">
        <v>1978887.41</v>
      </c>
      <c r="O104" s="96">
        <v>113.85</v>
      </c>
      <c r="P104" s="96">
        <v>0</v>
      </c>
      <c r="Q104" s="96">
        <v>2252.963316285</v>
      </c>
      <c r="R104" s="97">
        <v>2.5000000000000001E-3</v>
      </c>
      <c r="S104" s="97">
        <v>8.9999999999999998E-4</v>
      </c>
      <c r="T104" s="97">
        <v>1E-4</v>
      </c>
    </row>
    <row r="105" spans="1:20" s="92" customFormat="1">
      <c r="A105" s="72" t="s">
        <v>664</v>
      </c>
      <c r="B105" s="72" t="s">
        <v>665</v>
      </c>
      <c r="C105" s="72" t="s">
        <v>97</v>
      </c>
      <c r="D105" s="72" t="s">
        <v>120</v>
      </c>
      <c r="E105" s="72" t="s">
        <v>666</v>
      </c>
      <c r="F105" s="72" t="s">
        <v>561</v>
      </c>
      <c r="G105" s="72" t="s">
        <v>612</v>
      </c>
      <c r="H105" s="72" t="s">
        <v>208</v>
      </c>
      <c r="I105" s="72" t="s">
        <v>667</v>
      </c>
      <c r="J105" s="96">
        <v>2.67</v>
      </c>
      <c r="K105" s="72" t="s">
        <v>99</v>
      </c>
      <c r="L105" s="97">
        <v>2.3199999999999998E-2</v>
      </c>
      <c r="M105" s="97">
        <v>-6.4999999999999997E-3</v>
      </c>
      <c r="N105" s="96">
        <v>122042</v>
      </c>
      <c r="O105" s="96">
        <v>109.04</v>
      </c>
      <c r="P105" s="96">
        <v>0</v>
      </c>
      <c r="Q105" s="96">
        <v>133.07459679999999</v>
      </c>
      <c r="R105" s="97">
        <v>2.9999999999999997E-4</v>
      </c>
      <c r="S105" s="97">
        <v>1E-4</v>
      </c>
      <c r="T105" s="97">
        <v>0</v>
      </c>
    </row>
    <row r="106" spans="1:20" s="92" customFormat="1">
      <c r="A106" s="72" t="s">
        <v>668</v>
      </c>
      <c r="B106" s="72" t="s">
        <v>669</v>
      </c>
      <c r="C106" s="72" t="s">
        <v>97</v>
      </c>
      <c r="D106" s="72" t="s">
        <v>120</v>
      </c>
      <c r="E106" s="72" t="s">
        <v>568</v>
      </c>
      <c r="F106" s="72" t="s">
        <v>481</v>
      </c>
      <c r="G106" s="72" t="s">
        <v>612</v>
      </c>
      <c r="H106" s="72" t="s">
        <v>208</v>
      </c>
      <c r="I106" s="72" t="s">
        <v>670</v>
      </c>
      <c r="J106" s="96">
        <v>6.06</v>
      </c>
      <c r="K106" s="72" t="s">
        <v>99</v>
      </c>
      <c r="L106" s="97">
        <v>2.81E-2</v>
      </c>
      <c r="M106" s="97">
        <v>4.0000000000000001E-3</v>
      </c>
      <c r="N106" s="96">
        <v>271189.95</v>
      </c>
      <c r="O106" s="96">
        <v>117.46</v>
      </c>
      <c r="P106" s="96">
        <v>0</v>
      </c>
      <c r="Q106" s="96">
        <v>318.53971526999999</v>
      </c>
      <c r="R106" s="97">
        <v>5.9999999999999995E-4</v>
      </c>
      <c r="S106" s="97">
        <v>1E-4</v>
      </c>
      <c r="T106" s="97">
        <v>0</v>
      </c>
    </row>
    <row r="107" spans="1:20" s="92" customFormat="1">
      <c r="A107" s="72" t="s">
        <v>671</v>
      </c>
      <c r="B107" s="72" t="s">
        <v>672</v>
      </c>
      <c r="C107" s="72" t="s">
        <v>97</v>
      </c>
      <c r="D107" s="72" t="s">
        <v>120</v>
      </c>
      <c r="E107" s="72" t="s">
        <v>568</v>
      </c>
      <c r="F107" s="72" t="s">
        <v>481</v>
      </c>
      <c r="G107" s="72" t="s">
        <v>612</v>
      </c>
      <c r="H107" s="72" t="s">
        <v>208</v>
      </c>
      <c r="I107" s="72" t="s">
        <v>407</v>
      </c>
      <c r="J107" s="96">
        <v>3.64</v>
      </c>
      <c r="K107" s="72" t="s">
        <v>99</v>
      </c>
      <c r="L107" s="97">
        <v>3.6999999999999998E-2</v>
      </c>
      <c r="M107" s="97">
        <v>-5.0000000000000001E-3</v>
      </c>
      <c r="N107" s="96">
        <v>16535.189999999999</v>
      </c>
      <c r="O107" s="96">
        <v>115.81</v>
      </c>
      <c r="P107" s="96">
        <v>0</v>
      </c>
      <c r="Q107" s="96">
        <v>19.149403539000001</v>
      </c>
      <c r="R107" s="97">
        <v>0</v>
      </c>
      <c r="S107" s="97">
        <v>0</v>
      </c>
      <c r="T107" s="97">
        <v>0</v>
      </c>
    </row>
    <row r="108" spans="1:20" s="92" customFormat="1">
      <c r="A108" s="72" t="s">
        <v>673</v>
      </c>
      <c r="B108" s="72" t="s">
        <v>674</v>
      </c>
      <c r="C108" s="72" t="s">
        <v>97</v>
      </c>
      <c r="D108" s="72" t="s">
        <v>120</v>
      </c>
      <c r="E108" s="72" t="s">
        <v>675</v>
      </c>
      <c r="F108" s="72" t="s">
        <v>406</v>
      </c>
      <c r="G108" s="72" t="s">
        <v>612</v>
      </c>
      <c r="H108" s="72" t="s">
        <v>208</v>
      </c>
      <c r="I108" s="72" t="s">
        <v>676</v>
      </c>
      <c r="J108" s="96">
        <v>0.75</v>
      </c>
      <c r="K108" s="72" t="s">
        <v>99</v>
      </c>
      <c r="L108" s="97">
        <v>4.4999999999999998E-2</v>
      </c>
      <c r="M108" s="97">
        <v>-5.7999999999999996E-3</v>
      </c>
      <c r="N108" s="96">
        <v>5135673</v>
      </c>
      <c r="O108" s="96">
        <v>125.33</v>
      </c>
      <c r="P108" s="96">
        <v>69.733459999999994</v>
      </c>
      <c r="Q108" s="96">
        <v>6506.2724308999996</v>
      </c>
      <c r="R108" s="97">
        <v>3.0000000000000001E-3</v>
      </c>
      <c r="S108" s="97">
        <v>2.7000000000000001E-3</v>
      </c>
      <c r="T108" s="97">
        <v>2.9999999999999997E-4</v>
      </c>
    </row>
    <row r="109" spans="1:20" s="92" customFormat="1">
      <c r="A109" s="72" t="s">
        <v>677</v>
      </c>
      <c r="B109" s="72" t="s">
        <v>678</v>
      </c>
      <c r="C109" s="72" t="s">
        <v>97</v>
      </c>
      <c r="D109" s="72" t="s">
        <v>120</v>
      </c>
      <c r="E109" s="72" t="s">
        <v>576</v>
      </c>
      <c r="F109" s="72" t="s">
        <v>481</v>
      </c>
      <c r="G109" s="72" t="s">
        <v>612</v>
      </c>
      <c r="H109" s="72" t="s">
        <v>208</v>
      </c>
      <c r="I109" s="72" t="s">
        <v>679</v>
      </c>
      <c r="J109" s="96">
        <v>1.52</v>
      </c>
      <c r="K109" s="72" t="s">
        <v>99</v>
      </c>
      <c r="L109" s="97">
        <v>4.9000000000000002E-2</v>
      </c>
      <c r="M109" s="97">
        <v>-9.1000000000000004E-3</v>
      </c>
      <c r="N109" s="96">
        <v>4764463.8099999996</v>
      </c>
      <c r="O109" s="96">
        <v>112.28</v>
      </c>
      <c r="P109" s="96">
        <v>120.43338</v>
      </c>
      <c r="Q109" s="96">
        <v>5469.9733458680003</v>
      </c>
      <c r="R109" s="97">
        <v>1.1900000000000001E-2</v>
      </c>
      <c r="S109" s="97">
        <v>2.3E-3</v>
      </c>
      <c r="T109" s="97">
        <v>2.9999999999999997E-4</v>
      </c>
    </row>
    <row r="110" spans="1:20" s="92" customFormat="1">
      <c r="A110" s="72" t="s">
        <v>680</v>
      </c>
      <c r="B110" s="72" t="s">
        <v>681</v>
      </c>
      <c r="C110" s="72" t="s">
        <v>97</v>
      </c>
      <c r="D110" s="72" t="s">
        <v>120</v>
      </c>
      <c r="E110" s="72" t="s">
        <v>576</v>
      </c>
      <c r="F110" s="72" t="s">
        <v>481</v>
      </c>
      <c r="G110" s="72" t="s">
        <v>612</v>
      </c>
      <c r="H110" s="72" t="s">
        <v>208</v>
      </c>
      <c r="I110" s="72" t="s">
        <v>682</v>
      </c>
      <c r="J110" s="96">
        <v>1.1399999999999999</v>
      </c>
      <c r="K110" s="72" t="s">
        <v>99</v>
      </c>
      <c r="L110" s="97">
        <v>5.8500000000000003E-2</v>
      </c>
      <c r="M110" s="97">
        <v>-9.9000000000000008E-3</v>
      </c>
      <c r="N110" s="96">
        <v>3403699.29</v>
      </c>
      <c r="O110" s="96">
        <v>119.29</v>
      </c>
      <c r="P110" s="96">
        <v>0</v>
      </c>
      <c r="Q110" s="96">
        <v>4060.2728830410001</v>
      </c>
      <c r="R110" s="97">
        <v>5.7999999999999996E-3</v>
      </c>
      <c r="S110" s="97">
        <v>1.6999999999999999E-3</v>
      </c>
      <c r="T110" s="97">
        <v>2.0000000000000001E-4</v>
      </c>
    </row>
    <row r="111" spans="1:20" s="92" customFormat="1">
      <c r="A111" s="72" t="s">
        <v>683</v>
      </c>
      <c r="B111" s="72" t="s">
        <v>684</v>
      </c>
      <c r="C111" s="72" t="s">
        <v>97</v>
      </c>
      <c r="D111" s="72" t="s">
        <v>120</v>
      </c>
      <c r="E111" s="72" t="s">
        <v>576</v>
      </c>
      <c r="F111" s="72" t="s">
        <v>481</v>
      </c>
      <c r="G111" s="72" t="s">
        <v>612</v>
      </c>
      <c r="H111" s="72" t="s">
        <v>208</v>
      </c>
      <c r="I111" s="72" t="s">
        <v>407</v>
      </c>
      <c r="J111" s="96">
        <v>3.91</v>
      </c>
      <c r="K111" s="72" t="s">
        <v>99</v>
      </c>
      <c r="L111" s="97">
        <v>2.3E-2</v>
      </c>
      <c r="M111" s="97">
        <v>1.1000000000000001E-3</v>
      </c>
      <c r="N111" s="96">
        <v>3239185.53</v>
      </c>
      <c r="O111" s="96">
        <v>111.28</v>
      </c>
      <c r="P111" s="96">
        <v>0</v>
      </c>
      <c r="Q111" s="96">
        <v>3604.565657784</v>
      </c>
      <c r="R111" s="97">
        <v>2.3999999999999998E-3</v>
      </c>
      <c r="S111" s="97">
        <v>1.5E-3</v>
      </c>
      <c r="T111" s="97">
        <v>2.0000000000000001E-4</v>
      </c>
    </row>
    <row r="112" spans="1:20" s="92" customFormat="1">
      <c r="A112" s="72" t="s">
        <v>685</v>
      </c>
      <c r="B112" s="72" t="s">
        <v>686</v>
      </c>
      <c r="C112" s="72" t="s">
        <v>97</v>
      </c>
      <c r="D112" s="72" t="s">
        <v>120</v>
      </c>
      <c r="E112" s="72" t="s">
        <v>687</v>
      </c>
      <c r="F112" s="72" t="s">
        <v>561</v>
      </c>
      <c r="G112" s="72" t="s">
        <v>629</v>
      </c>
      <c r="H112" s="72" t="s">
        <v>147</v>
      </c>
      <c r="I112" s="72" t="s">
        <v>688</v>
      </c>
      <c r="J112" s="96">
        <v>0.75</v>
      </c>
      <c r="K112" s="72" t="s">
        <v>99</v>
      </c>
      <c r="L112" s="97">
        <v>4.0500000000000001E-2</v>
      </c>
      <c r="M112" s="97">
        <v>-1.4200000000000001E-2</v>
      </c>
      <c r="N112" s="96">
        <v>272142.58</v>
      </c>
      <c r="O112" s="96">
        <v>129.30000000000001</v>
      </c>
      <c r="P112" s="96">
        <v>0</v>
      </c>
      <c r="Q112" s="96">
        <v>351.88035594000002</v>
      </c>
      <c r="R112" s="97">
        <v>3.7000000000000002E-3</v>
      </c>
      <c r="S112" s="97">
        <v>1E-4</v>
      </c>
      <c r="T112" s="97">
        <v>0</v>
      </c>
    </row>
    <row r="113" spans="1:20" s="92" customFormat="1">
      <c r="A113" s="72" t="s">
        <v>689</v>
      </c>
      <c r="B113" s="72" t="s">
        <v>690</v>
      </c>
      <c r="C113" s="72" t="s">
        <v>97</v>
      </c>
      <c r="D113" s="72" t="s">
        <v>120</v>
      </c>
      <c r="E113" s="72" t="s">
        <v>691</v>
      </c>
      <c r="F113" s="72" t="s">
        <v>481</v>
      </c>
      <c r="G113" s="72" t="s">
        <v>629</v>
      </c>
      <c r="H113" s="72" t="s">
        <v>147</v>
      </c>
      <c r="I113" s="72" t="s">
        <v>317</v>
      </c>
      <c r="J113" s="96">
        <v>2.21</v>
      </c>
      <c r="K113" s="72" t="s">
        <v>99</v>
      </c>
      <c r="L113" s="97">
        <v>2.75E-2</v>
      </c>
      <c r="M113" s="97">
        <v>-5.7999999999999996E-3</v>
      </c>
      <c r="N113" s="96">
        <v>3621856.06</v>
      </c>
      <c r="O113" s="96">
        <v>108.12</v>
      </c>
      <c r="P113" s="96">
        <v>0</v>
      </c>
      <c r="Q113" s="96">
        <v>3915.9507720719998</v>
      </c>
      <c r="R113" s="97">
        <v>8.8000000000000005E-3</v>
      </c>
      <c r="S113" s="97">
        <v>1.6000000000000001E-3</v>
      </c>
      <c r="T113" s="97">
        <v>2.0000000000000001E-4</v>
      </c>
    </row>
    <row r="114" spans="1:20" s="92" customFormat="1">
      <c r="A114" s="72" t="s">
        <v>692</v>
      </c>
      <c r="B114" s="72" t="s">
        <v>693</v>
      </c>
      <c r="C114" s="72" t="s">
        <v>97</v>
      </c>
      <c r="D114" s="72" t="s">
        <v>120</v>
      </c>
      <c r="E114" s="72" t="s">
        <v>691</v>
      </c>
      <c r="F114" s="72" t="s">
        <v>481</v>
      </c>
      <c r="G114" s="72" t="s">
        <v>629</v>
      </c>
      <c r="H114" s="72" t="s">
        <v>147</v>
      </c>
      <c r="I114" s="72" t="s">
        <v>440</v>
      </c>
      <c r="J114" s="96">
        <v>6.15</v>
      </c>
      <c r="K114" s="72" t="s">
        <v>99</v>
      </c>
      <c r="L114" s="97">
        <v>1.9599999999999999E-2</v>
      </c>
      <c r="M114" s="97">
        <v>3.2000000000000002E-3</v>
      </c>
      <c r="N114" s="96">
        <v>12600088.82</v>
      </c>
      <c r="O114" s="96">
        <v>112.3</v>
      </c>
      <c r="P114" s="96">
        <v>0</v>
      </c>
      <c r="Q114" s="96">
        <v>14149.89974486</v>
      </c>
      <c r="R114" s="97">
        <v>1.2800000000000001E-2</v>
      </c>
      <c r="S114" s="97">
        <v>5.8999999999999999E-3</v>
      </c>
      <c r="T114" s="97">
        <v>6.9999999999999999E-4</v>
      </c>
    </row>
    <row r="115" spans="1:20" s="92" customFormat="1">
      <c r="A115" s="72" t="s">
        <v>694</v>
      </c>
      <c r="B115" s="72" t="s">
        <v>695</v>
      </c>
      <c r="C115" s="72" t="s">
        <v>97</v>
      </c>
      <c r="D115" s="72" t="s">
        <v>120</v>
      </c>
      <c r="E115" s="72" t="s">
        <v>691</v>
      </c>
      <c r="F115" s="72" t="s">
        <v>481</v>
      </c>
      <c r="G115" s="72" t="s">
        <v>629</v>
      </c>
      <c r="H115" s="72" t="s">
        <v>147</v>
      </c>
      <c r="I115" s="72" t="s">
        <v>541</v>
      </c>
      <c r="J115" s="96">
        <v>7.43</v>
      </c>
      <c r="K115" s="72" t="s">
        <v>99</v>
      </c>
      <c r="L115" s="97">
        <v>1.5800000000000002E-2</v>
      </c>
      <c r="M115" s="97">
        <v>6.7999999999999996E-3</v>
      </c>
      <c r="N115" s="96">
        <v>6148079</v>
      </c>
      <c r="O115" s="96">
        <v>108.11</v>
      </c>
      <c r="P115" s="96">
        <v>0</v>
      </c>
      <c r="Q115" s="96">
        <v>6646.6882069000003</v>
      </c>
      <c r="R115" s="97">
        <v>2.18E-2</v>
      </c>
      <c r="S115" s="97">
        <v>2.8E-3</v>
      </c>
      <c r="T115" s="97">
        <v>2.9999999999999997E-4</v>
      </c>
    </row>
    <row r="116" spans="1:20" s="92" customFormat="1">
      <c r="A116" s="72" t="s">
        <v>696</v>
      </c>
      <c r="B116" s="72" t="s">
        <v>697</v>
      </c>
      <c r="C116" s="72" t="s">
        <v>97</v>
      </c>
      <c r="D116" s="72" t="s">
        <v>120</v>
      </c>
      <c r="E116" s="72" t="s">
        <v>452</v>
      </c>
      <c r="F116" s="72" t="s">
        <v>406</v>
      </c>
      <c r="G116" s="72" t="s">
        <v>629</v>
      </c>
      <c r="H116" s="72" t="s">
        <v>147</v>
      </c>
      <c r="I116" s="72" t="s">
        <v>698</v>
      </c>
      <c r="J116" s="96">
        <v>2.08</v>
      </c>
      <c r="K116" s="72" t="s">
        <v>99</v>
      </c>
      <c r="L116" s="97">
        <v>1.4200000000000001E-2</v>
      </c>
      <c r="M116" s="97">
        <v>-0.99450000000000005</v>
      </c>
      <c r="N116" s="96">
        <v>401</v>
      </c>
      <c r="O116" s="96">
        <v>5235400</v>
      </c>
      <c r="P116" s="96">
        <v>0</v>
      </c>
      <c r="Q116" s="96">
        <v>20993.954000000002</v>
      </c>
      <c r="R116" s="97">
        <v>0</v>
      </c>
      <c r="S116" s="97">
        <v>8.8000000000000005E-3</v>
      </c>
      <c r="T116" s="97">
        <v>1E-3</v>
      </c>
    </row>
    <row r="117" spans="1:20" s="92" customFormat="1">
      <c r="A117" s="72" t="s">
        <v>699</v>
      </c>
      <c r="B117" s="72" t="s">
        <v>700</v>
      </c>
      <c r="C117" s="72" t="s">
        <v>97</v>
      </c>
      <c r="D117" s="72" t="s">
        <v>120</v>
      </c>
      <c r="E117" s="72" t="s">
        <v>701</v>
      </c>
      <c r="F117" s="72" t="s">
        <v>486</v>
      </c>
      <c r="G117" s="72" t="s">
        <v>612</v>
      </c>
      <c r="H117" s="72" t="s">
        <v>208</v>
      </c>
      <c r="I117" s="72" t="s">
        <v>407</v>
      </c>
      <c r="J117" s="96">
        <v>5.0999999999999996</v>
      </c>
      <c r="K117" s="72" t="s">
        <v>99</v>
      </c>
      <c r="L117" s="97">
        <v>1.23E-2</v>
      </c>
      <c r="M117" s="97">
        <v>4.0000000000000002E-4</v>
      </c>
      <c r="N117" s="96">
        <v>9243929.2799999993</v>
      </c>
      <c r="O117" s="96">
        <v>107.3</v>
      </c>
      <c r="P117" s="96">
        <v>0</v>
      </c>
      <c r="Q117" s="96">
        <v>9918.7361174399994</v>
      </c>
      <c r="R117" s="97">
        <v>5.7999999999999996E-3</v>
      </c>
      <c r="S117" s="97">
        <v>4.1000000000000003E-3</v>
      </c>
      <c r="T117" s="97">
        <v>5.0000000000000001E-4</v>
      </c>
    </row>
    <row r="118" spans="1:20" s="92" customFormat="1">
      <c r="A118" s="72" t="s">
        <v>702</v>
      </c>
      <c r="B118" s="72" t="s">
        <v>703</v>
      </c>
      <c r="C118" s="72" t="s">
        <v>97</v>
      </c>
      <c r="D118" s="72" t="s">
        <v>120</v>
      </c>
      <c r="E118" s="72" t="s">
        <v>704</v>
      </c>
      <c r="F118" s="72" t="s">
        <v>561</v>
      </c>
      <c r="G118" s="72" t="s">
        <v>612</v>
      </c>
      <c r="H118" s="72" t="s">
        <v>208</v>
      </c>
      <c r="I118" s="72" t="s">
        <v>705</v>
      </c>
      <c r="J118" s="96">
        <v>5.26</v>
      </c>
      <c r="K118" s="72" t="s">
        <v>99</v>
      </c>
      <c r="L118" s="97">
        <v>2.2499999999999999E-2</v>
      </c>
      <c r="M118" s="97">
        <v>-8.0000000000000004E-4</v>
      </c>
      <c r="N118" s="96">
        <v>32211</v>
      </c>
      <c r="O118" s="96">
        <v>115.6</v>
      </c>
      <c r="P118" s="96">
        <v>0</v>
      </c>
      <c r="Q118" s="96">
        <v>37.235916000000003</v>
      </c>
      <c r="R118" s="97">
        <v>1E-4</v>
      </c>
      <c r="S118" s="97">
        <v>0</v>
      </c>
      <c r="T118" s="97">
        <v>0</v>
      </c>
    </row>
    <row r="119" spans="1:20" s="92" customFormat="1">
      <c r="A119" s="72" t="s">
        <v>706</v>
      </c>
      <c r="B119" s="72" t="s">
        <v>707</v>
      </c>
      <c r="C119" s="72" t="s">
        <v>97</v>
      </c>
      <c r="D119" s="72" t="s">
        <v>120</v>
      </c>
      <c r="E119" s="72" t="s">
        <v>615</v>
      </c>
      <c r="F119" s="72" t="s">
        <v>481</v>
      </c>
      <c r="G119" s="72" t="s">
        <v>612</v>
      </c>
      <c r="H119" s="72" t="s">
        <v>208</v>
      </c>
      <c r="I119" s="72" t="s">
        <v>407</v>
      </c>
      <c r="J119" s="96">
        <v>5.16</v>
      </c>
      <c r="K119" s="72" t="s">
        <v>99</v>
      </c>
      <c r="L119" s="97">
        <v>1.4200000000000001E-2</v>
      </c>
      <c r="M119" s="97">
        <v>1.2999999999999999E-3</v>
      </c>
      <c r="N119" s="96">
        <v>2760067.36</v>
      </c>
      <c r="O119" s="96">
        <v>108.1</v>
      </c>
      <c r="P119" s="96">
        <v>0</v>
      </c>
      <c r="Q119" s="96">
        <v>2983.6328161599999</v>
      </c>
      <c r="R119" s="97">
        <v>3.5999999999999999E-3</v>
      </c>
      <c r="S119" s="97">
        <v>1.1999999999999999E-3</v>
      </c>
      <c r="T119" s="97">
        <v>1E-4</v>
      </c>
    </row>
    <row r="120" spans="1:20" s="92" customFormat="1">
      <c r="A120" s="72" t="s">
        <v>708</v>
      </c>
      <c r="B120" s="72" t="s">
        <v>709</v>
      </c>
      <c r="C120" s="72" t="s">
        <v>97</v>
      </c>
      <c r="D120" s="72" t="s">
        <v>120</v>
      </c>
      <c r="E120" s="72" t="s">
        <v>710</v>
      </c>
      <c r="F120" s="72" t="s">
        <v>439</v>
      </c>
      <c r="G120" s="72" t="s">
        <v>612</v>
      </c>
      <c r="H120" s="72" t="s">
        <v>208</v>
      </c>
      <c r="I120" s="72" t="s">
        <v>711</v>
      </c>
      <c r="J120" s="96">
        <v>1.1599999999999999</v>
      </c>
      <c r="K120" s="72" t="s">
        <v>99</v>
      </c>
      <c r="L120" s="97">
        <v>2.1499999999999998E-2</v>
      </c>
      <c r="M120" s="97">
        <v>-8.5000000000000006E-3</v>
      </c>
      <c r="N120" s="96">
        <v>240000</v>
      </c>
      <c r="O120" s="96">
        <v>104.16</v>
      </c>
      <c r="P120" s="96">
        <v>31.66892</v>
      </c>
      <c r="Q120" s="96">
        <v>281.65291999999999</v>
      </c>
      <c r="R120" s="97">
        <v>5.0000000000000001E-4</v>
      </c>
      <c r="S120" s="97">
        <v>1E-4</v>
      </c>
      <c r="T120" s="97">
        <v>0</v>
      </c>
    </row>
    <row r="121" spans="1:20" s="92" customFormat="1">
      <c r="A121" s="72" t="s">
        <v>712</v>
      </c>
      <c r="B121" s="72" t="s">
        <v>713</v>
      </c>
      <c r="C121" s="72" t="s">
        <v>97</v>
      </c>
      <c r="D121" s="72" t="s">
        <v>120</v>
      </c>
      <c r="E121" s="72" t="s">
        <v>710</v>
      </c>
      <c r="F121" s="72" t="s">
        <v>439</v>
      </c>
      <c r="G121" s="72" t="s">
        <v>612</v>
      </c>
      <c r="H121" s="72" t="s">
        <v>208</v>
      </c>
      <c r="I121" s="72" t="s">
        <v>407</v>
      </c>
      <c r="J121" s="96">
        <v>2.69</v>
      </c>
      <c r="K121" s="72" t="s">
        <v>99</v>
      </c>
      <c r="L121" s="97">
        <v>1.7999999999999999E-2</v>
      </c>
      <c r="M121" s="97">
        <v>-8.9999999999999998E-4</v>
      </c>
      <c r="N121" s="96">
        <v>20610.23</v>
      </c>
      <c r="O121" s="96">
        <v>105.83</v>
      </c>
      <c r="P121" s="96">
        <v>0</v>
      </c>
      <c r="Q121" s="96">
        <v>21.811806408999999</v>
      </c>
      <c r="R121" s="97">
        <v>0</v>
      </c>
      <c r="S121" s="97">
        <v>0</v>
      </c>
      <c r="T121" s="97">
        <v>0</v>
      </c>
    </row>
    <row r="122" spans="1:20" s="92" customFormat="1">
      <c r="A122" s="72" t="s">
        <v>714</v>
      </c>
      <c r="B122" s="72" t="s">
        <v>715</v>
      </c>
      <c r="C122" s="72" t="s">
        <v>97</v>
      </c>
      <c r="D122" s="72" t="s">
        <v>120</v>
      </c>
      <c r="E122" s="72" t="s">
        <v>461</v>
      </c>
      <c r="F122" s="72" t="s">
        <v>406</v>
      </c>
      <c r="G122" s="72" t="s">
        <v>716</v>
      </c>
      <c r="H122" s="72" t="s">
        <v>147</v>
      </c>
      <c r="I122" s="72" t="s">
        <v>717</v>
      </c>
      <c r="J122" s="96">
        <v>1.43</v>
      </c>
      <c r="K122" s="72" t="s">
        <v>99</v>
      </c>
      <c r="L122" s="97">
        <v>1.6899999999999998E-2</v>
      </c>
      <c r="M122" s="97">
        <v>5.0000000000000001E-4</v>
      </c>
      <c r="N122" s="96">
        <v>52</v>
      </c>
      <c r="O122" s="96">
        <v>5232912</v>
      </c>
      <c r="P122" s="96">
        <v>0</v>
      </c>
      <c r="Q122" s="96">
        <v>2721.1142399999999</v>
      </c>
      <c r="R122" s="97">
        <v>0</v>
      </c>
      <c r="S122" s="97">
        <v>1.1000000000000001E-3</v>
      </c>
      <c r="T122" s="97">
        <v>1E-4</v>
      </c>
    </row>
    <row r="123" spans="1:20" s="92" customFormat="1">
      <c r="A123" s="72" t="s">
        <v>718</v>
      </c>
      <c r="B123" s="72" t="s">
        <v>719</v>
      </c>
      <c r="C123" s="72" t="s">
        <v>97</v>
      </c>
      <c r="D123" s="72" t="s">
        <v>120</v>
      </c>
      <c r="E123" s="72" t="s">
        <v>720</v>
      </c>
      <c r="F123" s="72" t="s">
        <v>481</v>
      </c>
      <c r="G123" s="72" t="s">
        <v>721</v>
      </c>
      <c r="H123" s="72" t="s">
        <v>208</v>
      </c>
      <c r="I123" s="72" t="s">
        <v>426</v>
      </c>
      <c r="J123" s="96">
        <v>6.62</v>
      </c>
      <c r="K123" s="72" t="s">
        <v>99</v>
      </c>
      <c r="L123" s="97">
        <v>1.5299999999999999E-2</v>
      </c>
      <c r="M123" s="97">
        <v>3.3E-3</v>
      </c>
      <c r="N123" s="96">
        <v>2710000</v>
      </c>
      <c r="O123" s="96">
        <v>109.91</v>
      </c>
      <c r="P123" s="96">
        <v>0</v>
      </c>
      <c r="Q123" s="96">
        <v>2978.5610000000001</v>
      </c>
      <c r="R123" s="97">
        <v>7.7000000000000002E-3</v>
      </c>
      <c r="S123" s="97">
        <v>1.1999999999999999E-3</v>
      </c>
      <c r="T123" s="97">
        <v>1E-4</v>
      </c>
    </row>
    <row r="124" spans="1:20" s="92" customFormat="1">
      <c r="A124" s="72" t="s">
        <v>722</v>
      </c>
      <c r="B124" s="72" t="s">
        <v>723</v>
      </c>
      <c r="C124" s="72" t="s">
        <v>97</v>
      </c>
      <c r="D124" s="72" t="s">
        <v>120</v>
      </c>
      <c r="E124" s="72" t="s">
        <v>720</v>
      </c>
      <c r="F124" s="72" t="s">
        <v>481</v>
      </c>
      <c r="G124" s="72" t="s">
        <v>721</v>
      </c>
      <c r="H124" s="72" t="s">
        <v>208</v>
      </c>
      <c r="I124" s="72" t="s">
        <v>294</v>
      </c>
      <c r="J124" s="96">
        <v>5.66</v>
      </c>
      <c r="K124" s="72" t="s">
        <v>99</v>
      </c>
      <c r="L124" s="97">
        <v>1.9400000000000001E-2</v>
      </c>
      <c r="M124" s="97">
        <v>2.9999999999999997E-4</v>
      </c>
      <c r="N124" s="96">
        <v>2730690.85</v>
      </c>
      <c r="O124" s="96">
        <v>112.12</v>
      </c>
      <c r="P124" s="96">
        <v>0</v>
      </c>
      <c r="Q124" s="96">
        <v>3061.6505810200001</v>
      </c>
      <c r="R124" s="97">
        <v>1.11E-2</v>
      </c>
      <c r="S124" s="97">
        <v>1.2999999999999999E-3</v>
      </c>
      <c r="T124" s="97">
        <v>1E-4</v>
      </c>
    </row>
    <row r="125" spans="1:20" s="92" customFormat="1">
      <c r="A125" s="72" t="s">
        <v>724</v>
      </c>
      <c r="B125" s="72">
        <v>11398490</v>
      </c>
      <c r="C125" s="72" t="s">
        <v>97</v>
      </c>
      <c r="D125" s="72" t="s">
        <v>120</v>
      </c>
      <c r="E125" s="72" t="s">
        <v>725</v>
      </c>
      <c r="F125" s="72" t="s">
        <v>481</v>
      </c>
      <c r="G125" s="72" t="s">
        <v>716</v>
      </c>
      <c r="H125" s="72" t="s">
        <v>147</v>
      </c>
      <c r="I125" s="72" t="s">
        <v>726</v>
      </c>
      <c r="J125" s="96">
        <v>4</v>
      </c>
      <c r="K125" s="72" t="s">
        <v>99</v>
      </c>
      <c r="L125" s="97">
        <v>2.5000000000000001E-2</v>
      </c>
      <c r="M125" s="97">
        <v>-1.6999999999999999E-3</v>
      </c>
      <c r="N125" s="96">
        <v>2000000</v>
      </c>
      <c r="O125" s="96">
        <f>Q125*1000/N125*100</f>
        <v>110.70109289617498</v>
      </c>
      <c r="P125" s="96">
        <v>0</v>
      </c>
      <c r="Q125" s="96">
        <f>2214021.8579235/1000</f>
        <v>2214.0218579234997</v>
      </c>
      <c r="R125" s="97">
        <v>9.4000000000000004E-3</v>
      </c>
      <c r="S125" s="97">
        <v>1.8E-3</v>
      </c>
      <c r="T125" s="97">
        <v>2.0000000000000001E-4</v>
      </c>
    </row>
    <row r="126" spans="1:20" s="92" customFormat="1">
      <c r="A126" s="72" t="s">
        <v>727</v>
      </c>
      <c r="B126" s="72" t="s">
        <v>728</v>
      </c>
      <c r="C126" s="72" t="s">
        <v>97</v>
      </c>
      <c r="D126" s="72" t="s">
        <v>120</v>
      </c>
      <c r="E126" s="72" t="s">
        <v>725</v>
      </c>
      <c r="F126" s="72" t="s">
        <v>481</v>
      </c>
      <c r="G126" s="72" t="s">
        <v>716</v>
      </c>
      <c r="H126" s="72" t="s">
        <v>147</v>
      </c>
      <c r="I126" s="72" t="s">
        <v>729</v>
      </c>
      <c r="J126" s="96">
        <v>6.67</v>
      </c>
      <c r="K126" s="72" t="s">
        <v>99</v>
      </c>
      <c r="L126" s="97">
        <v>1.9E-2</v>
      </c>
      <c r="M126" s="97">
        <v>6.1999999999999998E-3</v>
      </c>
      <c r="N126" s="96">
        <v>1032890.52</v>
      </c>
      <c r="O126" s="96">
        <v>109.97</v>
      </c>
      <c r="P126" s="96">
        <v>0</v>
      </c>
      <c r="Q126" s="96">
        <v>1135.8697048439999</v>
      </c>
      <c r="R126" s="97">
        <v>4.7999999999999996E-3</v>
      </c>
      <c r="S126" s="97">
        <v>5.0000000000000001E-4</v>
      </c>
      <c r="T126" s="97">
        <v>1E-4</v>
      </c>
    </row>
    <row r="127" spans="1:20" s="92" customFormat="1">
      <c r="A127" s="72" t="s">
        <v>724</v>
      </c>
      <c r="B127" s="72">
        <v>1139849</v>
      </c>
      <c r="C127" s="72" t="s">
        <v>97</v>
      </c>
      <c r="D127" s="72" t="s">
        <v>120</v>
      </c>
      <c r="E127" s="72" t="s">
        <v>725</v>
      </c>
      <c r="F127" s="72" t="s">
        <v>481</v>
      </c>
      <c r="G127" s="72" t="s">
        <v>716</v>
      </c>
      <c r="H127" s="72" t="s">
        <v>147</v>
      </c>
      <c r="I127" s="72" t="s">
        <v>726</v>
      </c>
      <c r="K127" s="72" t="s">
        <v>99</v>
      </c>
      <c r="L127" s="97">
        <v>0</v>
      </c>
      <c r="M127" s="97">
        <v>0</v>
      </c>
      <c r="N127" s="96">
        <v>1816616.2400000002</v>
      </c>
      <c r="O127" s="96">
        <f>Q127*1000/N127*100</f>
        <v>111.74</v>
      </c>
      <c r="P127" s="96">
        <v>0</v>
      </c>
      <c r="Q127" s="96">
        <f>2029886.986576/1000</f>
        <v>2029.886986576</v>
      </c>
      <c r="R127" s="97">
        <v>0</v>
      </c>
      <c r="S127" s="97">
        <v>0</v>
      </c>
      <c r="T127" s="97">
        <v>0</v>
      </c>
    </row>
    <row r="128" spans="1:20" s="92" customFormat="1">
      <c r="A128" s="72" t="s">
        <v>730</v>
      </c>
      <c r="B128" s="72" t="s">
        <v>731</v>
      </c>
      <c r="C128" s="72" t="s">
        <v>97</v>
      </c>
      <c r="D128" s="72" t="s">
        <v>120</v>
      </c>
      <c r="E128" s="72" t="s">
        <v>732</v>
      </c>
      <c r="F128" s="72" t="s">
        <v>604</v>
      </c>
      <c r="G128" s="72" t="s">
        <v>721</v>
      </c>
      <c r="H128" s="72" t="s">
        <v>208</v>
      </c>
      <c r="I128" s="72" t="s">
        <v>733</v>
      </c>
      <c r="J128" s="96">
        <v>1.23</v>
      </c>
      <c r="K128" s="72" t="s">
        <v>99</v>
      </c>
      <c r="L128" s="97">
        <v>2.6499999999999999E-2</v>
      </c>
      <c r="M128" s="97">
        <v>-8.9999999999999993E-3</v>
      </c>
      <c r="N128" s="96">
        <v>1173242.26</v>
      </c>
      <c r="O128" s="96">
        <v>105.09</v>
      </c>
      <c r="P128" s="96">
        <v>0</v>
      </c>
      <c r="Q128" s="96">
        <v>1232.960291034</v>
      </c>
      <c r="R128" s="97">
        <v>3.2000000000000002E-3</v>
      </c>
      <c r="S128" s="97">
        <v>5.0000000000000001E-4</v>
      </c>
      <c r="T128" s="97">
        <v>1E-4</v>
      </c>
    </row>
    <row r="129" spans="1:22" s="92" customFormat="1">
      <c r="A129" s="72" t="s">
        <v>734</v>
      </c>
      <c r="B129" s="72" t="s">
        <v>735</v>
      </c>
      <c r="C129" s="72" t="s">
        <v>97</v>
      </c>
      <c r="D129" s="72" t="s">
        <v>120</v>
      </c>
      <c r="E129" s="72" t="s">
        <v>732</v>
      </c>
      <c r="F129" s="72" t="s">
        <v>604</v>
      </c>
      <c r="G129" s="72" t="s">
        <v>721</v>
      </c>
      <c r="H129" s="72" t="s">
        <v>208</v>
      </c>
      <c r="I129" s="72" t="s">
        <v>736</v>
      </c>
      <c r="J129" s="96">
        <v>3.19</v>
      </c>
      <c r="K129" s="72" t="s">
        <v>99</v>
      </c>
      <c r="L129" s="97">
        <v>1.0500000000000001E-2</v>
      </c>
      <c r="M129" s="97">
        <v>2.3999999999999998E-3</v>
      </c>
      <c r="N129" s="96">
        <v>2874071.67</v>
      </c>
      <c r="O129" s="96">
        <v>103.11</v>
      </c>
      <c r="P129" s="96">
        <v>0</v>
      </c>
      <c r="Q129" s="96">
        <v>2963.455298937</v>
      </c>
      <c r="R129" s="97">
        <v>1.44E-2</v>
      </c>
      <c r="S129" s="97">
        <v>1.1999999999999999E-3</v>
      </c>
      <c r="T129" s="97">
        <v>1E-4</v>
      </c>
    </row>
    <row r="130" spans="1:22" s="92" customFormat="1">
      <c r="A130" s="72" t="s">
        <v>737</v>
      </c>
      <c r="B130" s="72" t="s">
        <v>738</v>
      </c>
      <c r="C130" s="72" t="s">
        <v>97</v>
      </c>
      <c r="D130" s="72" t="s">
        <v>120</v>
      </c>
      <c r="E130" s="72" t="s">
        <v>739</v>
      </c>
      <c r="F130" s="72" t="s">
        <v>481</v>
      </c>
      <c r="G130" s="72" t="s">
        <v>721</v>
      </c>
      <c r="H130" s="72" t="s">
        <v>208</v>
      </c>
      <c r="I130" s="72" t="s">
        <v>740</v>
      </c>
      <c r="J130" s="96">
        <v>3.66</v>
      </c>
      <c r="K130" s="72" t="s">
        <v>99</v>
      </c>
      <c r="L130" s="97">
        <v>2.3E-2</v>
      </c>
      <c r="M130" s="97">
        <v>-3.3E-3</v>
      </c>
      <c r="N130" s="96">
        <v>1327497.82</v>
      </c>
      <c r="O130" s="96">
        <v>111.98</v>
      </c>
      <c r="P130" s="96">
        <v>0</v>
      </c>
      <c r="Q130" s="96">
        <v>1486.532058836</v>
      </c>
      <c r="R130" s="97">
        <v>1.01E-2</v>
      </c>
      <c r="S130" s="97">
        <v>5.9999999999999995E-4</v>
      </c>
      <c r="T130" s="97">
        <v>1E-4</v>
      </c>
    </row>
    <row r="131" spans="1:22" s="92" customFormat="1">
      <c r="A131" s="72" t="s">
        <v>741</v>
      </c>
      <c r="B131" s="72">
        <v>11651410</v>
      </c>
      <c r="C131" s="72" t="s">
        <v>97</v>
      </c>
      <c r="D131" s="72" t="s">
        <v>120</v>
      </c>
      <c r="E131" s="72" t="s">
        <v>742</v>
      </c>
      <c r="F131" s="72" t="s">
        <v>481</v>
      </c>
      <c r="G131" s="72" t="s">
        <v>721</v>
      </c>
      <c r="H131" s="72" t="s">
        <v>208</v>
      </c>
      <c r="I131" s="72" t="s">
        <v>743</v>
      </c>
      <c r="J131" s="96">
        <v>6.87</v>
      </c>
      <c r="K131" s="72" t="s">
        <v>99</v>
      </c>
      <c r="L131" s="97">
        <v>8.3999999999999995E-3</v>
      </c>
      <c r="M131" s="97">
        <v>8.0999999999999996E-3</v>
      </c>
      <c r="N131" s="96">
        <v>1000000</v>
      </c>
      <c r="O131" s="96">
        <f>Q131*1000/N131*100</f>
        <v>100.13344262295101</v>
      </c>
      <c r="P131" s="96">
        <v>0</v>
      </c>
      <c r="Q131" s="96">
        <f>1001334.42622951/1000</f>
        <v>1001.33442622951</v>
      </c>
      <c r="R131" s="97">
        <v>9.7999999999999997E-3</v>
      </c>
      <c r="S131" s="97">
        <v>3.0000000000000001E-3</v>
      </c>
      <c r="T131" s="97">
        <v>2.9999999999999997E-4</v>
      </c>
    </row>
    <row r="132" spans="1:22" s="92" customFormat="1">
      <c r="A132" s="72" t="s">
        <v>744</v>
      </c>
      <c r="B132" s="72" t="s">
        <v>745</v>
      </c>
      <c r="C132" s="72" t="s">
        <v>97</v>
      </c>
      <c r="D132" s="72" t="s">
        <v>120</v>
      </c>
      <c r="E132" s="72" t="s">
        <v>742</v>
      </c>
      <c r="F132" s="72" t="s">
        <v>481</v>
      </c>
      <c r="G132" s="72" t="s">
        <v>721</v>
      </c>
      <c r="H132" s="72" t="s">
        <v>208</v>
      </c>
      <c r="I132" s="72" t="s">
        <v>508</v>
      </c>
      <c r="J132" s="96">
        <v>3.32</v>
      </c>
      <c r="K132" s="72" t="s">
        <v>99</v>
      </c>
      <c r="L132" s="97">
        <v>2.0500000000000001E-2</v>
      </c>
      <c r="M132" s="97">
        <v>-2.5000000000000001E-3</v>
      </c>
      <c r="N132" s="96">
        <v>1361927.32</v>
      </c>
      <c r="O132" s="96">
        <v>109.9</v>
      </c>
      <c r="P132" s="96">
        <v>0</v>
      </c>
      <c r="Q132" s="96">
        <v>1496.75812468</v>
      </c>
      <c r="R132" s="97">
        <v>2.5999999999999999E-3</v>
      </c>
      <c r="S132" s="97">
        <v>5.9999999999999995E-4</v>
      </c>
      <c r="T132" s="97">
        <v>1E-4</v>
      </c>
    </row>
    <row r="133" spans="1:22" s="92" customFormat="1">
      <c r="A133" s="72" t="s">
        <v>746</v>
      </c>
      <c r="B133" s="72" t="s">
        <v>747</v>
      </c>
      <c r="C133" s="72" t="s">
        <v>97</v>
      </c>
      <c r="D133" s="72" t="s">
        <v>120</v>
      </c>
      <c r="E133" s="72" t="s">
        <v>615</v>
      </c>
      <c r="F133" s="72" t="s">
        <v>481</v>
      </c>
      <c r="G133" s="72" t="s">
        <v>721</v>
      </c>
      <c r="H133" s="72" t="s">
        <v>208</v>
      </c>
      <c r="I133" s="72" t="s">
        <v>748</v>
      </c>
      <c r="J133" s="96">
        <v>1.49</v>
      </c>
      <c r="K133" s="72" t="s">
        <v>99</v>
      </c>
      <c r="L133" s="97">
        <v>3.3000000000000002E-2</v>
      </c>
      <c r="M133" s="97">
        <v>-8.3000000000000001E-3</v>
      </c>
      <c r="N133" s="96">
        <v>54121.94</v>
      </c>
      <c r="O133" s="96">
        <v>107.45</v>
      </c>
      <c r="P133" s="96">
        <v>0</v>
      </c>
      <c r="Q133" s="96">
        <v>58.154024530000001</v>
      </c>
      <c r="R133" s="97">
        <v>1E-4</v>
      </c>
      <c r="S133" s="97">
        <v>0</v>
      </c>
      <c r="T133" s="97">
        <v>0</v>
      </c>
    </row>
    <row r="134" spans="1:22" s="92" customFormat="1">
      <c r="A134" s="72" t="s">
        <v>749</v>
      </c>
      <c r="B134" s="72" t="s">
        <v>750</v>
      </c>
      <c r="C134" s="72" t="s">
        <v>97</v>
      </c>
      <c r="D134" s="72" t="s">
        <v>120</v>
      </c>
      <c r="E134" s="72" t="s">
        <v>615</v>
      </c>
      <c r="F134" s="72" t="s">
        <v>481</v>
      </c>
      <c r="G134" s="72" t="s">
        <v>721</v>
      </c>
      <c r="H134" s="72" t="s">
        <v>208</v>
      </c>
      <c r="I134" s="72" t="s">
        <v>508</v>
      </c>
      <c r="J134" s="96">
        <v>3.42</v>
      </c>
      <c r="K134" s="72" t="s">
        <v>99</v>
      </c>
      <c r="L134" s="97">
        <v>2.1499999999999998E-2</v>
      </c>
      <c r="M134" s="97">
        <v>3.0999999999999999E-3</v>
      </c>
      <c r="N134" s="96">
        <v>13035870</v>
      </c>
      <c r="O134" s="96">
        <v>108.76</v>
      </c>
      <c r="P134" s="96">
        <v>0</v>
      </c>
      <c r="Q134" s="96">
        <v>14177.812212000001</v>
      </c>
      <c r="R134" s="97">
        <v>9.4000000000000004E-3</v>
      </c>
      <c r="S134" s="97">
        <v>5.8999999999999999E-3</v>
      </c>
      <c r="T134" s="97">
        <v>6.9999999999999999E-4</v>
      </c>
    </row>
    <row r="135" spans="1:22" s="92" customFormat="1">
      <c r="A135" s="72" t="s">
        <v>751</v>
      </c>
      <c r="B135" s="72" t="s">
        <v>752</v>
      </c>
      <c r="C135" s="72" t="s">
        <v>97</v>
      </c>
      <c r="D135" s="72" t="s">
        <v>120</v>
      </c>
      <c r="E135" s="72" t="s">
        <v>753</v>
      </c>
      <c r="F135" s="72" t="s">
        <v>439</v>
      </c>
      <c r="G135" s="72" t="s">
        <v>754</v>
      </c>
      <c r="H135" s="72" t="s">
        <v>208</v>
      </c>
      <c r="I135" s="72" t="s">
        <v>755</v>
      </c>
      <c r="J135" s="96">
        <v>1.96</v>
      </c>
      <c r="K135" s="72" t="s">
        <v>99</v>
      </c>
      <c r="L135" s="97">
        <v>3.15E-2</v>
      </c>
      <c r="M135" s="97">
        <v>4.5999999999999999E-3</v>
      </c>
      <c r="N135" s="96">
        <v>94514.4</v>
      </c>
      <c r="O135" s="96">
        <v>105.34</v>
      </c>
      <c r="P135" s="96">
        <v>0</v>
      </c>
      <c r="Q135" s="96">
        <v>99.561468959999999</v>
      </c>
      <c r="R135" s="97">
        <v>2.9999999999999997E-4</v>
      </c>
      <c r="S135" s="97">
        <v>0</v>
      </c>
      <c r="T135" s="97">
        <v>0</v>
      </c>
    </row>
    <row r="136" spans="1:22" s="92" customFormat="1">
      <c r="A136" s="72" t="s">
        <v>756</v>
      </c>
      <c r="B136" s="72" t="s">
        <v>757</v>
      </c>
      <c r="C136" s="72" t="s">
        <v>97</v>
      </c>
      <c r="D136" s="72" t="s">
        <v>120</v>
      </c>
      <c r="E136" s="72" t="s">
        <v>758</v>
      </c>
      <c r="F136" s="72" t="s">
        <v>556</v>
      </c>
      <c r="G136" s="72" t="s">
        <v>754</v>
      </c>
      <c r="H136" s="72" t="s">
        <v>208</v>
      </c>
      <c r="I136" s="72" t="s">
        <v>759</v>
      </c>
      <c r="J136" s="96">
        <v>1.62</v>
      </c>
      <c r="K136" s="72" t="s">
        <v>99</v>
      </c>
      <c r="L136" s="97">
        <v>3.9E-2</v>
      </c>
      <c r="M136" s="97">
        <v>-3.8999999999999998E-3</v>
      </c>
      <c r="N136" s="96">
        <v>497866</v>
      </c>
      <c r="O136" s="96">
        <v>107.84</v>
      </c>
      <c r="P136" s="96">
        <v>0</v>
      </c>
      <c r="Q136" s="96">
        <v>536.89869439999995</v>
      </c>
      <c r="R136" s="97">
        <v>1.8E-3</v>
      </c>
      <c r="S136" s="97">
        <v>2.0000000000000001E-4</v>
      </c>
      <c r="T136" s="97">
        <v>0</v>
      </c>
    </row>
    <row r="137" spans="1:22" s="92" customFormat="1">
      <c r="A137" s="72" t="s">
        <v>766</v>
      </c>
      <c r="B137" s="98">
        <v>1142231</v>
      </c>
      <c r="C137" s="72" t="s">
        <v>97</v>
      </c>
      <c r="D137" s="72" t="s">
        <v>120</v>
      </c>
      <c r="E137" s="72" t="s">
        <v>760</v>
      </c>
      <c r="F137" s="72" t="s">
        <v>556</v>
      </c>
      <c r="G137" s="72" t="s">
        <v>761</v>
      </c>
      <c r="H137" s="72" t="s">
        <v>147</v>
      </c>
      <c r="I137" s="72" t="s">
        <v>762</v>
      </c>
      <c r="K137" s="72" t="s">
        <v>99</v>
      </c>
      <c r="L137" s="97">
        <v>0</v>
      </c>
      <c r="M137" s="97">
        <v>0</v>
      </c>
      <c r="N137" s="96">
        <v>1098676.7000000002</v>
      </c>
      <c r="O137" s="96">
        <f>Q137*1000/N137*100</f>
        <v>110.99999999999999</v>
      </c>
      <c r="P137" s="96">
        <v>0</v>
      </c>
      <c r="Q137" s="96">
        <f>1219531.137/1000</f>
        <v>1219.5311370000002</v>
      </c>
      <c r="R137" s="97">
        <v>0</v>
      </c>
      <c r="S137" s="97">
        <v>0</v>
      </c>
      <c r="T137" s="97">
        <v>0</v>
      </c>
    </row>
    <row r="138" spans="1:22" s="92" customFormat="1">
      <c r="A138" s="72" t="s">
        <v>763</v>
      </c>
      <c r="B138" s="72" t="s">
        <v>764</v>
      </c>
      <c r="C138" s="72" t="s">
        <v>97</v>
      </c>
      <c r="D138" s="72" t="s">
        <v>120</v>
      </c>
      <c r="E138" s="72" t="s">
        <v>760</v>
      </c>
      <c r="F138" s="72" t="s">
        <v>556</v>
      </c>
      <c r="G138" s="72" t="s">
        <v>761</v>
      </c>
      <c r="H138" s="72" t="s">
        <v>147</v>
      </c>
      <c r="I138" s="72" t="s">
        <v>765</v>
      </c>
      <c r="J138" s="96">
        <v>1.08</v>
      </c>
      <c r="K138" s="72" t="s">
        <v>99</v>
      </c>
      <c r="L138" s="97">
        <v>3.6999999999999998E-2</v>
      </c>
      <c r="M138" s="97">
        <v>-9.4999999999999998E-3</v>
      </c>
      <c r="N138" s="96">
        <v>7100000</v>
      </c>
      <c r="O138" s="96">
        <v>107.05</v>
      </c>
      <c r="P138" s="96">
        <v>0</v>
      </c>
      <c r="Q138" s="96">
        <v>7600.55</v>
      </c>
      <c r="R138" s="97">
        <v>9.2999999999999992E-3</v>
      </c>
      <c r="S138" s="97">
        <v>3.2000000000000002E-3</v>
      </c>
      <c r="T138" s="97">
        <v>4.0000000000000002E-4</v>
      </c>
      <c r="U138" s="99"/>
      <c r="V138" s="99"/>
    </row>
    <row r="139" spans="1:22" s="92" customFormat="1">
      <c r="A139" s="72" t="s">
        <v>766</v>
      </c>
      <c r="B139" s="98">
        <v>11422310</v>
      </c>
      <c r="C139" s="72" t="s">
        <v>97</v>
      </c>
      <c r="D139" s="72" t="s">
        <v>120</v>
      </c>
      <c r="E139" s="72" t="s">
        <v>760</v>
      </c>
      <c r="F139" s="72" t="s">
        <v>556</v>
      </c>
      <c r="G139" s="72" t="s">
        <v>761</v>
      </c>
      <c r="H139" s="72" t="s">
        <v>147</v>
      </c>
      <c r="I139" s="72" t="s">
        <v>440</v>
      </c>
      <c r="J139" s="96">
        <v>4.7</v>
      </c>
      <c r="K139" s="72" t="s">
        <v>99</v>
      </c>
      <c r="L139" s="97">
        <v>2.5700000000000001E-2</v>
      </c>
      <c r="M139" s="97">
        <v>7.9000000000000008E-3</v>
      </c>
      <c r="N139" s="96">
        <v>5000000</v>
      </c>
      <c r="O139" s="96">
        <f>Q139*1000/N139*100</f>
        <v>110.7414207650274</v>
      </c>
      <c r="P139" s="96">
        <v>0</v>
      </c>
      <c r="Q139" s="96">
        <f>5537071.03825137/1000</f>
        <v>5537.0710382513698</v>
      </c>
      <c r="R139" s="97">
        <v>5.1000000000000004E-3</v>
      </c>
      <c r="S139" s="97">
        <v>2.8E-3</v>
      </c>
      <c r="T139" s="97">
        <v>2.9999999999999997E-4</v>
      </c>
      <c r="U139" s="100"/>
      <c r="V139" s="99"/>
    </row>
    <row r="140" spans="1:22" s="92" customFormat="1">
      <c r="A140" s="72" t="s">
        <v>767</v>
      </c>
      <c r="B140" s="72" t="s">
        <v>768</v>
      </c>
      <c r="C140" s="72" t="s">
        <v>97</v>
      </c>
      <c r="D140" s="72" t="s">
        <v>120</v>
      </c>
      <c r="E140" s="72" t="s">
        <v>720</v>
      </c>
      <c r="F140" s="72" t="s">
        <v>481</v>
      </c>
      <c r="G140" s="72" t="s">
        <v>754</v>
      </c>
      <c r="H140" s="72" t="s">
        <v>208</v>
      </c>
      <c r="I140" s="72" t="s">
        <v>769</v>
      </c>
      <c r="J140" s="96">
        <v>3.5</v>
      </c>
      <c r="K140" s="72" t="s">
        <v>99</v>
      </c>
      <c r="L140" s="97">
        <v>3.0599999999999999E-2</v>
      </c>
      <c r="M140" s="97">
        <v>-1.6000000000000001E-3</v>
      </c>
      <c r="N140" s="96">
        <v>1941406.74</v>
      </c>
      <c r="O140" s="96">
        <v>113.59</v>
      </c>
      <c r="P140" s="96">
        <v>0</v>
      </c>
      <c r="Q140" s="96">
        <v>2205.2439159659998</v>
      </c>
      <c r="R140" s="97">
        <v>4.1999999999999997E-3</v>
      </c>
      <c r="S140" s="97">
        <v>8.9999999999999998E-4</v>
      </c>
      <c r="T140" s="97">
        <v>1E-4</v>
      </c>
    </row>
    <row r="141" spans="1:22" s="92" customFormat="1">
      <c r="A141" s="72" t="s">
        <v>770</v>
      </c>
      <c r="B141" s="72" t="s">
        <v>771</v>
      </c>
      <c r="C141" s="72" t="s">
        <v>97</v>
      </c>
      <c r="D141" s="72" t="s">
        <v>120</v>
      </c>
      <c r="E141" s="72" t="s">
        <v>720</v>
      </c>
      <c r="F141" s="72" t="s">
        <v>481</v>
      </c>
      <c r="G141" s="72" t="s">
        <v>754</v>
      </c>
      <c r="H141" s="72" t="s">
        <v>208</v>
      </c>
      <c r="I141" s="72" t="s">
        <v>772</v>
      </c>
      <c r="J141" s="96">
        <v>0.25</v>
      </c>
      <c r="K141" s="72" t="s">
        <v>99</v>
      </c>
      <c r="L141" s="97">
        <v>4.2500000000000003E-2</v>
      </c>
      <c r="M141" s="97">
        <v>-1.61E-2</v>
      </c>
      <c r="N141" s="96">
        <v>329864.34000000003</v>
      </c>
      <c r="O141" s="96">
        <v>110.45</v>
      </c>
      <c r="P141" s="96">
        <v>0</v>
      </c>
      <c r="Q141" s="96">
        <v>364.33516352999999</v>
      </c>
      <c r="R141" s="97">
        <v>1.29E-2</v>
      </c>
      <c r="S141" s="97">
        <v>2.0000000000000001E-4</v>
      </c>
      <c r="T141" s="97">
        <v>0</v>
      </c>
    </row>
    <row r="142" spans="1:22" s="92" customFormat="1">
      <c r="A142" s="72" t="s">
        <v>773</v>
      </c>
      <c r="B142" s="72" t="s">
        <v>774</v>
      </c>
      <c r="C142" s="72" t="s">
        <v>97</v>
      </c>
      <c r="D142" s="72" t="s">
        <v>120</v>
      </c>
      <c r="E142" s="72" t="s">
        <v>720</v>
      </c>
      <c r="F142" s="72" t="s">
        <v>481</v>
      </c>
      <c r="G142" s="72" t="s">
        <v>754</v>
      </c>
      <c r="H142" s="72" t="s">
        <v>208</v>
      </c>
      <c r="I142" s="72" t="s">
        <v>469</v>
      </c>
      <c r="J142" s="96">
        <v>0.91</v>
      </c>
      <c r="K142" s="72" t="s">
        <v>99</v>
      </c>
      <c r="L142" s="97">
        <v>4.5999999999999999E-2</v>
      </c>
      <c r="M142" s="97">
        <v>-1.4800000000000001E-2</v>
      </c>
      <c r="N142" s="96">
        <v>1661528.69</v>
      </c>
      <c r="O142" s="96">
        <v>108.71</v>
      </c>
      <c r="P142" s="96">
        <v>0</v>
      </c>
      <c r="Q142" s="96">
        <v>1806.247838899</v>
      </c>
      <c r="R142" s="97">
        <v>1.06E-2</v>
      </c>
      <c r="S142" s="97">
        <v>8.0000000000000004E-4</v>
      </c>
      <c r="T142" s="97">
        <v>1E-4</v>
      </c>
    </row>
    <row r="143" spans="1:22" s="92" customFormat="1">
      <c r="A143" s="72" t="s">
        <v>775</v>
      </c>
      <c r="B143" s="72" t="s">
        <v>776</v>
      </c>
      <c r="C143" s="72" t="s">
        <v>97</v>
      </c>
      <c r="D143" s="72" t="s">
        <v>120</v>
      </c>
      <c r="E143" s="72" t="s">
        <v>777</v>
      </c>
      <c r="F143" s="72" t="s">
        <v>406</v>
      </c>
      <c r="G143" s="72" t="s">
        <v>754</v>
      </c>
      <c r="H143" s="72" t="s">
        <v>208</v>
      </c>
      <c r="I143" s="72" t="s">
        <v>778</v>
      </c>
      <c r="J143" s="96">
        <v>0.75</v>
      </c>
      <c r="K143" s="72" t="s">
        <v>99</v>
      </c>
      <c r="L143" s="97">
        <v>5.0999999999999997E-2</v>
      </c>
      <c r="M143" s="97">
        <v>-6.0000000000000001E-3</v>
      </c>
      <c r="N143" s="96">
        <v>2846462</v>
      </c>
      <c r="O143" s="96">
        <v>126.21</v>
      </c>
      <c r="P143" s="96">
        <v>43.888440000000003</v>
      </c>
      <c r="Q143" s="96">
        <v>3636.4081302</v>
      </c>
      <c r="R143" s="97">
        <v>2.5000000000000001E-3</v>
      </c>
      <c r="S143" s="97">
        <v>1.5E-3</v>
      </c>
      <c r="T143" s="97">
        <v>2.0000000000000001E-4</v>
      </c>
    </row>
    <row r="144" spans="1:22" s="92" customFormat="1">
      <c r="A144" s="72" t="s">
        <v>779</v>
      </c>
      <c r="B144" s="72" t="s">
        <v>780</v>
      </c>
      <c r="C144" s="72" t="s">
        <v>97</v>
      </c>
      <c r="D144" s="72" t="s">
        <v>120</v>
      </c>
      <c r="E144" s="72" t="s">
        <v>654</v>
      </c>
      <c r="F144" s="72" t="s">
        <v>406</v>
      </c>
      <c r="G144" s="72" t="s">
        <v>754</v>
      </c>
      <c r="H144" s="72" t="s">
        <v>208</v>
      </c>
      <c r="I144" s="72" t="s">
        <v>781</v>
      </c>
      <c r="J144" s="96">
        <v>0.25</v>
      </c>
      <c r="K144" s="72" t="s">
        <v>99</v>
      </c>
      <c r="L144" s="97">
        <v>2.4E-2</v>
      </c>
      <c r="M144" s="97">
        <v>-2.4299999999999999E-2</v>
      </c>
      <c r="N144" s="96">
        <v>1209533.8500000001</v>
      </c>
      <c r="O144" s="96">
        <v>103.76</v>
      </c>
      <c r="P144" s="96">
        <v>0</v>
      </c>
      <c r="Q144" s="96">
        <v>1255.01232276</v>
      </c>
      <c r="R144" s="97">
        <v>2.7799999999999998E-2</v>
      </c>
      <c r="S144" s="97">
        <v>5.0000000000000001E-4</v>
      </c>
      <c r="T144" s="97">
        <v>1E-4</v>
      </c>
    </row>
    <row r="145" spans="1:20" s="92" customFormat="1">
      <c r="A145" s="72" t="s">
        <v>741</v>
      </c>
      <c r="B145" s="72">
        <v>1165141</v>
      </c>
      <c r="C145" s="72" t="s">
        <v>97</v>
      </c>
      <c r="D145" s="72" t="s">
        <v>120</v>
      </c>
      <c r="E145" s="72" t="s">
        <v>742</v>
      </c>
      <c r="F145" s="72" t="s">
        <v>481</v>
      </c>
      <c r="G145" s="72" t="s">
        <v>754</v>
      </c>
      <c r="H145" s="72" t="s">
        <v>208</v>
      </c>
      <c r="I145" s="72" t="s">
        <v>743</v>
      </c>
      <c r="K145" s="72" t="s">
        <v>99</v>
      </c>
      <c r="L145" s="97">
        <v>0</v>
      </c>
      <c r="M145" s="97">
        <v>0</v>
      </c>
      <c r="N145" s="96">
        <v>6100760</v>
      </c>
      <c r="O145" s="96">
        <f>Q145*1000/N145*100</f>
        <v>101.21</v>
      </c>
      <c r="P145" s="96">
        <v>0</v>
      </c>
      <c r="Q145" s="96">
        <f>6174579.196/1000</f>
        <v>6174.5791960000006</v>
      </c>
      <c r="R145" s="97">
        <v>0</v>
      </c>
      <c r="S145" s="97">
        <v>0</v>
      </c>
      <c r="T145" s="97">
        <v>0</v>
      </c>
    </row>
    <row r="146" spans="1:20" s="92" customFormat="1">
      <c r="A146" s="72" t="s">
        <v>782</v>
      </c>
      <c r="B146" s="72" t="s">
        <v>783</v>
      </c>
      <c r="C146" s="72" t="s">
        <v>97</v>
      </c>
      <c r="D146" s="72" t="s">
        <v>120</v>
      </c>
      <c r="E146" s="72" t="s">
        <v>784</v>
      </c>
      <c r="F146" s="72" t="s">
        <v>785</v>
      </c>
      <c r="G146" s="72" t="s">
        <v>761</v>
      </c>
      <c r="H146" s="72" t="s">
        <v>147</v>
      </c>
      <c r="I146" s="72" t="s">
        <v>508</v>
      </c>
      <c r="J146" s="96">
        <v>1.39</v>
      </c>
      <c r="K146" s="72" t="s">
        <v>99</v>
      </c>
      <c r="L146" s="97">
        <v>1.35E-2</v>
      </c>
      <c r="M146" s="97">
        <v>-8.9999999999999998E-4</v>
      </c>
      <c r="N146" s="96">
        <v>5094144</v>
      </c>
      <c r="O146" s="96">
        <v>102.74</v>
      </c>
      <c r="P146" s="96">
        <v>0</v>
      </c>
      <c r="Q146" s="96">
        <v>5233.7235455999999</v>
      </c>
      <c r="R146" s="97">
        <v>8.9999999999999993E-3</v>
      </c>
      <c r="S146" s="97">
        <v>2.2000000000000001E-3</v>
      </c>
      <c r="T146" s="97">
        <v>2.0000000000000001E-4</v>
      </c>
    </row>
    <row r="147" spans="1:20" s="92" customFormat="1">
      <c r="A147" s="72" t="s">
        <v>786</v>
      </c>
      <c r="B147" s="72">
        <v>11712140</v>
      </c>
      <c r="C147" s="72" t="s">
        <v>97</v>
      </c>
      <c r="D147" s="72" t="s">
        <v>120</v>
      </c>
      <c r="E147" s="72" t="s">
        <v>784</v>
      </c>
      <c r="F147" s="72" t="s">
        <v>785</v>
      </c>
      <c r="G147" s="72" t="s">
        <v>761</v>
      </c>
      <c r="H147" s="72" t="s">
        <v>147</v>
      </c>
      <c r="I147" s="72" t="s">
        <v>788</v>
      </c>
      <c r="J147" s="96">
        <v>3</v>
      </c>
      <c r="K147" s="72" t="s">
        <v>99</v>
      </c>
      <c r="L147" s="97">
        <v>1.8499999999999999E-2</v>
      </c>
      <c r="M147" s="97">
        <v>3.5000000000000001E-3</v>
      </c>
      <c r="N147" s="96">
        <v>2500000</v>
      </c>
      <c r="O147" s="96">
        <f>Q147*1000/N147*100</f>
        <v>105.0316939890712</v>
      </c>
      <c r="P147" s="96">
        <v>0</v>
      </c>
      <c r="Q147" s="96">
        <f>2625792.34972678/1000</f>
        <v>2625.7923497267798</v>
      </c>
      <c r="R147" s="97">
        <v>4.3E-3</v>
      </c>
      <c r="S147" s="97">
        <v>1.5E-3</v>
      </c>
      <c r="T147" s="97">
        <v>2.0000000000000001E-4</v>
      </c>
    </row>
    <row r="148" spans="1:20" s="92" customFormat="1">
      <c r="A148" s="72" t="s">
        <v>786</v>
      </c>
      <c r="B148" s="72" t="s">
        <v>787</v>
      </c>
      <c r="C148" s="72" t="s">
        <v>97</v>
      </c>
      <c r="D148" s="72" t="s">
        <v>120</v>
      </c>
      <c r="E148" s="72" t="s">
        <v>784</v>
      </c>
      <c r="F148" s="72" t="s">
        <v>785</v>
      </c>
      <c r="G148" s="72" t="s">
        <v>761</v>
      </c>
      <c r="H148" s="72" t="s">
        <v>147</v>
      </c>
      <c r="I148" s="72" t="s">
        <v>788</v>
      </c>
      <c r="J148" s="96">
        <v>0</v>
      </c>
      <c r="K148" s="72" t="s">
        <v>99</v>
      </c>
      <c r="L148" s="97">
        <v>0</v>
      </c>
      <c r="M148" s="97">
        <v>0</v>
      </c>
      <c r="N148" s="96">
        <v>978744</v>
      </c>
      <c r="O148" s="96">
        <f>Q148*1000/N148*100</f>
        <v>106.21999999999998</v>
      </c>
      <c r="P148" s="96">
        <v>0</v>
      </c>
      <c r="Q148" s="96">
        <f>1039621.8768/1000</f>
        <v>1039.6218767999999</v>
      </c>
      <c r="R148" s="97">
        <v>0</v>
      </c>
      <c r="S148" s="97">
        <v>0</v>
      </c>
      <c r="T148" s="97">
        <v>0</v>
      </c>
    </row>
    <row r="149" spans="1:20" s="92" customFormat="1">
      <c r="A149" s="72" t="s">
        <v>789</v>
      </c>
      <c r="B149" s="72" t="s">
        <v>790</v>
      </c>
      <c r="C149" s="72" t="s">
        <v>97</v>
      </c>
      <c r="D149" s="72" t="s">
        <v>120</v>
      </c>
      <c r="E149" s="72" t="s">
        <v>791</v>
      </c>
      <c r="F149" s="72" t="s">
        <v>792</v>
      </c>
      <c r="G149" s="72" t="s">
        <v>754</v>
      </c>
      <c r="H149" s="72" t="s">
        <v>208</v>
      </c>
      <c r="I149" s="72" t="s">
        <v>407</v>
      </c>
      <c r="J149" s="96">
        <v>2.67</v>
      </c>
      <c r="K149" s="72" t="s">
        <v>99</v>
      </c>
      <c r="L149" s="97">
        <v>4.3400000000000001E-2</v>
      </c>
      <c r="M149" s="97">
        <v>-1E-3</v>
      </c>
      <c r="N149" s="96">
        <v>222441.29</v>
      </c>
      <c r="O149" s="96">
        <v>112.49</v>
      </c>
      <c r="P149" s="96">
        <v>31.621259999999999</v>
      </c>
      <c r="Q149" s="96">
        <v>281.84546712100001</v>
      </c>
      <c r="R149" s="97">
        <v>2.0000000000000001E-4</v>
      </c>
      <c r="S149" s="97">
        <v>1E-4</v>
      </c>
      <c r="T149" s="97">
        <v>0</v>
      </c>
    </row>
    <row r="150" spans="1:20" s="92" customFormat="1">
      <c r="A150" s="72" t="s">
        <v>793</v>
      </c>
      <c r="B150" s="72" t="s">
        <v>794</v>
      </c>
      <c r="C150" s="72" t="s">
        <v>97</v>
      </c>
      <c r="D150" s="72" t="s">
        <v>120</v>
      </c>
      <c r="E150" s="72" t="s">
        <v>791</v>
      </c>
      <c r="F150" s="72" t="s">
        <v>792</v>
      </c>
      <c r="G150" s="72" t="s">
        <v>754</v>
      </c>
      <c r="H150" s="72" t="s">
        <v>208</v>
      </c>
      <c r="I150" s="72" t="s">
        <v>407</v>
      </c>
      <c r="J150" s="96">
        <v>5.38</v>
      </c>
      <c r="K150" s="72" t="s">
        <v>99</v>
      </c>
      <c r="L150" s="97">
        <v>3.9E-2</v>
      </c>
      <c r="M150" s="97">
        <v>9.7999999999999997E-3</v>
      </c>
      <c r="N150" s="96">
        <v>332058.37</v>
      </c>
      <c r="O150" s="96">
        <v>119.06</v>
      </c>
      <c r="P150" s="96">
        <v>0</v>
      </c>
      <c r="Q150" s="96">
        <v>395.34869532200003</v>
      </c>
      <c r="R150" s="97">
        <v>2.0000000000000001E-4</v>
      </c>
      <c r="S150" s="97">
        <v>2.0000000000000001E-4</v>
      </c>
      <c r="T150" s="97">
        <v>0</v>
      </c>
    </row>
    <row r="151" spans="1:20" s="92" customFormat="1">
      <c r="A151" s="72" t="s">
        <v>795</v>
      </c>
      <c r="B151" s="72" t="s">
        <v>796</v>
      </c>
      <c r="C151" s="72" t="s">
        <v>97</v>
      </c>
      <c r="D151" s="72" t="s">
        <v>120</v>
      </c>
      <c r="E151" s="72" t="s">
        <v>791</v>
      </c>
      <c r="F151" s="72" t="s">
        <v>792</v>
      </c>
      <c r="G151" s="72" t="s">
        <v>754</v>
      </c>
      <c r="H151" s="72" t="s">
        <v>208</v>
      </c>
      <c r="I151" s="72" t="s">
        <v>748</v>
      </c>
      <c r="J151" s="96">
        <v>0.74</v>
      </c>
      <c r="K151" s="72" t="s">
        <v>99</v>
      </c>
      <c r="L151" s="97">
        <v>5.5E-2</v>
      </c>
      <c r="M151" s="97">
        <v>-2.8999999999999998E-3</v>
      </c>
      <c r="N151" s="96">
        <v>882966.57</v>
      </c>
      <c r="O151" s="96">
        <v>109.29</v>
      </c>
      <c r="P151" s="96">
        <v>0</v>
      </c>
      <c r="Q151" s="96">
        <v>964.99416435299997</v>
      </c>
      <c r="R151" s="97">
        <v>1.84E-2</v>
      </c>
      <c r="S151" s="97">
        <v>4.0000000000000002E-4</v>
      </c>
      <c r="T151" s="97">
        <v>0</v>
      </c>
    </row>
    <row r="152" spans="1:20" s="92" customFormat="1">
      <c r="A152" s="72" t="s">
        <v>797</v>
      </c>
      <c r="B152" s="72" t="s">
        <v>798</v>
      </c>
      <c r="C152" s="72" t="s">
        <v>97</v>
      </c>
      <c r="D152" s="72" t="s">
        <v>120</v>
      </c>
      <c r="E152" s="72" t="s">
        <v>799</v>
      </c>
      <c r="F152" s="72" t="s">
        <v>556</v>
      </c>
      <c r="G152" s="72" t="s">
        <v>800</v>
      </c>
      <c r="H152" s="72" t="s">
        <v>147</v>
      </c>
      <c r="I152" s="72" t="s">
        <v>565</v>
      </c>
      <c r="J152" s="96">
        <v>4.2</v>
      </c>
      <c r="K152" s="72" t="s">
        <v>99</v>
      </c>
      <c r="L152" s="97">
        <v>2.8500000000000001E-2</v>
      </c>
      <c r="M152" s="97">
        <v>0.01</v>
      </c>
      <c r="N152" s="96">
        <v>320000</v>
      </c>
      <c r="O152" s="96">
        <v>109.6</v>
      </c>
      <c r="P152" s="96">
        <v>0</v>
      </c>
      <c r="Q152" s="96">
        <v>350.72</v>
      </c>
      <c r="R152" s="97">
        <v>5.0000000000000001E-4</v>
      </c>
      <c r="S152" s="97">
        <v>1E-4</v>
      </c>
      <c r="T152" s="97">
        <v>0</v>
      </c>
    </row>
    <row r="153" spans="1:20" s="92" customFormat="1">
      <c r="A153" s="72" t="s">
        <v>801</v>
      </c>
      <c r="B153" s="72" t="s">
        <v>802</v>
      </c>
      <c r="C153" s="72" t="s">
        <v>97</v>
      </c>
      <c r="D153" s="72" t="s">
        <v>120</v>
      </c>
      <c r="E153" s="72" t="s">
        <v>799</v>
      </c>
      <c r="F153" s="72" t="s">
        <v>556</v>
      </c>
      <c r="G153" s="72" t="s">
        <v>800</v>
      </c>
      <c r="H153" s="72" t="s">
        <v>147</v>
      </c>
      <c r="I153" s="72" t="s">
        <v>407</v>
      </c>
      <c r="J153" s="96">
        <v>2.1800000000000002</v>
      </c>
      <c r="K153" s="72" t="s">
        <v>99</v>
      </c>
      <c r="L153" s="97">
        <v>4.65E-2</v>
      </c>
      <c r="M153" s="97">
        <v>3.3999999999999998E-3</v>
      </c>
      <c r="N153" s="96">
        <v>7719701</v>
      </c>
      <c r="O153" s="96">
        <v>111.46</v>
      </c>
      <c r="P153" s="96">
        <v>0</v>
      </c>
      <c r="Q153" s="96">
        <v>8604.3787346000008</v>
      </c>
      <c r="R153" s="97">
        <v>1.0800000000000001E-2</v>
      </c>
      <c r="S153" s="97">
        <v>3.5999999999999999E-3</v>
      </c>
      <c r="T153" s="97">
        <v>4.0000000000000002E-4</v>
      </c>
    </row>
    <row r="154" spans="1:20" s="92" customFormat="1">
      <c r="A154" s="72" t="s">
        <v>803</v>
      </c>
      <c r="B154" s="72" t="s">
        <v>804</v>
      </c>
      <c r="C154" s="72" t="s">
        <v>97</v>
      </c>
      <c r="D154" s="72" t="s">
        <v>120</v>
      </c>
      <c r="E154" s="72" t="s">
        <v>799</v>
      </c>
      <c r="F154" s="72" t="s">
        <v>556</v>
      </c>
      <c r="G154" s="72" t="s">
        <v>800</v>
      </c>
      <c r="H154" s="72" t="s">
        <v>147</v>
      </c>
      <c r="I154" s="72" t="s">
        <v>805</v>
      </c>
      <c r="J154" s="96">
        <v>5.85</v>
      </c>
      <c r="K154" s="72" t="s">
        <v>99</v>
      </c>
      <c r="L154" s="97">
        <v>2.4500000000000001E-2</v>
      </c>
      <c r="M154" s="97">
        <v>1.7999999999999999E-2</v>
      </c>
      <c r="N154" s="96">
        <v>1571066</v>
      </c>
      <c r="O154" s="96">
        <v>104.8</v>
      </c>
      <c r="P154" s="96">
        <v>0</v>
      </c>
      <c r="Q154" s="96">
        <v>1646.4771679999999</v>
      </c>
      <c r="R154" s="97">
        <v>1.0500000000000001E-2</v>
      </c>
      <c r="S154" s="97">
        <v>6.9999999999999999E-4</v>
      </c>
      <c r="T154" s="97">
        <v>1E-4</v>
      </c>
    </row>
    <row r="155" spans="1:20" s="92" customFormat="1">
      <c r="A155" s="72" t="s">
        <v>806</v>
      </c>
      <c r="B155" s="72" t="s">
        <v>807</v>
      </c>
      <c r="C155" s="72" t="s">
        <v>97</v>
      </c>
      <c r="D155" s="72" t="s">
        <v>120</v>
      </c>
      <c r="E155" s="72" t="s">
        <v>808</v>
      </c>
      <c r="F155" s="72" t="s">
        <v>486</v>
      </c>
      <c r="G155" s="72" t="s">
        <v>809</v>
      </c>
      <c r="H155" s="72" t="s">
        <v>208</v>
      </c>
      <c r="I155" s="72" t="s">
        <v>407</v>
      </c>
      <c r="J155" s="96">
        <v>5.64</v>
      </c>
      <c r="K155" s="72" t="s">
        <v>99</v>
      </c>
      <c r="L155" s="97">
        <v>2.75E-2</v>
      </c>
      <c r="M155" s="97">
        <v>5.8999999999999999E-3</v>
      </c>
      <c r="N155" s="96">
        <v>2086989.01</v>
      </c>
      <c r="O155" s="96">
        <v>113.34</v>
      </c>
      <c r="P155" s="96">
        <v>0</v>
      </c>
      <c r="Q155" s="96">
        <v>2365.3933439339999</v>
      </c>
      <c r="R155" s="97">
        <v>2.2000000000000001E-3</v>
      </c>
      <c r="S155" s="97">
        <v>1E-3</v>
      </c>
      <c r="T155" s="97">
        <v>1E-4</v>
      </c>
    </row>
    <row r="156" spans="1:20" s="92" customFormat="1">
      <c r="A156" s="72" t="s">
        <v>810</v>
      </c>
      <c r="B156" s="72" t="s">
        <v>811</v>
      </c>
      <c r="C156" s="72" t="s">
        <v>97</v>
      </c>
      <c r="D156" s="72" t="s">
        <v>120</v>
      </c>
      <c r="E156" s="72" t="s">
        <v>812</v>
      </c>
      <c r="F156" s="72" t="s">
        <v>481</v>
      </c>
      <c r="G156" s="72" t="s">
        <v>809</v>
      </c>
      <c r="H156" s="72" t="s">
        <v>208</v>
      </c>
      <c r="I156" s="72" t="s">
        <v>813</v>
      </c>
      <c r="J156" s="96">
        <v>1.71</v>
      </c>
      <c r="K156" s="72" t="s">
        <v>99</v>
      </c>
      <c r="L156" s="97">
        <v>3.5000000000000003E-2</v>
      </c>
      <c r="M156" s="97">
        <v>8.5000000000000006E-3</v>
      </c>
      <c r="N156" s="96">
        <v>5580</v>
      </c>
      <c r="O156" s="96">
        <v>107.88</v>
      </c>
      <c r="P156" s="96">
        <v>0</v>
      </c>
      <c r="Q156" s="96">
        <v>6.0197039999999999</v>
      </c>
      <c r="R156" s="97">
        <v>0</v>
      </c>
      <c r="S156" s="97">
        <v>0</v>
      </c>
      <c r="T156" s="97">
        <v>0</v>
      </c>
    </row>
    <row r="157" spans="1:20" s="92" customFormat="1">
      <c r="A157" s="72" t="s">
        <v>814</v>
      </c>
      <c r="B157" s="72" t="s">
        <v>815</v>
      </c>
      <c r="C157" s="72" t="s">
        <v>97</v>
      </c>
      <c r="D157" s="72" t="s">
        <v>120</v>
      </c>
      <c r="E157" s="72" t="s">
        <v>812</v>
      </c>
      <c r="F157" s="72" t="s">
        <v>481</v>
      </c>
      <c r="G157" s="72" t="s">
        <v>809</v>
      </c>
      <c r="H157" s="72" t="s">
        <v>208</v>
      </c>
      <c r="I157" s="72" t="s">
        <v>816</v>
      </c>
      <c r="J157" s="96">
        <v>5.01</v>
      </c>
      <c r="K157" s="72" t="s">
        <v>99</v>
      </c>
      <c r="L157" s="97">
        <v>3.3000000000000002E-2</v>
      </c>
      <c r="M157" s="97">
        <v>2.4400000000000002E-2</v>
      </c>
      <c r="N157" s="96">
        <v>2646000</v>
      </c>
      <c r="O157" s="96">
        <v>106.3</v>
      </c>
      <c r="P157" s="96">
        <v>0</v>
      </c>
      <c r="Q157" s="96">
        <v>2812.6979999999999</v>
      </c>
      <c r="R157" s="97">
        <v>1.32E-2</v>
      </c>
      <c r="S157" s="97">
        <v>1.1999999999999999E-3</v>
      </c>
      <c r="T157" s="97">
        <v>1E-4</v>
      </c>
    </row>
    <row r="158" spans="1:20" s="92" customFormat="1">
      <c r="A158" s="72" t="s">
        <v>817</v>
      </c>
      <c r="B158" s="72" t="s">
        <v>818</v>
      </c>
      <c r="C158" s="72" t="s">
        <v>97</v>
      </c>
      <c r="D158" s="72" t="s">
        <v>120</v>
      </c>
      <c r="E158" s="72" t="s">
        <v>812</v>
      </c>
      <c r="F158" s="72" t="s">
        <v>481</v>
      </c>
      <c r="G158" s="72" t="s">
        <v>809</v>
      </c>
      <c r="H158" s="72" t="s">
        <v>208</v>
      </c>
      <c r="I158" s="72" t="s">
        <v>813</v>
      </c>
      <c r="J158" s="96">
        <v>3.11</v>
      </c>
      <c r="K158" s="72" t="s">
        <v>99</v>
      </c>
      <c r="L158" s="97">
        <v>2.5000000000000001E-2</v>
      </c>
      <c r="M158" s="97">
        <v>1.8700000000000001E-2</v>
      </c>
      <c r="N158" s="96">
        <v>13802</v>
      </c>
      <c r="O158" s="96">
        <v>103.76</v>
      </c>
      <c r="P158" s="96">
        <v>0</v>
      </c>
      <c r="Q158" s="96">
        <v>14.3209552</v>
      </c>
      <c r="R158" s="97">
        <v>0</v>
      </c>
      <c r="S158" s="97">
        <v>0</v>
      </c>
      <c r="T158" s="97">
        <v>0</v>
      </c>
    </row>
    <row r="159" spans="1:20" s="92" customFormat="1">
      <c r="A159" s="72" t="s">
        <v>819</v>
      </c>
      <c r="B159" s="72" t="s">
        <v>820</v>
      </c>
      <c r="C159" s="72" t="s">
        <v>97</v>
      </c>
      <c r="D159" s="72" t="s">
        <v>120</v>
      </c>
      <c r="E159" s="72" t="s">
        <v>821</v>
      </c>
      <c r="F159" s="72" t="s">
        <v>481</v>
      </c>
      <c r="G159" s="72" t="s">
        <v>809</v>
      </c>
      <c r="H159" s="72" t="s">
        <v>208</v>
      </c>
      <c r="I159" s="72" t="s">
        <v>407</v>
      </c>
      <c r="J159" s="96">
        <v>2.64</v>
      </c>
      <c r="K159" s="72" t="s">
        <v>99</v>
      </c>
      <c r="L159" s="97">
        <v>4.9500000000000002E-2</v>
      </c>
      <c r="M159" s="97">
        <v>2.0000000000000001E-4</v>
      </c>
      <c r="N159" s="96">
        <v>18788.169999999998</v>
      </c>
      <c r="O159" s="96">
        <v>138.82</v>
      </c>
      <c r="P159" s="96">
        <v>0</v>
      </c>
      <c r="Q159" s="96">
        <v>26.081737594</v>
      </c>
      <c r="R159" s="97">
        <v>0</v>
      </c>
      <c r="S159" s="97">
        <v>0</v>
      </c>
      <c r="T159" s="97">
        <v>0</v>
      </c>
    </row>
    <row r="160" spans="1:20" s="92" customFormat="1">
      <c r="A160" s="72" t="s">
        <v>822</v>
      </c>
      <c r="B160" s="72" t="s">
        <v>823</v>
      </c>
      <c r="C160" s="72" t="s">
        <v>97</v>
      </c>
      <c r="D160" s="72" t="s">
        <v>120</v>
      </c>
      <c r="E160" s="72" t="s">
        <v>824</v>
      </c>
      <c r="F160" s="72" t="s">
        <v>481</v>
      </c>
      <c r="G160" s="72" t="s">
        <v>809</v>
      </c>
      <c r="H160" s="72" t="s">
        <v>208</v>
      </c>
      <c r="I160" s="72" t="s">
        <v>825</v>
      </c>
      <c r="J160" s="96">
        <v>6.19</v>
      </c>
      <c r="K160" s="72" t="s">
        <v>99</v>
      </c>
      <c r="L160" s="97">
        <v>1.0800000000000001E-2</v>
      </c>
      <c r="M160" s="97">
        <v>8.6999999999999994E-3</v>
      </c>
      <c r="N160" s="96">
        <v>4054000</v>
      </c>
      <c r="O160" s="96">
        <v>102.63</v>
      </c>
      <c r="P160" s="96">
        <v>0</v>
      </c>
      <c r="Q160" s="96">
        <v>4160.6202000000003</v>
      </c>
      <c r="R160" s="97">
        <v>1.6299999999999999E-2</v>
      </c>
      <c r="S160" s="97">
        <v>1.6999999999999999E-3</v>
      </c>
      <c r="T160" s="97">
        <v>2.0000000000000001E-4</v>
      </c>
    </row>
    <row r="161" spans="1:20" s="92" customFormat="1">
      <c r="A161" s="72" t="s">
        <v>826</v>
      </c>
      <c r="B161" s="72" t="s">
        <v>827</v>
      </c>
      <c r="C161" s="72" t="s">
        <v>97</v>
      </c>
      <c r="D161" s="72" t="s">
        <v>120</v>
      </c>
      <c r="E161" s="72" t="s">
        <v>824</v>
      </c>
      <c r="F161" s="72" t="s">
        <v>481</v>
      </c>
      <c r="G161" s="72" t="s">
        <v>828</v>
      </c>
      <c r="H161" s="72" t="s">
        <v>147</v>
      </c>
      <c r="I161" s="72" t="s">
        <v>829</v>
      </c>
      <c r="J161" s="96">
        <v>2.4700000000000002</v>
      </c>
      <c r="K161" s="72" t="s">
        <v>99</v>
      </c>
      <c r="L161" s="97">
        <v>2.6499999999999999E-2</v>
      </c>
      <c r="M161" s="97">
        <v>3.7000000000000002E-3</v>
      </c>
      <c r="N161" s="96">
        <v>3738623</v>
      </c>
      <c r="O161" s="96">
        <v>106.62</v>
      </c>
      <c r="P161" s="96">
        <v>0</v>
      </c>
      <c r="Q161" s="96">
        <v>3986.1198426000001</v>
      </c>
      <c r="R161" s="97">
        <v>2.0799999999999999E-2</v>
      </c>
      <c r="S161" s="97">
        <v>1.6999999999999999E-3</v>
      </c>
      <c r="T161" s="97">
        <v>2.0000000000000001E-4</v>
      </c>
    </row>
    <row r="162" spans="1:20" s="92" customFormat="1">
      <c r="A162" s="72" t="s">
        <v>830</v>
      </c>
      <c r="B162" s="72" t="s">
        <v>831</v>
      </c>
      <c r="C162" s="72" t="s">
        <v>97</v>
      </c>
      <c r="D162" s="72" t="s">
        <v>120</v>
      </c>
      <c r="E162" s="72" t="s">
        <v>832</v>
      </c>
      <c r="F162" s="72" t="s">
        <v>556</v>
      </c>
      <c r="G162" s="72" t="s">
        <v>833</v>
      </c>
      <c r="H162" s="72" t="s">
        <v>208</v>
      </c>
      <c r="I162" s="72" t="s">
        <v>834</v>
      </c>
      <c r="J162" s="96">
        <v>3.34</v>
      </c>
      <c r="K162" s="72" t="s">
        <v>99</v>
      </c>
      <c r="L162" s="97">
        <v>2.6499999999999999E-2</v>
      </c>
      <c r="M162" s="97">
        <v>2.7199999999999998E-2</v>
      </c>
      <c r="N162" s="96">
        <v>113641.8</v>
      </c>
      <c r="O162" s="96">
        <v>100.7</v>
      </c>
      <c r="P162" s="96">
        <v>0</v>
      </c>
      <c r="Q162" s="96">
        <v>114.43729260000001</v>
      </c>
      <c r="R162" s="97">
        <v>8.0000000000000004E-4</v>
      </c>
      <c r="S162" s="97">
        <v>0</v>
      </c>
      <c r="T162" s="97">
        <v>0</v>
      </c>
    </row>
    <row r="163" spans="1:20" s="92" customFormat="1">
      <c r="A163" s="72" t="s">
        <v>835</v>
      </c>
      <c r="B163" s="72" t="s">
        <v>836</v>
      </c>
      <c r="C163" s="72" t="s">
        <v>97</v>
      </c>
      <c r="D163" s="72" t="s">
        <v>120</v>
      </c>
      <c r="E163" s="72" t="s">
        <v>837</v>
      </c>
      <c r="F163" s="72" t="s">
        <v>838</v>
      </c>
      <c r="G163" s="72" t="s">
        <v>839</v>
      </c>
      <c r="H163" s="72" t="s">
        <v>208</v>
      </c>
      <c r="I163" s="72" t="s">
        <v>840</v>
      </c>
      <c r="J163" s="96">
        <v>2.64</v>
      </c>
      <c r="K163" s="72" t="s">
        <v>99</v>
      </c>
      <c r="L163" s="97">
        <v>4.9500000000000002E-2</v>
      </c>
      <c r="M163" s="97">
        <v>1.3299999999999999E-2</v>
      </c>
      <c r="N163" s="96">
        <v>2520964.54</v>
      </c>
      <c r="O163" s="96">
        <v>134.1</v>
      </c>
      <c r="P163" s="96">
        <v>0</v>
      </c>
      <c r="Q163" s="96">
        <v>3380.6134481399999</v>
      </c>
      <c r="R163" s="97">
        <v>2.3E-3</v>
      </c>
      <c r="S163" s="97">
        <v>1.4E-3</v>
      </c>
      <c r="T163" s="97">
        <v>2.0000000000000001E-4</v>
      </c>
    </row>
    <row r="164" spans="1:20" s="92" customFormat="1">
      <c r="A164" s="72" t="s">
        <v>841</v>
      </c>
      <c r="B164" s="72" t="s">
        <v>842</v>
      </c>
      <c r="C164" s="72" t="s">
        <v>97</v>
      </c>
      <c r="D164" s="72" t="s">
        <v>120</v>
      </c>
      <c r="E164" s="72" t="s">
        <v>843</v>
      </c>
      <c r="F164" s="72" t="s">
        <v>129</v>
      </c>
      <c r="G164" s="72" t="s">
        <v>250</v>
      </c>
      <c r="H164" s="72" t="s">
        <v>844</v>
      </c>
      <c r="I164" s="72" t="s">
        <v>845</v>
      </c>
      <c r="J164" s="96">
        <v>3.57</v>
      </c>
      <c r="K164" s="72" t="s">
        <v>99</v>
      </c>
      <c r="L164" s="97">
        <v>4.8000000000000001E-2</v>
      </c>
      <c r="M164" s="97">
        <v>3.3000000000000002E-2</v>
      </c>
      <c r="N164" s="96">
        <v>882000</v>
      </c>
      <c r="O164" s="96">
        <v>106.33</v>
      </c>
      <c r="P164" s="96">
        <v>0</v>
      </c>
      <c r="Q164" s="96">
        <v>937.8306</v>
      </c>
      <c r="R164" s="97">
        <v>4.5999999999999999E-3</v>
      </c>
      <c r="S164" s="97">
        <v>4.0000000000000002E-4</v>
      </c>
      <c r="T164" s="97">
        <v>0</v>
      </c>
    </row>
    <row r="165" spans="1:20" s="92" customFormat="1">
      <c r="A165" s="72" t="s">
        <v>846</v>
      </c>
      <c r="B165" s="72" t="s">
        <v>847</v>
      </c>
      <c r="C165" s="72" t="s">
        <v>97</v>
      </c>
      <c r="D165" s="72" t="s">
        <v>120</v>
      </c>
      <c r="E165" s="72" t="s">
        <v>848</v>
      </c>
      <c r="F165" s="72" t="s">
        <v>481</v>
      </c>
      <c r="G165" s="72" t="s">
        <v>250</v>
      </c>
      <c r="H165" s="72" t="s">
        <v>844</v>
      </c>
      <c r="I165" s="72" t="s">
        <v>849</v>
      </c>
      <c r="J165" s="96">
        <v>1.24</v>
      </c>
      <c r="K165" s="72" t="s">
        <v>99</v>
      </c>
      <c r="L165" s="97">
        <v>0.01</v>
      </c>
      <c r="M165" s="97">
        <v>-2.3199999999999998E-2</v>
      </c>
      <c r="N165" s="96">
        <v>6570569</v>
      </c>
      <c r="O165" s="96">
        <v>103.24</v>
      </c>
      <c r="P165" s="96">
        <v>0</v>
      </c>
      <c r="Q165" s="96">
        <v>6783.4554355999999</v>
      </c>
      <c r="R165" s="97">
        <v>1.2699999999999999E-2</v>
      </c>
      <c r="S165" s="97">
        <v>2.8E-3</v>
      </c>
      <c r="T165" s="97">
        <v>2.9999999999999997E-4</v>
      </c>
    </row>
    <row r="166" spans="1:20" s="92" customFormat="1">
      <c r="A166" s="72" t="s">
        <v>850</v>
      </c>
      <c r="B166" s="72" t="s">
        <v>851</v>
      </c>
      <c r="C166" s="72" t="s">
        <v>97</v>
      </c>
      <c r="D166" s="72" t="s">
        <v>120</v>
      </c>
      <c r="E166" s="72" t="s">
        <v>848</v>
      </c>
      <c r="F166" s="72" t="s">
        <v>481</v>
      </c>
      <c r="G166" s="72" t="s">
        <v>250</v>
      </c>
      <c r="H166" s="72" t="s">
        <v>844</v>
      </c>
      <c r="I166" s="72" t="s">
        <v>538</v>
      </c>
      <c r="J166" s="96">
        <v>4.74</v>
      </c>
      <c r="K166" s="72" t="s">
        <v>99</v>
      </c>
      <c r="L166" s="97">
        <v>1E-3</v>
      </c>
      <c r="M166" s="97">
        <v>5.4999999999999997E-3</v>
      </c>
      <c r="N166" s="96">
        <v>4760000</v>
      </c>
      <c r="O166" s="96">
        <v>99.01</v>
      </c>
      <c r="P166" s="96">
        <v>0</v>
      </c>
      <c r="Q166" s="96">
        <v>4712.8760000000002</v>
      </c>
      <c r="R166" s="97">
        <v>9.1999999999999998E-3</v>
      </c>
      <c r="S166" s="97">
        <v>2E-3</v>
      </c>
      <c r="T166" s="97">
        <v>2.0000000000000001E-4</v>
      </c>
    </row>
    <row r="167" spans="1:20" s="92" customFormat="1">
      <c r="A167" s="72" t="s">
        <v>852</v>
      </c>
      <c r="B167" s="72" t="s">
        <v>853</v>
      </c>
      <c r="C167" s="72" t="s">
        <v>97</v>
      </c>
      <c r="D167" s="72" t="s">
        <v>120</v>
      </c>
      <c r="E167" s="72" t="s">
        <v>854</v>
      </c>
      <c r="F167" s="72" t="s">
        <v>481</v>
      </c>
      <c r="G167" s="72" t="s">
        <v>250</v>
      </c>
      <c r="H167" s="72" t="s">
        <v>844</v>
      </c>
      <c r="I167" s="72" t="s">
        <v>855</v>
      </c>
      <c r="J167" s="96">
        <v>1.79</v>
      </c>
      <c r="K167" s="72" t="s">
        <v>99</v>
      </c>
      <c r="L167" s="97">
        <v>2.1000000000000001E-2</v>
      </c>
      <c r="M167" s="97">
        <v>2.3999999999999998E-3</v>
      </c>
      <c r="N167" s="96">
        <v>2971053.19</v>
      </c>
      <c r="O167" s="96">
        <v>106</v>
      </c>
      <c r="P167" s="96">
        <v>143.15844000000001</v>
      </c>
      <c r="Q167" s="96">
        <v>3292.4748214000001</v>
      </c>
      <c r="R167" s="97">
        <v>1.2999999999999999E-2</v>
      </c>
      <c r="S167" s="97">
        <v>1.4E-3</v>
      </c>
      <c r="T167" s="97">
        <v>2.0000000000000001E-4</v>
      </c>
    </row>
    <row r="168" spans="1:20" s="92" customFormat="1">
      <c r="A168" s="72" t="s">
        <v>856</v>
      </c>
      <c r="B168" s="72" t="s">
        <v>857</v>
      </c>
      <c r="C168" s="72" t="s">
        <v>97</v>
      </c>
      <c r="D168" s="72" t="s">
        <v>120</v>
      </c>
      <c r="E168" s="72" t="s">
        <v>854</v>
      </c>
      <c r="F168" s="72" t="s">
        <v>481</v>
      </c>
      <c r="G168" s="72" t="s">
        <v>250</v>
      </c>
      <c r="H168" s="72" t="s">
        <v>844</v>
      </c>
      <c r="I168" s="72" t="s">
        <v>858</v>
      </c>
      <c r="J168" s="96">
        <v>5.45</v>
      </c>
      <c r="K168" s="72" t="s">
        <v>99</v>
      </c>
      <c r="L168" s="97">
        <v>2.75E-2</v>
      </c>
      <c r="M168" s="97">
        <v>1.8E-3</v>
      </c>
      <c r="N168" s="96">
        <v>6257971</v>
      </c>
      <c r="O168" s="96">
        <v>114.98</v>
      </c>
      <c r="P168" s="96">
        <v>0</v>
      </c>
      <c r="Q168" s="96">
        <v>7195.4150558000001</v>
      </c>
      <c r="R168" s="97">
        <v>1.34E-2</v>
      </c>
      <c r="S168" s="97">
        <v>3.0000000000000001E-3</v>
      </c>
      <c r="T168" s="97">
        <v>2.9999999999999997E-4</v>
      </c>
    </row>
    <row r="169" spans="1:20" s="92" customFormat="1">
      <c r="A169" s="72" t="s">
        <v>859</v>
      </c>
      <c r="B169" s="72" t="s">
        <v>860</v>
      </c>
      <c r="C169" s="72" t="s">
        <v>97</v>
      </c>
      <c r="D169" s="72" t="s">
        <v>120</v>
      </c>
      <c r="E169" s="72" t="s">
        <v>861</v>
      </c>
      <c r="F169" s="72" t="s">
        <v>122</v>
      </c>
      <c r="G169" s="72" t="s">
        <v>250</v>
      </c>
      <c r="H169" s="72" t="s">
        <v>844</v>
      </c>
      <c r="I169" s="72" t="s">
        <v>862</v>
      </c>
      <c r="J169" s="96">
        <v>4.51</v>
      </c>
      <c r="K169" s="72" t="s">
        <v>99</v>
      </c>
      <c r="L169" s="97">
        <v>1.6400000000000001E-2</v>
      </c>
      <c r="M169" s="97">
        <v>9.5999999999999992E-3</v>
      </c>
      <c r="N169" s="96">
        <v>3801000</v>
      </c>
      <c r="O169" s="96">
        <v>105.04</v>
      </c>
      <c r="P169" s="96">
        <v>0</v>
      </c>
      <c r="Q169" s="96">
        <v>3992.5704000000001</v>
      </c>
      <c r="R169" s="97">
        <v>1.7299999999999999E-2</v>
      </c>
      <c r="S169" s="97">
        <v>1.6999999999999999E-3</v>
      </c>
      <c r="T169" s="97">
        <v>2.0000000000000001E-4</v>
      </c>
    </row>
    <row r="170" spans="1:20" s="92" customFormat="1">
      <c r="A170" s="72" t="s">
        <v>863</v>
      </c>
      <c r="B170" s="72" t="s">
        <v>864</v>
      </c>
      <c r="C170" s="72" t="s">
        <v>97</v>
      </c>
      <c r="D170" s="72" t="s">
        <v>120</v>
      </c>
      <c r="E170" s="72" t="s">
        <v>865</v>
      </c>
      <c r="F170" s="72" t="s">
        <v>838</v>
      </c>
      <c r="G170" s="72" t="s">
        <v>250</v>
      </c>
      <c r="H170" s="72" t="s">
        <v>844</v>
      </c>
      <c r="I170" s="72" t="s">
        <v>866</v>
      </c>
      <c r="J170" s="96">
        <v>4.62</v>
      </c>
      <c r="K170" s="72" t="s">
        <v>99</v>
      </c>
      <c r="L170" s="97">
        <v>3.6999999999999998E-2</v>
      </c>
      <c r="M170" s="97">
        <v>2.7099999999999999E-2</v>
      </c>
      <c r="N170" s="96">
        <v>3527097.1</v>
      </c>
      <c r="O170" s="96">
        <v>105.72</v>
      </c>
      <c r="P170" s="96">
        <v>0</v>
      </c>
      <c r="Q170" s="96">
        <v>3728.8470541199999</v>
      </c>
      <c r="R170" s="97">
        <v>3.0999999999999999E-3</v>
      </c>
      <c r="S170" s="97">
        <v>1.6000000000000001E-3</v>
      </c>
      <c r="T170" s="97">
        <v>2.0000000000000001E-4</v>
      </c>
    </row>
    <row r="171" spans="1:20" s="92" customFormat="1">
      <c r="A171" s="95" t="s">
        <v>287</v>
      </c>
      <c r="J171" s="93">
        <v>3.43</v>
      </c>
      <c r="M171" s="94">
        <v>3.0499999999999999E-2</v>
      </c>
      <c r="N171" s="93">
        <f>SUM(N172:N419)</f>
        <v>627629579.20999932</v>
      </c>
      <c r="P171" s="93">
        <v>580.7722</v>
      </c>
      <c r="Q171" s="93">
        <v>652971.05989305035</v>
      </c>
      <c r="S171" s="94">
        <v>0.27239999999999998</v>
      </c>
      <c r="T171" s="94">
        <v>3.09E-2</v>
      </c>
    </row>
    <row r="172" spans="1:20" s="92" customFormat="1">
      <c r="A172" s="72" t="s">
        <v>867</v>
      </c>
      <c r="B172" s="72" t="s">
        <v>868</v>
      </c>
      <c r="C172" s="72" t="s">
        <v>97</v>
      </c>
      <c r="D172" s="72" t="s">
        <v>120</v>
      </c>
      <c r="E172" s="72" t="s">
        <v>475</v>
      </c>
      <c r="F172" s="72" t="s">
        <v>406</v>
      </c>
      <c r="G172" s="72" t="s">
        <v>207</v>
      </c>
      <c r="H172" s="72" t="s">
        <v>208</v>
      </c>
      <c r="I172" s="72" t="s">
        <v>765</v>
      </c>
      <c r="J172" s="96">
        <v>2.15</v>
      </c>
      <c r="K172" s="72" t="s">
        <v>99</v>
      </c>
      <c r="L172" s="97">
        <v>1.8700000000000001E-2</v>
      </c>
      <c r="M172" s="97">
        <v>4.4999999999999997E-3</v>
      </c>
      <c r="N172" s="96">
        <v>22661962.780000001</v>
      </c>
      <c r="O172" s="96">
        <v>103.67</v>
      </c>
      <c r="P172" s="96">
        <v>0</v>
      </c>
      <c r="Q172" s="96">
        <v>23493.656814025999</v>
      </c>
      <c r="R172" s="97">
        <v>2.0500000000000001E-2</v>
      </c>
      <c r="S172" s="97">
        <v>9.7999999999999997E-3</v>
      </c>
      <c r="T172" s="97">
        <v>1.1000000000000001E-3</v>
      </c>
    </row>
    <row r="173" spans="1:20" s="92" customFormat="1">
      <c r="A173" s="72" t="s">
        <v>869</v>
      </c>
      <c r="B173" s="72" t="s">
        <v>870</v>
      </c>
      <c r="C173" s="72" t="s">
        <v>97</v>
      </c>
      <c r="D173" s="72" t="s">
        <v>120</v>
      </c>
      <c r="E173" s="72" t="s">
        <v>475</v>
      </c>
      <c r="F173" s="72" t="s">
        <v>406</v>
      </c>
      <c r="G173" s="72" t="s">
        <v>207</v>
      </c>
      <c r="H173" s="72" t="s">
        <v>208</v>
      </c>
      <c r="I173" s="72" t="s">
        <v>871</v>
      </c>
      <c r="J173" s="96">
        <v>4.91</v>
      </c>
      <c r="K173" s="72" t="s">
        <v>99</v>
      </c>
      <c r="L173" s="97">
        <v>2.6800000000000001E-2</v>
      </c>
      <c r="M173" s="97">
        <v>1.01E-2</v>
      </c>
      <c r="N173" s="96">
        <v>45656854.100000001</v>
      </c>
      <c r="O173" s="96">
        <v>109.16</v>
      </c>
      <c r="P173" s="96">
        <v>0</v>
      </c>
      <c r="Q173" s="96">
        <v>49839.021935559998</v>
      </c>
      <c r="R173" s="97">
        <v>2.0899999999999998E-2</v>
      </c>
      <c r="S173" s="97">
        <v>2.0799999999999999E-2</v>
      </c>
      <c r="T173" s="97">
        <v>2.3999999999999998E-3</v>
      </c>
    </row>
    <row r="174" spans="1:20" s="92" customFormat="1">
      <c r="A174" s="72" t="s">
        <v>872</v>
      </c>
      <c r="B174" s="72" t="s">
        <v>873</v>
      </c>
      <c r="C174" s="72" t="s">
        <v>97</v>
      </c>
      <c r="D174" s="72" t="s">
        <v>120</v>
      </c>
      <c r="E174" s="72" t="s">
        <v>874</v>
      </c>
      <c r="F174" s="72" t="s">
        <v>398</v>
      </c>
      <c r="G174" s="72" t="s">
        <v>416</v>
      </c>
      <c r="H174" s="72" t="s">
        <v>147</v>
      </c>
      <c r="I174" s="72" t="s">
        <v>875</v>
      </c>
      <c r="J174" s="96">
        <v>3.35</v>
      </c>
      <c r="K174" s="72" t="s">
        <v>99</v>
      </c>
      <c r="L174" s="97">
        <v>3.3999999999999998E-3</v>
      </c>
      <c r="M174" s="97">
        <v>2.8E-3</v>
      </c>
      <c r="N174" s="96">
        <v>11634998</v>
      </c>
      <c r="O174" s="96">
        <v>100.75</v>
      </c>
      <c r="P174" s="96">
        <v>0</v>
      </c>
      <c r="Q174" s="96">
        <v>11722.260485000001</v>
      </c>
      <c r="R174" s="97">
        <v>1.5800000000000002E-2</v>
      </c>
      <c r="S174" s="97">
        <v>4.8999999999999998E-3</v>
      </c>
      <c r="T174" s="97">
        <v>5.9999999999999995E-4</v>
      </c>
    </row>
    <row r="175" spans="1:20" s="92" customFormat="1">
      <c r="A175" s="72" t="s">
        <v>876</v>
      </c>
      <c r="B175" s="72" t="s">
        <v>877</v>
      </c>
      <c r="C175" s="72" t="s">
        <v>97</v>
      </c>
      <c r="D175" s="72" t="s">
        <v>120</v>
      </c>
      <c r="E175" s="72" t="s">
        <v>413</v>
      </c>
      <c r="F175" s="72" t="s">
        <v>406</v>
      </c>
      <c r="G175" s="72" t="s">
        <v>207</v>
      </c>
      <c r="H175" s="72" t="s">
        <v>208</v>
      </c>
      <c r="I175" s="72" t="s">
        <v>508</v>
      </c>
      <c r="J175" s="96">
        <v>2.9</v>
      </c>
      <c r="K175" s="72" t="s">
        <v>99</v>
      </c>
      <c r="L175" s="97">
        <v>3.0099999999999998E-2</v>
      </c>
      <c r="M175" s="97">
        <v>6.1000000000000004E-3</v>
      </c>
      <c r="N175" s="96">
        <v>6702876</v>
      </c>
      <c r="O175" s="96">
        <v>107.13</v>
      </c>
      <c r="P175" s="96">
        <v>0</v>
      </c>
      <c r="Q175" s="96">
        <v>7180.7910588000004</v>
      </c>
      <c r="R175" s="97">
        <v>5.7999999999999996E-3</v>
      </c>
      <c r="S175" s="97">
        <v>3.0000000000000001E-3</v>
      </c>
      <c r="T175" s="97">
        <v>2.9999999999999997E-4</v>
      </c>
    </row>
    <row r="176" spans="1:20" s="92" customFormat="1">
      <c r="A176" s="72" t="s">
        <v>878</v>
      </c>
      <c r="B176" s="72" t="s">
        <v>879</v>
      </c>
      <c r="C176" s="72" t="s">
        <v>97</v>
      </c>
      <c r="D176" s="72" t="s">
        <v>120</v>
      </c>
      <c r="E176" s="72" t="s">
        <v>413</v>
      </c>
      <c r="F176" s="72" t="s">
        <v>406</v>
      </c>
      <c r="G176" s="72" t="s">
        <v>207</v>
      </c>
      <c r="H176" s="72" t="s">
        <v>208</v>
      </c>
      <c r="I176" s="72" t="s">
        <v>840</v>
      </c>
      <c r="J176" s="96">
        <v>2.86</v>
      </c>
      <c r="K176" s="72" t="s">
        <v>99</v>
      </c>
      <c r="L176" s="97">
        <v>2.0199999999999999E-2</v>
      </c>
      <c r="M176" s="97">
        <v>5.7000000000000002E-3</v>
      </c>
      <c r="N176" s="96">
        <v>1812399</v>
      </c>
      <c r="O176" s="96">
        <v>104.34</v>
      </c>
      <c r="P176" s="96">
        <v>0</v>
      </c>
      <c r="Q176" s="96">
        <v>1891.0571166</v>
      </c>
      <c r="R176" s="97">
        <v>1.1000000000000001E-3</v>
      </c>
      <c r="S176" s="97">
        <v>8.0000000000000004E-4</v>
      </c>
      <c r="T176" s="97">
        <v>1E-4</v>
      </c>
    </row>
    <row r="177" spans="1:20" s="92" customFormat="1">
      <c r="A177" s="72" t="s">
        <v>880</v>
      </c>
      <c r="B177" s="72" t="s">
        <v>881</v>
      </c>
      <c r="C177" s="72" t="s">
        <v>97</v>
      </c>
      <c r="D177" s="72" t="s">
        <v>120</v>
      </c>
      <c r="E177" s="72" t="s">
        <v>419</v>
      </c>
      <c r="F177" s="72" t="s">
        <v>406</v>
      </c>
      <c r="G177" s="72" t="s">
        <v>207</v>
      </c>
      <c r="H177" s="72" t="s">
        <v>208</v>
      </c>
      <c r="I177" s="72" t="s">
        <v>407</v>
      </c>
      <c r="J177" s="96">
        <v>3.93</v>
      </c>
      <c r="K177" s="72" t="s">
        <v>99</v>
      </c>
      <c r="L177" s="97">
        <v>2.98E-2</v>
      </c>
      <c r="M177" s="97">
        <v>8.3000000000000001E-3</v>
      </c>
      <c r="N177" s="96">
        <v>9878792</v>
      </c>
      <c r="O177" s="96">
        <v>111.23</v>
      </c>
      <c r="P177" s="96">
        <v>0</v>
      </c>
      <c r="Q177" s="96">
        <v>10988.1803416</v>
      </c>
      <c r="R177" s="97">
        <v>3.8999999999999998E-3</v>
      </c>
      <c r="S177" s="97">
        <v>4.5999999999999999E-3</v>
      </c>
      <c r="T177" s="97">
        <v>5.0000000000000001E-4</v>
      </c>
    </row>
    <row r="178" spans="1:20" s="92" customFormat="1">
      <c r="A178" s="72" t="s">
        <v>882</v>
      </c>
      <c r="B178" s="72" t="s">
        <v>883</v>
      </c>
      <c r="C178" s="72" t="s">
        <v>97</v>
      </c>
      <c r="D178" s="72" t="s">
        <v>120</v>
      </c>
      <c r="E178" s="72" t="s">
        <v>419</v>
      </c>
      <c r="F178" s="72" t="s">
        <v>406</v>
      </c>
      <c r="G178" s="72" t="s">
        <v>207</v>
      </c>
      <c r="H178" s="72" t="s">
        <v>208</v>
      </c>
      <c r="I178" s="72" t="s">
        <v>262</v>
      </c>
      <c r="J178" s="96">
        <v>1.1599999999999999</v>
      </c>
      <c r="K178" s="72" t="s">
        <v>99</v>
      </c>
      <c r="L178" s="97">
        <v>2.47E-2</v>
      </c>
      <c r="M178" s="97">
        <v>2.5000000000000001E-3</v>
      </c>
      <c r="N178" s="96">
        <v>21142174</v>
      </c>
      <c r="O178" s="96">
        <v>104.63</v>
      </c>
      <c r="P178" s="96">
        <v>0</v>
      </c>
      <c r="Q178" s="96">
        <v>22121.056656199999</v>
      </c>
      <c r="R178" s="97">
        <v>6.3E-3</v>
      </c>
      <c r="S178" s="97">
        <v>9.1999999999999998E-3</v>
      </c>
      <c r="T178" s="97">
        <v>1E-3</v>
      </c>
    </row>
    <row r="179" spans="1:20" s="92" customFormat="1">
      <c r="A179" s="72" t="s">
        <v>884</v>
      </c>
      <c r="B179" s="72" t="s">
        <v>885</v>
      </c>
      <c r="C179" s="72" t="s">
        <v>97</v>
      </c>
      <c r="D179" s="72" t="s">
        <v>120</v>
      </c>
      <c r="E179" s="72" t="s">
        <v>446</v>
      </c>
      <c r="F179" s="72" t="s">
        <v>406</v>
      </c>
      <c r="G179" s="72" t="s">
        <v>207</v>
      </c>
      <c r="H179" s="72" t="s">
        <v>208</v>
      </c>
      <c r="I179" s="72" t="s">
        <v>407</v>
      </c>
      <c r="J179" s="96">
        <v>1</v>
      </c>
      <c r="K179" s="72" t="s">
        <v>99</v>
      </c>
      <c r="L179" s="97">
        <v>2.07E-2</v>
      </c>
      <c r="M179" s="97">
        <v>1E-3</v>
      </c>
      <c r="N179" s="96">
        <v>2938158</v>
      </c>
      <c r="O179" s="96">
        <v>101.97</v>
      </c>
      <c r="P179" s="96">
        <v>0</v>
      </c>
      <c r="Q179" s="96">
        <v>2996.0397125999998</v>
      </c>
      <c r="R179" s="97">
        <v>1.1599999999999999E-2</v>
      </c>
      <c r="S179" s="97">
        <v>1.1999999999999999E-3</v>
      </c>
      <c r="T179" s="97">
        <v>1E-4</v>
      </c>
    </row>
    <row r="180" spans="1:20" s="92" customFormat="1">
      <c r="A180" s="72" t="s">
        <v>886</v>
      </c>
      <c r="B180" s="72" t="s">
        <v>887</v>
      </c>
      <c r="C180" s="72" t="s">
        <v>97</v>
      </c>
      <c r="D180" s="72" t="s">
        <v>120</v>
      </c>
      <c r="E180" s="72" t="s">
        <v>888</v>
      </c>
      <c r="F180" s="72" t="s">
        <v>481</v>
      </c>
      <c r="G180" s="72" t="s">
        <v>207</v>
      </c>
      <c r="H180" s="72" t="s">
        <v>208</v>
      </c>
      <c r="I180" s="72" t="s">
        <v>440</v>
      </c>
      <c r="J180" s="96">
        <v>3.67</v>
      </c>
      <c r="K180" s="72" t="s">
        <v>99</v>
      </c>
      <c r="L180" s="97">
        <v>1.44E-2</v>
      </c>
      <c r="M180" s="97">
        <v>6.7999999999999996E-3</v>
      </c>
      <c r="N180" s="96">
        <v>1511204.91</v>
      </c>
      <c r="O180" s="96">
        <v>102.82</v>
      </c>
      <c r="P180" s="96">
        <v>0</v>
      </c>
      <c r="Q180" s="96">
        <v>1553.8208884620001</v>
      </c>
      <c r="R180" s="97">
        <v>2.2000000000000001E-3</v>
      </c>
      <c r="S180" s="97">
        <v>5.9999999999999995E-4</v>
      </c>
      <c r="T180" s="97">
        <v>1E-4</v>
      </c>
    </row>
    <row r="181" spans="1:20" s="92" customFormat="1">
      <c r="A181" s="72" t="s">
        <v>889</v>
      </c>
      <c r="B181" s="72" t="s">
        <v>890</v>
      </c>
      <c r="C181" s="72" t="s">
        <v>97</v>
      </c>
      <c r="D181" s="72" t="s">
        <v>120</v>
      </c>
      <c r="E181" s="72" t="s">
        <v>461</v>
      </c>
      <c r="F181" s="72" t="s">
        <v>406</v>
      </c>
      <c r="G181" s="72" t="s">
        <v>462</v>
      </c>
      <c r="H181" s="72" t="s">
        <v>147</v>
      </c>
      <c r="I181" s="72" t="s">
        <v>407</v>
      </c>
      <c r="J181" s="96">
        <v>3.37</v>
      </c>
      <c r="K181" s="72" t="s">
        <v>99</v>
      </c>
      <c r="L181" s="97">
        <v>1.09E-2</v>
      </c>
      <c r="M181" s="97">
        <v>7.1000000000000004E-3</v>
      </c>
      <c r="N181" s="96">
        <v>21070</v>
      </c>
      <c r="O181" s="96">
        <v>101.88</v>
      </c>
      <c r="P181" s="96">
        <v>0</v>
      </c>
      <c r="Q181" s="96">
        <v>21.466116</v>
      </c>
      <c r="R181" s="97">
        <v>0</v>
      </c>
      <c r="S181" s="97">
        <v>0</v>
      </c>
      <c r="T181" s="97">
        <v>0</v>
      </c>
    </row>
    <row r="182" spans="1:20" s="92" customFormat="1">
      <c r="A182" s="72" t="s">
        <v>891</v>
      </c>
      <c r="B182" s="72" t="s">
        <v>892</v>
      </c>
      <c r="C182" s="72" t="s">
        <v>97</v>
      </c>
      <c r="D182" s="72" t="s">
        <v>120</v>
      </c>
      <c r="E182" s="72" t="s">
        <v>777</v>
      </c>
      <c r="F182" s="72" t="s">
        <v>406</v>
      </c>
      <c r="G182" s="72" t="s">
        <v>476</v>
      </c>
      <c r="H182" s="72" t="s">
        <v>208</v>
      </c>
      <c r="I182" s="72" t="s">
        <v>508</v>
      </c>
      <c r="J182" s="96">
        <v>0.69</v>
      </c>
      <c r="K182" s="72" t="s">
        <v>99</v>
      </c>
      <c r="L182" s="97">
        <v>6.4000000000000001E-2</v>
      </c>
      <c r="M182" s="97">
        <v>4.0000000000000002E-4</v>
      </c>
      <c r="N182" s="96">
        <v>3514329.99</v>
      </c>
      <c r="O182" s="96">
        <v>106.37</v>
      </c>
      <c r="P182" s="96">
        <v>0</v>
      </c>
      <c r="Q182" s="96">
        <v>3738.1928103629998</v>
      </c>
      <c r="R182" s="97">
        <v>2.1600000000000001E-2</v>
      </c>
      <c r="S182" s="97">
        <v>1.6000000000000001E-3</v>
      </c>
      <c r="T182" s="97">
        <v>2.0000000000000001E-4</v>
      </c>
    </row>
    <row r="183" spans="1:20" s="92" customFormat="1">
      <c r="A183" s="72" t="s">
        <v>893</v>
      </c>
      <c r="B183" s="72" t="s">
        <v>894</v>
      </c>
      <c r="C183" s="72" t="s">
        <v>97</v>
      </c>
      <c r="D183" s="72" t="s">
        <v>120</v>
      </c>
      <c r="E183" s="72" t="s">
        <v>485</v>
      </c>
      <c r="F183" s="72" t="s">
        <v>486</v>
      </c>
      <c r="G183" s="72" t="s">
        <v>476</v>
      </c>
      <c r="H183" s="72" t="s">
        <v>208</v>
      </c>
      <c r="I183" s="72" t="s">
        <v>262</v>
      </c>
      <c r="J183" s="96">
        <v>1.57</v>
      </c>
      <c r="K183" s="72" t="s">
        <v>99</v>
      </c>
      <c r="L183" s="97">
        <v>4.8000000000000001E-2</v>
      </c>
      <c r="M183" s="97">
        <v>4.0000000000000001E-3</v>
      </c>
      <c r="N183" s="96">
        <v>14419887.529999999</v>
      </c>
      <c r="O183" s="96">
        <v>106.81</v>
      </c>
      <c r="P183" s="96">
        <v>346.06693000000001</v>
      </c>
      <c r="Q183" s="96">
        <v>15747.948800792999</v>
      </c>
      <c r="R183" s="97">
        <v>7.4999999999999997E-3</v>
      </c>
      <c r="S183" s="97">
        <v>6.6E-3</v>
      </c>
      <c r="T183" s="97">
        <v>6.9999999999999999E-4</v>
      </c>
    </row>
    <row r="184" spans="1:20" s="92" customFormat="1">
      <c r="A184" s="72" t="s">
        <v>895</v>
      </c>
      <c r="B184" s="72" t="s">
        <v>896</v>
      </c>
      <c r="C184" s="72" t="s">
        <v>97</v>
      </c>
      <c r="D184" s="72" t="s">
        <v>120</v>
      </c>
      <c r="E184" s="72" t="s">
        <v>485</v>
      </c>
      <c r="F184" s="72" t="s">
        <v>486</v>
      </c>
      <c r="G184" s="72" t="s">
        <v>476</v>
      </c>
      <c r="H184" s="72" t="s">
        <v>208</v>
      </c>
      <c r="I184" s="72" t="s">
        <v>407</v>
      </c>
      <c r="J184" s="96">
        <v>2.88</v>
      </c>
      <c r="K184" s="72" t="s">
        <v>99</v>
      </c>
      <c r="L184" s="97">
        <v>2.5499999999999998E-2</v>
      </c>
      <c r="M184" s="97">
        <v>6.8999999999999999E-3</v>
      </c>
      <c r="N184" s="96">
        <v>815026</v>
      </c>
      <c r="O184" s="96">
        <v>105.55</v>
      </c>
      <c r="P184" s="96">
        <v>0</v>
      </c>
      <c r="Q184" s="96">
        <v>860.25994300000002</v>
      </c>
      <c r="R184" s="97">
        <v>1.5E-3</v>
      </c>
      <c r="S184" s="97">
        <v>4.0000000000000002E-4</v>
      </c>
      <c r="T184" s="97">
        <v>0</v>
      </c>
    </row>
    <row r="185" spans="1:20" s="92" customFormat="1">
      <c r="A185" s="72" t="s">
        <v>897</v>
      </c>
      <c r="B185" s="72" t="s">
        <v>898</v>
      </c>
      <c r="C185" s="72" t="s">
        <v>97</v>
      </c>
      <c r="D185" s="72" t="s">
        <v>120</v>
      </c>
      <c r="E185" s="72" t="s">
        <v>493</v>
      </c>
      <c r="F185" s="72" t="s">
        <v>481</v>
      </c>
      <c r="G185" s="72" t="s">
        <v>462</v>
      </c>
      <c r="H185" s="72" t="s">
        <v>147</v>
      </c>
      <c r="I185" s="72" t="s">
        <v>407</v>
      </c>
      <c r="J185" s="96">
        <v>2.2200000000000002</v>
      </c>
      <c r="K185" s="72" t="s">
        <v>99</v>
      </c>
      <c r="L185" s="97">
        <v>1.6299999999999999E-2</v>
      </c>
      <c r="M185" s="97">
        <v>5.0000000000000001E-3</v>
      </c>
      <c r="N185" s="96">
        <v>3388881</v>
      </c>
      <c r="O185" s="96">
        <v>102.92</v>
      </c>
      <c r="P185" s="96">
        <v>0</v>
      </c>
      <c r="Q185" s="96">
        <v>3487.8363251999999</v>
      </c>
      <c r="R185" s="97">
        <v>4.1000000000000003E-3</v>
      </c>
      <c r="S185" s="97">
        <v>1.5E-3</v>
      </c>
      <c r="T185" s="97">
        <v>2.0000000000000001E-4</v>
      </c>
    </row>
    <row r="186" spans="1:20" s="92" customFormat="1">
      <c r="A186" s="72" t="s">
        <v>899</v>
      </c>
      <c r="B186" s="72" t="s">
        <v>900</v>
      </c>
      <c r="C186" s="72" t="s">
        <v>97</v>
      </c>
      <c r="D186" s="72" t="s">
        <v>120</v>
      </c>
      <c r="E186" s="72" t="s">
        <v>452</v>
      </c>
      <c r="F186" s="72" t="s">
        <v>406</v>
      </c>
      <c r="G186" s="72" t="s">
        <v>476</v>
      </c>
      <c r="H186" s="72" t="s">
        <v>208</v>
      </c>
      <c r="I186" s="72" t="s">
        <v>407</v>
      </c>
      <c r="J186" s="96">
        <v>1.1200000000000001</v>
      </c>
      <c r="K186" s="72" t="s">
        <v>99</v>
      </c>
      <c r="L186" s="97">
        <v>6.5000000000000002E-2</v>
      </c>
      <c r="M186" s="97">
        <v>3.3E-3</v>
      </c>
      <c r="N186" s="96">
        <v>1856383</v>
      </c>
      <c r="O186" s="96">
        <v>112.58</v>
      </c>
      <c r="P186" s="96">
        <v>0</v>
      </c>
      <c r="Q186" s="96">
        <v>2089.9159814</v>
      </c>
      <c r="R186" s="97">
        <v>8.2000000000000007E-3</v>
      </c>
      <c r="S186" s="97">
        <v>8.9999999999999998E-4</v>
      </c>
      <c r="T186" s="97">
        <v>1E-4</v>
      </c>
    </row>
    <row r="187" spans="1:20" s="92" customFormat="1">
      <c r="A187" s="72" t="s">
        <v>901</v>
      </c>
      <c r="B187" s="72" t="s">
        <v>902</v>
      </c>
      <c r="C187" s="72" t="s">
        <v>97</v>
      </c>
      <c r="D187" s="72" t="s">
        <v>120</v>
      </c>
      <c r="E187" s="72" t="s">
        <v>515</v>
      </c>
      <c r="F187" s="72" t="s">
        <v>439</v>
      </c>
      <c r="G187" s="72" t="s">
        <v>476</v>
      </c>
      <c r="H187" s="72" t="s">
        <v>208</v>
      </c>
      <c r="I187" s="72" t="s">
        <v>903</v>
      </c>
      <c r="J187" s="96">
        <v>0.25</v>
      </c>
      <c r="K187" s="72" t="s">
        <v>99</v>
      </c>
      <c r="L187" s="97">
        <v>1.24E-2</v>
      </c>
      <c r="M187" s="97">
        <v>1E-3</v>
      </c>
      <c r="N187" s="96">
        <v>385006.62</v>
      </c>
      <c r="O187" s="96">
        <v>100.28</v>
      </c>
      <c r="P187" s="96">
        <v>0</v>
      </c>
      <c r="Q187" s="96">
        <v>386.084638536</v>
      </c>
      <c r="R187" s="97">
        <v>5.1999999999999998E-3</v>
      </c>
      <c r="S187" s="97">
        <v>2.0000000000000001E-4</v>
      </c>
      <c r="T187" s="97">
        <v>0</v>
      </c>
    </row>
    <row r="188" spans="1:20" s="92" customFormat="1">
      <c r="A188" s="72" t="s">
        <v>904</v>
      </c>
      <c r="B188" s="72" t="s">
        <v>905</v>
      </c>
      <c r="C188" s="72" t="s">
        <v>97</v>
      </c>
      <c r="D188" s="72" t="s">
        <v>120</v>
      </c>
      <c r="E188" s="72" t="s">
        <v>906</v>
      </c>
      <c r="F188" s="72" t="s">
        <v>907</v>
      </c>
      <c r="G188" s="72" t="s">
        <v>476</v>
      </c>
      <c r="H188" s="72" t="s">
        <v>208</v>
      </c>
      <c r="I188" s="72" t="s">
        <v>908</v>
      </c>
      <c r="J188" s="96">
        <v>4</v>
      </c>
      <c r="K188" s="72" t="s">
        <v>99</v>
      </c>
      <c r="L188" s="97">
        <v>2.6100000000000002E-2</v>
      </c>
      <c r="M188" s="97">
        <v>8.2000000000000007E-3</v>
      </c>
      <c r="N188" s="96">
        <v>7654223.6500000004</v>
      </c>
      <c r="O188" s="96">
        <v>108.02</v>
      </c>
      <c r="P188" s="96">
        <v>0</v>
      </c>
      <c r="Q188" s="96">
        <v>8268.0923867300007</v>
      </c>
      <c r="R188" s="97">
        <v>1.34E-2</v>
      </c>
      <c r="S188" s="97">
        <v>3.3999999999999998E-3</v>
      </c>
      <c r="T188" s="97">
        <v>4.0000000000000002E-4</v>
      </c>
    </row>
    <row r="189" spans="1:20" s="92" customFormat="1">
      <c r="A189" s="72" t="s">
        <v>909</v>
      </c>
      <c r="B189" s="72" t="s">
        <v>910</v>
      </c>
      <c r="C189" s="72" t="s">
        <v>97</v>
      </c>
      <c r="D189" s="72" t="s">
        <v>120</v>
      </c>
      <c r="E189" s="72" t="s">
        <v>906</v>
      </c>
      <c r="F189" s="72" t="s">
        <v>907</v>
      </c>
      <c r="G189" s="72" t="s">
        <v>476</v>
      </c>
      <c r="H189" s="72" t="s">
        <v>208</v>
      </c>
      <c r="I189" s="72" t="s">
        <v>765</v>
      </c>
      <c r="J189" s="96">
        <v>9.27</v>
      </c>
      <c r="K189" s="72" t="s">
        <v>99</v>
      </c>
      <c r="L189" s="97">
        <v>1.9E-2</v>
      </c>
      <c r="M189" s="97">
        <v>2.01E-2</v>
      </c>
      <c r="N189" s="96">
        <v>16946</v>
      </c>
      <c r="O189" s="96">
        <v>99.51</v>
      </c>
      <c r="P189" s="96">
        <v>0</v>
      </c>
      <c r="Q189" s="96">
        <v>16.862964600000002</v>
      </c>
      <c r="R189" s="97">
        <v>0</v>
      </c>
      <c r="S189" s="97">
        <v>0</v>
      </c>
      <c r="T189" s="97">
        <v>0</v>
      </c>
    </row>
    <row r="190" spans="1:20" s="92" customFormat="1">
      <c r="A190" s="72" t="s">
        <v>911</v>
      </c>
      <c r="B190" s="72" t="s">
        <v>912</v>
      </c>
      <c r="C190" s="72" t="s">
        <v>97</v>
      </c>
      <c r="D190" s="72" t="s">
        <v>120</v>
      </c>
      <c r="E190" s="72" t="s">
        <v>913</v>
      </c>
      <c r="F190" s="72" t="s">
        <v>611</v>
      </c>
      <c r="G190" s="72" t="s">
        <v>524</v>
      </c>
      <c r="H190" s="72" t="s">
        <v>208</v>
      </c>
      <c r="I190" s="72" t="s">
        <v>407</v>
      </c>
      <c r="J190" s="96">
        <v>10.28</v>
      </c>
      <c r="K190" s="72" t="s">
        <v>99</v>
      </c>
      <c r="L190" s="97">
        <v>2.4E-2</v>
      </c>
      <c r="M190" s="97">
        <v>2.5899999999999999E-2</v>
      </c>
      <c r="N190" s="96">
        <v>346496</v>
      </c>
      <c r="O190" s="96">
        <v>98.82</v>
      </c>
      <c r="P190" s="96">
        <v>0</v>
      </c>
      <c r="Q190" s="96">
        <v>342.4073472</v>
      </c>
      <c r="R190" s="97">
        <v>5.0000000000000001E-4</v>
      </c>
      <c r="S190" s="97">
        <v>1E-4</v>
      </c>
      <c r="T190" s="97">
        <v>0</v>
      </c>
    </row>
    <row r="191" spans="1:20" s="92" customFormat="1">
      <c r="A191" s="72" t="s">
        <v>914</v>
      </c>
      <c r="B191" s="72" t="s">
        <v>915</v>
      </c>
      <c r="C191" s="72" t="s">
        <v>97</v>
      </c>
      <c r="D191" s="72" t="s">
        <v>120</v>
      </c>
      <c r="E191" s="72" t="s">
        <v>523</v>
      </c>
      <c r="F191" s="72" t="s">
        <v>481</v>
      </c>
      <c r="G191" s="72" t="s">
        <v>524</v>
      </c>
      <c r="H191" s="72" t="s">
        <v>208</v>
      </c>
      <c r="I191" s="72" t="s">
        <v>407</v>
      </c>
      <c r="J191" s="96">
        <v>2.89</v>
      </c>
      <c r="K191" s="72" t="s">
        <v>99</v>
      </c>
      <c r="L191" s="97">
        <v>3.39E-2</v>
      </c>
      <c r="M191" s="97">
        <v>1.01E-2</v>
      </c>
      <c r="N191" s="96">
        <v>296485.5</v>
      </c>
      <c r="O191" s="96">
        <v>107.75</v>
      </c>
      <c r="P191" s="96">
        <v>0</v>
      </c>
      <c r="Q191" s="96">
        <v>319.46312625000002</v>
      </c>
      <c r="R191" s="97">
        <v>2.9999999999999997E-4</v>
      </c>
      <c r="S191" s="97">
        <v>1E-4</v>
      </c>
      <c r="T191" s="97">
        <v>0</v>
      </c>
    </row>
    <row r="192" spans="1:20" s="92" customFormat="1">
      <c r="A192" s="72" t="s">
        <v>916</v>
      </c>
      <c r="B192" s="72" t="s">
        <v>917</v>
      </c>
      <c r="C192" s="72" t="s">
        <v>97</v>
      </c>
      <c r="D192" s="72" t="s">
        <v>120</v>
      </c>
      <c r="E192" s="72" t="s">
        <v>523</v>
      </c>
      <c r="F192" s="72" t="s">
        <v>481</v>
      </c>
      <c r="G192" s="72" t="s">
        <v>524</v>
      </c>
      <c r="H192" s="72" t="s">
        <v>208</v>
      </c>
      <c r="I192" s="72" t="s">
        <v>407</v>
      </c>
      <c r="J192" s="96">
        <v>8.35</v>
      </c>
      <c r="K192" s="72" t="s">
        <v>99</v>
      </c>
      <c r="L192" s="97">
        <v>2.4400000000000002E-2</v>
      </c>
      <c r="M192" s="97">
        <v>2.4799999999999999E-2</v>
      </c>
      <c r="N192" s="96">
        <v>21981</v>
      </c>
      <c r="O192" s="96">
        <v>100.23</v>
      </c>
      <c r="P192" s="96">
        <v>0</v>
      </c>
      <c r="Q192" s="96">
        <v>22.031556299999998</v>
      </c>
      <c r="R192" s="97">
        <v>0</v>
      </c>
      <c r="S192" s="97">
        <v>0</v>
      </c>
      <c r="T192" s="97">
        <v>0</v>
      </c>
    </row>
    <row r="193" spans="1:20" s="92" customFormat="1">
      <c r="A193" s="72" t="s">
        <v>918</v>
      </c>
      <c r="B193" s="72" t="s">
        <v>919</v>
      </c>
      <c r="C193" s="72" t="s">
        <v>97</v>
      </c>
      <c r="D193" s="72" t="s">
        <v>120</v>
      </c>
      <c r="E193" s="72" t="s">
        <v>920</v>
      </c>
      <c r="F193" s="72" t="s">
        <v>838</v>
      </c>
      <c r="G193" s="72" t="s">
        <v>524</v>
      </c>
      <c r="H193" s="72" t="s">
        <v>208</v>
      </c>
      <c r="I193" s="72" t="s">
        <v>765</v>
      </c>
      <c r="J193" s="96">
        <v>1.87</v>
      </c>
      <c r="K193" s="72" t="s">
        <v>99</v>
      </c>
      <c r="L193" s="97">
        <v>1.9099999999999999E-2</v>
      </c>
      <c r="M193" s="97">
        <v>8.0999999999999996E-3</v>
      </c>
      <c r="N193" s="96">
        <v>4721656.6500000004</v>
      </c>
      <c r="O193" s="96">
        <v>102.41</v>
      </c>
      <c r="P193" s="96">
        <v>0</v>
      </c>
      <c r="Q193" s="96">
        <v>4835.4485752649998</v>
      </c>
      <c r="R193" s="97">
        <v>1.0699999999999999E-2</v>
      </c>
      <c r="S193" s="97">
        <v>2E-3</v>
      </c>
      <c r="T193" s="97">
        <v>2.0000000000000001E-4</v>
      </c>
    </row>
    <row r="194" spans="1:20" s="92" customFormat="1">
      <c r="A194" s="72" t="s">
        <v>921</v>
      </c>
      <c r="B194" s="72" t="s">
        <v>922</v>
      </c>
      <c r="C194" s="72" t="s">
        <v>97</v>
      </c>
      <c r="D194" s="72" t="s">
        <v>120</v>
      </c>
      <c r="E194" s="72" t="s">
        <v>920</v>
      </c>
      <c r="F194" s="72" t="s">
        <v>838</v>
      </c>
      <c r="G194" s="72" t="s">
        <v>524</v>
      </c>
      <c r="H194" s="72" t="s">
        <v>208</v>
      </c>
      <c r="I194" s="72" t="s">
        <v>765</v>
      </c>
      <c r="J194" s="96">
        <v>5</v>
      </c>
      <c r="K194" s="72" t="s">
        <v>99</v>
      </c>
      <c r="L194" s="97">
        <v>1.6400000000000001E-2</v>
      </c>
      <c r="M194" s="97">
        <v>1.55E-2</v>
      </c>
      <c r="N194" s="96">
        <v>5305500</v>
      </c>
      <c r="O194" s="96">
        <v>100.75</v>
      </c>
      <c r="P194" s="96">
        <v>0</v>
      </c>
      <c r="Q194" s="96">
        <v>5345.2912500000002</v>
      </c>
      <c r="R194" s="97">
        <v>2.3400000000000001E-2</v>
      </c>
      <c r="S194" s="97">
        <v>2.2000000000000001E-3</v>
      </c>
      <c r="T194" s="97">
        <v>2.9999999999999997E-4</v>
      </c>
    </row>
    <row r="195" spans="1:20" s="92" customFormat="1">
      <c r="A195" s="72" t="s">
        <v>923</v>
      </c>
      <c r="B195" s="72" t="s">
        <v>924</v>
      </c>
      <c r="C195" s="72" t="s">
        <v>97</v>
      </c>
      <c r="D195" s="72" t="s">
        <v>120</v>
      </c>
      <c r="E195" s="72" t="s">
        <v>534</v>
      </c>
      <c r="F195" s="72" t="s">
        <v>481</v>
      </c>
      <c r="G195" s="72" t="s">
        <v>524</v>
      </c>
      <c r="H195" s="72" t="s">
        <v>208</v>
      </c>
      <c r="I195" s="72" t="s">
        <v>658</v>
      </c>
      <c r="J195" s="96">
        <v>1.98</v>
      </c>
      <c r="K195" s="72" t="s">
        <v>99</v>
      </c>
      <c r="L195" s="97">
        <v>3.5000000000000003E-2</v>
      </c>
      <c r="M195" s="97">
        <v>8.3000000000000001E-3</v>
      </c>
      <c r="N195" s="96">
        <v>278775.46000000002</v>
      </c>
      <c r="O195" s="96">
        <v>106.24</v>
      </c>
      <c r="P195" s="96">
        <v>0</v>
      </c>
      <c r="Q195" s="96">
        <v>296.17104870399999</v>
      </c>
      <c r="R195" s="97">
        <v>2.0999999999999999E-3</v>
      </c>
      <c r="S195" s="97">
        <v>1E-4</v>
      </c>
      <c r="T195" s="97">
        <v>0</v>
      </c>
    </row>
    <row r="196" spans="1:20" s="92" customFormat="1">
      <c r="A196" s="72" t="s">
        <v>925</v>
      </c>
      <c r="B196" s="72" t="s">
        <v>926</v>
      </c>
      <c r="C196" s="72" t="s">
        <v>97</v>
      </c>
      <c r="D196" s="72" t="s">
        <v>120</v>
      </c>
      <c r="E196" s="72" t="s">
        <v>550</v>
      </c>
      <c r="F196" s="72" t="s">
        <v>481</v>
      </c>
      <c r="G196" s="72" t="s">
        <v>524</v>
      </c>
      <c r="H196" s="72" t="s">
        <v>208</v>
      </c>
      <c r="I196" s="72" t="s">
        <v>840</v>
      </c>
      <c r="J196" s="96">
        <v>7.45</v>
      </c>
      <c r="K196" s="72" t="s">
        <v>99</v>
      </c>
      <c r="L196" s="97">
        <v>2.5499999999999998E-2</v>
      </c>
      <c r="M196" s="97">
        <v>2.1700000000000001E-2</v>
      </c>
      <c r="N196" s="96">
        <v>28984278.300000001</v>
      </c>
      <c r="O196" s="96">
        <v>103.56</v>
      </c>
      <c r="P196" s="96">
        <v>0</v>
      </c>
      <c r="Q196" s="96">
        <v>30016.118607479999</v>
      </c>
      <c r="R196" s="97">
        <v>1.9099999999999999E-2</v>
      </c>
      <c r="S196" s="97">
        <v>1.2500000000000001E-2</v>
      </c>
      <c r="T196" s="97">
        <v>1.4E-3</v>
      </c>
    </row>
    <row r="197" spans="1:20" s="92" customFormat="1">
      <c r="A197" s="72" t="s">
        <v>927</v>
      </c>
      <c r="B197" s="72" t="s">
        <v>928</v>
      </c>
      <c r="C197" s="72" t="s">
        <v>97</v>
      </c>
      <c r="D197" s="72" t="s">
        <v>120</v>
      </c>
      <c r="E197" s="72" t="s">
        <v>480</v>
      </c>
      <c r="F197" s="72" t="s">
        <v>481</v>
      </c>
      <c r="G197" s="72" t="s">
        <v>524</v>
      </c>
      <c r="H197" s="72" t="s">
        <v>208</v>
      </c>
      <c r="I197" s="72" t="s">
        <v>407</v>
      </c>
      <c r="J197" s="96">
        <v>1.69</v>
      </c>
      <c r="K197" s="72" t="s">
        <v>99</v>
      </c>
      <c r="L197" s="97">
        <v>4.5999999999999999E-2</v>
      </c>
      <c r="M197" s="97">
        <v>7.0000000000000001E-3</v>
      </c>
      <c r="N197" s="96">
        <v>2670471</v>
      </c>
      <c r="O197" s="96">
        <v>107.92</v>
      </c>
      <c r="P197" s="96">
        <v>0</v>
      </c>
      <c r="Q197" s="96">
        <v>2881.9723032000002</v>
      </c>
      <c r="R197" s="97">
        <v>1.7299999999999999E-2</v>
      </c>
      <c r="S197" s="97">
        <v>1.1999999999999999E-3</v>
      </c>
      <c r="T197" s="97">
        <v>1E-4</v>
      </c>
    </row>
    <row r="198" spans="1:20" s="92" customFormat="1">
      <c r="A198" s="72" t="s">
        <v>929</v>
      </c>
      <c r="B198" s="72" t="s">
        <v>930</v>
      </c>
      <c r="C198" s="72" t="s">
        <v>97</v>
      </c>
      <c r="D198" s="72" t="s">
        <v>120</v>
      </c>
      <c r="E198" s="72" t="s">
        <v>480</v>
      </c>
      <c r="F198" s="72" t="s">
        <v>481</v>
      </c>
      <c r="G198" s="72" t="s">
        <v>524</v>
      </c>
      <c r="H198" s="72" t="s">
        <v>208</v>
      </c>
      <c r="I198" s="72" t="s">
        <v>407</v>
      </c>
      <c r="J198" s="96">
        <v>2.84</v>
      </c>
      <c r="K198" s="72" t="s">
        <v>99</v>
      </c>
      <c r="L198" s="97">
        <v>2.5499999999999998E-2</v>
      </c>
      <c r="M198" s="97">
        <v>0.01</v>
      </c>
      <c r="N198" s="96">
        <v>9224</v>
      </c>
      <c r="O198" s="96">
        <v>105.15</v>
      </c>
      <c r="P198" s="96">
        <v>0</v>
      </c>
      <c r="Q198" s="96">
        <v>9.6990359999999995</v>
      </c>
      <c r="R198" s="97">
        <v>0</v>
      </c>
      <c r="S198" s="97">
        <v>0</v>
      </c>
      <c r="T198" s="97">
        <v>0</v>
      </c>
    </row>
    <row r="199" spans="1:20" s="92" customFormat="1">
      <c r="A199" s="72" t="s">
        <v>931</v>
      </c>
      <c r="B199" s="72" t="s">
        <v>932</v>
      </c>
      <c r="C199" s="72" t="s">
        <v>97</v>
      </c>
      <c r="D199" s="72" t="s">
        <v>120</v>
      </c>
      <c r="E199" s="72" t="s">
        <v>933</v>
      </c>
      <c r="F199" s="72" t="s">
        <v>556</v>
      </c>
      <c r="G199" s="72" t="s">
        <v>524</v>
      </c>
      <c r="H199" s="72" t="s">
        <v>208</v>
      </c>
      <c r="I199" s="72" t="s">
        <v>407</v>
      </c>
      <c r="J199" s="96">
        <v>2.92</v>
      </c>
      <c r="K199" s="72" t="s">
        <v>99</v>
      </c>
      <c r="L199" s="97">
        <v>3.15E-2</v>
      </c>
      <c r="M199" s="97">
        <v>4.7800000000000002E-2</v>
      </c>
      <c r="N199" s="96">
        <v>109942.05</v>
      </c>
      <c r="O199" s="96">
        <v>95.87</v>
      </c>
      <c r="P199" s="96">
        <v>0</v>
      </c>
      <c r="Q199" s="96">
        <v>105.401443335</v>
      </c>
      <c r="R199" s="97">
        <v>5.0000000000000001E-4</v>
      </c>
      <c r="S199" s="97">
        <v>0</v>
      </c>
      <c r="T199" s="97">
        <v>0</v>
      </c>
    </row>
    <row r="200" spans="1:20" s="92" customFormat="1">
      <c r="A200" s="72" t="s">
        <v>934</v>
      </c>
      <c r="B200" s="72" t="s">
        <v>935</v>
      </c>
      <c r="C200" s="72" t="s">
        <v>97</v>
      </c>
      <c r="D200" s="72" t="s">
        <v>120</v>
      </c>
      <c r="E200" s="72" t="s">
        <v>936</v>
      </c>
      <c r="F200" s="72" t="s">
        <v>785</v>
      </c>
      <c r="G200" s="72" t="s">
        <v>519</v>
      </c>
      <c r="H200" s="72" t="s">
        <v>147</v>
      </c>
      <c r="I200" s="72" t="s">
        <v>407</v>
      </c>
      <c r="J200" s="96">
        <v>1.65</v>
      </c>
      <c r="K200" s="72" t="s">
        <v>99</v>
      </c>
      <c r="L200" s="97">
        <v>1.49E-2</v>
      </c>
      <c r="M200" s="97">
        <v>4.7999999999999996E-3</v>
      </c>
      <c r="N200" s="96">
        <v>4045629.83</v>
      </c>
      <c r="O200" s="96">
        <v>102.16</v>
      </c>
      <c r="P200" s="96">
        <v>0</v>
      </c>
      <c r="Q200" s="96">
        <v>4133.0154343280001</v>
      </c>
      <c r="R200" s="97">
        <v>4.7999999999999996E-3</v>
      </c>
      <c r="S200" s="97">
        <v>1.6999999999999999E-3</v>
      </c>
      <c r="T200" s="97">
        <v>2.0000000000000001E-4</v>
      </c>
    </row>
    <row r="201" spans="1:20" s="92" customFormat="1">
      <c r="A201" s="72" t="s">
        <v>937</v>
      </c>
      <c r="B201" s="72" t="s">
        <v>938</v>
      </c>
      <c r="C201" s="72" t="s">
        <v>97</v>
      </c>
      <c r="D201" s="72" t="s">
        <v>120</v>
      </c>
      <c r="E201" s="72" t="s">
        <v>913</v>
      </c>
      <c r="F201" s="72" t="s">
        <v>611</v>
      </c>
      <c r="G201" s="72" t="s">
        <v>524</v>
      </c>
      <c r="H201" s="72" t="s">
        <v>208</v>
      </c>
      <c r="I201" s="72" t="s">
        <v>262</v>
      </c>
      <c r="J201" s="96">
        <v>1.97</v>
      </c>
      <c r="K201" s="72" t="s">
        <v>99</v>
      </c>
      <c r="L201" s="97">
        <v>2.4500000000000001E-2</v>
      </c>
      <c r="M201" s="97">
        <v>4.7999999999999996E-3</v>
      </c>
      <c r="N201" s="96">
        <v>12060729.25</v>
      </c>
      <c r="O201" s="96">
        <v>103.93</v>
      </c>
      <c r="P201" s="96">
        <v>0</v>
      </c>
      <c r="Q201" s="96">
        <v>12534.715909525001</v>
      </c>
      <c r="R201" s="97">
        <v>1.03E-2</v>
      </c>
      <c r="S201" s="97">
        <v>5.1999999999999998E-3</v>
      </c>
      <c r="T201" s="97">
        <v>5.9999999999999995E-4</v>
      </c>
    </row>
    <row r="202" spans="1:20" s="92" customFormat="1">
      <c r="A202" s="72" t="s">
        <v>939</v>
      </c>
      <c r="B202" s="72" t="s">
        <v>940</v>
      </c>
      <c r="C202" s="72" t="s">
        <v>97</v>
      </c>
      <c r="D202" s="72" t="s">
        <v>120</v>
      </c>
      <c r="E202" s="72" t="s">
        <v>941</v>
      </c>
      <c r="F202" s="72" t="s">
        <v>561</v>
      </c>
      <c r="G202" s="72" t="s">
        <v>519</v>
      </c>
      <c r="H202" s="72" t="s">
        <v>147</v>
      </c>
      <c r="I202" s="72" t="s">
        <v>407</v>
      </c>
      <c r="J202" s="96">
        <v>1.97</v>
      </c>
      <c r="K202" s="72" t="s">
        <v>99</v>
      </c>
      <c r="L202" s="97">
        <v>3.39E-2</v>
      </c>
      <c r="M202" s="97">
        <v>9.7999999999999997E-3</v>
      </c>
      <c r="N202" s="96">
        <v>5584128</v>
      </c>
      <c r="O202" s="96">
        <v>104.74</v>
      </c>
      <c r="P202" s="96">
        <v>0</v>
      </c>
      <c r="Q202" s="96">
        <v>5848.8156671999996</v>
      </c>
      <c r="R202" s="97">
        <v>7.9000000000000008E-3</v>
      </c>
      <c r="S202" s="97">
        <v>2.3999999999999998E-3</v>
      </c>
      <c r="T202" s="97">
        <v>2.9999999999999997E-4</v>
      </c>
    </row>
    <row r="203" spans="1:20" s="92" customFormat="1">
      <c r="A203" s="72" t="s">
        <v>942</v>
      </c>
      <c r="B203" s="72" t="s">
        <v>943</v>
      </c>
      <c r="C203" s="72" t="s">
        <v>97</v>
      </c>
      <c r="D203" s="72" t="s">
        <v>120</v>
      </c>
      <c r="E203" s="72" t="s">
        <v>944</v>
      </c>
      <c r="F203" s="72" t="s">
        <v>561</v>
      </c>
      <c r="G203" s="72" t="s">
        <v>519</v>
      </c>
      <c r="H203" s="72" t="s">
        <v>147</v>
      </c>
      <c r="I203" s="72" t="s">
        <v>407</v>
      </c>
      <c r="J203" s="96">
        <v>2.91</v>
      </c>
      <c r="K203" s="72" t="s">
        <v>99</v>
      </c>
      <c r="L203" s="97">
        <v>2.9399999999999999E-2</v>
      </c>
      <c r="M203" s="97">
        <v>7.4000000000000003E-3</v>
      </c>
      <c r="N203" s="96">
        <v>8794.25</v>
      </c>
      <c r="O203" s="96">
        <v>107.95</v>
      </c>
      <c r="P203" s="96">
        <v>0</v>
      </c>
      <c r="Q203" s="96">
        <v>9.4933928749999996</v>
      </c>
      <c r="R203" s="97">
        <v>0</v>
      </c>
      <c r="S203" s="97">
        <v>0</v>
      </c>
      <c r="T203" s="97">
        <v>0</v>
      </c>
    </row>
    <row r="204" spans="1:20" s="92" customFormat="1">
      <c r="A204" s="72" t="s">
        <v>945</v>
      </c>
      <c r="B204" s="72" t="s">
        <v>946</v>
      </c>
      <c r="C204" s="72" t="s">
        <v>97</v>
      </c>
      <c r="D204" s="72" t="s">
        <v>120</v>
      </c>
      <c r="E204" s="72" t="s">
        <v>947</v>
      </c>
      <c r="F204" s="72" t="s">
        <v>948</v>
      </c>
      <c r="G204" s="72" t="s">
        <v>524</v>
      </c>
      <c r="H204" s="72" t="s">
        <v>208</v>
      </c>
      <c r="I204" s="72" t="s">
        <v>765</v>
      </c>
      <c r="J204" s="96">
        <v>2.0299999999999998</v>
      </c>
      <c r="K204" s="72" t="s">
        <v>99</v>
      </c>
      <c r="L204" s="97">
        <v>2.3599999999999999E-2</v>
      </c>
      <c r="M204" s="97">
        <v>8.3999999999999995E-3</v>
      </c>
      <c r="N204" s="96">
        <v>2025238.61</v>
      </c>
      <c r="O204" s="96">
        <v>103.53</v>
      </c>
      <c r="P204" s="96">
        <v>0</v>
      </c>
      <c r="Q204" s="96">
        <v>2096.729532933</v>
      </c>
      <c r="R204" s="97">
        <v>8.8000000000000005E-3</v>
      </c>
      <c r="S204" s="97">
        <v>8.9999999999999998E-4</v>
      </c>
      <c r="T204" s="97">
        <v>1E-4</v>
      </c>
    </row>
    <row r="205" spans="1:20" s="92" customFormat="1">
      <c r="A205" s="72" t="s">
        <v>949</v>
      </c>
      <c r="B205" s="72" t="s">
        <v>950</v>
      </c>
      <c r="C205" s="72" t="s">
        <v>97</v>
      </c>
      <c r="D205" s="72" t="s">
        <v>120</v>
      </c>
      <c r="E205" s="72" t="s">
        <v>951</v>
      </c>
      <c r="F205" s="72" t="s">
        <v>556</v>
      </c>
      <c r="G205" s="72" t="s">
        <v>519</v>
      </c>
      <c r="H205" s="72" t="s">
        <v>147</v>
      </c>
      <c r="I205" s="72" t="s">
        <v>407</v>
      </c>
      <c r="J205" s="96">
        <v>6.4</v>
      </c>
      <c r="K205" s="72" t="s">
        <v>99</v>
      </c>
      <c r="L205" s="97">
        <v>3.6900000000000002E-2</v>
      </c>
      <c r="M205" s="97">
        <v>2.0899999999999998E-2</v>
      </c>
      <c r="N205" s="96">
        <v>4588833.18</v>
      </c>
      <c r="O205" s="96">
        <v>111.2</v>
      </c>
      <c r="P205" s="96">
        <v>0</v>
      </c>
      <c r="Q205" s="96">
        <v>5102.7824961599999</v>
      </c>
      <c r="R205" s="97">
        <v>1.49E-2</v>
      </c>
      <c r="S205" s="97">
        <v>2.0999999999999999E-3</v>
      </c>
      <c r="T205" s="97">
        <v>2.0000000000000001E-4</v>
      </c>
    </row>
    <row r="206" spans="1:20" s="92" customFormat="1">
      <c r="A206" s="72" t="s">
        <v>952</v>
      </c>
      <c r="B206" s="72" t="s">
        <v>953</v>
      </c>
      <c r="C206" s="72" t="s">
        <v>97</v>
      </c>
      <c r="D206" s="72" t="s">
        <v>120</v>
      </c>
      <c r="E206" s="72" t="s">
        <v>951</v>
      </c>
      <c r="F206" s="72" t="s">
        <v>481</v>
      </c>
      <c r="G206" s="72" t="s">
        <v>519</v>
      </c>
      <c r="H206" s="72" t="s">
        <v>147</v>
      </c>
      <c r="I206" s="72" t="s">
        <v>407</v>
      </c>
      <c r="J206" s="96">
        <v>1.98</v>
      </c>
      <c r="K206" s="72" t="s">
        <v>99</v>
      </c>
      <c r="L206" s="97">
        <v>6.4000000000000001E-2</v>
      </c>
      <c r="M206" s="97">
        <v>8.0000000000000002E-3</v>
      </c>
      <c r="N206" s="96">
        <v>9754.24</v>
      </c>
      <c r="O206" s="96">
        <v>112.58</v>
      </c>
      <c r="P206" s="96">
        <v>0</v>
      </c>
      <c r="Q206" s="96">
        <v>10.981323392</v>
      </c>
      <c r="R206" s="97">
        <v>0</v>
      </c>
      <c r="S206" s="97">
        <v>0</v>
      </c>
      <c r="T206" s="97">
        <v>0</v>
      </c>
    </row>
    <row r="207" spans="1:20" s="92" customFormat="1">
      <c r="A207" s="72" t="s">
        <v>954</v>
      </c>
      <c r="B207" s="72" t="s">
        <v>955</v>
      </c>
      <c r="C207" s="72" t="s">
        <v>97</v>
      </c>
      <c r="D207" s="72" t="s">
        <v>120</v>
      </c>
      <c r="E207" s="72" t="s">
        <v>956</v>
      </c>
      <c r="F207" s="72" t="s">
        <v>556</v>
      </c>
      <c r="G207" s="72" t="s">
        <v>524</v>
      </c>
      <c r="H207" s="72" t="s">
        <v>208</v>
      </c>
      <c r="I207" s="72" t="s">
        <v>407</v>
      </c>
      <c r="J207" s="96">
        <v>2.17</v>
      </c>
      <c r="K207" s="72" t="s">
        <v>99</v>
      </c>
      <c r="L207" s="97">
        <v>3.3799999999999997E-2</v>
      </c>
      <c r="M207" s="97">
        <v>2.4199999999999999E-2</v>
      </c>
      <c r="N207" s="96">
        <v>429225</v>
      </c>
      <c r="O207" s="96">
        <v>102.94</v>
      </c>
      <c r="P207" s="96">
        <v>0</v>
      </c>
      <c r="Q207" s="96">
        <v>441.84421500000002</v>
      </c>
      <c r="R207" s="97">
        <v>5.0000000000000001E-4</v>
      </c>
      <c r="S207" s="97">
        <v>2.0000000000000001E-4</v>
      </c>
      <c r="T207" s="97">
        <v>0</v>
      </c>
    </row>
    <row r="208" spans="1:20" s="92" customFormat="1">
      <c r="A208" s="72" t="s">
        <v>957</v>
      </c>
      <c r="B208" s="72" t="s">
        <v>958</v>
      </c>
      <c r="C208" s="72" t="s">
        <v>97</v>
      </c>
      <c r="D208" s="72" t="s">
        <v>120</v>
      </c>
      <c r="E208" s="72" t="s">
        <v>956</v>
      </c>
      <c r="F208" s="72" t="s">
        <v>556</v>
      </c>
      <c r="G208" s="72" t="s">
        <v>524</v>
      </c>
      <c r="H208" s="72" t="s">
        <v>208</v>
      </c>
      <c r="I208" s="72" t="s">
        <v>407</v>
      </c>
      <c r="J208" s="96">
        <v>5.21</v>
      </c>
      <c r="K208" s="72" t="s">
        <v>99</v>
      </c>
      <c r="L208" s="97">
        <v>3.49E-2</v>
      </c>
      <c r="M208" s="97">
        <v>3.5700000000000003E-2</v>
      </c>
      <c r="N208" s="96">
        <v>9271</v>
      </c>
      <c r="O208" s="96">
        <v>100.58</v>
      </c>
      <c r="P208" s="96">
        <v>0</v>
      </c>
      <c r="Q208" s="96">
        <v>9.3247718000000006</v>
      </c>
      <c r="R208" s="97">
        <v>0</v>
      </c>
      <c r="S208" s="97">
        <v>0</v>
      </c>
      <c r="T208" s="97">
        <v>0</v>
      </c>
    </row>
    <row r="209" spans="1:20" s="92" customFormat="1">
      <c r="A209" s="72" t="s">
        <v>959</v>
      </c>
      <c r="B209" s="72" t="s">
        <v>960</v>
      </c>
      <c r="C209" s="72" t="s">
        <v>97</v>
      </c>
      <c r="D209" s="72" t="s">
        <v>120</v>
      </c>
      <c r="E209" s="72" t="s">
        <v>603</v>
      </c>
      <c r="F209" s="72" t="s">
        <v>604</v>
      </c>
      <c r="G209" s="72" t="s">
        <v>524</v>
      </c>
      <c r="H209" s="72" t="s">
        <v>208</v>
      </c>
      <c r="I209" s="72" t="s">
        <v>765</v>
      </c>
      <c r="J209" s="96">
        <v>5.95</v>
      </c>
      <c r="K209" s="72" t="s">
        <v>99</v>
      </c>
      <c r="L209" s="97">
        <v>3.5200000000000002E-2</v>
      </c>
      <c r="M209" s="97">
        <v>1.54E-2</v>
      </c>
      <c r="N209" s="96">
        <v>13200697</v>
      </c>
      <c r="O209" s="96">
        <v>112.68</v>
      </c>
      <c r="P209" s="96">
        <v>0</v>
      </c>
      <c r="Q209" s="96">
        <v>14874.5453796</v>
      </c>
      <c r="R209" s="97">
        <v>1.54E-2</v>
      </c>
      <c r="S209" s="97">
        <v>6.1999999999999998E-3</v>
      </c>
      <c r="T209" s="97">
        <v>6.9999999999999999E-4</v>
      </c>
    </row>
    <row r="210" spans="1:20" s="92" customFormat="1">
      <c r="A210" s="72" t="s">
        <v>961</v>
      </c>
      <c r="B210" s="72" t="s">
        <v>962</v>
      </c>
      <c r="C210" s="72" t="s">
        <v>97</v>
      </c>
      <c r="D210" s="72" t="s">
        <v>120</v>
      </c>
      <c r="E210" s="72" t="s">
        <v>603</v>
      </c>
      <c r="F210" s="72" t="s">
        <v>604</v>
      </c>
      <c r="G210" s="72" t="s">
        <v>524</v>
      </c>
      <c r="H210" s="72" t="s">
        <v>208</v>
      </c>
      <c r="I210" s="72" t="s">
        <v>840</v>
      </c>
      <c r="J210" s="96">
        <v>4.18</v>
      </c>
      <c r="K210" s="72" t="s">
        <v>99</v>
      </c>
      <c r="L210" s="97">
        <v>5.0900000000000001E-2</v>
      </c>
      <c r="M210" s="97">
        <v>1.1299999999999999E-2</v>
      </c>
      <c r="N210" s="96">
        <v>2831053.93</v>
      </c>
      <c r="O210" s="96">
        <v>119.6</v>
      </c>
      <c r="P210" s="96">
        <v>0</v>
      </c>
      <c r="Q210" s="96">
        <v>3385.9405002799999</v>
      </c>
      <c r="R210" s="97">
        <v>3.0000000000000001E-3</v>
      </c>
      <c r="S210" s="97">
        <v>1.4E-3</v>
      </c>
      <c r="T210" s="97">
        <v>2.0000000000000001E-4</v>
      </c>
    </row>
    <row r="211" spans="1:20" s="92" customFormat="1">
      <c r="A211" s="72" t="s">
        <v>963</v>
      </c>
      <c r="B211" s="72" t="s">
        <v>964</v>
      </c>
      <c r="C211" s="72" t="s">
        <v>97</v>
      </c>
      <c r="D211" s="72" t="s">
        <v>120</v>
      </c>
      <c r="E211" s="72" t="s">
        <v>965</v>
      </c>
      <c r="F211" s="72" t="s">
        <v>966</v>
      </c>
      <c r="G211" s="72" t="s">
        <v>524</v>
      </c>
      <c r="H211" s="72" t="s">
        <v>208</v>
      </c>
      <c r="I211" s="72" t="s">
        <v>407</v>
      </c>
      <c r="J211" s="96">
        <v>1.66</v>
      </c>
      <c r="K211" s="72" t="s">
        <v>99</v>
      </c>
      <c r="L211" s="97">
        <v>1.0500000000000001E-2</v>
      </c>
      <c r="M211" s="97">
        <v>1.9E-3</v>
      </c>
      <c r="N211" s="96">
        <v>3682708</v>
      </c>
      <c r="O211" s="96">
        <v>101.78</v>
      </c>
      <c r="P211" s="96">
        <v>0</v>
      </c>
      <c r="Q211" s="96">
        <v>3748.2602023999998</v>
      </c>
      <c r="R211" s="97">
        <v>7.9000000000000008E-3</v>
      </c>
      <c r="S211" s="97">
        <v>1.6000000000000001E-3</v>
      </c>
      <c r="T211" s="97">
        <v>2.0000000000000001E-4</v>
      </c>
    </row>
    <row r="212" spans="1:20" s="92" customFormat="1">
      <c r="A212" s="72" t="s">
        <v>967</v>
      </c>
      <c r="B212" s="72" t="s">
        <v>968</v>
      </c>
      <c r="C212" s="72" t="s">
        <v>97</v>
      </c>
      <c r="D212" s="72" t="s">
        <v>120</v>
      </c>
      <c r="E212" s="72" t="s">
        <v>619</v>
      </c>
      <c r="F212" s="72" t="s">
        <v>481</v>
      </c>
      <c r="G212" s="72" t="s">
        <v>612</v>
      </c>
      <c r="H212" s="72" t="s">
        <v>208</v>
      </c>
      <c r="I212" s="72" t="s">
        <v>407</v>
      </c>
      <c r="J212" s="96">
        <v>4.21</v>
      </c>
      <c r="K212" s="72" t="s">
        <v>99</v>
      </c>
      <c r="L212" s="97">
        <v>2.3400000000000001E-2</v>
      </c>
      <c r="M212" s="97">
        <v>1.3599999999999999E-2</v>
      </c>
      <c r="N212" s="96">
        <v>7393304</v>
      </c>
      <c r="O212" s="96">
        <v>104.38</v>
      </c>
      <c r="P212" s="96">
        <v>0</v>
      </c>
      <c r="Q212" s="96">
        <v>7717.1307151999999</v>
      </c>
      <c r="R212" s="97">
        <v>5.5999999999999999E-3</v>
      </c>
      <c r="S212" s="97">
        <v>3.2000000000000002E-3</v>
      </c>
      <c r="T212" s="97">
        <v>4.0000000000000002E-4</v>
      </c>
    </row>
    <row r="213" spans="1:20" s="92" customFormat="1">
      <c r="A213" s="72" t="s">
        <v>969</v>
      </c>
      <c r="B213" s="72" t="s">
        <v>970</v>
      </c>
      <c r="C213" s="72" t="s">
        <v>97</v>
      </c>
      <c r="D213" s="72" t="s">
        <v>120</v>
      </c>
      <c r="E213" s="72" t="s">
        <v>619</v>
      </c>
      <c r="F213" s="72" t="s">
        <v>481</v>
      </c>
      <c r="G213" s="72" t="s">
        <v>612</v>
      </c>
      <c r="H213" s="72" t="s">
        <v>208</v>
      </c>
      <c r="I213" s="72" t="s">
        <v>440</v>
      </c>
      <c r="J213" s="96">
        <v>3.51</v>
      </c>
      <c r="K213" s="72" t="s">
        <v>99</v>
      </c>
      <c r="L213" s="97">
        <v>3.85E-2</v>
      </c>
      <c r="M213" s="97">
        <v>1.21E-2</v>
      </c>
      <c r="N213" s="96">
        <v>2589326.64</v>
      </c>
      <c r="O213" s="96">
        <v>109.68</v>
      </c>
      <c r="P213" s="96">
        <v>0</v>
      </c>
      <c r="Q213" s="96">
        <v>2839.9734587520002</v>
      </c>
      <c r="R213" s="97">
        <v>2.5000000000000001E-3</v>
      </c>
      <c r="S213" s="97">
        <v>1.1999999999999999E-3</v>
      </c>
      <c r="T213" s="97">
        <v>1E-4</v>
      </c>
    </row>
    <row r="214" spans="1:20" s="92" customFormat="1">
      <c r="A214" s="72" t="s">
        <v>971</v>
      </c>
      <c r="B214" s="72">
        <v>39004950</v>
      </c>
      <c r="C214" s="72" t="s">
        <v>97</v>
      </c>
      <c r="D214" s="72" t="s">
        <v>120</v>
      </c>
      <c r="E214" s="72" t="s">
        <v>619</v>
      </c>
      <c r="F214" s="72" t="s">
        <v>481</v>
      </c>
      <c r="G214" s="72" t="s">
        <v>612</v>
      </c>
      <c r="H214" s="72" t="s">
        <v>208</v>
      </c>
      <c r="I214" s="72" t="s">
        <v>407</v>
      </c>
      <c r="J214" s="96">
        <v>6.3</v>
      </c>
      <c r="K214" s="72" t="s">
        <v>99</v>
      </c>
      <c r="L214" s="97">
        <v>2.41E-2</v>
      </c>
      <c r="M214" s="97">
        <v>2.1000000000000001E-2</v>
      </c>
      <c r="N214" s="96">
        <v>1000000</v>
      </c>
      <c r="O214" s="96">
        <f>Q214*1000/N214*100</f>
        <v>101.53163934426202</v>
      </c>
      <c r="P214" s="96">
        <v>0</v>
      </c>
      <c r="Q214" s="96">
        <f>1015316.39344262/1000</f>
        <v>1015.3163934426201</v>
      </c>
      <c r="R214" s="97">
        <v>4.8999999999999998E-3</v>
      </c>
      <c r="S214" s="97">
        <v>1.1000000000000001E-3</v>
      </c>
      <c r="T214" s="97">
        <v>1E-4</v>
      </c>
    </row>
    <row r="215" spans="1:20" s="92" customFormat="1">
      <c r="A215" s="72" t="s">
        <v>971</v>
      </c>
      <c r="B215" s="72">
        <v>3900495</v>
      </c>
      <c r="C215" s="72" t="s">
        <v>97</v>
      </c>
      <c r="D215" s="72" t="s">
        <v>120</v>
      </c>
      <c r="E215" s="72" t="s">
        <v>619</v>
      </c>
      <c r="F215" s="72" t="s">
        <v>481</v>
      </c>
      <c r="G215" s="72" t="s">
        <v>612</v>
      </c>
      <c r="H215" s="72" t="s">
        <v>208</v>
      </c>
      <c r="I215" s="72" t="s">
        <v>386</v>
      </c>
      <c r="J215" s="96">
        <v>0</v>
      </c>
      <c r="K215" s="72" t="s">
        <v>99</v>
      </c>
      <c r="L215" s="97">
        <v>2.41E-2</v>
      </c>
      <c r="M215" s="97">
        <v>0</v>
      </c>
      <c r="N215" s="96">
        <v>1614796</v>
      </c>
      <c r="O215" s="96">
        <f>Q215*1000/N215*100</f>
        <v>102.10999999999999</v>
      </c>
      <c r="P215" s="96">
        <v>0</v>
      </c>
      <c r="Q215" s="96">
        <f>1648868.1956/1000</f>
        <v>1648.8681956</v>
      </c>
      <c r="R215" s="97">
        <v>0</v>
      </c>
      <c r="S215" s="97">
        <v>0</v>
      </c>
      <c r="T215" s="97">
        <v>0</v>
      </c>
    </row>
    <row r="216" spans="1:20" s="92" customFormat="1">
      <c r="A216" s="72" t="s">
        <v>972</v>
      </c>
      <c r="B216" s="72" t="s">
        <v>973</v>
      </c>
      <c r="C216" s="72" t="s">
        <v>97</v>
      </c>
      <c r="D216" s="72" t="s">
        <v>120</v>
      </c>
      <c r="E216" s="72" t="s">
        <v>622</v>
      </c>
      <c r="F216" s="72" t="s">
        <v>129</v>
      </c>
      <c r="G216" s="72" t="s">
        <v>612</v>
      </c>
      <c r="H216" s="72" t="s">
        <v>208</v>
      </c>
      <c r="I216" s="72" t="s">
        <v>407</v>
      </c>
      <c r="J216" s="96">
        <v>3.27</v>
      </c>
      <c r="K216" s="72" t="s">
        <v>99</v>
      </c>
      <c r="L216" s="97">
        <v>3.6499999999999998E-2</v>
      </c>
      <c r="M216" s="97">
        <v>1.1599999999999999E-2</v>
      </c>
      <c r="N216" s="96">
        <v>5823480</v>
      </c>
      <c r="O216" s="96">
        <v>109.66</v>
      </c>
      <c r="P216" s="96">
        <v>0</v>
      </c>
      <c r="Q216" s="96">
        <v>6386.0281679999998</v>
      </c>
      <c r="R216" s="97">
        <v>2.7000000000000001E-3</v>
      </c>
      <c r="S216" s="97">
        <v>2.7000000000000001E-3</v>
      </c>
      <c r="T216" s="97">
        <v>2.9999999999999997E-4</v>
      </c>
    </row>
    <row r="217" spans="1:20" s="92" customFormat="1">
      <c r="A217" s="72" t="s">
        <v>974</v>
      </c>
      <c r="B217" s="72" t="s">
        <v>975</v>
      </c>
      <c r="C217" s="72" t="s">
        <v>97</v>
      </c>
      <c r="D217" s="72" t="s">
        <v>120</v>
      </c>
      <c r="E217" s="72" t="s">
        <v>622</v>
      </c>
      <c r="F217" s="72" t="s">
        <v>129</v>
      </c>
      <c r="G217" s="72" t="s">
        <v>612</v>
      </c>
      <c r="H217" s="72" t="s">
        <v>208</v>
      </c>
      <c r="I217" s="72" t="s">
        <v>976</v>
      </c>
      <c r="J217" s="96">
        <v>1.1599999999999999</v>
      </c>
      <c r="K217" s="72" t="s">
        <v>99</v>
      </c>
      <c r="L217" s="97">
        <v>1.43E-2</v>
      </c>
      <c r="M217" s="97">
        <v>6.1000000000000004E-3</v>
      </c>
      <c r="N217" s="96">
        <v>322833.33</v>
      </c>
      <c r="O217" s="96">
        <v>101.08</v>
      </c>
      <c r="P217" s="96">
        <v>0</v>
      </c>
      <c r="Q217" s="96">
        <v>326.31992996399998</v>
      </c>
      <c r="R217" s="97">
        <v>4.4999999999999997E-3</v>
      </c>
      <c r="S217" s="97">
        <v>1E-4</v>
      </c>
      <c r="T217" s="97">
        <v>0</v>
      </c>
    </row>
    <row r="218" spans="1:20" s="92" customFormat="1">
      <c r="A218" s="72" t="s">
        <v>977</v>
      </c>
      <c r="B218" s="72" t="s">
        <v>978</v>
      </c>
      <c r="C218" s="72" t="s">
        <v>97</v>
      </c>
      <c r="D218" s="72" t="s">
        <v>120</v>
      </c>
      <c r="E218" s="72" t="s">
        <v>622</v>
      </c>
      <c r="F218" s="72" t="s">
        <v>129</v>
      </c>
      <c r="G218" s="72" t="s">
        <v>612</v>
      </c>
      <c r="H218" s="72" t="s">
        <v>208</v>
      </c>
      <c r="I218" s="72" t="s">
        <v>407</v>
      </c>
      <c r="J218" s="96">
        <v>6.43</v>
      </c>
      <c r="K218" s="72" t="s">
        <v>99</v>
      </c>
      <c r="L218" s="97">
        <v>3.2000000000000001E-2</v>
      </c>
      <c r="M218" s="97">
        <v>2.0199999999999999E-2</v>
      </c>
      <c r="N218" s="96">
        <v>6987949</v>
      </c>
      <c r="O218" s="96">
        <v>108.96</v>
      </c>
      <c r="P218" s="96">
        <v>0</v>
      </c>
      <c r="Q218" s="96">
        <v>7614.0692304000004</v>
      </c>
      <c r="R218" s="97">
        <v>8.3999999999999995E-3</v>
      </c>
      <c r="S218" s="97">
        <v>3.2000000000000002E-3</v>
      </c>
      <c r="T218" s="97">
        <v>4.0000000000000002E-4</v>
      </c>
    </row>
    <row r="219" spans="1:20" s="92" customFormat="1">
      <c r="A219" s="72" t="s">
        <v>979</v>
      </c>
      <c r="B219" s="72" t="s">
        <v>980</v>
      </c>
      <c r="C219" s="72" t="s">
        <v>97</v>
      </c>
      <c r="D219" s="72" t="s">
        <v>120</v>
      </c>
      <c r="E219" s="72" t="s">
        <v>933</v>
      </c>
      <c r="F219" s="72" t="s">
        <v>556</v>
      </c>
      <c r="G219" s="72" t="s">
        <v>612</v>
      </c>
      <c r="H219" s="72" t="s">
        <v>208</v>
      </c>
      <c r="I219" s="72" t="s">
        <v>440</v>
      </c>
      <c r="J219" s="96">
        <v>2.81</v>
      </c>
      <c r="K219" s="72" t="s">
        <v>99</v>
      </c>
      <c r="L219" s="97">
        <v>4.3499999999999997E-2</v>
      </c>
      <c r="M219" s="97">
        <v>0.10829999999999999</v>
      </c>
      <c r="N219" s="96">
        <v>3286159.84</v>
      </c>
      <c r="O219" s="96">
        <v>85.29</v>
      </c>
      <c r="P219" s="96">
        <v>0</v>
      </c>
      <c r="Q219" s="96">
        <v>2802.7657275360002</v>
      </c>
      <c r="R219" s="97">
        <v>2.3E-3</v>
      </c>
      <c r="S219" s="97">
        <v>1.1999999999999999E-3</v>
      </c>
      <c r="T219" s="97">
        <v>1E-4</v>
      </c>
    </row>
    <row r="220" spans="1:20" s="92" customFormat="1">
      <c r="A220" s="72" t="s">
        <v>981</v>
      </c>
      <c r="B220" s="72" t="s">
        <v>982</v>
      </c>
      <c r="C220" s="72" t="s">
        <v>97</v>
      </c>
      <c r="D220" s="72" t="s">
        <v>120</v>
      </c>
      <c r="E220" s="72" t="s">
        <v>983</v>
      </c>
      <c r="F220" s="72" t="s">
        <v>561</v>
      </c>
      <c r="G220" s="72" t="s">
        <v>612</v>
      </c>
      <c r="H220" s="72" t="s">
        <v>208</v>
      </c>
      <c r="I220" s="72" t="s">
        <v>765</v>
      </c>
      <c r="J220" s="96">
        <v>3.66</v>
      </c>
      <c r="K220" s="72" t="s">
        <v>99</v>
      </c>
      <c r="L220" s="97">
        <v>2.2200000000000001E-2</v>
      </c>
      <c r="M220" s="97">
        <v>1.49E-2</v>
      </c>
      <c r="N220" s="96">
        <v>219580</v>
      </c>
      <c r="O220" s="96">
        <v>104.17</v>
      </c>
      <c r="P220" s="96">
        <v>0</v>
      </c>
      <c r="Q220" s="96">
        <v>228.73648600000001</v>
      </c>
      <c r="R220" s="97">
        <v>8.0000000000000004E-4</v>
      </c>
      <c r="S220" s="97">
        <v>1E-4</v>
      </c>
      <c r="T220" s="97">
        <v>0</v>
      </c>
    </row>
    <row r="221" spans="1:20" s="92" customFormat="1">
      <c r="A221" s="72" t="s">
        <v>984</v>
      </c>
      <c r="B221" s="72" t="s">
        <v>985</v>
      </c>
      <c r="C221" s="72" t="s">
        <v>97</v>
      </c>
      <c r="D221" s="72" t="s">
        <v>120</v>
      </c>
      <c r="E221" s="72" t="s">
        <v>983</v>
      </c>
      <c r="F221" s="72" t="s">
        <v>561</v>
      </c>
      <c r="G221" s="72" t="s">
        <v>612</v>
      </c>
      <c r="H221" s="72" t="s">
        <v>208</v>
      </c>
      <c r="I221" s="72" t="s">
        <v>407</v>
      </c>
      <c r="J221" s="96">
        <v>4.88</v>
      </c>
      <c r="K221" s="72" t="s">
        <v>99</v>
      </c>
      <c r="L221" s="97">
        <v>1.38E-2</v>
      </c>
      <c r="M221" s="97">
        <v>1.3299999999999999E-2</v>
      </c>
      <c r="N221" s="96">
        <v>1059969.44</v>
      </c>
      <c r="O221" s="96">
        <v>100.51</v>
      </c>
      <c r="P221" s="96">
        <v>0</v>
      </c>
      <c r="Q221" s="96">
        <v>1065.375284144</v>
      </c>
      <c r="R221" s="97">
        <v>2.7000000000000001E-3</v>
      </c>
      <c r="S221" s="97">
        <v>4.0000000000000002E-4</v>
      </c>
      <c r="T221" s="97">
        <v>1E-4</v>
      </c>
    </row>
    <row r="222" spans="1:20" s="92" customFormat="1">
      <c r="A222" s="72" t="s">
        <v>986</v>
      </c>
      <c r="B222" s="72" t="s">
        <v>987</v>
      </c>
      <c r="C222" s="72" t="s">
        <v>97</v>
      </c>
      <c r="D222" s="72" t="s">
        <v>120</v>
      </c>
      <c r="E222" s="72" t="s">
        <v>560</v>
      </c>
      <c r="F222" s="72" t="s">
        <v>561</v>
      </c>
      <c r="G222" s="72" t="s">
        <v>612</v>
      </c>
      <c r="H222" s="72" t="s">
        <v>208</v>
      </c>
      <c r="I222" s="72" t="s">
        <v>407</v>
      </c>
      <c r="J222" s="96">
        <v>8.5</v>
      </c>
      <c r="K222" s="72" t="s">
        <v>99</v>
      </c>
      <c r="L222" s="97">
        <v>3.0499999999999999E-2</v>
      </c>
      <c r="M222" s="97">
        <v>2.29E-2</v>
      </c>
      <c r="N222" s="96">
        <v>20037</v>
      </c>
      <c r="O222" s="96">
        <v>107.45</v>
      </c>
      <c r="P222" s="96">
        <v>0</v>
      </c>
      <c r="Q222" s="96">
        <v>21.529756500000001</v>
      </c>
      <c r="R222" s="97">
        <v>0</v>
      </c>
      <c r="S222" s="97">
        <v>0</v>
      </c>
      <c r="T222" s="97">
        <v>0</v>
      </c>
    </row>
    <row r="223" spans="1:20" s="92" customFormat="1">
      <c r="A223" s="72" t="s">
        <v>988</v>
      </c>
      <c r="B223" s="72" t="s">
        <v>989</v>
      </c>
      <c r="C223" s="72" t="s">
        <v>97</v>
      </c>
      <c r="D223" s="72" t="s">
        <v>120</v>
      </c>
      <c r="E223" s="72" t="s">
        <v>560</v>
      </c>
      <c r="F223" s="72" t="s">
        <v>561</v>
      </c>
      <c r="G223" s="72" t="s">
        <v>612</v>
      </c>
      <c r="H223" s="72" t="s">
        <v>208</v>
      </c>
      <c r="I223" s="72" t="s">
        <v>407</v>
      </c>
      <c r="J223" s="96">
        <v>9.24</v>
      </c>
      <c r="K223" s="72" t="s">
        <v>99</v>
      </c>
      <c r="L223" s="97">
        <v>3.0499999999999999E-2</v>
      </c>
      <c r="M223" s="97">
        <v>2.4899999999999999E-2</v>
      </c>
      <c r="N223" s="96">
        <v>18767</v>
      </c>
      <c r="O223" s="96">
        <v>106.17</v>
      </c>
      <c r="P223" s="96">
        <v>0</v>
      </c>
      <c r="Q223" s="96">
        <v>19.9249239</v>
      </c>
      <c r="R223" s="97">
        <v>0</v>
      </c>
      <c r="S223" s="97">
        <v>0</v>
      </c>
      <c r="T223" s="97">
        <v>0</v>
      </c>
    </row>
    <row r="224" spans="1:20" s="92" customFormat="1">
      <c r="A224" s="72" t="s">
        <v>990</v>
      </c>
      <c r="B224" s="72" t="s">
        <v>991</v>
      </c>
      <c r="C224" s="72" t="s">
        <v>97</v>
      </c>
      <c r="D224" s="72" t="s">
        <v>120</v>
      </c>
      <c r="E224" s="72" t="s">
        <v>560</v>
      </c>
      <c r="F224" s="72" t="s">
        <v>561</v>
      </c>
      <c r="G224" s="72" t="s">
        <v>612</v>
      </c>
      <c r="H224" s="72" t="s">
        <v>208</v>
      </c>
      <c r="I224" s="72" t="s">
        <v>407</v>
      </c>
      <c r="J224" s="96">
        <v>4.8899999999999997</v>
      </c>
      <c r="K224" s="72" t="s">
        <v>99</v>
      </c>
      <c r="L224" s="97">
        <v>2.9100000000000001E-2</v>
      </c>
      <c r="M224" s="97">
        <v>1.4500000000000001E-2</v>
      </c>
      <c r="N224" s="96">
        <v>3631023</v>
      </c>
      <c r="O224" s="96">
        <v>108.1</v>
      </c>
      <c r="P224" s="96">
        <v>0</v>
      </c>
      <c r="Q224" s="96">
        <v>3925.135863</v>
      </c>
      <c r="R224" s="97">
        <v>6.1000000000000004E-3</v>
      </c>
      <c r="S224" s="97">
        <v>1.6000000000000001E-3</v>
      </c>
      <c r="T224" s="97">
        <v>2.0000000000000001E-4</v>
      </c>
    </row>
    <row r="225" spans="1:20" s="92" customFormat="1">
      <c r="A225" s="72" t="s">
        <v>992</v>
      </c>
      <c r="B225" s="72" t="s">
        <v>993</v>
      </c>
      <c r="C225" s="72" t="s">
        <v>97</v>
      </c>
      <c r="D225" s="72" t="s">
        <v>120</v>
      </c>
      <c r="E225" s="72" t="s">
        <v>560</v>
      </c>
      <c r="F225" s="72" t="s">
        <v>561</v>
      </c>
      <c r="G225" s="72" t="s">
        <v>612</v>
      </c>
      <c r="H225" s="72" t="s">
        <v>208</v>
      </c>
      <c r="I225" s="72" t="s">
        <v>407</v>
      </c>
      <c r="J225" s="96">
        <v>5.95</v>
      </c>
      <c r="K225" s="72" t="s">
        <v>99</v>
      </c>
      <c r="L225" s="97">
        <v>4.36E-2</v>
      </c>
      <c r="M225" s="97">
        <v>1.6400000000000001E-2</v>
      </c>
      <c r="N225" s="96">
        <v>8247</v>
      </c>
      <c r="O225" s="96">
        <v>118.47</v>
      </c>
      <c r="P225" s="96">
        <v>0</v>
      </c>
      <c r="Q225" s="96">
        <v>9.7702209</v>
      </c>
      <c r="R225" s="97">
        <v>0</v>
      </c>
      <c r="S225" s="97">
        <v>0</v>
      </c>
      <c r="T225" s="97">
        <v>0</v>
      </c>
    </row>
    <row r="226" spans="1:20" s="92" customFormat="1">
      <c r="A226" s="72" t="s">
        <v>994</v>
      </c>
      <c r="B226" s="72" t="s">
        <v>995</v>
      </c>
      <c r="C226" s="72" t="s">
        <v>97</v>
      </c>
      <c r="D226" s="72" t="s">
        <v>120</v>
      </c>
      <c r="E226" s="72" t="s">
        <v>560</v>
      </c>
      <c r="F226" s="72" t="s">
        <v>561</v>
      </c>
      <c r="G226" s="72" t="s">
        <v>612</v>
      </c>
      <c r="H226" s="72" t="s">
        <v>208</v>
      </c>
      <c r="I226" s="72" t="s">
        <v>407</v>
      </c>
      <c r="J226" s="96">
        <v>6.79</v>
      </c>
      <c r="K226" s="72" t="s">
        <v>99</v>
      </c>
      <c r="L226" s="97">
        <v>3.95E-2</v>
      </c>
      <c r="M226" s="97">
        <v>1.7399999999999999E-2</v>
      </c>
      <c r="N226" s="96">
        <v>6598</v>
      </c>
      <c r="O226" s="96">
        <v>116.99</v>
      </c>
      <c r="P226" s="96">
        <v>0</v>
      </c>
      <c r="Q226" s="96">
        <v>7.7190002</v>
      </c>
      <c r="R226" s="97">
        <v>0</v>
      </c>
      <c r="S226" s="97">
        <v>0</v>
      </c>
      <c r="T226" s="97">
        <v>0</v>
      </c>
    </row>
    <row r="227" spans="1:20" s="92" customFormat="1">
      <c r="A227" s="72" t="s">
        <v>996</v>
      </c>
      <c r="B227" s="72" t="s">
        <v>997</v>
      </c>
      <c r="C227" s="72" t="s">
        <v>97</v>
      </c>
      <c r="D227" s="72" t="s">
        <v>120</v>
      </c>
      <c r="E227" s="72" t="s">
        <v>560</v>
      </c>
      <c r="F227" s="72" t="s">
        <v>561</v>
      </c>
      <c r="G227" s="72" t="s">
        <v>612</v>
      </c>
      <c r="H227" s="72" t="s">
        <v>208</v>
      </c>
      <c r="I227" s="72" t="s">
        <v>407</v>
      </c>
      <c r="J227" s="96">
        <v>7.53</v>
      </c>
      <c r="K227" s="72" t="s">
        <v>99</v>
      </c>
      <c r="L227" s="97">
        <v>3.95E-2</v>
      </c>
      <c r="M227" s="97">
        <v>2.0299999999999999E-2</v>
      </c>
      <c r="N227" s="96">
        <v>6598</v>
      </c>
      <c r="O227" s="96">
        <v>116.4</v>
      </c>
      <c r="P227" s="96">
        <v>0</v>
      </c>
      <c r="Q227" s="96">
        <v>7.680072</v>
      </c>
      <c r="R227" s="97">
        <v>0</v>
      </c>
      <c r="S227" s="97">
        <v>0</v>
      </c>
      <c r="T227" s="97">
        <v>0</v>
      </c>
    </row>
    <row r="228" spans="1:20" s="92" customFormat="1">
      <c r="A228" s="72" t="s">
        <v>998</v>
      </c>
      <c r="B228" s="72" t="s">
        <v>999</v>
      </c>
      <c r="C228" s="72" t="s">
        <v>97</v>
      </c>
      <c r="D228" s="72" t="s">
        <v>120</v>
      </c>
      <c r="E228" s="72" t="s">
        <v>560</v>
      </c>
      <c r="F228" s="72" t="s">
        <v>561</v>
      </c>
      <c r="G228" s="72" t="s">
        <v>612</v>
      </c>
      <c r="H228" s="72" t="s">
        <v>208</v>
      </c>
      <c r="I228" s="72" t="s">
        <v>407</v>
      </c>
      <c r="J228" s="96">
        <v>6.37</v>
      </c>
      <c r="K228" s="72" t="s">
        <v>99</v>
      </c>
      <c r="L228" s="97">
        <v>1.7899999999999999E-2</v>
      </c>
      <c r="M228" s="97">
        <v>1.8200000000000001E-2</v>
      </c>
      <c r="N228" s="96">
        <v>9622</v>
      </c>
      <c r="O228" s="96">
        <v>100.3</v>
      </c>
      <c r="P228" s="96">
        <v>0</v>
      </c>
      <c r="Q228" s="96">
        <v>9.6508660000000006</v>
      </c>
      <c r="R228" s="97">
        <v>0</v>
      </c>
      <c r="S228" s="97">
        <v>0</v>
      </c>
      <c r="T228" s="97">
        <v>0</v>
      </c>
    </row>
    <row r="229" spans="1:20" s="92" customFormat="1">
      <c r="A229" s="72" t="s">
        <v>1000</v>
      </c>
      <c r="B229" s="72" t="s">
        <v>1001</v>
      </c>
      <c r="C229" s="72" t="s">
        <v>97</v>
      </c>
      <c r="D229" s="72" t="s">
        <v>120</v>
      </c>
      <c r="E229" s="72" t="s">
        <v>1002</v>
      </c>
      <c r="F229" s="72" t="s">
        <v>556</v>
      </c>
      <c r="G229" s="72" t="s">
        <v>612</v>
      </c>
      <c r="H229" s="72" t="s">
        <v>208</v>
      </c>
      <c r="I229" s="72" t="s">
        <v>407</v>
      </c>
      <c r="J229" s="96">
        <v>3.45</v>
      </c>
      <c r="K229" s="72" t="s">
        <v>99</v>
      </c>
      <c r="L229" s="97">
        <v>4.8000000000000001E-2</v>
      </c>
      <c r="M229" s="97">
        <v>2.9700000000000001E-2</v>
      </c>
      <c r="N229" s="96">
        <v>1984524</v>
      </c>
      <c r="O229" s="96">
        <v>108.55</v>
      </c>
      <c r="P229" s="96">
        <v>0</v>
      </c>
      <c r="Q229" s="96">
        <v>2154.2008019999998</v>
      </c>
      <c r="R229" s="97">
        <v>4.0000000000000001E-3</v>
      </c>
      <c r="S229" s="97">
        <v>8.9999999999999998E-4</v>
      </c>
      <c r="T229" s="97">
        <v>1E-4</v>
      </c>
    </row>
    <row r="230" spans="1:20" s="92" customFormat="1">
      <c r="A230" s="72" t="s">
        <v>1003</v>
      </c>
      <c r="B230" s="72" t="s">
        <v>1004</v>
      </c>
      <c r="C230" s="72" t="s">
        <v>97</v>
      </c>
      <c r="D230" s="72" t="s">
        <v>120</v>
      </c>
      <c r="E230" s="72" t="s">
        <v>1005</v>
      </c>
      <c r="F230" s="72" t="s">
        <v>556</v>
      </c>
      <c r="G230" s="72" t="s">
        <v>612</v>
      </c>
      <c r="H230" s="72" t="s">
        <v>208</v>
      </c>
      <c r="I230" s="72" t="s">
        <v>407</v>
      </c>
      <c r="J230" s="96">
        <v>2.0699999999999998</v>
      </c>
      <c r="K230" s="72" t="s">
        <v>99</v>
      </c>
      <c r="L230" s="97">
        <v>3.9E-2</v>
      </c>
      <c r="M230" s="97">
        <v>6.9000000000000006E-2</v>
      </c>
      <c r="N230" s="96">
        <v>1442917.73</v>
      </c>
      <c r="O230" s="96">
        <v>94.64</v>
      </c>
      <c r="P230" s="96">
        <v>0</v>
      </c>
      <c r="Q230" s="96">
        <v>1365.5773396720001</v>
      </c>
      <c r="R230" s="97">
        <v>2.5000000000000001E-3</v>
      </c>
      <c r="S230" s="97">
        <v>5.9999999999999995E-4</v>
      </c>
      <c r="T230" s="97">
        <v>1E-4</v>
      </c>
    </row>
    <row r="231" spans="1:20" s="92" customFormat="1">
      <c r="A231" s="72" t="s">
        <v>1006</v>
      </c>
      <c r="B231" s="72" t="s">
        <v>1007</v>
      </c>
      <c r="C231" s="72" t="s">
        <v>97</v>
      </c>
      <c r="D231" s="72" t="s">
        <v>120</v>
      </c>
      <c r="E231" s="72" t="s">
        <v>1008</v>
      </c>
      <c r="F231" s="72" t="s">
        <v>1009</v>
      </c>
      <c r="G231" s="72" t="s">
        <v>612</v>
      </c>
      <c r="H231" s="72" t="s">
        <v>208</v>
      </c>
      <c r="I231" s="72" t="s">
        <v>440</v>
      </c>
      <c r="J231" s="96">
        <v>1.24</v>
      </c>
      <c r="K231" s="72" t="s">
        <v>99</v>
      </c>
      <c r="L231" s="97">
        <v>2.7900000000000001E-2</v>
      </c>
      <c r="M231" s="97">
        <v>5.8999999999999999E-3</v>
      </c>
      <c r="N231" s="96">
        <v>2007377.44</v>
      </c>
      <c r="O231" s="96">
        <v>102.74</v>
      </c>
      <c r="P231" s="96">
        <v>0</v>
      </c>
      <c r="Q231" s="96">
        <v>2062.3795818560002</v>
      </c>
      <c r="R231" s="97">
        <v>7.4999999999999997E-3</v>
      </c>
      <c r="S231" s="97">
        <v>8.9999999999999998E-4</v>
      </c>
      <c r="T231" s="97">
        <v>1E-4</v>
      </c>
    </row>
    <row r="232" spans="1:20" s="92" customFormat="1">
      <c r="A232" s="72" t="s">
        <v>1010</v>
      </c>
      <c r="B232" s="72" t="s">
        <v>1011</v>
      </c>
      <c r="C232" s="72" t="s">
        <v>97</v>
      </c>
      <c r="D232" s="72" t="s">
        <v>120</v>
      </c>
      <c r="E232" s="72" t="s">
        <v>564</v>
      </c>
      <c r="F232" s="72" t="s">
        <v>481</v>
      </c>
      <c r="G232" s="72" t="s">
        <v>612</v>
      </c>
      <c r="H232" s="72" t="s">
        <v>208</v>
      </c>
      <c r="I232" s="72" t="s">
        <v>765</v>
      </c>
      <c r="J232" s="96">
        <v>3.22</v>
      </c>
      <c r="K232" s="72" t="s">
        <v>99</v>
      </c>
      <c r="L232" s="97">
        <v>5.0500000000000003E-2</v>
      </c>
      <c r="M232" s="97">
        <v>1.2800000000000001E-2</v>
      </c>
      <c r="N232" s="96">
        <v>1175129.6299999999</v>
      </c>
      <c r="O232" s="96">
        <v>112.94</v>
      </c>
      <c r="P232" s="96">
        <v>0</v>
      </c>
      <c r="Q232" s="96">
        <v>1327.191404122</v>
      </c>
      <c r="R232" s="97">
        <v>2.0999999999999999E-3</v>
      </c>
      <c r="S232" s="97">
        <v>5.9999999999999995E-4</v>
      </c>
      <c r="T232" s="97">
        <v>1E-4</v>
      </c>
    </row>
    <row r="233" spans="1:20" s="92" customFormat="1">
      <c r="A233" s="72" t="s">
        <v>1012</v>
      </c>
      <c r="B233" s="72" t="s">
        <v>1013</v>
      </c>
      <c r="C233" s="72" t="s">
        <v>97</v>
      </c>
      <c r="D233" s="72" t="s">
        <v>120</v>
      </c>
      <c r="E233" s="72" t="s">
        <v>666</v>
      </c>
      <c r="F233" s="72" t="s">
        <v>561</v>
      </c>
      <c r="G233" s="72" t="s">
        <v>629</v>
      </c>
      <c r="H233" s="72" t="s">
        <v>147</v>
      </c>
      <c r="I233" s="72" t="s">
        <v>407</v>
      </c>
      <c r="J233" s="96">
        <v>8.09</v>
      </c>
      <c r="K233" s="72" t="s">
        <v>99</v>
      </c>
      <c r="L233" s="97">
        <v>2.64E-2</v>
      </c>
      <c r="M233" s="97">
        <v>2.3800000000000002E-2</v>
      </c>
      <c r="N233" s="96">
        <v>5327564</v>
      </c>
      <c r="O233" s="96">
        <v>102.22</v>
      </c>
      <c r="P233" s="96">
        <v>0</v>
      </c>
      <c r="Q233" s="96">
        <v>5445.8359208000002</v>
      </c>
      <c r="R233" s="97">
        <v>3.3E-3</v>
      </c>
      <c r="S233" s="97">
        <v>2.3E-3</v>
      </c>
      <c r="T233" s="97">
        <v>2.9999999999999997E-4</v>
      </c>
    </row>
    <row r="234" spans="1:20" s="92" customFormat="1">
      <c r="A234" s="72" t="s">
        <v>1014</v>
      </c>
      <c r="B234" s="72" t="s">
        <v>1015</v>
      </c>
      <c r="C234" s="72" t="s">
        <v>97</v>
      </c>
      <c r="D234" s="72" t="s">
        <v>120</v>
      </c>
      <c r="E234" s="72" t="s">
        <v>666</v>
      </c>
      <c r="F234" s="72" t="s">
        <v>561</v>
      </c>
      <c r="G234" s="72" t="s">
        <v>629</v>
      </c>
      <c r="H234" s="72" t="s">
        <v>147</v>
      </c>
      <c r="I234" s="72" t="s">
        <v>407</v>
      </c>
      <c r="J234" s="96">
        <v>1.7</v>
      </c>
      <c r="K234" s="72" t="s">
        <v>99</v>
      </c>
      <c r="L234" s="97">
        <v>4.1399999999999999E-2</v>
      </c>
      <c r="M234" s="97">
        <v>9.1000000000000004E-3</v>
      </c>
      <c r="N234" s="96">
        <v>12904</v>
      </c>
      <c r="O234" s="96">
        <v>106.58</v>
      </c>
      <c r="P234" s="96">
        <v>0</v>
      </c>
      <c r="Q234" s="96">
        <v>13.753083200000001</v>
      </c>
      <c r="R234" s="97">
        <v>0</v>
      </c>
      <c r="S234" s="97">
        <v>0</v>
      </c>
      <c r="T234" s="97">
        <v>0</v>
      </c>
    </row>
    <row r="235" spans="1:20" s="92" customFormat="1">
      <c r="A235" s="72" t="s">
        <v>1016</v>
      </c>
      <c r="B235" s="72" t="s">
        <v>1017</v>
      </c>
      <c r="C235" s="72" t="s">
        <v>97</v>
      </c>
      <c r="D235" s="72" t="s">
        <v>120</v>
      </c>
      <c r="E235" s="72" t="s">
        <v>666</v>
      </c>
      <c r="F235" s="72" t="s">
        <v>561</v>
      </c>
      <c r="G235" s="72" t="s">
        <v>629</v>
      </c>
      <c r="H235" s="72" t="s">
        <v>147</v>
      </c>
      <c r="I235" s="72" t="s">
        <v>440</v>
      </c>
      <c r="J235" s="96">
        <v>3.15</v>
      </c>
      <c r="K235" s="72" t="s">
        <v>99</v>
      </c>
      <c r="L235" s="97">
        <v>3.9199999999999999E-2</v>
      </c>
      <c r="M235" s="97">
        <v>1.2699999999999999E-2</v>
      </c>
      <c r="N235" s="96">
        <v>9939876</v>
      </c>
      <c r="O235" s="96">
        <v>109.29</v>
      </c>
      <c r="P235" s="96">
        <v>0</v>
      </c>
      <c r="Q235" s="96">
        <v>10863.290480400001</v>
      </c>
      <c r="R235" s="97">
        <v>1.04E-2</v>
      </c>
      <c r="S235" s="97">
        <v>4.4999999999999997E-3</v>
      </c>
      <c r="T235" s="97">
        <v>5.0000000000000001E-4</v>
      </c>
    </row>
    <row r="236" spans="1:20" s="92" customFormat="1">
      <c r="A236" s="72" t="s">
        <v>1018</v>
      </c>
      <c r="B236" s="72" t="s">
        <v>1019</v>
      </c>
      <c r="C236" s="72" t="s">
        <v>97</v>
      </c>
      <c r="D236" s="72" t="s">
        <v>120</v>
      </c>
      <c r="E236" s="72" t="s">
        <v>568</v>
      </c>
      <c r="F236" s="72" t="s">
        <v>481</v>
      </c>
      <c r="G236" s="72" t="s">
        <v>612</v>
      </c>
      <c r="H236" s="72" t="s">
        <v>208</v>
      </c>
      <c r="I236" s="72" t="s">
        <v>407</v>
      </c>
      <c r="J236" s="96">
        <v>3.49</v>
      </c>
      <c r="K236" s="72" t="s">
        <v>99</v>
      </c>
      <c r="L236" s="97">
        <v>5.6500000000000002E-2</v>
      </c>
      <c r="M236" s="97">
        <v>1.2500000000000001E-2</v>
      </c>
      <c r="N236" s="96">
        <v>8581</v>
      </c>
      <c r="O236" s="96">
        <v>117.32</v>
      </c>
      <c r="P236" s="96">
        <v>0</v>
      </c>
      <c r="Q236" s="96">
        <v>10.0672292</v>
      </c>
      <c r="R236" s="97">
        <v>0</v>
      </c>
      <c r="S236" s="97">
        <v>0</v>
      </c>
      <c r="T236" s="97">
        <v>0</v>
      </c>
    </row>
    <row r="237" spans="1:20" s="92" customFormat="1">
      <c r="A237" s="72" t="s">
        <v>1020</v>
      </c>
      <c r="B237" s="72" t="s">
        <v>1021</v>
      </c>
      <c r="C237" s="72" t="s">
        <v>97</v>
      </c>
      <c r="D237" s="72" t="s">
        <v>120</v>
      </c>
      <c r="E237" s="72" t="s">
        <v>941</v>
      </c>
      <c r="F237" s="72" t="s">
        <v>561</v>
      </c>
      <c r="G237" s="72" t="s">
        <v>629</v>
      </c>
      <c r="H237" s="72" t="s">
        <v>147</v>
      </c>
      <c r="I237" s="72" t="s">
        <v>407</v>
      </c>
      <c r="J237" s="96">
        <v>5.23</v>
      </c>
      <c r="K237" s="72" t="s">
        <v>99</v>
      </c>
      <c r="L237" s="97">
        <v>4.1000000000000002E-2</v>
      </c>
      <c r="M237" s="97">
        <v>1.8499999999999999E-2</v>
      </c>
      <c r="N237" s="96">
        <v>3726447</v>
      </c>
      <c r="O237" s="96">
        <v>113.19</v>
      </c>
      <c r="P237" s="96">
        <v>0</v>
      </c>
      <c r="Q237" s="96">
        <v>4217.9653593000003</v>
      </c>
      <c r="R237" s="97">
        <v>5.1999999999999998E-3</v>
      </c>
      <c r="S237" s="97">
        <v>1.8E-3</v>
      </c>
      <c r="T237" s="97">
        <v>2.0000000000000001E-4</v>
      </c>
    </row>
    <row r="238" spans="1:20" s="92" customFormat="1">
      <c r="A238" s="72" t="s">
        <v>1022</v>
      </c>
      <c r="B238" s="72" t="s">
        <v>1023</v>
      </c>
      <c r="C238" s="72" t="s">
        <v>97</v>
      </c>
      <c r="D238" s="72" t="s">
        <v>120</v>
      </c>
      <c r="E238" s="72" t="s">
        <v>941</v>
      </c>
      <c r="F238" s="72" t="s">
        <v>561</v>
      </c>
      <c r="G238" s="72" t="s">
        <v>629</v>
      </c>
      <c r="H238" s="72" t="s">
        <v>147</v>
      </c>
      <c r="I238" s="72" t="s">
        <v>407</v>
      </c>
      <c r="J238" s="96">
        <v>3.07</v>
      </c>
      <c r="K238" s="72" t="s">
        <v>99</v>
      </c>
      <c r="L238" s="97">
        <v>3.2899999999999999E-2</v>
      </c>
      <c r="M238" s="97">
        <v>1.41E-2</v>
      </c>
      <c r="N238" s="96">
        <v>24773</v>
      </c>
      <c r="O238" s="96">
        <v>108.4</v>
      </c>
      <c r="P238" s="96">
        <v>0</v>
      </c>
      <c r="Q238" s="96">
        <v>26.853932</v>
      </c>
      <c r="R238" s="97">
        <v>0</v>
      </c>
      <c r="S238" s="97">
        <v>0</v>
      </c>
      <c r="T238" s="97">
        <v>0</v>
      </c>
    </row>
    <row r="239" spans="1:20" s="92" customFormat="1">
      <c r="A239" s="72" t="s">
        <v>1024</v>
      </c>
      <c r="B239" s="72" t="s">
        <v>1025</v>
      </c>
      <c r="C239" s="72" t="s">
        <v>97</v>
      </c>
      <c r="D239" s="72" t="s">
        <v>120</v>
      </c>
      <c r="E239" s="72" t="s">
        <v>941</v>
      </c>
      <c r="F239" s="72" t="s">
        <v>561</v>
      </c>
      <c r="G239" s="72" t="s">
        <v>629</v>
      </c>
      <c r="H239" s="72" t="s">
        <v>147</v>
      </c>
      <c r="I239" s="72" t="s">
        <v>407</v>
      </c>
      <c r="J239" s="96">
        <v>4.51</v>
      </c>
      <c r="K239" s="72" t="s">
        <v>99</v>
      </c>
      <c r="L239" s="97">
        <v>2.63E-2</v>
      </c>
      <c r="M239" s="97">
        <v>1.6400000000000001E-2</v>
      </c>
      <c r="N239" s="96">
        <v>261693</v>
      </c>
      <c r="O239" s="96">
        <v>105.13</v>
      </c>
      <c r="P239" s="96">
        <v>0</v>
      </c>
      <c r="Q239" s="96">
        <v>275.11785090000001</v>
      </c>
      <c r="R239" s="97">
        <v>2.0000000000000001E-4</v>
      </c>
      <c r="S239" s="97">
        <v>1E-4</v>
      </c>
      <c r="T239" s="97">
        <v>0</v>
      </c>
    </row>
    <row r="240" spans="1:20" s="92" customFormat="1">
      <c r="A240" s="72" t="s">
        <v>1026</v>
      </c>
      <c r="B240" s="72" t="s">
        <v>1027</v>
      </c>
      <c r="C240" s="72" t="s">
        <v>97</v>
      </c>
      <c r="D240" s="72" t="s">
        <v>120</v>
      </c>
      <c r="E240" s="72" t="s">
        <v>941</v>
      </c>
      <c r="F240" s="72" t="s">
        <v>561</v>
      </c>
      <c r="G240" s="72" t="s">
        <v>629</v>
      </c>
      <c r="H240" s="72" t="s">
        <v>147</v>
      </c>
      <c r="I240" s="72" t="s">
        <v>407</v>
      </c>
      <c r="J240" s="96">
        <v>1.97</v>
      </c>
      <c r="K240" s="72" t="s">
        <v>99</v>
      </c>
      <c r="L240" s="97">
        <v>3.5799999999999998E-2</v>
      </c>
      <c r="M240" s="97">
        <v>1.1599999999999999E-2</v>
      </c>
      <c r="N240" s="96">
        <v>134795.92000000001</v>
      </c>
      <c r="O240" s="96">
        <v>104.75</v>
      </c>
      <c r="P240" s="96">
        <v>0</v>
      </c>
      <c r="Q240" s="96">
        <v>141.19872620000001</v>
      </c>
      <c r="R240" s="97">
        <v>1E-4</v>
      </c>
      <c r="S240" s="97">
        <v>1E-4</v>
      </c>
      <c r="T240" s="97">
        <v>0</v>
      </c>
    </row>
    <row r="241" spans="1:20" s="92" customFormat="1">
      <c r="A241" s="72" t="s">
        <v>1028</v>
      </c>
      <c r="B241" s="72" t="s">
        <v>1029</v>
      </c>
      <c r="C241" s="72" t="s">
        <v>97</v>
      </c>
      <c r="D241" s="72" t="s">
        <v>120</v>
      </c>
      <c r="E241" s="72" t="s">
        <v>576</v>
      </c>
      <c r="F241" s="72" t="s">
        <v>481</v>
      </c>
      <c r="G241" s="72" t="s">
        <v>612</v>
      </c>
      <c r="H241" s="72" t="s">
        <v>208</v>
      </c>
      <c r="I241" s="72" t="s">
        <v>440</v>
      </c>
      <c r="J241" s="96">
        <v>3.2</v>
      </c>
      <c r="K241" s="72" t="s">
        <v>99</v>
      </c>
      <c r="L241" s="97">
        <v>3.5000000000000003E-2</v>
      </c>
      <c r="M241" s="97">
        <v>1.47E-2</v>
      </c>
      <c r="N241" s="96">
        <v>1984311.03</v>
      </c>
      <c r="O241" s="96">
        <v>107.53</v>
      </c>
      <c r="P241" s="96">
        <v>0</v>
      </c>
      <c r="Q241" s="96">
        <v>2133.7296505590002</v>
      </c>
      <c r="R241" s="97">
        <v>2E-3</v>
      </c>
      <c r="S241" s="97">
        <v>8.9999999999999998E-4</v>
      </c>
      <c r="T241" s="97">
        <v>1E-4</v>
      </c>
    </row>
    <row r="242" spans="1:20" s="92" customFormat="1">
      <c r="A242" s="72" t="s">
        <v>1030</v>
      </c>
      <c r="B242" s="72" t="s">
        <v>1031</v>
      </c>
      <c r="C242" s="72" t="s">
        <v>97</v>
      </c>
      <c r="D242" s="72" t="s">
        <v>120</v>
      </c>
      <c r="E242" s="72" t="s">
        <v>687</v>
      </c>
      <c r="F242" s="72" t="s">
        <v>561</v>
      </c>
      <c r="G242" s="72" t="s">
        <v>629</v>
      </c>
      <c r="H242" s="72" t="s">
        <v>147</v>
      </c>
      <c r="I242" s="72" t="s">
        <v>407</v>
      </c>
      <c r="J242" s="96">
        <v>3.06</v>
      </c>
      <c r="K242" s="72" t="s">
        <v>99</v>
      </c>
      <c r="L242" s="97">
        <v>4.1000000000000002E-2</v>
      </c>
      <c r="M242" s="97">
        <v>1.09E-2</v>
      </c>
      <c r="N242" s="96">
        <v>8247</v>
      </c>
      <c r="O242" s="96">
        <v>110.6</v>
      </c>
      <c r="P242" s="96">
        <v>0</v>
      </c>
      <c r="Q242" s="96">
        <v>9.1211819999999992</v>
      </c>
      <c r="R242" s="97">
        <v>0</v>
      </c>
      <c r="S242" s="97">
        <v>0</v>
      </c>
      <c r="T242" s="97">
        <v>0</v>
      </c>
    </row>
    <row r="243" spans="1:20" s="92" customFormat="1">
      <c r="A243" s="72" t="s">
        <v>1032</v>
      </c>
      <c r="B243" s="72">
        <v>11395750</v>
      </c>
      <c r="C243" s="72" t="s">
        <v>97</v>
      </c>
      <c r="D243" s="72" t="s">
        <v>120</v>
      </c>
      <c r="E243" s="72" t="s">
        <v>1033</v>
      </c>
      <c r="F243" s="72" t="s">
        <v>556</v>
      </c>
      <c r="G243" s="72" t="s">
        <v>612</v>
      </c>
      <c r="H243" s="72" t="s">
        <v>208</v>
      </c>
      <c r="I243" s="72" t="s">
        <v>407</v>
      </c>
      <c r="J243" s="96">
        <v>2.23</v>
      </c>
      <c r="K243" s="72" t="s">
        <v>99</v>
      </c>
      <c r="L243" s="97">
        <v>5.8000000000000003E-2</v>
      </c>
      <c r="M243" s="97">
        <v>4.1399999999999999E-2</v>
      </c>
      <c r="N243" s="96">
        <v>4696736</v>
      </c>
      <c r="O243" s="96">
        <f>Q243*1000/N243*100</f>
        <v>104.85191080095836</v>
      </c>
      <c r="P243" s="96">
        <v>0</v>
      </c>
      <c r="Q243" s="96">
        <f>4924617.4412765/1000</f>
        <v>4924.6174412765004</v>
      </c>
      <c r="R243" s="97">
        <v>1.14E-2</v>
      </c>
      <c r="S243" s="97">
        <v>2.5000000000000001E-3</v>
      </c>
      <c r="T243" s="97">
        <v>2.9999999999999997E-4</v>
      </c>
    </row>
    <row r="244" spans="1:20" s="92" customFormat="1">
      <c r="A244" s="72" t="s">
        <v>1032</v>
      </c>
      <c r="B244" s="72">
        <v>1139575</v>
      </c>
      <c r="C244" s="72" t="s">
        <v>97</v>
      </c>
      <c r="D244" s="72" t="s">
        <v>120</v>
      </c>
      <c r="E244" s="72" t="s">
        <v>1033</v>
      </c>
      <c r="F244" s="72" t="s">
        <v>556</v>
      </c>
      <c r="G244" s="72" t="s">
        <v>612</v>
      </c>
      <c r="H244" s="72" t="s">
        <v>208</v>
      </c>
      <c r="I244" s="72" t="s">
        <v>840</v>
      </c>
      <c r="K244" s="72" t="s">
        <v>99</v>
      </c>
      <c r="L244" s="97">
        <v>5.8000000000000003E-2</v>
      </c>
      <c r="M244" s="97">
        <v>0</v>
      </c>
      <c r="N244" s="96">
        <v>1077006.8600000003</v>
      </c>
      <c r="O244" s="96">
        <f>Q244*1000/N244*100</f>
        <v>105.71999999999997</v>
      </c>
      <c r="P244" s="96">
        <v>0</v>
      </c>
      <c r="Q244" s="96">
        <f>1138611.652392/1000</f>
        <v>1138.611652392</v>
      </c>
      <c r="R244" s="97">
        <v>0</v>
      </c>
      <c r="S244" s="97">
        <v>0</v>
      </c>
      <c r="T244" s="97">
        <v>0</v>
      </c>
    </row>
    <row r="245" spans="1:20" s="92" customFormat="1">
      <c r="A245" s="72" t="s">
        <v>1034</v>
      </c>
      <c r="B245" s="72" t="s">
        <v>1035</v>
      </c>
      <c r="C245" s="72" t="s">
        <v>97</v>
      </c>
      <c r="D245" s="72" t="s">
        <v>120</v>
      </c>
      <c r="E245" s="72" t="s">
        <v>1033</v>
      </c>
      <c r="F245" s="72" t="s">
        <v>556</v>
      </c>
      <c r="G245" s="72" t="s">
        <v>612</v>
      </c>
      <c r="H245" s="72" t="s">
        <v>208</v>
      </c>
      <c r="I245" s="72" t="s">
        <v>407</v>
      </c>
      <c r="J245" s="96">
        <v>4.75</v>
      </c>
      <c r="K245" s="72" t="s">
        <v>99</v>
      </c>
      <c r="L245" s="97">
        <v>4.4999999999999998E-2</v>
      </c>
      <c r="M245" s="97">
        <v>5.4800000000000001E-2</v>
      </c>
      <c r="N245" s="96">
        <v>187255.19</v>
      </c>
      <c r="O245" s="96">
        <v>97.78</v>
      </c>
      <c r="P245" s="96">
        <v>0</v>
      </c>
      <c r="Q245" s="96">
        <v>183.09812478200001</v>
      </c>
      <c r="R245" s="97">
        <v>5.0000000000000001E-4</v>
      </c>
      <c r="S245" s="97">
        <v>1E-4</v>
      </c>
      <c r="T245" s="97">
        <v>0</v>
      </c>
    </row>
    <row r="246" spans="1:20" s="92" customFormat="1">
      <c r="A246" s="72" t="s">
        <v>1036</v>
      </c>
      <c r="B246" s="72" t="s">
        <v>1037</v>
      </c>
      <c r="C246" s="72" t="s">
        <v>97</v>
      </c>
      <c r="D246" s="72" t="s">
        <v>120</v>
      </c>
      <c r="E246" s="72" t="s">
        <v>1038</v>
      </c>
      <c r="F246" s="72" t="s">
        <v>1039</v>
      </c>
      <c r="G246" s="72" t="s">
        <v>612</v>
      </c>
      <c r="H246" s="72" t="s">
        <v>208</v>
      </c>
      <c r="I246" s="72" t="s">
        <v>825</v>
      </c>
      <c r="J246" s="96">
        <v>1.73</v>
      </c>
      <c r="K246" s="72" t="s">
        <v>99</v>
      </c>
      <c r="L246" s="97">
        <v>2.8000000000000001E-2</v>
      </c>
      <c r="M246" s="97">
        <v>4.7999999999999996E-3</v>
      </c>
      <c r="N246" s="96">
        <v>1306748.51</v>
      </c>
      <c r="O246" s="96">
        <v>104.7</v>
      </c>
      <c r="P246" s="96">
        <v>0</v>
      </c>
      <c r="Q246" s="96">
        <v>1368.1656899699999</v>
      </c>
      <c r="R246" s="97">
        <v>9.4999999999999998E-3</v>
      </c>
      <c r="S246" s="97">
        <v>5.9999999999999995E-4</v>
      </c>
      <c r="T246" s="97">
        <v>1E-4</v>
      </c>
    </row>
    <row r="247" spans="1:20" s="92" customFormat="1">
      <c r="A247" s="72" t="s">
        <v>1040</v>
      </c>
      <c r="B247" s="72" t="s">
        <v>1041</v>
      </c>
      <c r="C247" s="72" t="s">
        <v>97</v>
      </c>
      <c r="D247" s="72" t="s">
        <v>120</v>
      </c>
      <c r="E247" s="72" t="s">
        <v>701</v>
      </c>
      <c r="F247" s="72" t="s">
        <v>486</v>
      </c>
      <c r="G247" s="72" t="s">
        <v>612</v>
      </c>
      <c r="H247" s="72" t="s">
        <v>208</v>
      </c>
      <c r="I247" s="72" t="s">
        <v>407</v>
      </c>
      <c r="J247" s="96">
        <v>3.09</v>
      </c>
      <c r="K247" s="72" t="s">
        <v>99</v>
      </c>
      <c r="L247" s="97">
        <v>1.7500000000000002E-2</v>
      </c>
      <c r="M247" s="97">
        <v>1.0800000000000001E-2</v>
      </c>
      <c r="N247" s="96">
        <v>19095.25</v>
      </c>
      <c r="O247" s="96">
        <v>102.26</v>
      </c>
      <c r="P247" s="96">
        <v>0</v>
      </c>
      <c r="Q247" s="96">
        <v>19.52680265</v>
      </c>
      <c r="R247" s="97">
        <v>0</v>
      </c>
      <c r="S247" s="97">
        <v>0</v>
      </c>
      <c r="T247" s="97">
        <v>0</v>
      </c>
    </row>
    <row r="248" spans="1:20" s="92" customFormat="1">
      <c r="A248" s="72" t="s">
        <v>1042</v>
      </c>
      <c r="B248" s="72" t="s">
        <v>1043</v>
      </c>
      <c r="C248" s="72" t="s">
        <v>97</v>
      </c>
      <c r="D248" s="72" t="s">
        <v>120</v>
      </c>
      <c r="E248" s="72" t="s">
        <v>701</v>
      </c>
      <c r="F248" s="72" t="s">
        <v>486</v>
      </c>
      <c r="G248" s="72" t="s">
        <v>612</v>
      </c>
      <c r="H248" s="72" t="s">
        <v>208</v>
      </c>
      <c r="I248" s="72" t="s">
        <v>407</v>
      </c>
      <c r="J248" s="96">
        <v>1.63</v>
      </c>
      <c r="K248" s="72" t="s">
        <v>99</v>
      </c>
      <c r="L248" s="97">
        <v>2.9600000000000001E-2</v>
      </c>
      <c r="M248" s="97">
        <v>8.0999999999999996E-3</v>
      </c>
      <c r="N248" s="96">
        <v>971623</v>
      </c>
      <c r="O248" s="96">
        <v>104.54</v>
      </c>
      <c r="P248" s="96">
        <v>0</v>
      </c>
      <c r="Q248" s="96">
        <v>1015.7346841999999</v>
      </c>
      <c r="R248" s="97">
        <v>2.3999999999999998E-3</v>
      </c>
      <c r="S248" s="97">
        <v>4.0000000000000002E-4</v>
      </c>
      <c r="T248" s="97">
        <v>0</v>
      </c>
    </row>
    <row r="249" spans="1:20" s="92" customFormat="1">
      <c r="A249" s="72" t="s">
        <v>1044</v>
      </c>
      <c r="B249" s="72" t="s">
        <v>1045</v>
      </c>
      <c r="C249" s="72" t="s">
        <v>97</v>
      </c>
      <c r="D249" s="72" t="s">
        <v>120</v>
      </c>
      <c r="E249" s="72" t="s">
        <v>701</v>
      </c>
      <c r="F249" s="72" t="s">
        <v>486</v>
      </c>
      <c r="G249" s="72" t="s">
        <v>612</v>
      </c>
      <c r="H249" s="72" t="s">
        <v>208</v>
      </c>
      <c r="I249" s="72" t="s">
        <v>407</v>
      </c>
      <c r="J249" s="96">
        <v>6.97</v>
      </c>
      <c r="K249" s="72" t="s">
        <v>99</v>
      </c>
      <c r="L249" s="97">
        <v>2.4299999999999999E-2</v>
      </c>
      <c r="M249" s="97">
        <v>2.0799999999999999E-2</v>
      </c>
      <c r="N249" s="96">
        <v>5622959</v>
      </c>
      <c r="O249" s="96">
        <v>103.32</v>
      </c>
      <c r="P249" s="96">
        <v>0</v>
      </c>
      <c r="Q249" s="96">
        <v>5809.6412387999999</v>
      </c>
      <c r="R249" s="97">
        <v>6.4999999999999997E-3</v>
      </c>
      <c r="S249" s="97">
        <v>2.3999999999999998E-3</v>
      </c>
      <c r="T249" s="97">
        <v>2.9999999999999997E-4</v>
      </c>
    </row>
    <row r="250" spans="1:20" s="92" customFormat="1">
      <c r="A250" s="72" t="s">
        <v>1046</v>
      </c>
      <c r="B250" s="72" t="s">
        <v>1047</v>
      </c>
      <c r="C250" s="72" t="s">
        <v>97</v>
      </c>
      <c r="D250" s="72" t="s">
        <v>120</v>
      </c>
      <c r="E250" s="72" t="s">
        <v>704</v>
      </c>
      <c r="F250" s="72" t="s">
        <v>561</v>
      </c>
      <c r="G250" s="72" t="s">
        <v>612</v>
      </c>
      <c r="H250" s="72" t="s">
        <v>208</v>
      </c>
      <c r="I250" s="72" t="s">
        <v>407</v>
      </c>
      <c r="J250" s="96">
        <v>2.71</v>
      </c>
      <c r="K250" s="72" t="s">
        <v>99</v>
      </c>
      <c r="L250" s="97">
        <v>3.85E-2</v>
      </c>
      <c r="M250" s="97">
        <v>1.01E-2</v>
      </c>
      <c r="N250" s="96">
        <v>48946</v>
      </c>
      <c r="O250" s="96">
        <v>108.55</v>
      </c>
      <c r="P250" s="96">
        <v>0</v>
      </c>
      <c r="Q250" s="96">
        <v>53.130882999999997</v>
      </c>
      <c r="R250" s="97">
        <v>1E-4</v>
      </c>
      <c r="S250" s="97">
        <v>0</v>
      </c>
      <c r="T250" s="97">
        <v>0</v>
      </c>
    </row>
    <row r="251" spans="1:20" s="92" customFormat="1">
      <c r="A251" s="72" t="s">
        <v>1048</v>
      </c>
      <c r="B251" s="72" t="s">
        <v>1049</v>
      </c>
      <c r="C251" s="72" t="s">
        <v>97</v>
      </c>
      <c r="D251" s="72" t="s">
        <v>120</v>
      </c>
      <c r="E251" s="72" t="s">
        <v>704</v>
      </c>
      <c r="F251" s="72" t="s">
        <v>561</v>
      </c>
      <c r="G251" s="72" t="s">
        <v>612</v>
      </c>
      <c r="H251" s="72" t="s">
        <v>208</v>
      </c>
      <c r="I251" s="72" t="s">
        <v>407</v>
      </c>
      <c r="J251" s="96">
        <v>4.05</v>
      </c>
      <c r="K251" s="72" t="s">
        <v>99</v>
      </c>
      <c r="L251" s="97">
        <v>3.61E-2</v>
      </c>
      <c r="M251" s="97">
        <v>1.41E-2</v>
      </c>
      <c r="N251" s="96">
        <v>21099</v>
      </c>
      <c r="O251" s="96">
        <v>109.82</v>
      </c>
      <c r="P251" s="96">
        <v>0</v>
      </c>
      <c r="Q251" s="96">
        <v>23.170921799999999</v>
      </c>
      <c r="R251" s="97">
        <v>0</v>
      </c>
      <c r="S251" s="97">
        <v>0</v>
      </c>
      <c r="T251" s="97">
        <v>0</v>
      </c>
    </row>
    <row r="252" spans="1:20" s="92" customFormat="1">
      <c r="A252" s="72" t="s">
        <v>1050</v>
      </c>
      <c r="B252" s="72" t="s">
        <v>1051</v>
      </c>
      <c r="C252" s="72" t="s">
        <v>97</v>
      </c>
      <c r="D252" s="72" t="s">
        <v>120</v>
      </c>
      <c r="E252" s="72" t="s">
        <v>704</v>
      </c>
      <c r="F252" s="72" t="s">
        <v>561</v>
      </c>
      <c r="G252" s="72" t="s">
        <v>612</v>
      </c>
      <c r="H252" s="72" t="s">
        <v>208</v>
      </c>
      <c r="I252" s="72" t="s">
        <v>407</v>
      </c>
      <c r="J252" s="96">
        <v>1.79</v>
      </c>
      <c r="K252" s="72" t="s">
        <v>99</v>
      </c>
      <c r="L252" s="97">
        <v>3.0499999999999999E-2</v>
      </c>
      <c r="M252" s="97">
        <v>8.9999999999999993E-3</v>
      </c>
      <c r="N252" s="96">
        <v>3869415</v>
      </c>
      <c r="O252" s="96">
        <v>104.4</v>
      </c>
      <c r="P252" s="96">
        <v>0</v>
      </c>
      <c r="Q252" s="96">
        <v>4039.6692600000001</v>
      </c>
      <c r="R252" s="97">
        <v>9.4000000000000004E-3</v>
      </c>
      <c r="S252" s="97">
        <v>1.6999999999999999E-3</v>
      </c>
      <c r="T252" s="97">
        <v>2.0000000000000001E-4</v>
      </c>
    </row>
    <row r="253" spans="1:20" s="92" customFormat="1">
      <c r="A253" s="72" t="s">
        <v>1052</v>
      </c>
      <c r="B253" s="72" t="s">
        <v>1053</v>
      </c>
      <c r="C253" s="72" t="s">
        <v>97</v>
      </c>
      <c r="D253" s="72" t="s">
        <v>120</v>
      </c>
      <c r="E253" s="72" t="s">
        <v>704</v>
      </c>
      <c r="F253" s="72" t="s">
        <v>561</v>
      </c>
      <c r="G253" s="72" t="s">
        <v>612</v>
      </c>
      <c r="H253" s="72" t="s">
        <v>208</v>
      </c>
      <c r="I253" s="72" t="s">
        <v>407</v>
      </c>
      <c r="J253" s="96">
        <v>5.0199999999999996</v>
      </c>
      <c r="K253" s="72" t="s">
        <v>99</v>
      </c>
      <c r="L253" s="97">
        <v>3.3000000000000002E-2</v>
      </c>
      <c r="M253" s="97">
        <v>1.52E-2</v>
      </c>
      <c r="N253" s="96">
        <v>8476</v>
      </c>
      <c r="O253" s="96">
        <v>109.51</v>
      </c>
      <c r="P253" s="96">
        <v>0</v>
      </c>
      <c r="Q253" s="96">
        <v>9.2820675999999995</v>
      </c>
      <c r="R253" s="97">
        <v>0</v>
      </c>
      <c r="S253" s="97">
        <v>0</v>
      </c>
      <c r="T253" s="97">
        <v>0</v>
      </c>
    </row>
    <row r="254" spans="1:20" s="92" customFormat="1">
      <c r="A254" s="72" t="s">
        <v>1054</v>
      </c>
      <c r="B254" s="72" t="s">
        <v>1055</v>
      </c>
      <c r="C254" s="72" t="s">
        <v>97</v>
      </c>
      <c r="D254" s="72" t="s">
        <v>120</v>
      </c>
      <c r="E254" s="72" t="s">
        <v>704</v>
      </c>
      <c r="F254" s="72" t="s">
        <v>561</v>
      </c>
      <c r="G254" s="72" t="s">
        <v>612</v>
      </c>
      <c r="H254" s="72" t="s">
        <v>208</v>
      </c>
      <c r="I254" s="72" t="s">
        <v>1056</v>
      </c>
      <c r="J254" s="96">
        <v>3.74</v>
      </c>
      <c r="K254" s="72" t="s">
        <v>99</v>
      </c>
      <c r="L254" s="97">
        <v>1.44E-2</v>
      </c>
      <c r="M254" s="97">
        <v>1.2200000000000001E-2</v>
      </c>
      <c r="N254" s="96">
        <v>2261825</v>
      </c>
      <c r="O254" s="96">
        <v>101.08</v>
      </c>
      <c r="P254" s="96">
        <v>0</v>
      </c>
      <c r="Q254" s="96">
        <v>2286.2527100000002</v>
      </c>
      <c r="R254" s="97">
        <v>7.7000000000000002E-3</v>
      </c>
      <c r="S254" s="97">
        <v>1E-3</v>
      </c>
      <c r="T254" s="97">
        <v>1E-4</v>
      </c>
    </row>
    <row r="255" spans="1:20" s="92" customFormat="1">
      <c r="A255" s="72" t="s">
        <v>1057</v>
      </c>
      <c r="B255" s="72" t="s">
        <v>1058</v>
      </c>
      <c r="C255" s="72" t="s">
        <v>97</v>
      </c>
      <c r="D255" s="72" t="s">
        <v>120</v>
      </c>
      <c r="E255" s="72" t="s">
        <v>704</v>
      </c>
      <c r="F255" s="72" t="s">
        <v>561</v>
      </c>
      <c r="G255" s="72" t="s">
        <v>612</v>
      </c>
      <c r="H255" s="72" t="s">
        <v>208</v>
      </c>
      <c r="I255" s="72" t="s">
        <v>407</v>
      </c>
      <c r="J255" s="96">
        <v>7.29</v>
      </c>
      <c r="K255" s="72" t="s">
        <v>99</v>
      </c>
      <c r="L255" s="97">
        <v>2.6200000000000001E-2</v>
      </c>
      <c r="M255" s="97">
        <v>2.0500000000000001E-2</v>
      </c>
      <c r="N255" s="96">
        <v>21993</v>
      </c>
      <c r="O255" s="96">
        <v>105.4</v>
      </c>
      <c r="P255" s="96">
        <v>0</v>
      </c>
      <c r="Q255" s="96">
        <v>23.180622</v>
      </c>
      <c r="R255" s="97">
        <v>0</v>
      </c>
      <c r="S255" s="97">
        <v>0</v>
      </c>
      <c r="T255" s="97">
        <v>0</v>
      </c>
    </row>
    <row r="256" spans="1:20" s="92" customFormat="1">
      <c r="A256" s="72" t="s">
        <v>1059</v>
      </c>
      <c r="B256" s="72" t="s">
        <v>1060</v>
      </c>
      <c r="C256" s="72" t="s">
        <v>97</v>
      </c>
      <c r="D256" s="72" t="s">
        <v>120</v>
      </c>
      <c r="E256" s="72" t="s">
        <v>1061</v>
      </c>
      <c r="F256" s="72" t="s">
        <v>556</v>
      </c>
      <c r="G256" s="72" t="s">
        <v>612</v>
      </c>
      <c r="H256" s="72" t="s">
        <v>208</v>
      </c>
      <c r="I256" s="72" t="s">
        <v>407</v>
      </c>
      <c r="J256" s="96">
        <v>3.55</v>
      </c>
      <c r="K256" s="72" t="s">
        <v>99</v>
      </c>
      <c r="L256" s="97">
        <v>3.9300000000000002E-2</v>
      </c>
      <c r="M256" s="97">
        <v>5.8099999999999999E-2</v>
      </c>
      <c r="N256" s="96">
        <v>6984</v>
      </c>
      <c r="O256" s="96">
        <v>94.52</v>
      </c>
      <c r="P256" s="96">
        <v>0</v>
      </c>
      <c r="Q256" s="96">
        <v>6.6012767999999999</v>
      </c>
      <c r="R256" s="97">
        <v>0</v>
      </c>
      <c r="S256" s="97">
        <v>0</v>
      </c>
      <c r="T256" s="97">
        <v>0</v>
      </c>
    </row>
    <row r="257" spans="1:20" s="92" customFormat="1">
      <c r="A257" s="72" t="s">
        <v>1062</v>
      </c>
      <c r="B257" s="72" t="s">
        <v>1063</v>
      </c>
      <c r="C257" s="72" t="s">
        <v>97</v>
      </c>
      <c r="D257" s="72" t="s">
        <v>120</v>
      </c>
      <c r="E257" s="72" t="s">
        <v>1038</v>
      </c>
      <c r="F257" s="72" t="s">
        <v>1039</v>
      </c>
      <c r="G257" s="72" t="s">
        <v>612</v>
      </c>
      <c r="H257" s="72" t="s">
        <v>208</v>
      </c>
      <c r="I257" s="72" t="s">
        <v>407</v>
      </c>
      <c r="J257" s="96">
        <v>3.54</v>
      </c>
      <c r="K257" s="72" t="s">
        <v>99</v>
      </c>
      <c r="L257" s="97">
        <v>2.29E-2</v>
      </c>
      <c r="M257" s="97">
        <v>1.1299999999999999E-2</v>
      </c>
      <c r="N257" s="96">
        <v>707340.07</v>
      </c>
      <c r="O257" s="96">
        <v>104.92</v>
      </c>
      <c r="P257" s="96">
        <v>0</v>
      </c>
      <c r="Q257" s="96">
        <v>742.14120144399999</v>
      </c>
      <c r="R257" s="97">
        <v>2.5999999999999999E-3</v>
      </c>
      <c r="S257" s="97">
        <v>2.9999999999999997E-4</v>
      </c>
      <c r="T257" s="97">
        <v>0</v>
      </c>
    </row>
    <row r="258" spans="1:20" s="92" customFormat="1">
      <c r="A258" s="72" t="s">
        <v>1064</v>
      </c>
      <c r="B258" s="72" t="s">
        <v>1065</v>
      </c>
      <c r="C258" s="72" t="s">
        <v>97</v>
      </c>
      <c r="D258" s="72" t="s">
        <v>120</v>
      </c>
      <c r="E258" s="72" t="s">
        <v>1061</v>
      </c>
      <c r="F258" s="72" t="s">
        <v>556</v>
      </c>
      <c r="G258" s="72" t="s">
        <v>612</v>
      </c>
      <c r="H258" s="72" t="s">
        <v>208</v>
      </c>
      <c r="I258" s="72" t="s">
        <v>407</v>
      </c>
      <c r="J258" s="96">
        <v>1.38</v>
      </c>
      <c r="K258" s="72" t="s">
        <v>99</v>
      </c>
      <c r="L258" s="97">
        <v>4.2500000000000003E-2</v>
      </c>
      <c r="M258" s="97">
        <v>4.0399999999999998E-2</v>
      </c>
      <c r="N258" s="96">
        <v>2132565.1</v>
      </c>
      <c r="O258" s="96">
        <v>100.68</v>
      </c>
      <c r="P258" s="96">
        <v>0</v>
      </c>
      <c r="Q258" s="96">
        <v>2147.0665426800001</v>
      </c>
      <c r="R258" s="97">
        <v>3.3E-3</v>
      </c>
      <c r="S258" s="97">
        <v>8.9999999999999998E-4</v>
      </c>
      <c r="T258" s="97">
        <v>1E-4</v>
      </c>
    </row>
    <row r="259" spans="1:20" s="92" customFormat="1">
      <c r="A259" s="72" t="s">
        <v>1066</v>
      </c>
      <c r="B259" s="72" t="s">
        <v>1067</v>
      </c>
      <c r="C259" s="72" t="s">
        <v>97</v>
      </c>
      <c r="D259" s="72" t="s">
        <v>120</v>
      </c>
      <c r="E259" s="72" t="s">
        <v>710</v>
      </c>
      <c r="F259" s="72" t="s">
        <v>439</v>
      </c>
      <c r="G259" s="72" t="s">
        <v>612</v>
      </c>
      <c r="H259" s="72" t="s">
        <v>208</v>
      </c>
      <c r="I259" s="72" t="s">
        <v>407</v>
      </c>
      <c r="J259" s="96">
        <v>2.63</v>
      </c>
      <c r="K259" s="72" t="s">
        <v>99</v>
      </c>
      <c r="L259" s="97">
        <v>2.7E-2</v>
      </c>
      <c r="M259" s="97">
        <v>1.4800000000000001E-2</v>
      </c>
      <c r="N259" s="96">
        <v>4091.99</v>
      </c>
      <c r="O259" s="96">
        <v>103.32</v>
      </c>
      <c r="P259" s="96">
        <v>0</v>
      </c>
      <c r="Q259" s="96">
        <v>4.2278440679999996</v>
      </c>
      <c r="R259" s="97">
        <v>0</v>
      </c>
      <c r="S259" s="97">
        <v>0</v>
      </c>
      <c r="T259" s="97">
        <v>0</v>
      </c>
    </row>
    <row r="260" spans="1:20" s="92" customFormat="1">
      <c r="A260" s="72" t="s">
        <v>1068</v>
      </c>
      <c r="B260" s="72" t="s">
        <v>1069</v>
      </c>
      <c r="C260" s="72" t="s">
        <v>97</v>
      </c>
      <c r="D260" s="72" t="s">
        <v>120</v>
      </c>
      <c r="E260" s="72" t="s">
        <v>1070</v>
      </c>
      <c r="F260" s="72" t="s">
        <v>1071</v>
      </c>
      <c r="G260" s="72" t="s">
        <v>721</v>
      </c>
      <c r="H260" s="72" t="s">
        <v>208</v>
      </c>
      <c r="I260" s="72" t="s">
        <v>407</v>
      </c>
      <c r="J260" s="96">
        <v>2.16</v>
      </c>
      <c r="K260" s="72" t="s">
        <v>99</v>
      </c>
      <c r="L260" s="97">
        <v>4.7500000000000001E-2</v>
      </c>
      <c r="M260" s="97">
        <v>1.2E-2</v>
      </c>
      <c r="N260" s="96">
        <v>9201.49</v>
      </c>
      <c r="O260" s="96">
        <v>109.03</v>
      </c>
      <c r="P260" s="96">
        <v>0</v>
      </c>
      <c r="Q260" s="96">
        <v>10.032384546999999</v>
      </c>
      <c r="R260" s="97">
        <v>0</v>
      </c>
      <c r="S260" s="97">
        <v>0</v>
      </c>
      <c r="T260" s="97">
        <v>0</v>
      </c>
    </row>
    <row r="261" spans="1:20" s="92" customFormat="1">
      <c r="A261" s="72" t="s">
        <v>1072</v>
      </c>
      <c r="B261" s="72" t="s">
        <v>1073</v>
      </c>
      <c r="C261" s="72" t="s">
        <v>97</v>
      </c>
      <c r="D261" s="72" t="s">
        <v>120</v>
      </c>
      <c r="E261" s="72" t="s">
        <v>1074</v>
      </c>
      <c r="F261" s="72" t="s">
        <v>838</v>
      </c>
      <c r="G261" s="72" t="s">
        <v>721</v>
      </c>
      <c r="H261" s="72" t="s">
        <v>208</v>
      </c>
      <c r="I261" s="72" t="s">
        <v>765</v>
      </c>
      <c r="J261" s="96">
        <v>5.27</v>
      </c>
      <c r="K261" s="72" t="s">
        <v>99</v>
      </c>
      <c r="L261" s="97">
        <v>2.0400000000000001E-2</v>
      </c>
      <c r="M261" s="97">
        <v>1.6299999999999999E-2</v>
      </c>
      <c r="N261" s="96">
        <v>3117.16</v>
      </c>
      <c r="O261" s="96">
        <v>102.28</v>
      </c>
      <c r="P261" s="96">
        <v>0</v>
      </c>
      <c r="Q261" s="96">
        <v>3.1882312480000001</v>
      </c>
      <c r="R261" s="97">
        <v>0</v>
      </c>
      <c r="S261" s="97">
        <v>0</v>
      </c>
      <c r="T261" s="97">
        <v>0</v>
      </c>
    </row>
    <row r="262" spans="1:20" s="92" customFormat="1">
      <c r="A262" s="72" t="s">
        <v>1075</v>
      </c>
      <c r="B262" s="72" t="s">
        <v>1076</v>
      </c>
      <c r="C262" s="72" t="s">
        <v>97</v>
      </c>
      <c r="D262" s="72" t="s">
        <v>120</v>
      </c>
      <c r="E262" s="72" t="s">
        <v>1077</v>
      </c>
      <c r="F262" s="72" t="s">
        <v>838</v>
      </c>
      <c r="G262" s="72" t="s">
        <v>721</v>
      </c>
      <c r="H262" s="72" t="s">
        <v>208</v>
      </c>
      <c r="I262" s="72" t="s">
        <v>765</v>
      </c>
      <c r="J262" s="96">
        <v>5.26</v>
      </c>
      <c r="K262" s="72" t="s">
        <v>99</v>
      </c>
      <c r="L262" s="97">
        <v>3.7499999999999999E-2</v>
      </c>
      <c r="M262" s="97">
        <v>1.6799999999999999E-2</v>
      </c>
      <c r="N262" s="96">
        <v>494996</v>
      </c>
      <c r="O262" s="96">
        <v>112.11</v>
      </c>
      <c r="P262" s="96">
        <v>0</v>
      </c>
      <c r="Q262" s="96">
        <v>554.94001560000004</v>
      </c>
      <c r="R262" s="97">
        <v>8.9999999999999998E-4</v>
      </c>
      <c r="S262" s="97">
        <v>2.0000000000000001E-4</v>
      </c>
      <c r="T262" s="97">
        <v>0</v>
      </c>
    </row>
    <row r="263" spans="1:20" s="92" customFormat="1">
      <c r="A263" s="72" t="s">
        <v>1078</v>
      </c>
      <c r="B263" s="72" t="s">
        <v>1079</v>
      </c>
      <c r="C263" s="72" t="s">
        <v>97</v>
      </c>
      <c r="D263" s="72" t="s">
        <v>120</v>
      </c>
      <c r="E263" s="72" t="s">
        <v>1077</v>
      </c>
      <c r="F263" s="72" t="s">
        <v>838</v>
      </c>
      <c r="G263" s="72" t="s">
        <v>721</v>
      </c>
      <c r="H263" s="72" t="s">
        <v>208</v>
      </c>
      <c r="I263" s="72" t="s">
        <v>765</v>
      </c>
      <c r="J263" s="96">
        <v>2.64</v>
      </c>
      <c r="K263" s="72" t="s">
        <v>99</v>
      </c>
      <c r="L263" s="97">
        <v>3.7499999999999999E-2</v>
      </c>
      <c r="M263" s="97">
        <v>1.0500000000000001E-2</v>
      </c>
      <c r="N263" s="96">
        <v>9568.9</v>
      </c>
      <c r="O263" s="96">
        <v>108.21</v>
      </c>
      <c r="P263" s="96">
        <v>0</v>
      </c>
      <c r="Q263" s="96">
        <v>10.354506689999999</v>
      </c>
      <c r="R263" s="97">
        <v>0</v>
      </c>
      <c r="S263" s="97">
        <v>0</v>
      </c>
      <c r="T263" s="97">
        <v>0</v>
      </c>
    </row>
    <row r="264" spans="1:20" s="92" customFormat="1">
      <c r="A264" s="72" t="s">
        <v>1080</v>
      </c>
      <c r="B264" s="72" t="s">
        <v>1081</v>
      </c>
      <c r="C264" s="72" t="s">
        <v>97</v>
      </c>
      <c r="D264" s="72" t="s">
        <v>120</v>
      </c>
      <c r="E264" s="72" t="s">
        <v>1082</v>
      </c>
      <c r="F264" s="72" t="s">
        <v>785</v>
      </c>
      <c r="G264" s="72" t="s">
        <v>721</v>
      </c>
      <c r="H264" s="72" t="s">
        <v>208</v>
      </c>
      <c r="I264" s="72" t="s">
        <v>407</v>
      </c>
      <c r="J264" s="96">
        <v>2.0699999999999998</v>
      </c>
      <c r="K264" s="72" t="s">
        <v>99</v>
      </c>
      <c r="L264" s="97">
        <v>0.06</v>
      </c>
      <c r="M264" s="97">
        <v>4.19E-2</v>
      </c>
      <c r="N264" s="96">
        <v>5960.6</v>
      </c>
      <c r="O264" s="96">
        <v>105.87</v>
      </c>
      <c r="P264" s="96">
        <v>0</v>
      </c>
      <c r="Q264" s="96">
        <v>6.3104872199999997</v>
      </c>
      <c r="R264" s="97">
        <v>0</v>
      </c>
      <c r="S264" s="97">
        <v>0</v>
      </c>
      <c r="T264" s="97">
        <v>0</v>
      </c>
    </row>
    <row r="265" spans="1:20" s="92" customFormat="1">
      <c r="A265" s="72" t="s">
        <v>1083</v>
      </c>
      <c r="B265" s="72" t="s">
        <v>1084</v>
      </c>
      <c r="C265" s="72" t="s">
        <v>97</v>
      </c>
      <c r="D265" s="72" t="s">
        <v>120</v>
      </c>
      <c r="E265" s="72" t="s">
        <v>1082</v>
      </c>
      <c r="F265" s="72" t="s">
        <v>785</v>
      </c>
      <c r="G265" s="72" t="s">
        <v>721</v>
      </c>
      <c r="H265" s="72" t="s">
        <v>208</v>
      </c>
      <c r="I265" s="72" t="s">
        <v>407</v>
      </c>
      <c r="J265" s="96">
        <v>2.86</v>
      </c>
      <c r="K265" s="72" t="s">
        <v>99</v>
      </c>
      <c r="L265" s="97">
        <v>4.7500000000000001E-2</v>
      </c>
      <c r="M265" s="97">
        <v>4.7500000000000001E-2</v>
      </c>
      <c r="N265" s="96">
        <v>5333048.8</v>
      </c>
      <c r="O265" s="96">
        <v>100.27</v>
      </c>
      <c r="P265" s="96">
        <v>0</v>
      </c>
      <c r="Q265" s="96">
        <v>5347.44803176</v>
      </c>
      <c r="R265" s="97">
        <v>8.6999999999999994E-3</v>
      </c>
      <c r="S265" s="97">
        <v>2.2000000000000001E-3</v>
      </c>
      <c r="T265" s="97">
        <v>2.9999999999999997E-4</v>
      </c>
    </row>
    <row r="266" spans="1:20" s="92" customFormat="1">
      <c r="A266" s="72" t="s">
        <v>1085</v>
      </c>
      <c r="B266" s="72" t="s">
        <v>1086</v>
      </c>
      <c r="C266" s="72" t="s">
        <v>97</v>
      </c>
      <c r="D266" s="72" t="s">
        <v>120</v>
      </c>
      <c r="E266" s="72" t="s">
        <v>725</v>
      </c>
      <c r="F266" s="72" t="s">
        <v>481</v>
      </c>
      <c r="G266" s="72" t="s">
        <v>716</v>
      </c>
      <c r="H266" s="72" t="s">
        <v>147</v>
      </c>
      <c r="I266" s="72" t="s">
        <v>429</v>
      </c>
      <c r="J266" s="96">
        <v>2.38</v>
      </c>
      <c r="K266" s="72" t="s">
        <v>99</v>
      </c>
      <c r="L266" s="97">
        <v>3.5000000000000003E-2</v>
      </c>
      <c r="M266" s="97">
        <v>1.3899999999999999E-2</v>
      </c>
      <c r="N266" s="96">
        <v>6583332.9299999997</v>
      </c>
      <c r="O266" s="96">
        <v>106.3</v>
      </c>
      <c r="P266" s="96">
        <v>0</v>
      </c>
      <c r="Q266" s="96">
        <v>6998.08290459</v>
      </c>
      <c r="R266" s="97">
        <v>7.2099999999999997E-2</v>
      </c>
      <c r="S266" s="97">
        <v>2.8999999999999998E-3</v>
      </c>
      <c r="T266" s="97">
        <v>2.9999999999999997E-4</v>
      </c>
    </row>
    <row r="267" spans="1:20" s="92" customFormat="1">
      <c r="A267" s="72" t="s">
        <v>1087</v>
      </c>
      <c r="B267" s="72" t="s">
        <v>1088</v>
      </c>
      <c r="C267" s="72" t="s">
        <v>97</v>
      </c>
      <c r="D267" s="72" t="s">
        <v>120</v>
      </c>
      <c r="E267" s="72" t="s">
        <v>1089</v>
      </c>
      <c r="F267" s="72" t="s">
        <v>98</v>
      </c>
      <c r="G267" s="72" t="s">
        <v>716</v>
      </c>
      <c r="H267" s="72" t="s">
        <v>147</v>
      </c>
      <c r="I267" s="72" t="s">
        <v>407</v>
      </c>
      <c r="J267" s="96">
        <v>3.4</v>
      </c>
      <c r="K267" s="72" t="s">
        <v>99</v>
      </c>
      <c r="L267" s="97">
        <v>2.1999999999999999E-2</v>
      </c>
      <c r="M267" s="97">
        <v>1.4800000000000001E-2</v>
      </c>
      <c r="N267" s="96">
        <v>9885</v>
      </c>
      <c r="O267" s="96">
        <v>102.47</v>
      </c>
      <c r="P267" s="96">
        <v>0.10839</v>
      </c>
      <c r="Q267" s="96">
        <v>10.2375495</v>
      </c>
      <c r="R267" s="97">
        <v>0</v>
      </c>
      <c r="S267" s="97">
        <v>0</v>
      </c>
      <c r="T267" s="97">
        <v>0</v>
      </c>
    </row>
    <row r="268" spans="1:20" s="92" customFormat="1">
      <c r="A268" s="72" t="s">
        <v>1090</v>
      </c>
      <c r="B268" s="72" t="s">
        <v>1091</v>
      </c>
      <c r="C268" s="72" t="s">
        <v>97</v>
      </c>
      <c r="D268" s="72" t="s">
        <v>120</v>
      </c>
      <c r="E268" s="72" t="s">
        <v>1089</v>
      </c>
      <c r="F268" s="72" t="s">
        <v>98</v>
      </c>
      <c r="G268" s="72" t="s">
        <v>716</v>
      </c>
      <c r="H268" s="72" t="s">
        <v>147</v>
      </c>
      <c r="I268" s="72" t="s">
        <v>1092</v>
      </c>
      <c r="J268" s="96">
        <v>0.74</v>
      </c>
      <c r="K268" s="72" t="s">
        <v>99</v>
      </c>
      <c r="L268" s="97">
        <v>7.5999999999999998E-2</v>
      </c>
      <c r="M268" s="97">
        <v>8.3999999999999995E-3</v>
      </c>
      <c r="N268" s="96">
        <v>347824.53</v>
      </c>
      <c r="O268" s="96">
        <v>106.94</v>
      </c>
      <c r="P268" s="96">
        <v>0</v>
      </c>
      <c r="Q268" s="96">
        <v>371.96355238199999</v>
      </c>
      <c r="R268" s="97">
        <v>1.44E-2</v>
      </c>
      <c r="S268" s="97">
        <v>2.0000000000000001E-4</v>
      </c>
      <c r="T268" s="97">
        <v>0</v>
      </c>
    </row>
    <row r="269" spans="1:20" s="92" customFormat="1">
      <c r="A269" s="72" t="s">
        <v>1093</v>
      </c>
      <c r="B269" s="72" t="s">
        <v>1094</v>
      </c>
      <c r="C269" s="72" t="s">
        <v>97</v>
      </c>
      <c r="D269" s="72" t="s">
        <v>120</v>
      </c>
      <c r="E269" s="72" t="s">
        <v>1089</v>
      </c>
      <c r="F269" s="72" t="s">
        <v>98</v>
      </c>
      <c r="G269" s="72" t="s">
        <v>716</v>
      </c>
      <c r="H269" s="72" t="s">
        <v>147</v>
      </c>
      <c r="I269" s="72" t="s">
        <v>765</v>
      </c>
      <c r="J269" s="96">
        <v>3.66</v>
      </c>
      <c r="K269" s="72" t="s">
        <v>99</v>
      </c>
      <c r="L269" s="97">
        <v>0.05</v>
      </c>
      <c r="M269" s="97">
        <v>1.4800000000000001E-2</v>
      </c>
      <c r="N269" s="96">
        <v>10805.4</v>
      </c>
      <c r="O269" s="96">
        <v>113.67</v>
      </c>
      <c r="P269" s="96">
        <v>0</v>
      </c>
      <c r="Q269" s="96">
        <v>12.282498179999999</v>
      </c>
      <c r="R269" s="97">
        <v>0</v>
      </c>
      <c r="S269" s="97">
        <v>0</v>
      </c>
      <c r="T269" s="97">
        <v>0</v>
      </c>
    </row>
    <row r="270" spans="1:20" s="92" customFormat="1">
      <c r="A270" s="72" t="s">
        <v>1095</v>
      </c>
      <c r="B270" s="72" t="s">
        <v>1096</v>
      </c>
      <c r="C270" s="72" t="s">
        <v>97</v>
      </c>
      <c r="D270" s="72" t="s">
        <v>120</v>
      </c>
      <c r="E270" s="72" t="s">
        <v>1097</v>
      </c>
      <c r="F270" s="72" t="s">
        <v>792</v>
      </c>
      <c r="G270" s="72" t="s">
        <v>716</v>
      </c>
      <c r="H270" s="72" t="s">
        <v>147</v>
      </c>
      <c r="I270" s="72" t="s">
        <v>407</v>
      </c>
      <c r="J270" s="96">
        <v>2.0699999999999998</v>
      </c>
      <c r="K270" s="72" t="s">
        <v>99</v>
      </c>
      <c r="L270" s="97">
        <v>3.0499999999999999E-2</v>
      </c>
      <c r="M270" s="97">
        <v>1.3100000000000001E-2</v>
      </c>
      <c r="N270" s="96">
        <v>5228.3999999999996</v>
      </c>
      <c r="O270" s="96">
        <v>104.38</v>
      </c>
      <c r="P270" s="96">
        <v>0</v>
      </c>
      <c r="Q270" s="96">
        <v>5.45740392</v>
      </c>
      <c r="R270" s="97">
        <v>0</v>
      </c>
      <c r="S270" s="97">
        <v>0</v>
      </c>
      <c r="T270" s="97">
        <v>0</v>
      </c>
    </row>
    <row r="271" spans="1:20" s="92" customFormat="1">
      <c r="A271" s="72" t="s">
        <v>1098</v>
      </c>
      <c r="B271" s="72" t="s">
        <v>1099</v>
      </c>
      <c r="C271" s="72" t="s">
        <v>97</v>
      </c>
      <c r="D271" s="72" t="s">
        <v>120</v>
      </c>
      <c r="E271" s="72" t="s">
        <v>1097</v>
      </c>
      <c r="F271" s="72" t="s">
        <v>792</v>
      </c>
      <c r="G271" s="72" t="s">
        <v>716</v>
      </c>
      <c r="H271" s="72" t="s">
        <v>147</v>
      </c>
      <c r="I271" s="72" t="s">
        <v>1100</v>
      </c>
      <c r="J271" s="96">
        <v>0.25</v>
      </c>
      <c r="K271" s="72" t="s">
        <v>99</v>
      </c>
      <c r="L271" s="97">
        <v>3.5000000000000003E-2</v>
      </c>
      <c r="M271" s="97">
        <v>1.11E-2</v>
      </c>
      <c r="N271" s="96">
        <v>753778.45</v>
      </c>
      <c r="O271" s="96">
        <v>101.47</v>
      </c>
      <c r="P271" s="96">
        <v>0</v>
      </c>
      <c r="Q271" s="96">
        <v>764.85899321500005</v>
      </c>
      <c r="R271" s="97">
        <v>1.5699999999999999E-2</v>
      </c>
      <c r="S271" s="97">
        <v>2.9999999999999997E-4</v>
      </c>
      <c r="T271" s="97">
        <v>0</v>
      </c>
    </row>
    <row r="272" spans="1:20" s="92" customFormat="1">
      <c r="A272" s="72" t="s">
        <v>1101</v>
      </c>
      <c r="B272" s="72" t="s">
        <v>1102</v>
      </c>
      <c r="C272" s="72" t="s">
        <v>97</v>
      </c>
      <c r="D272" s="72" t="s">
        <v>120</v>
      </c>
      <c r="E272" s="72" t="s">
        <v>1097</v>
      </c>
      <c r="F272" s="72" t="s">
        <v>792</v>
      </c>
      <c r="G272" s="72" t="s">
        <v>716</v>
      </c>
      <c r="H272" s="72" t="s">
        <v>147</v>
      </c>
      <c r="I272" s="72" t="s">
        <v>407</v>
      </c>
      <c r="J272" s="96">
        <v>2.75</v>
      </c>
      <c r="K272" s="72" t="s">
        <v>99</v>
      </c>
      <c r="L272" s="97">
        <v>4.1700000000000001E-2</v>
      </c>
      <c r="M272" s="97">
        <v>1.2500000000000001E-2</v>
      </c>
      <c r="N272" s="96">
        <v>6160000</v>
      </c>
      <c r="O272" s="96">
        <v>109.3</v>
      </c>
      <c r="P272" s="96">
        <v>0</v>
      </c>
      <c r="Q272" s="96">
        <v>6732.88</v>
      </c>
      <c r="R272" s="97">
        <v>1.77E-2</v>
      </c>
      <c r="S272" s="97">
        <v>2.8E-3</v>
      </c>
      <c r="T272" s="97">
        <v>2.9999999999999997E-4</v>
      </c>
    </row>
    <row r="273" spans="1:20" s="92" customFormat="1">
      <c r="A273" s="72" t="s">
        <v>1103</v>
      </c>
      <c r="B273" s="72" t="s">
        <v>1104</v>
      </c>
      <c r="C273" s="72" t="s">
        <v>97</v>
      </c>
      <c r="D273" s="72" t="s">
        <v>120</v>
      </c>
      <c r="E273" s="72" t="s">
        <v>1097</v>
      </c>
      <c r="F273" s="72" t="s">
        <v>792</v>
      </c>
      <c r="G273" s="72" t="s">
        <v>716</v>
      </c>
      <c r="H273" s="72" t="s">
        <v>147</v>
      </c>
      <c r="I273" s="72" t="s">
        <v>407</v>
      </c>
      <c r="J273" s="96">
        <v>4.66</v>
      </c>
      <c r="K273" s="72" t="s">
        <v>99</v>
      </c>
      <c r="L273" s="97">
        <v>2.58E-2</v>
      </c>
      <c r="M273" s="97">
        <v>2.06E-2</v>
      </c>
      <c r="N273" s="96">
        <v>6614513</v>
      </c>
      <c r="O273" s="96">
        <v>103.11</v>
      </c>
      <c r="P273" s="96">
        <v>0</v>
      </c>
      <c r="Q273" s="96">
        <v>6820.2243543000004</v>
      </c>
      <c r="R273" s="97">
        <v>3.15E-2</v>
      </c>
      <c r="S273" s="97">
        <v>2.8E-3</v>
      </c>
      <c r="T273" s="97">
        <v>2.9999999999999997E-4</v>
      </c>
    </row>
    <row r="274" spans="1:20" s="92" customFormat="1">
      <c r="A274" s="72" t="s">
        <v>1105</v>
      </c>
      <c r="B274" s="72" t="s">
        <v>1106</v>
      </c>
      <c r="C274" s="72" t="s">
        <v>97</v>
      </c>
      <c r="D274" s="72" t="s">
        <v>120</v>
      </c>
      <c r="E274" s="72" t="s">
        <v>1002</v>
      </c>
      <c r="F274" s="72" t="s">
        <v>556</v>
      </c>
      <c r="G274" s="72" t="s">
        <v>721</v>
      </c>
      <c r="H274" s="72" t="s">
        <v>208</v>
      </c>
      <c r="I274" s="72" t="s">
        <v>407</v>
      </c>
      <c r="J274" s="96">
        <v>4.74</v>
      </c>
      <c r="K274" s="72" t="s">
        <v>99</v>
      </c>
      <c r="L274" s="97">
        <v>4.3499999999999997E-2</v>
      </c>
      <c r="M274" s="97">
        <v>4.9000000000000002E-2</v>
      </c>
      <c r="N274" s="96">
        <v>6323</v>
      </c>
      <c r="O274" s="96">
        <v>98.44</v>
      </c>
      <c r="P274" s="96">
        <v>0</v>
      </c>
      <c r="Q274" s="96">
        <v>6.2243611999999997</v>
      </c>
      <c r="R274" s="97">
        <v>0</v>
      </c>
      <c r="S274" s="97">
        <v>0</v>
      </c>
      <c r="T274" s="97">
        <v>0</v>
      </c>
    </row>
    <row r="275" spans="1:20" s="92" customFormat="1">
      <c r="A275" s="72" t="s">
        <v>1107</v>
      </c>
      <c r="B275" s="72" t="s">
        <v>1108</v>
      </c>
      <c r="C275" s="72" t="s">
        <v>97</v>
      </c>
      <c r="D275" s="72" t="s">
        <v>120</v>
      </c>
      <c r="E275" s="72" t="s">
        <v>1109</v>
      </c>
      <c r="F275" s="72" t="s">
        <v>907</v>
      </c>
      <c r="G275" s="72" t="s">
        <v>716</v>
      </c>
      <c r="H275" s="72" t="s">
        <v>147</v>
      </c>
      <c r="I275" s="72" t="s">
        <v>440</v>
      </c>
      <c r="J275" s="96">
        <v>4.34</v>
      </c>
      <c r="K275" s="72" t="s">
        <v>99</v>
      </c>
      <c r="L275" s="97">
        <v>1.5800000000000002E-2</v>
      </c>
      <c r="M275" s="97">
        <v>1.24E-2</v>
      </c>
      <c r="N275" s="96">
        <v>4277.17</v>
      </c>
      <c r="O275" s="96">
        <v>101.5</v>
      </c>
      <c r="P275" s="96">
        <v>0</v>
      </c>
      <c r="Q275" s="96">
        <v>4.3413275499999999</v>
      </c>
      <c r="R275" s="97">
        <v>0</v>
      </c>
      <c r="S275" s="97">
        <v>0</v>
      </c>
      <c r="T275" s="97">
        <v>0</v>
      </c>
    </row>
    <row r="276" spans="1:20" s="92" customFormat="1">
      <c r="A276" s="72" t="s">
        <v>1110</v>
      </c>
      <c r="B276" s="72" t="s">
        <v>1111</v>
      </c>
      <c r="C276" s="72" t="s">
        <v>97</v>
      </c>
      <c r="D276" s="72" t="s">
        <v>120</v>
      </c>
      <c r="E276" s="72" t="s">
        <v>732</v>
      </c>
      <c r="F276" s="72" t="s">
        <v>604</v>
      </c>
      <c r="G276" s="72" t="s">
        <v>721</v>
      </c>
      <c r="H276" s="72" t="s">
        <v>208</v>
      </c>
      <c r="I276" s="72" t="s">
        <v>386</v>
      </c>
      <c r="J276" s="96">
        <v>3.78</v>
      </c>
      <c r="K276" s="72" t="s">
        <v>99</v>
      </c>
      <c r="L276" s="97">
        <v>2.18E-2</v>
      </c>
      <c r="M276" s="97">
        <v>1.9400000000000001E-2</v>
      </c>
      <c r="N276" s="96">
        <v>3630000</v>
      </c>
      <c r="O276" s="96">
        <v>101.28</v>
      </c>
      <c r="P276" s="96">
        <v>0</v>
      </c>
      <c r="Q276" s="96">
        <v>3676.4639999999999</v>
      </c>
      <c r="R276" s="97">
        <v>1.21E-2</v>
      </c>
      <c r="S276" s="97">
        <v>1.5E-3</v>
      </c>
      <c r="T276" s="97">
        <v>2.0000000000000001E-4</v>
      </c>
    </row>
    <row r="277" spans="1:20" s="92" customFormat="1">
      <c r="A277" s="72" t="s">
        <v>1112</v>
      </c>
      <c r="B277" s="72" t="s">
        <v>1113</v>
      </c>
      <c r="C277" s="72" t="s">
        <v>97</v>
      </c>
      <c r="D277" s="72" t="s">
        <v>120</v>
      </c>
      <c r="E277" s="72" t="s">
        <v>732</v>
      </c>
      <c r="F277" s="72" t="s">
        <v>604</v>
      </c>
      <c r="G277" s="72" t="s">
        <v>721</v>
      </c>
      <c r="H277" s="72" t="s">
        <v>208</v>
      </c>
      <c r="I277" s="72" t="s">
        <v>407</v>
      </c>
      <c r="J277" s="96">
        <v>1.21</v>
      </c>
      <c r="K277" s="72" t="s">
        <v>99</v>
      </c>
      <c r="L277" s="97">
        <v>3.4000000000000002E-2</v>
      </c>
      <c r="M277" s="97">
        <v>1.1599999999999999E-2</v>
      </c>
      <c r="N277" s="96">
        <v>9623.57</v>
      </c>
      <c r="O277" s="96">
        <v>103.2</v>
      </c>
      <c r="P277" s="96">
        <v>0</v>
      </c>
      <c r="Q277" s="96">
        <v>9.9315242399999999</v>
      </c>
      <c r="R277" s="97">
        <v>0</v>
      </c>
      <c r="S277" s="97">
        <v>0</v>
      </c>
      <c r="T277" s="97">
        <v>0</v>
      </c>
    </row>
    <row r="278" spans="1:20" s="92" customFormat="1">
      <c r="A278" s="72" t="s">
        <v>1114</v>
      </c>
      <c r="B278" s="72" t="s">
        <v>1115</v>
      </c>
      <c r="C278" s="72" t="s">
        <v>97</v>
      </c>
      <c r="D278" s="72" t="s">
        <v>120</v>
      </c>
      <c r="E278" s="72" t="s">
        <v>1116</v>
      </c>
      <c r="F278" s="72" t="s">
        <v>792</v>
      </c>
      <c r="G278" s="72" t="s">
        <v>721</v>
      </c>
      <c r="H278" s="72" t="s">
        <v>208</v>
      </c>
      <c r="I278" s="72" t="s">
        <v>875</v>
      </c>
      <c r="J278" s="96">
        <v>0.99</v>
      </c>
      <c r="K278" s="72" t="s">
        <v>99</v>
      </c>
      <c r="L278" s="97">
        <v>3.7999999999999999E-2</v>
      </c>
      <c r="M278" s="97">
        <v>1.12E-2</v>
      </c>
      <c r="N278" s="96">
        <v>1186838.1399999999</v>
      </c>
      <c r="O278" s="96">
        <v>102.66</v>
      </c>
      <c r="P278" s="96">
        <v>0</v>
      </c>
      <c r="Q278" s="96">
        <v>1218.408034524</v>
      </c>
      <c r="R278" s="97">
        <v>9.7000000000000003E-3</v>
      </c>
      <c r="S278" s="97">
        <v>5.0000000000000001E-4</v>
      </c>
      <c r="T278" s="97">
        <v>1E-4</v>
      </c>
    </row>
    <row r="279" spans="1:20" s="92" customFormat="1">
      <c r="A279" s="72" t="s">
        <v>1117</v>
      </c>
      <c r="B279" s="72" t="s">
        <v>1118</v>
      </c>
      <c r="C279" s="72" t="s">
        <v>97</v>
      </c>
      <c r="D279" s="72" t="s">
        <v>120</v>
      </c>
      <c r="E279" s="72" t="s">
        <v>1119</v>
      </c>
      <c r="F279" s="72" t="s">
        <v>556</v>
      </c>
      <c r="G279" s="72" t="s">
        <v>721</v>
      </c>
      <c r="H279" s="72" t="s">
        <v>208</v>
      </c>
      <c r="I279" s="72" t="s">
        <v>407</v>
      </c>
      <c r="J279" s="96">
        <v>3.38</v>
      </c>
      <c r="K279" s="72" t="s">
        <v>99</v>
      </c>
      <c r="L279" s="97">
        <v>3.95E-2</v>
      </c>
      <c r="M279" s="97">
        <v>4.7899999999999998E-2</v>
      </c>
      <c r="N279" s="96">
        <v>9893</v>
      </c>
      <c r="O279" s="96">
        <v>98.71</v>
      </c>
      <c r="P279" s="96">
        <v>0</v>
      </c>
      <c r="Q279" s="96">
        <v>9.7653803000000003</v>
      </c>
      <c r="R279" s="97">
        <v>0</v>
      </c>
      <c r="S279" s="97">
        <v>0</v>
      </c>
      <c r="T279" s="97">
        <v>0</v>
      </c>
    </row>
    <row r="280" spans="1:20" s="92" customFormat="1">
      <c r="A280" s="72" t="s">
        <v>1120</v>
      </c>
      <c r="B280" s="72" t="s">
        <v>1121</v>
      </c>
      <c r="C280" s="72" t="s">
        <v>97</v>
      </c>
      <c r="D280" s="72" t="s">
        <v>120</v>
      </c>
      <c r="E280" s="72" t="s">
        <v>1119</v>
      </c>
      <c r="F280" s="72" t="s">
        <v>556</v>
      </c>
      <c r="G280" s="72" t="s">
        <v>721</v>
      </c>
      <c r="H280" s="72" t="s">
        <v>208</v>
      </c>
      <c r="I280" s="72" t="s">
        <v>407</v>
      </c>
      <c r="J280" s="96">
        <v>1.57</v>
      </c>
      <c r="K280" s="72" t="s">
        <v>99</v>
      </c>
      <c r="L280" s="97">
        <v>6.0499999999999998E-2</v>
      </c>
      <c r="M280" s="97">
        <v>3.7600000000000001E-2</v>
      </c>
      <c r="N280" s="96">
        <v>2385742.39</v>
      </c>
      <c r="O280" s="96">
        <v>105.68</v>
      </c>
      <c r="P280" s="96">
        <v>0</v>
      </c>
      <c r="Q280" s="96">
        <v>2521.252557752</v>
      </c>
      <c r="R280" s="97">
        <v>4.4999999999999997E-3</v>
      </c>
      <c r="S280" s="97">
        <v>1.1000000000000001E-3</v>
      </c>
      <c r="T280" s="97">
        <v>1E-4</v>
      </c>
    </row>
    <row r="281" spans="1:20" s="92" customFormat="1">
      <c r="A281" s="72" t="s">
        <v>1122</v>
      </c>
      <c r="B281" s="72" t="s">
        <v>1123</v>
      </c>
      <c r="C281" s="72" t="s">
        <v>97</v>
      </c>
      <c r="D281" s="72" t="s">
        <v>120</v>
      </c>
      <c r="E281" s="72" t="s">
        <v>1124</v>
      </c>
      <c r="F281" s="72" t="s">
        <v>785</v>
      </c>
      <c r="G281" s="72" t="s">
        <v>716</v>
      </c>
      <c r="H281" s="72" t="s">
        <v>147</v>
      </c>
      <c r="I281" s="72" t="s">
        <v>262</v>
      </c>
      <c r="J281" s="96">
        <v>5.6</v>
      </c>
      <c r="K281" s="72" t="s">
        <v>99</v>
      </c>
      <c r="L281" s="97">
        <v>2.1100000000000001E-2</v>
      </c>
      <c r="M281" s="97">
        <v>2.1100000000000001E-2</v>
      </c>
      <c r="N281" s="96">
        <v>14115.45</v>
      </c>
      <c r="O281" s="96">
        <v>100.72</v>
      </c>
      <c r="P281" s="96">
        <v>0</v>
      </c>
      <c r="Q281" s="96">
        <v>14.217081240000001</v>
      </c>
      <c r="R281" s="97">
        <v>0</v>
      </c>
      <c r="S281" s="97">
        <v>0</v>
      </c>
      <c r="T281" s="97">
        <v>0</v>
      </c>
    </row>
    <row r="282" spans="1:20" s="92" customFormat="1">
      <c r="A282" s="72" t="s">
        <v>1125</v>
      </c>
      <c r="B282" s="72" t="s">
        <v>1126</v>
      </c>
      <c r="C282" s="72" t="s">
        <v>97</v>
      </c>
      <c r="D282" s="72" t="s">
        <v>120</v>
      </c>
      <c r="E282" s="72" t="s">
        <v>1127</v>
      </c>
      <c r="F282" s="72" t="s">
        <v>439</v>
      </c>
      <c r="G282" s="72" t="s">
        <v>721</v>
      </c>
      <c r="H282" s="72" t="s">
        <v>208</v>
      </c>
      <c r="I282" s="72" t="s">
        <v>407</v>
      </c>
      <c r="J282" s="96">
        <v>3.82</v>
      </c>
      <c r="K282" s="72" t="s">
        <v>99</v>
      </c>
      <c r="L282" s="97">
        <v>2.3900000000000001E-2</v>
      </c>
      <c r="M282" s="97">
        <v>1.38E-2</v>
      </c>
      <c r="N282" s="96">
        <v>5245.15</v>
      </c>
      <c r="O282" s="96">
        <v>104.42</v>
      </c>
      <c r="P282" s="96">
        <v>0</v>
      </c>
      <c r="Q282" s="96">
        <v>5.4769856299999997</v>
      </c>
      <c r="R282" s="97">
        <v>0</v>
      </c>
      <c r="S282" s="97">
        <v>0</v>
      </c>
      <c r="T282" s="97">
        <v>0</v>
      </c>
    </row>
    <row r="283" spans="1:20" s="92" customFormat="1">
      <c r="A283" s="72" t="s">
        <v>1128</v>
      </c>
      <c r="B283" s="72" t="s">
        <v>1129</v>
      </c>
      <c r="C283" s="72" t="s">
        <v>97</v>
      </c>
      <c r="D283" s="72" t="s">
        <v>120</v>
      </c>
      <c r="E283" s="72" t="s">
        <v>1127</v>
      </c>
      <c r="F283" s="72" t="s">
        <v>439</v>
      </c>
      <c r="G283" s="72" t="s">
        <v>721</v>
      </c>
      <c r="H283" s="72" t="s">
        <v>208</v>
      </c>
      <c r="I283" s="72" t="s">
        <v>1130</v>
      </c>
      <c r="J283" s="96">
        <v>1.95</v>
      </c>
      <c r="K283" s="72" t="s">
        <v>99</v>
      </c>
      <c r="L283" s="97">
        <v>2.9499999999999998E-2</v>
      </c>
      <c r="M283" s="97">
        <v>1.1299999999999999E-2</v>
      </c>
      <c r="N283" s="96">
        <v>199642.29</v>
      </c>
      <c r="O283" s="96">
        <v>104.31</v>
      </c>
      <c r="P283" s="96">
        <v>0</v>
      </c>
      <c r="Q283" s="96">
        <v>208.24687269899999</v>
      </c>
      <c r="R283" s="97">
        <v>1.4E-3</v>
      </c>
      <c r="S283" s="97">
        <v>1E-4</v>
      </c>
      <c r="T283" s="97">
        <v>0</v>
      </c>
    </row>
    <row r="284" spans="1:20" s="92" customFormat="1">
      <c r="A284" s="72" t="s">
        <v>1131</v>
      </c>
      <c r="B284" s="72" t="s">
        <v>1132</v>
      </c>
      <c r="C284" s="72" t="s">
        <v>97</v>
      </c>
      <c r="D284" s="72" t="s">
        <v>120</v>
      </c>
      <c r="E284" s="72" t="s">
        <v>687</v>
      </c>
      <c r="F284" s="72" t="s">
        <v>561</v>
      </c>
      <c r="G284" s="72" t="s">
        <v>716</v>
      </c>
      <c r="H284" s="72" t="s">
        <v>147</v>
      </c>
      <c r="I284" s="72" t="s">
        <v>407</v>
      </c>
      <c r="J284" s="96">
        <v>5.26</v>
      </c>
      <c r="K284" s="72" t="s">
        <v>99</v>
      </c>
      <c r="L284" s="97">
        <v>1.84E-2</v>
      </c>
      <c r="M284" s="97">
        <v>1.52E-2</v>
      </c>
      <c r="N284" s="96">
        <v>8247</v>
      </c>
      <c r="O284" s="96">
        <v>101.7</v>
      </c>
      <c r="P284" s="96">
        <v>0</v>
      </c>
      <c r="Q284" s="96">
        <v>8.3871990000000007</v>
      </c>
      <c r="R284" s="97">
        <v>0</v>
      </c>
      <c r="S284" s="97">
        <v>0</v>
      </c>
      <c r="T284" s="97">
        <v>0</v>
      </c>
    </row>
    <row r="285" spans="1:20" s="92" customFormat="1">
      <c r="A285" s="72" t="s">
        <v>1133</v>
      </c>
      <c r="B285" s="72" t="s">
        <v>1134</v>
      </c>
      <c r="C285" s="72" t="s">
        <v>97</v>
      </c>
      <c r="D285" s="72" t="s">
        <v>120</v>
      </c>
      <c r="E285" s="72" t="s">
        <v>687</v>
      </c>
      <c r="F285" s="72" t="s">
        <v>561</v>
      </c>
      <c r="G285" s="72" t="s">
        <v>716</v>
      </c>
      <c r="H285" s="72" t="s">
        <v>147</v>
      </c>
      <c r="I285" s="72" t="s">
        <v>407</v>
      </c>
      <c r="J285" s="96">
        <v>7.26</v>
      </c>
      <c r="K285" s="72" t="s">
        <v>99</v>
      </c>
      <c r="L285" s="97">
        <v>3.4299999999999997E-2</v>
      </c>
      <c r="M285" s="97">
        <v>2.1399999999999999E-2</v>
      </c>
      <c r="N285" s="96">
        <v>8354</v>
      </c>
      <c r="O285" s="96">
        <v>110.62</v>
      </c>
      <c r="P285" s="96">
        <v>0</v>
      </c>
      <c r="Q285" s="96">
        <v>9.2411948000000006</v>
      </c>
      <c r="R285" s="97">
        <v>0</v>
      </c>
      <c r="S285" s="97">
        <v>0</v>
      </c>
      <c r="T285" s="97">
        <v>0</v>
      </c>
    </row>
    <row r="286" spans="1:20" s="92" customFormat="1">
      <c r="A286" s="72" t="s">
        <v>1135</v>
      </c>
      <c r="B286" s="72" t="s">
        <v>1136</v>
      </c>
      <c r="C286" s="72" t="s">
        <v>97</v>
      </c>
      <c r="D286" s="72" t="s">
        <v>120</v>
      </c>
      <c r="E286" s="72" t="s">
        <v>1137</v>
      </c>
      <c r="F286" s="72" t="s">
        <v>1071</v>
      </c>
      <c r="G286" s="72" t="s">
        <v>721</v>
      </c>
      <c r="H286" s="72" t="s">
        <v>208</v>
      </c>
      <c r="I286" s="72" t="s">
        <v>765</v>
      </c>
      <c r="J286" s="96">
        <v>2.4300000000000002</v>
      </c>
      <c r="K286" s="72" t="s">
        <v>99</v>
      </c>
      <c r="L286" s="97">
        <v>5.8900000000000001E-2</v>
      </c>
      <c r="M286" s="97">
        <v>1.0500000000000001E-2</v>
      </c>
      <c r="N286" s="96">
        <v>8348.59</v>
      </c>
      <c r="O286" s="96">
        <v>113.65</v>
      </c>
      <c r="P286" s="96">
        <v>0</v>
      </c>
      <c r="Q286" s="96">
        <v>9.4881725350000004</v>
      </c>
      <c r="R286" s="97">
        <v>0</v>
      </c>
      <c r="S286" s="97">
        <v>0</v>
      </c>
      <c r="T286" s="97">
        <v>0</v>
      </c>
    </row>
    <row r="287" spans="1:20" s="92" customFormat="1">
      <c r="A287" s="72" t="s">
        <v>1138</v>
      </c>
      <c r="B287" s="72" t="s">
        <v>1139</v>
      </c>
      <c r="C287" s="72" t="s">
        <v>97</v>
      </c>
      <c r="D287" s="72" t="s">
        <v>120</v>
      </c>
      <c r="E287" s="72" t="s">
        <v>1140</v>
      </c>
      <c r="F287" s="72" t="s">
        <v>486</v>
      </c>
      <c r="G287" s="72" t="s">
        <v>716</v>
      </c>
      <c r="H287" s="72" t="s">
        <v>147</v>
      </c>
      <c r="I287" s="72" t="s">
        <v>407</v>
      </c>
      <c r="J287" s="96">
        <v>0</v>
      </c>
      <c r="K287" s="72" t="s">
        <v>99</v>
      </c>
      <c r="L287" s="97">
        <v>1.7000000000000001E-2</v>
      </c>
      <c r="M287" s="97">
        <v>0</v>
      </c>
      <c r="N287" s="96">
        <v>2832424</v>
      </c>
      <c r="O287" s="96">
        <v>100.51</v>
      </c>
      <c r="P287" s="96">
        <v>0</v>
      </c>
      <c r="Q287" s="96">
        <v>2846.8693623999998</v>
      </c>
      <c r="R287" s="97">
        <v>1.3599999999999999E-2</v>
      </c>
      <c r="S287" s="97">
        <v>1.1999999999999999E-3</v>
      </c>
      <c r="T287" s="97">
        <v>1E-4</v>
      </c>
    </row>
    <row r="288" spans="1:20" s="92" customFormat="1">
      <c r="A288" s="72" t="s">
        <v>1141</v>
      </c>
      <c r="B288" s="72" t="s">
        <v>1142</v>
      </c>
      <c r="C288" s="72" t="s">
        <v>97</v>
      </c>
      <c r="D288" s="72" t="s">
        <v>120</v>
      </c>
      <c r="E288" s="72" t="s">
        <v>1143</v>
      </c>
      <c r="F288" s="72" t="s">
        <v>556</v>
      </c>
      <c r="G288" s="72" t="s">
        <v>721</v>
      </c>
      <c r="H288" s="72" t="s">
        <v>208</v>
      </c>
      <c r="I288" s="72" t="s">
        <v>407</v>
      </c>
      <c r="J288" s="96">
        <v>3.26</v>
      </c>
      <c r="K288" s="72" t="s">
        <v>99</v>
      </c>
      <c r="L288" s="97">
        <v>3.9E-2</v>
      </c>
      <c r="M288" s="97">
        <v>4.5699999999999998E-2</v>
      </c>
      <c r="N288" s="96">
        <v>5922353</v>
      </c>
      <c r="O288" s="96">
        <v>99.3</v>
      </c>
      <c r="P288" s="96">
        <v>0</v>
      </c>
      <c r="Q288" s="96">
        <v>5880.8965289999996</v>
      </c>
      <c r="R288" s="97">
        <v>1.41E-2</v>
      </c>
      <c r="S288" s="97">
        <v>2.5000000000000001E-3</v>
      </c>
      <c r="T288" s="97">
        <v>2.9999999999999997E-4</v>
      </c>
    </row>
    <row r="289" spans="1:20" s="92" customFormat="1">
      <c r="A289" s="72" t="s">
        <v>1144</v>
      </c>
      <c r="B289" s="72" t="s">
        <v>1145</v>
      </c>
      <c r="C289" s="72" t="s">
        <v>97</v>
      </c>
      <c r="D289" s="72" t="s">
        <v>120</v>
      </c>
      <c r="E289" s="72" t="s">
        <v>1146</v>
      </c>
      <c r="F289" s="72" t="s">
        <v>129</v>
      </c>
      <c r="G289" s="72" t="s">
        <v>721</v>
      </c>
      <c r="H289" s="72" t="s">
        <v>208</v>
      </c>
      <c r="I289" s="72" t="s">
        <v>407</v>
      </c>
      <c r="J289" s="96">
        <v>1.7</v>
      </c>
      <c r="K289" s="72" t="s">
        <v>99</v>
      </c>
      <c r="L289" s="97">
        <v>2.1600000000000001E-2</v>
      </c>
      <c r="M289" s="97">
        <v>1.09E-2</v>
      </c>
      <c r="N289" s="96">
        <v>2213288.38</v>
      </c>
      <c r="O289" s="96">
        <v>102.4</v>
      </c>
      <c r="P289" s="96">
        <v>0</v>
      </c>
      <c r="Q289" s="96">
        <v>2266.4073011199998</v>
      </c>
      <c r="R289" s="97">
        <v>4.3E-3</v>
      </c>
      <c r="S289" s="97">
        <v>8.9999999999999998E-4</v>
      </c>
      <c r="T289" s="97">
        <v>1E-4</v>
      </c>
    </row>
    <row r="290" spans="1:20" s="92" customFormat="1">
      <c r="A290" s="72" t="s">
        <v>1147</v>
      </c>
      <c r="B290" s="72" t="s">
        <v>1148</v>
      </c>
      <c r="C290" s="72" t="s">
        <v>97</v>
      </c>
      <c r="D290" s="72" t="s">
        <v>120</v>
      </c>
      <c r="E290" s="72" t="s">
        <v>1146</v>
      </c>
      <c r="F290" s="72" t="s">
        <v>129</v>
      </c>
      <c r="G290" s="72" t="s">
        <v>721</v>
      </c>
      <c r="H290" s="72" t="s">
        <v>208</v>
      </c>
      <c r="I290" s="72" t="s">
        <v>407</v>
      </c>
      <c r="J290" s="96">
        <v>4.2300000000000004</v>
      </c>
      <c r="K290" s="72" t="s">
        <v>99</v>
      </c>
      <c r="L290" s="97">
        <v>0.04</v>
      </c>
      <c r="M290" s="97">
        <v>1.7100000000000001E-2</v>
      </c>
      <c r="N290" s="96">
        <v>632262</v>
      </c>
      <c r="O290" s="96">
        <v>113.12</v>
      </c>
      <c r="P290" s="96">
        <v>0</v>
      </c>
      <c r="Q290" s="96">
        <v>715.21477440000001</v>
      </c>
      <c r="R290" s="97">
        <v>8.0000000000000004E-4</v>
      </c>
      <c r="S290" s="97">
        <v>2.9999999999999997E-4</v>
      </c>
      <c r="T290" s="97">
        <v>0</v>
      </c>
    </row>
    <row r="291" spans="1:20" s="92" customFormat="1">
      <c r="A291" s="72" t="s">
        <v>1149</v>
      </c>
      <c r="B291" s="72" t="s">
        <v>1150</v>
      </c>
      <c r="C291" s="72" t="s">
        <v>97</v>
      </c>
      <c r="D291" s="72" t="s">
        <v>120</v>
      </c>
      <c r="E291" s="72" t="s">
        <v>1146</v>
      </c>
      <c r="F291" s="72" t="s">
        <v>129</v>
      </c>
      <c r="G291" s="72" t="s">
        <v>721</v>
      </c>
      <c r="H291" s="72" t="s">
        <v>208</v>
      </c>
      <c r="I291" s="72" t="s">
        <v>407</v>
      </c>
      <c r="J291" s="96">
        <v>0.75</v>
      </c>
      <c r="K291" s="72" t="s">
        <v>99</v>
      </c>
      <c r="L291" s="97">
        <v>1.32E-2</v>
      </c>
      <c r="M291" s="97">
        <v>5.1999999999999998E-3</v>
      </c>
      <c r="N291" s="96">
        <v>1579630.88</v>
      </c>
      <c r="O291" s="96">
        <v>100.6</v>
      </c>
      <c r="P291" s="96">
        <v>0</v>
      </c>
      <c r="Q291" s="96">
        <v>1589.10866528</v>
      </c>
      <c r="R291" s="97">
        <v>1.4500000000000001E-2</v>
      </c>
      <c r="S291" s="97">
        <v>6.9999999999999999E-4</v>
      </c>
      <c r="T291" s="97">
        <v>1E-4</v>
      </c>
    </row>
    <row r="292" spans="1:20" s="92" customFormat="1">
      <c r="A292" s="72" t="s">
        <v>1151</v>
      </c>
      <c r="B292" s="72" t="s">
        <v>1152</v>
      </c>
      <c r="C292" s="72" t="s">
        <v>97</v>
      </c>
      <c r="D292" s="72" t="s">
        <v>120</v>
      </c>
      <c r="E292" s="72" t="s">
        <v>1153</v>
      </c>
      <c r="F292" s="72" t="s">
        <v>556</v>
      </c>
      <c r="G292" s="72" t="s">
        <v>716</v>
      </c>
      <c r="H292" s="72" t="s">
        <v>147</v>
      </c>
      <c r="I292" s="72" t="s">
        <v>407</v>
      </c>
      <c r="J292" s="96">
        <v>1.37</v>
      </c>
      <c r="K292" s="72" t="s">
        <v>99</v>
      </c>
      <c r="L292" s="97">
        <v>4.9000000000000002E-2</v>
      </c>
      <c r="M292" s="97">
        <v>2.01E-2</v>
      </c>
      <c r="N292" s="96">
        <v>1734867.9</v>
      </c>
      <c r="O292" s="96">
        <v>104.79</v>
      </c>
      <c r="P292" s="96">
        <v>0</v>
      </c>
      <c r="Q292" s="96">
        <v>1817.9680724100001</v>
      </c>
      <c r="R292" s="97">
        <v>8.9999999999999993E-3</v>
      </c>
      <c r="S292" s="97">
        <v>8.0000000000000004E-4</v>
      </c>
      <c r="T292" s="97">
        <v>1E-4</v>
      </c>
    </row>
    <row r="293" spans="1:20" s="92" customFormat="1">
      <c r="A293" s="72" t="s">
        <v>1154</v>
      </c>
      <c r="B293" s="72" t="s">
        <v>1155</v>
      </c>
      <c r="C293" s="72" t="s">
        <v>97</v>
      </c>
      <c r="D293" s="72" t="s">
        <v>120</v>
      </c>
      <c r="E293" s="72" t="s">
        <v>1156</v>
      </c>
      <c r="F293" s="72" t="s">
        <v>604</v>
      </c>
      <c r="G293" s="72" t="s">
        <v>716</v>
      </c>
      <c r="H293" s="72" t="s">
        <v>147</v>
      </c>
      <c r="I293" s="72" t="s">
        <v>407</v>
      </c>
      <c r="J293" s="96">
        <v>3.62</v>
      </c>
      <c r="K293" s="72" t="s">
        <v>99</v>
      </c>
      <c r="L293" s="97">
        <v>2.3E-2</v>
      </c>
      <c r="M293" s="97">
        <v>1.8499999999999999E-2</v>
      </c>
      <c r="N293" s="96">
        <v>13721.02</v>
      </c>
      <c r="O293" s="96">
        <v>101.83</v>
      </c>
      <c r="P293" s="96">
        <v>0</v>
      </c>
      <c r="Q293" s="96">
        <v>13.972114666</v>
      </c>
      <c r="R293" s="97">
        <v>0</v>
      </c>
      <c r="S293" s="97">
        <v>0</v>
      </c>
      <c r="T293" s="97">
        <v>0</v>
      </c>
    </row>
    <row r="294" spans="1:20" s="92" customFormat="1">
      <c r="A294" s="72" t="s">
        <v>1157</v>
      </c>
      <c r="B294" s="72" t="s">
        <v>1158</v>
      </c>
      <c r="C294" s="72" t="s">
        <v>97</v>
      </c>
      <c r="D294" s="72" t="s">
        <v>120</v>
      </c>
      <c r="E294" s="72" t="s">
        <v>1156</v>
      </c>
      <c r="F294" s="72" t="s">
        <v>604</v>
      </c>
      <c r="G294" s="72" t="s">
        <v>716</v>
      </c>
      <c r="H294" s="72" t="s">
        <v>147</v>
      </c>
      <c r="I294" s="72" t="s">
        <v>407</v>
      </c>
      <c r="J294" s="96">
        <v>2.83</v>
      </c>
      <c r="K294" s="72" t="s">
        <v>99</v>
      </c>
      <c r="L294" s="97">
        <v>2.75E-2</v>
      </c>
      <c r="M294" s="97">
        <v>1.4E-2</v>
      </c>
      <c r="N294" s="96">
        <v>4038274.69</v>
      </c>
      <c r="O294" s="96">
        <v>104.08</v>
      </c>
      <c r="P294" s="96">
        <v>0</v>
      </c>
      <c r="Q294" s="96">
        <v>4203.0362973519996</v>
      </c>
      <c r="R294" s="97">
        <v>1.18E-2</v>
      </c>
      <c r="S294" s="97">
        <v>1.8E-3</v>
      </c>
      <c r="T294" s="97">
        <v>2.0000000000000001E-4</v>
      </c>
    </row>
    <row r="295" spans="1:20" s="92" customFormat="1">
      <c r="A295" s="72" t="s">
        <v>1159</v>
      </c>
      <c r="B295" s="72" t="s">
        <v>1160</v>
      </c>
      <c r="C295" s="72" t="s">
        <v>97</v>
      </c>
      <c r="D295" s="72" t="s">
        <v>120</v>
      </c>
      <c r="E295" s="72" t="s">
        <v>1161</v>
      </c>
      <c r="F295" s="72" t="s">
        <v>1162</v>
      </c>
      <c r="G295" s="72" t="s">
        <v>721</v>
      </c>
      <c r="H295" s="72" t="s">
        <v>208</v>
      </c>
      <c r="I295" s="72" t="s">
        <v>407</v>
      </c>
      <c r="J295" s="96">
        <v>4.51</v>
      </c>
      <c r="K295" s="72" t="s">
        <v>99</v>
      </c>
      <c r="L295" s="97">
        <v>2.6200000000000001E-2</v>
      </c>
      <c r="M295" s="97">
        <v>1.35E-2</v>
      </c>
      <c r="N295" s="96">
        <v>319622.8</v>
      </c>
      <c r="O295" s="96">
        <v>106.43</v>
      </c>
      <c r="P295" s="96">
        <v>0</v>
      </c>
      <c r="Q295" s="96">
        <v>340.17454604</v>
      </c>
      <c r="R295" s="97">
        <v>4.0000000000000002E-4</v>
      </c>
      <c r="S295" s="97">
        <v>1E-4</v>
      </c>
      <c r="T295" s="97">
        <v>0</v>
      </c>
    </row>
    <row r="296" spans="1:20" s="92" customFormat="1">
      <c r="A296" s="72" t="s">
        <v>1163</v>
      </c>
      <c r="B296" s="72" t="s">
        <v>1164</v>
      </c>
      <c r="C296" s="72" t="s">
        <v>97</v>
      </c>
      <c r="D296" s="72" t="s">
        <v>120</v>
      </c>
      <c r="E296" s="72" t="s">
        <v>1161</v>
      </c>
      <c r="F296" s="72" t="s">
        <v>1162</v>
      </c>
      <c r="G296" s="72" t="s">
        <v>721</v>
      </c>
      <c r="H296" s="72" t="s">
        <v>208</v>
      </c>
      <c r="I296" s="72" t="s">
        <v>407</v>
      </c>
      <c r="J296" s="96">
        <v>2.44</v>
      </c>
      <c r="K296" s="72" t="s">
        <v>99</v>
      </c>
      <c r="L296" s="97">
        <v>3.3500000000000002E-2</v>
      </c>
      <c r="M296" s="97">
        <v>9.1000000000000004E-3</v>
      </c>
      <c r="N296" s="96">
        <v>9445.67</v>
      </c>
      <c r="O296" s="96">
        <v>105.99</v>
      </c>
      <c r="P296" s="96">
        <v>0.15953999999999999</v>
      </c>
      <c r="Q296" s="96">
        <v>10.171005633</v>
      </c>
      <c r="R296" s="97">
        <v>0</v>
      </c>
      <c r="S296" s="97">
        <v>0</v>
      </c>
      <c r="T296" s="97">
        <v>0</v>
      </c>
    </row>
    <row r="297" spans="1:20" s="92" customFormat="1">
      <c r="A297" s="72" t="s">
        <v>1165</v>
      </c>
      <c r="B297" s="72" t="s">
        <v>1166</v>
      </c>
      <c r="C297" s="72" t="s">
        <v>97</v>
      </c>
      <c r="D297" s="72" t="s">
        <v>120</v>
      </c>
      <c r="E297" s="72" t="s">
        <v>1167</v>
      </c>
      <c r="F297" s="72" t="s">
        <v>604</v>
      </c>
      <c r="G297" s="72" t="s">
        <v>716</v>
      </c>
      <c r="H297" s="72" t="s">
        <v>147</v>
      </c>
      <c r="I297" s="72" t="s">
        <v>1168</v>
      </c>
      <c r="J297" s="96">
        <v>3.28</v>
      </c>
      <c r="K297" s="72" t="s">
        <v>99</v>
      </c>
      <c r="L297" s="97">
        <v>1.7500000000000002E-2</v>
      </c>
      <c r="M297" s="97">
        <v>8.9999999999999993E-3</v>
      </c>
      <c r="N297" s="96">
        <v>1870446</v>
      </c>
      <c r="O297" s="96">
        <v>104.09</v>
      </c>
      <c r="P297" s="96">
        <v>0</v>
      </c>
      <c r="Q297" s="96">
        <v>1946.9472413999999</v>
      </c>
      <c r="R297" s="97">
        <v>1.5599999999999999E-2</v>
      </c>
      <c r="S297" s="97">
        <v>8.0000000000000004E-4</v>
      </c>
      <c r="T297" s="97">
        <v>1E-4</v>
      </c>
    </row>
    <row r="298" spans="1:20" s="92" customFormat="1">
      <c r="A298" s="72" t="s">
        <v>1169</v>
      </c>
      <c r="B298" s="72" t="s">
        <v>1170</v>
      </c>
      <c r="C298" s="72" t="s">
        <v>97</v>
      </c>
      <c r="D298" s="72" t="s">
        <v>120</v>
      </c>
      <c r="E298" s="72" t="s">
        <v>1171</v>
      </c>
      <c r="F298" s="72" t="s">
        <v>792</v>
      </c>
      <c r="G298" s="72" t="s">
        <v>761</v>
      </c>
      <c r="H298" s="72" t="s">
        <v>147</v>
      </c>
      <c r="I298" s="72" t="s">
        <v>765</v>
      </c>
      <c r="J298" s="96">
        <v>2.1800000000000002</v>
      </c>
      <c r="K298" s="72" t="s">
        <v>99</v>
      </c>
      <c r="L298" s="97">
        <v>3.15E-2</v>
      </c>
      <c r="M298" s="97">
        <v>1.38E-2</v>
      </c>
      <c r="N298" s="96">
        <v>1781020.12</v>
      </c>
      <c r="O298" s="96">
        <v>104.69</v>
      </c>
      <c r="P298" s="96">
        <v>0</v>
      </c>
      <c r="Q298" s="96">
        <v>1864.5499636279999</v>
      </c>
      <c r="R298" s="97">
        <v>6.1999999999999998E-3</v>
      </c>
      <c r="S298" s="97">
        <v>8.0000000000000004E-4</v>
      </c>
      <c r="T298" s="97">
        <v>1E-4</v>
      </c>
    </row>
    <row r="299" spans="1:20" s="92" customFormat="1">
      <c r="A299" s="72" t="s">
        <v>1172</v>
      </c>
      <c r="B299" s="72" t="s">
        <v>1173</v>
      </c>
      <c r="C299" s="72" t="s">
        <v>97</v>
      </c>
      <c r="D299" s="72" t="s">
        <v>120</v>
      </c>
      <c r="E299" s="72" t="s">
        <v>1171</v>
      </c>
      <c r="F299" s="72" t="s">
        <v>792</v>
      </c>
      <c r="G299" s="72" t="s">
        <v>761</v>
      </c>
      <c r="H299" s="72" t="s">
        <v>147</v>
      </c>
      <c r="I299" s="72" t="s">
        <v>765</v>
      </c>
      <c r="J299" s="96">
        <v>3.6</v>
      </c>
      <c r="K299" s="72" t="s">
        <v>99</v>
      </c>
      <c r="L299" s="97">
        <v>2.9499999999999998E-2</v>
      </c>
      <c r="M299" s="97">
        <v>1.7600000000000001E-2</v>
      </c>
      <c r="N299" s="96">
        <v>1642551.9</v>
      </c>
      <c r="O299" s="96">
        <v>105.1</v>
      </c>
      <c r="P299" s="96">
        <v>0</v>
      </c>
      <c r="Q299" s="96">
        <v>1726.3220469</v>
      </c>
      <c r="R299" s="97">
        <v>5.4000000000000003E-3</v>
      </c>
      <c r="S299" s="97">
        <v>6.9999999999999999E-4</v>
      </c>
      <c r="T299" s="97">
        <v>1E-4</v>
      </c>
    </row>
    <row r="300" spans="1:20" s="92" customFormat="1">
      <c r="A300" s="72" t="s">
        <v>1174</v>
      </c>
      <c r="B300" s="72" t="s">
        <v>1175</v>
      </c>
      <c r="C300" s="72" t="s">
        <v>97</v>
      </c>
      <c r="D300" s="72" t="s">
        <v>120</v>
      </c>
      <c r="E300" s="72" t="s">
        <v>1176</v>
      </c>
      <c r="F300" s="72" t="s">
        <v>561</v>
      </c>
      <c r="G300" s="72" t="s">
        <v>761</v>
      </c>
      <c r="H300" s="72" t="s">
        <v>147</v>
      </c>
      <c r="I300" s="72" t="s">
        <v>407</v>
      </c>
      <c r="J300" s="96">
        <v>1.26</v>
      </c>
      <c r="K300" s="72" t="s">
        <v>99</v>
      </c>
      <c r="L300" s="97">
        <v>4.3499999999999997E-2</v>
      </c>
      <c r="M300" s="97">
        <v>9.1999999999999998E-3</v>
      </c>
      <c r="N300" s="96">
        <v>645244</v>
      </c>
      <c r="O300" s="96">
        <v>105.3</v>
      </c>
      <c r="P300" s="96">
        <v>0</v>
      </c>
      <c r="Q300" s="96">
        <v>679.44193199999995</v>
      </c>
      <c r="R300" s="97">
        <v>3.7000000000000002E-3</v>
      </c>
      <c r="S300" s="97">
        <v>2.9999999999999997E-4</v>
      </c>
      <c r="T300" s="97">
        <v>0</v>
      </c>
    </row>
    <row r="301" spans="1:20" s="92" customFormat="1">
      <c r="A301" s="72" t="s">
        <v>1177</v>
      </c>
      <c r="B301" s="72" t="s">
        <v>1178</v>
      </c>
      <c r="C301" s="72" t="s">
        <v>97</v>
      </c>
      <c r="D301" s="72" t="s">
        <v>120</v>
      </c>
      <c r="E301" s="72" t="s">
        <v>1176</v>
      </c>
      <c r="F301" s="72" t="s">
        <v>561</v>
      </c>
      <c r="G301" s="72" t="s">
        <v>761</v>
      </c>
      <c r="H301" s="72" t="s">
        <v>147</v>
      </c>
      <c r="I301" s="72" t="s">
        <v>407</v>
      </c>
      <c r="J301" s="96">
        <v>4.3</v>
      </c>
      <c r="K301" s="72" t="s">
        <v>99</v>
      </c>
      <c r="L301" s="97">
        <v>3.27E-2</v>
      </c>
      <c r="M301" s="97">
        <v>1.49E-2</v>
      </c>
      <c r="N301" s="96">
        <v>8676</v>
      </c>
      <c r="O301" s="96">
        <v>109.17</v>
      </c>
      <c r="P301" s="96">
        <v>0</v>
      </c>
      <c r="Q301" s="96">
        <v>9.4715892000000004</v>
      </c>
      <c r="R301" s="97">
        <v>0</v>
      </c>
      <c r="S301" s="97">
        <v>0</v>
      </c>
      <c r="T301" s="97">
        <v>0</v>
      </c>
    </row>
    <row r="302" spans="1:20" s="92" customFormat="1">
      <c r="A302" s="72" t="s">
        <v>1179</v>
      </c>
      <c r="B302" s="72" t="s">
        <v>1180</v>
      </c>
      <c r="C302" s="72" t="s">
        <v>97</v>
      </c>
      <c r="D302" s="72" t="s">
        <v>120</v>
      </c>
      <c r="E302" s="72" t="s">
        <v>1181</v>
      </c>
      <c r="F302" s="72" t="s">
        <v>439</v>
      </c>
      <c r="G302" s="72" t="s">
        <v>754</v>
      </c>
      <c r="H302" s="72" t="s">
        <v>208</v>
      </c>
      <c r="I302" s="72" t="s">
        <v>407</v>
      </c>
      <c r="J302" s="96">
        <v>1.34</v>
      </c>
      <c r="K302" s="72" t="s">
        <v>99</v>
      </c>
      <c r="L302" s="97">
        <v>0.03</v>
      </c>
      <c r="M302" s="97">
        <v>2.12E-2</v>
      </c>
      <c r="N302" s="96">
        <v>8733.73</v>
      </c>
      <c r="O302" s="96">
        <v>101.58</v>
      </c>
      <c r="P302" s="96">
        <v>0</v>
      </c>
      <c r="Q302" s="96">
        <v>8.8717229339999992</v>
      </c>
      <c r="R302" s="97">
        <v>0</v>
      </c>
      <c r="S302" s="97">
        <v>0</v>
      </c>
      <c r="T302" s="97">
        <v>0</v>
      </c>
    </row>
    <row r="303" spans="1:20" s="92" customFormat="1">
      <c r="A303" s="72" t="s">
        <v>1182</v>
      </c>
      <c r="B303" s="72" t="s">
        <v>1183</v>
      </c>
      <c r="C303" s="72" t="s">
        <v>97</v>
      </c>
      <c r="D303" s="72" t="s">
        <v>120</v>
      </c>
      <c r="E303" s="72" t="s">
        <v>1181</v>
      </c>
      <c r="F303" s="72" t="s">
        <v>439</v>
      </c>
      <c r="G303" s="72" t="s">
        <v>754</v>
      </c>
      <c r="H303" s="72" t="s">
        <v>208</v>
      </c>
      <c r="I303" s="72" t="s">
        <v>407</v>
      </c>
      <c r="J303" s="96">
        <v>2.75</v>
      </c>
      <c r="K303" s="72" t="s">
        <v>99</v>
      </c>
      <c r="L303" s="97">
        <v>3.2500000000000001E-2</v>
      </c>
      <c r="M303" s="97">
        <v>2.63E-2</v>
      </c>
      <c r="N303" s="96">
        <v>11028.83</v>
      </c>
      <c r="O303" s="96">
        <v>102.46</v>
      </c>
      <c r="P303" s="96">
        <v>0</v>
      </c>
      <c r="Q303" s="96">
        <v>11.300139218</v>
      </c>
      <c r="R303" s="97">
        <v>0</v>
      </c>
      <c r="S303" s="97">
        <v>0</v>
      </c>
      <c r="T303" s="97">
        <v>0</v>
      </c>
    </row>
    <row r="304" spans="1:20" s="92" customFormat="1">
      <c r="A304" s="72" t="s">
        <v>1184</v>
      </c>
      <c r="B304" s="72" t="s">
        <v>1185</v>
      </c>
      <c r="C304" s="72" t="s">
        <v>97</v>
      </c>
      <c r="D304" s="72" t="s">
        <v>120</v>
      </c>
      <c r="E304" s="72" t="s">
        <v>753</v>
      </c>
      <c r="F304" s="72" t="s">
        <v>439</v>
      </c>
      <c r="G304" s="72" t="s">
        <v>754</v>
      </c>
      <c r="H304" s="72" t="s">
        <v>208</v>
      </c>
      <c r="I304" s="72" t="s">
        <v>538</v>
      </c>
      <c r="J304" s="96">
        <v>1.06</v>
      </c>
      <c r="K304" s="72" t="s">
        <v>99</v>
      </c>
      <c r="L304" s="97">
        <v>3.6999999999999998E-2</v>
      </c>
      <c r="M304" s="97">
        <v>2.41E-2</v>
      </c>
      <c r="N304" s="96">
        <v>2450220.67</v>
      </c>
      <c r="O304" s="96">
        <v>102.88</v>
      </c>
      <c r="P304" s="96">
        <v>0</v>
      </c>
      <c r="Q304" s="96">
        <v>2520.7870252960001</v>
      </c>
      <c r="R304" s="97">
        <v>1.8700000000000001E-2</v>
      </c>
      <c r="S304" s="97">
        <v>1.1000000000000001E-3</v>
      </c>
      <c r="T304" s="97">
        <v>1E-4</v>
      </c>
    </row>
    <row r="305" spans="1:20" s="92" customFormat="1">
      <c r="A305" s="72" t="s">
        <v>1186</v>
      </c>
      <c r="B305" s="72" t="s">
        <v>1187</v>
      </c>
      <c r="C305" s="72" t="s">
        <v>97</v>
      </c>
      <c r="D305" s="72" t="s">
        <v>120</v>
      </c>
      <c r="E305" s="72" t="s">
        <v>753</v>
      </c>
      <c r="F305" s="72" t="s">
        <v>439</v>
      </c>
      <c r="G305" s="72" t="s">
        <v>754</v>
      </c>
      <c r="H305" s="72" t="s">
        <v>208</v>
      </c>
      <c r="I305" s="72" t="s">
        <v>407</v>
      </c>
      <c r="J305" s="96">
        <v>0.64</v>
      </c>
      <c r="K305" s="72" t="s">
        <v>99</v>
      </c>
      <c r="L305" s="97">
        <v>4.2500000000000003E-2</v>
      </c>
      <c r="M305" s="97">
        <v>1.5800000000000002E-2</v>
      </c>
      <c r="N305" s="96">
        <v>7047.53</v>
      </c>
      <c r="O305" s="96">
        <v>103.42</v>
      </c>
      <c r="P305" s="96">
        <v>0</v>
      </c>
      <c r="Q305" s="96">
        <v>7.2885555259999997</v>
      </c>
      <c r="R305" s="97">
        <v>0</v>
      </c>
      <c r="S305" s="97">
        <v>0</v>
      </c>
      <c r="T305" s="97">
        <v>0</v>
      </c>
    </row>
    <row r="306" spans="1:20" s="92" customFormat="1">
      <c r="A306" s="72" t="s">
        <v>1188</v>
      </c>
      <c r="B306" s="72" t="s">
        <v>1189</v>
      </c>
      <c r="C306" s="72" t="s">
        <v>97</v>
      </c>
      <c r="D306" s="72" t="s">
        <v>120</v>
      </c>
      <c r="E306" s="72" t="s">
        <v>753</v>
      </c>
      <c r="F306" s="72" t="s">
        <v>439</v>
      </c>
      <c r="G306" s="72" t="s">
        <v>754</v>
      </c>
      <c r="H306" s="72" t="s">
        <v>208</v>
      </c>
      <c r="I306" s="72" t="s">
        <v>407</v>
      </c>
      <c r="J306" s="96">
        <v>3.07</v>
      </c>
      <c r="K306" s="72" t="s">
        <v>99</v>
      </c>
      <c r="L306" s="97">
        <v>2.8000000000000001E-2</v>
      </c>
      <c r="M306" s="97">
        <v>2.98E-2</v>
      </c>
      <c r="N306" s="96">
        <v>14346.12</v>
      </c>
      <c r="O306" s="96">
        <v>100.22</v>
      </c>
      <c r="P306" s="96">
        <v>0</v>
      </c>
      <c r="Q306" s="96">
        <v>14.377681464</v>
      </c>
      <c r="R306" s="97">
        <v>0</v>
      </c>
      <c r="S306" s="97">
        <v>0</v>
      </c>
      <c r="T306" s="97">
        <v>0</v>
      </c>
    </row>
    <row r="307" spans="1:20" s="92" customFormat="1">
      <c r="A307" s="72" t="s">
        <v>1190</v>
      </c>
      <c r="B307" s="72" t="s">
        <v>1191</v>
      </c>
      <c r="C307" s="72" t="s">
        <v>97</v>
      </c>
      <c r="D307" s="72" t="s">
        <v>120</v>
      </c>
      <c r="E307" s="72" t="s">
        <v>1192</v>
      </c>
      <c r="F307" s="72" t="s">
        <v>838</v>
      </c>
      <c r="G307" s="72" t="s">
        <v>754</v>
      </c>
      <c r="H307" s="72" t="s">
        <v>208</v>
      </c>
      <c r="I307" s="72" t="s">
        <v>407</v>
      </c>
      <c r="J307" s="96">
        <v>3.27</v>
      </c>
      <c r="K307" s="72" t="s">
        <v>99</v>
      </c>
      <c r="L307" s="97">
        <v>3.9E-2</v>
      </c>
      <c r="M307" s="97">
        <v>2.6700000000000002E-2</v>
      </c>
      <c r="N307" s="96">
        <v>7833277</v>
      </c>
      <c r="O307" s="96">
        <v>104.08</v>
      </c>
      <c r="P307" s="96">
        <v>0</v>
      </c>
      <c r="Q307" s="96">
        <v>8152.8747015999998</v>
      </c>
      <c r="R307" s="97">
        <v>1.5800000000000002E-2</v>
      </c>
      <c r="S307" s="97">
        <v>3.3999999999999998E-3</v>
      </c>
      <c r="T307" s="97">
        <v>4.0000000000000002E-4</v>
      </c>
    </row>
    <row r="308" spans="1:20" s="92" customFormat="1">
      <c r="A308" s="72" t="s">
        <v>1193</v>
      </c>
      <c r="B308" s="72" t="s">
        <v>1194</v>
      </c>
      <c r="C308" s="72" t="s">
        <v>97</v>
      </c>
      <c r="D308" s="72" t="s">
        <v>120</v>
      </c>
      <c r="E308" s="72" t="s">
        <v>1195</v>
      </c>
      <c r="F308" s="72" t="s">
        <v>122</v>
      </c>
      <c r="G308" s="72" t="s">
        <v>754</v>
      </c>
      <c r="H308" s="72" t="s">
        <v>208</v>
      </c>
      <c r="I308" s="72" t="s">
        <v>1196</v>
      </c>
      <c r="J308" s="96">
        <v>6.29</v>
      </c>
      <c r="K308" s="72" t="s">
        <v>99</v>
      </c>
      <c r="L308" s="97">
        <v>2.5000000000000001E-3</v>
      </c>
      <c r="M308" s="97">
        <v>1.38E-2</v>
      </c>
      <c r="N308" s="96">
        <v>7257535</v>
      </c>
      <c r="O308" s="96">
        <v>93.2</v>
      </c>
      <c r="P308" s="96">
        <v>0</v>
      </c>
      <c r="Q308" s="96">
        <v>6764.0226199999997</v>
      </c>
      <c r="R308" s="97">
        <v>1.4500000000000001E-2</v>
      </c>
      <c r="S308" s="97">
        <v>2.8E-3</v>
      </c>
      <c r="T308" s="97">
        <v>2.9999999999999997E-4</v>
      </c>
    </row>
    <row r="309" spans="1:20" s="92" customFormat="1">
      <c r="A309" s="72" t="s">
        <v>1197</v>
      </c>
      <c r="B309" s="72" t="s">
        <v>1198</v>
      </c>
      <c r="C309" s="72" t="s">
        <v>97</v>
      </c>
      <c r="D309" s="72" t="s">
        <v>120</v>
      </c>
      <c r="E309" s="72" t="s">
        <v>1195</v>
      </c>
      <c r="F309" s="72" t="s">
        <v>122</v>
      </c>
      <c r="G309" s="72" t="s">
        <v>754</v>
      </c>
      <c r="H309" s="72" t="s">
        <v>208</v>
      </c>
      <c r="I309" s="72" t="s">
        <v>407</v>
      </c>
      <c r="J309" s="96">
        <v>4.82</v>
      </c>
      <c r="K309" s="72" t="s">
        <v>99</v>
      </c>
      <c r="L309" s="97">
        <v>2.0500000000000001E-2</v>
      </c>
      <c r="M309" s="97">
        <v>1.4500000000000001E-2</v>
      </c>
      <c r="N309" s="96">
        <v>6516692</v>
      </c>
      <c r="O309" s="96">
        <v>103.24</v>
      </c>
      <c r="P309" s="96">
        <v>0</v>
      </c>
      <c r="Q309" s="96">
        <v>6727.8328208000003</v>
      </c>
      <c r="R309" s="97">
        <v>1.52E-2</v>
      </c>
      <c r="S309" s="97">
        <v>2.8E-3</v>
      </c>
      <c r="T309" s="97">
        <v>2.9999999999999997E-4</v>
      </c>
    </row>
    <row r="310" spans="1:20" s="92" customFormat="1">
      <c r="A310" s="72" t="s">
        <v>1199</v>
      </c>
      <c r="B310" s="72" t="s">
        <v>1200</v>
      </c>
      <c r="C310" s="72" t="s">
        <v>97</v>
      </c>
      <c r="D310" s="72" t="s">
        <v>120</v>
      </c>
      <c r="E310" s="72" t="s">
        <v>758</v>
      </c>
      <c r="F310" s="72" t="s">
        <v>556</v>
      </c>
      <c r="G310" s="72" t="s">
        <v>754</v>
      </c>
      <c r="H310" s="72" t="s">
        <v>208</v>
      </c>
      <c r="I310" s="72" t="s">
        <v>407</v>
      </c>
      <c r="J310" s="96">
        <v>4.26</v>
      </c>
      <c r="K310" s="72" t="s">
        <v>99</v>
      </c>
      <c r="L310" s="97">
        <v>3.4000000000000002E-2</v>
      </c>
      <c r="M310" s="97">
        <v>2.1000000000000001E-2</v>
      </c>
      <c r="N310" s="96">
        <v>6281.2</v>
      </c>
      <c r="O310" s="96">
        <v>106.51</v>
      </c>
      <c r="P310" s="96">
        <v>0</v>
      </c>
      <c r="Q310" s="96">
        <v>6.6901061200000003</v>
      </c>
      <c r="R310" s="97">
        <v>0</v>
      </c>
      <c r="S310" s="97">
        <v>0</v>
      </c>
      <c r="T310" s="97">
        <v>0</v>
      </c>
    </row>
    <row r="311" spans="1:20" s="92" customFormat="1">
      <c r="A311" s="72" t="s">
        <v>1201</v>
      </c>
      <c r="B311" s="72" t="s">
        <v>1202</v>
      </c>
      <c r="C311" s="72" t="s">
        <v>97</v>
      </c>
      <c r="D311" s="72" t="s">
        <v>120</v>
      </c>
      <c r="E311" s="72" t="s">
        <v>760</v>
      </c>
      <c r="F311" s="72" t="s">
        <v>556</v>
      </c>
      <c r="G311" s="72" t="s">
        <v>761</v>
      </c>
      <c r="H311" s="72" t="s">
        <v>147</v>
      </c>
      <c r="I311" s="72" t="s">
        <v>407</v>
      </c>
      <c r="J311" s="96">
        <v>5.52</v>
      </c>
      <c r="K311" s="72" t="s">
        <v>99</v>
      </c>
      <c r="L311" s="97">
        <v>3.2500000000000001E-2</v>
      </c>
      <c r="M311" s="97">
        <v>2.7900000000000001E-2</v>
      </c>
      <c r="N311" s="96">
        <v>1709436</v>
      </c>
      <c r="O311" s="96">
        <v>102.5</v>
      </c>
      <c r="P311" s="96">
        <v>0</v>
      </c>
      <c r="Q311" s="96">
        <v>1752.1719000000001</v>
      </c>
      <c r="R311" s="97">
        <v>5.0000000000000001E-3</v>
      </c>
      <c r="S311" s="97">
        <v>6.9999999999999999E-4</v>
      </c>
      <c r="T311" s="97">
        <v>1E-4</v>
      </c>
    </row>
    <row r="312" spans="1:20" s="92" customFormat="1">
      <c r="A312" s="72" t="s">
        <v>1203</v>
      </c>
      <c r="B312" s="72" t="s">
        <v>1204</v>
      </c>
      <c r="C312" s="72" t="s">
        <v>97</v>
      </c>
      <c r="D312" s="72" t="s">
        <v>120</v>
      </c>
      <c r="E312" s="72" t="s">
        <v>760</v>
      </c>
      <c r="F312" s="72" t="s">
        <v>556</v>
      </c>
      <c r="G312" s="72" t="s">
        <v>761</v>
      </c>
      <c r="H312" s="72" t="s">
        <v>147</v>
      </c>
      <c r="I312" s="72" t="s">
        <v>1205</v>
      </c>
      <c r="J312" s="96">
        <v>5.38</v>
      </c>
      <c r="K312" s="72" t="s">
        <v>99</v>
      </c>
      <c r="L312" s="97">
        <v>2.3E-2</v>
      </c>
      <c r="M312" s="97">
        <v>2.2200000000000001E-2</v>
      </c>
      <c r="N312" s="96">
        <v>12130000</v>
      </c>
      <c r="O312" s="96">
        <v>100.61</v>
      </c>
      <c r="P312" s="96">
        <v>0</v>
      </c>
      <c r="Q312" s="96">
        <v>12203.993</v>
      </c>
      <c r="R312" s="97">
        <v>1.9900000000000001E-2</v>
      </c>
      <c r="S312" s="97">
        <v>5.1000000000000004E-3</v>
      </c>
      <c r="T312" s="97">
        <v>5.9999999999999995E-4</v>
      </c>
    </row>
    <row r="313" spans="1:20" s="92" customFormat="1">
      <c r="A313" s="72" t="s">
        <v>1206</v>
      </c>
      <c r="B313" s="72" t="s">
        <v>1207</v>
      </c>
      <c r="C313" s="72" t="s">
        <v>97</v>
      </c>
      <c r="D313" s="72" t="s">
        <v>120</v>
      </c>
      <c r="E313" s="72" t="s">
        <v>1208</v>
      </c>
      <c r="F313" s="72" t="s">
        <v>792</v>
      </c>
      <c r="G313" s="72" t="s">
        <v>761</v>
      </c>
      <c r="H313" s="72" t="s">
        <v>147</v>
      </c>
      <c r="I313" s="72" t="s">
        <v>407</v>
      </c>
      <c r="J313" s="96">
        <v>0.99</v>
      </c>
      <c r="K313" s="72" t="s">
        <v>99</v>
      </c>
      <c r="L313" s="97">
        <v>3.9E-2</v>
      </c>
      <c r="M313" s="97">
        <v>7.1000000000000004E-3</v>
      </c>
      <c r="N313" s="96">
        <v>44.26</v>
      </c>
      <c r="O313" s="96">
        <v>103.16</v>
      </c>
      <c r="P313" s="96">
        <v>0</v>
      </c>
      <c r="Q313" s="96">
        <v>4.5658615999999999E-2</v>
      </c>
      <c r="R313" s="97">
        <v>0</v>
      </c>
      <c r="S313" s="97">
        <v>0</v>
      </c>
      <c r="T313" s="97">
        <v>0</v>
      </c>
    </row>
    <row r="314" spans="1:20" s="92" customFormat="1">
      <c r="A314" s="72" t="s">
        <v>1209</v>
      </c>
      <c r="B314" s="72" t="s">
        <v>1210</v>
      </c>
      <c r="C314" s="72" t="s">
        <v>97</v>
      </c>
      <c r="D314" s="72" t="s">
        <v>120</v>
      </c>
      <c r="E314" s="72" t="s">
        <v>1208</v>
      </c>
      <c r="F314" s="72" t="s">
        <v>792</v>
      </c>
      <c r="G314" s="72" t="s">
        <v>761</v>
      </c>
      <c r="H314" s="72" t="s">
        <v>147</v>
      </c>
      <c r="I314" s="72" t="s">
        <v>440</v>
      </c>
      <c r="J314" s="96">
        <v>4.62</v>
      </c>
      <c r="K314" s="72" t="s">
        <v>99</v>
      </c>
      <c r="L314" s="97">
        <v>2.4E-2</v>
      </c>
      <c r="M314" s="97">
        <v>2.29E-2</v>
      </c>
      <c r="N314" s="96">
        <v>7324.12</v>
      </c>
      <c r="O314" s="96">
        <v>102.15</v>
      </c>
      <c r="P314" s="96">
        <v>0</v>
      </c>
      <c r="Q314" s="96">
        <v>7.4815885800000004</v>
      </c>
      <c r="R314" s="97">
        <v>0</v>
      </c>
      <c r="S314" s="97">
        <v>0</v>
      </c>
      <c r="T314" s="97">
        <v>0</v>
      </c>
    </row>
    <row r="315" spans="1:20" s="92" customFormat="1">
      <c r="A315" s="72" t="s">
        <v>1211</v>
      </c>
      <c r="B315" s="72" t="s">
        <v>1212</v>
      </c>
      <c r="C315" s="72" t="s">
        <v>97</v>
      </c>
      <c r="D315" s="72" t="s">
        <v>120</v>
      </c>
      <c r="E315" s="72" t="s">
        <v>1208</v>
      </c>
      <c r="F315" s="72" t="s">
        <v>792</v>
      </c>
      <c r="G315" s="72" t="s">
        <v>761</v>
      </c>
      <c r="H315" s="72" t="s">
        <v>147</v>
      </c>
      <c r="I315" s="72" t="s">
        <v>407</v>
      </c>
      <c r="J315" s="96">
        <v>2.81</v>
      </c>
      <c r="K315" s="72" t="s">
        <v>99</v>
      </c>
      <c r="L315" s="97">
        <v>2.75E-2</v>
      </c>
      <c r="M315" s="97">
        <v>1.3599999999999999E-2</v>
      </c>
      <c r="N315" s="96">
        <v>9320</v>
      </c>
      <c r="O315" s="96">
        <v>103.93</v>
      </c>
      <c r="P315" s="96">
        <v>0</v>
      </c>
      <c r="Q315" s="96">
        <v>9.6862759999999994</v>
      </c>
      <c r="R315" s="97">
        <v>0</v>
      </c>
      <c r="S315" s="97">
        <v>0</v>
      </c>
      <c r="T315" s="97">
        <v>0</v>
      </c>
    </row>
    <row r="316" spans="1:20" s="92" customFormat="1">
      <c r="A316" s="72" t="s">
        <v>1213</v>
      </c>
      <c r="B316" s="72" t="s">
        <v>1214</v>
      </c>
      <c r="C316" s="72" t="s">
        <v>97</v>
      </c>
      <c r="D316" s="72" t="s">
        <v>120</v>
      </c>
      <c r="E316" s="72" t="s">
        <v>760</v>
      </c>
      <c r="F316" s="72" t="s">
        <v>556</v>
      </c>
      <c r="G316" s="72" t="s">
        <v>761</v>
      </c>
      <c r="H316" s="72" t="s">
        <v>147</v>
      </c>
      <c r="I316" s="72" t="s">
        <v>407</v>
      </c>
      <c r="J316" s="96">
        <v>2.2599999999999998</v>
      </c>
      <c r="K316" s="72" t="s">
        <v>99</v>
      </c>
      <c r="L316" s="97">
        <v>4.2000000000000003E-2</v>
      </c>
      <c r="M316" s="97">
        <v>1.2E-2</v>
      </c>
      <c r="N316" s="96">
        <v>3601584.58</v>
      </c>
      <c r="O316" s="96">
        <v>108.57</v>
      </c>
      <c r="P316" s="96">
        <v>0</v>
      </c>
      <c r="Q316" s="96">
        <v>3910.2403785060001</v>
      </c>
      <c r="R316" s="97">
        <v>8.0000000000000002E-3</v>
      </c>
      <c r="S316" s="97">
        <v>1.6000000000000001E-3</v>
      </c>
      <c r="T316" s="97">
        <v>2.0000000000000001E-4</v>
      </c>
    </row>
    <row r="317" spans="1:20" s="92" customFormat="1">
      <c r="A317" s="72" t="s">
        <v>1215</v>
      </c>
      <c r="B317" s="72" t="s">
        <v>1216</v>
      </c>
      <c r="C317" s="72" t="s">
        <v>97</v>
      </c>
      <c r="D317" s="72" t="s">
        <v>120</v>
      </c>
      <c r="E317" s="72" t="s">
        <v>1217</v>
      </c>
      <c r="F317" s="72" t="s">
        <v>792</v>
      </c>
      <c r="G317" s="72" t="s">
        <v>754</v>
      </c>
      <c r="H317" s="72" t="s">
        <v>208</v>
      </c>
      <c r="I317" s="72" t="s">
        <v>407</v>
      </c>
      <c r="J317" s="96">
        <v>1.7</v>
      </c>
      <c r="K317" s="72" t="s">
        <v>99</v>
      </c>
      <c r="L317" s="97">
        <v>4.2000000000000003E-2</v>
      </c>
      <c r="M317" s="97">
        <v>1.34E-2</v>
      </c>
      <c r="N317" s="96">
        <v>1359580.52</v>
      </c>
      <c r="O317" s="96">
        <v>105.96</v>
      </c>
      <c r="P317" s="96">
        <v>0</v>
      </c>
      <c r="Q317" s="96">
        <v>1440.6115189919999</v>
      </c>
      <c r="R317" s="97">
        <v>4.4000000000000003E-3</v>
      </c>
      <c r="S317" s="97">
        <v>5.9999999999999995E-4</v>
      </c>
      <c r="T317" s="97">
        <v>1E-4</v>
      </c>
    </row>
    <row r="318" spans="1:20" s="92" customFormat="1">
      <c r="A318" s="72" t="s">
        <v>1218</v>
      </c>
      <c r="B318" s="72" t="s">
        <v>1219</v>
      </c>
      <c r="C318" s="72" t="s">
        <v>97</v>
      </c>
      <c r="D318" s="72" t="s">
        <v>120</v>
      </c>
      <c r="E318" s="72" t="s">
        <v>1217</v>
      </c>
      <c r="F318" s="72" t="s">
        <v>792</v>
      </c>
      <c r="G318" s="72" t="s">
        <v>754</v>
      </c>
      <c r="H318" s="72" t="s">
        <v>208</v>
      </c>
      <c r="I318" s="72" t="s">
        <v>407</v>
      </c>
      <c r="J318" s="96">
        <v>2.54</v>
      </c>
      <c r="K318" s="72" t="s">
        <v>99</v>
      </c>
      <c r="L318" s="97">
        <v>3.4200000000000001E-2</v>
      </c>
      <c r="M318" s="97">
        <v>1.2999999999999999E-2</v>
      </c>
      <c r="N318" s="96">
        <v>8030935</v>
      </c>
      <c r="O318" s="96">
        <v>106.02</v>
      </c>
      <c r="P318" s="96">
        <v>0</v>
      </c>
      <c r="Q318" s="96">
        <v>8514.3972869999998</v>
      </c>
      <c r="R318" s="97">
        <v>2.1600000000000001E-2</v>
      </c>
      <c r="S318" s="97">
        <v>3.5999999999999999E-3</v>
      </c>
      <c r="T318" s="97">
        <v>4.0000000000000002E-4</v>
      </c>
    </row>
    <row r="319" spans="1:20" s="92" customFormat="1">
      <c r="A319" s="72" t="s">
        <v>1220</v>
      </c>
      <c r="B319" s="72" t="s">
        <v>1221</v>
      </c>
      <c r="C319" s="72" t="s">
        <v>97</v>
      </c>
      <c r="D319" s="72" t="s">
        <v>120</v>
      </c>
      <c r="E319" s="72" t="s">
        <v>720</v>
      </c>
      <c r="F319" s="72" t="s">
        <v>481</v>
      </c>
      <c r="G319" s="72" t="s">
        <v>754</v>
      </c>
      <c r="H319" s="72" t="s">
        <v>208</v>
      </c>
      <c r="I319" s="72" t="s">
        <v>407</v>
      </c>
      <c r="J319" s="96">
        <v>4.3600000000000003</v>
      </c>
      <c r="K319" s="72" t="s">
        <v>99</v>
      </c>
      <c r="L319" s="97">
        <v>4.9000000000000002E-2</v>
      </c>
      <c r="M319" s="97">
        <v>1.8800000000000001E-2</v>
      </c>
      <c r="N319" s="96">
        <v>12844.2</v>
      </c>
      <c r="O319" s="96">
        <v>113.51</v>
      </c>
      <c r="P319" s="96">
        <v>0.31730000000000003</v>
      </c>
      <c r="Q319" s="96">
        <v>14.896751419999999</v>
      </c>
      <c r="R319" s="97">
        <v>0</v>
      </c>
      <c r="S319" s="97">
        <v>0</v>
      </c>
      <c r="T319" s="97">
        <v>0</v>
      </c>
    </row>
    <row r="320" spans="1:20" s="92" customFormat="1">
      <c r="A320" s="72" t="s">
        <v>1222</v>
      </c>
      <c r="B320" s="72" t="s">
        <v>1223</v>
      </c>
      <c r="C320" s="72" t="s">
        <v>97</v>
      </c>
      <c r="D320" s="72" t="s">
        <v>120</v>
      </c>
      <c r="E320" s="72" t="s">
        <v>1224</v>
      </c>
      <c r="F320" s="72" t="s">
        <v>792</v>
      </c>
      <c r="G320" s="72" t="s">
        <v>754</v>
      </c>
      <c r="H320" s="72" t="s">
        <v>208</v>
      </c>
      <c r="I320" s="72" t="s">
        <v>407</v>
      </c>
      <c r="J320" s="96">
        <v>2.02</v>
      </c>
      <c r="K320" s="72" t="s">
        <v>99</v>
      </c>
      <c r="L320" s="97">
        <v>4.2000000000000003E-2</v>
      </c>
      <c r="M320" s="97">
        <v>1.6400000000000001E-2</v>
      </c>
      <c r="N320" s="96">
        <v>988298.51</v>
      </c>
      <c r="O320" s="96">
        <v>106.9</v>
      </c>
      <c r="P320" s="96">
        <v>0</v>
      </c>
      <c r="Q320" s="96">
        <v>1056.4911071900001</v>
      </c>
      <c r="R320" s="97">
        <v>1.6000000000000001E-3</v>
      </c>
      <c r="S320" s="97">
        <v>4.0000000000000002E-4</v>
      </c>
      <c r="T320" s="97">
        <v>0</v>
      </c>
    </row>
    <row r="321" spans="1:20" s="92" customFormat="1">
      <c r="A321" s="72" t="s">
        <v>1225</v>
      </c>
      <c r="B321" s="72" t="s">
        <v>1226</v>
      </c>
      <c r="C321" s="72" t="s">
        <v>97</v>
      </c>
      <c r="D321" s="72" t="s">
        <v>120</v>
      </c>
      <c r="E321" s="72" t="s">
        <v>1224</v>
      </c>
      <c r="F321" s="72" t="s">
        <v>792</v>
      </c>
      <c r="G321" s="72" t="s">
        <v>754</v>
      </c>
      <c r="H321" s="72" t="s">
        <v>208</v>
      </c>
      <c r="I321" s="72" t="s">
        <v>440</v>
      </c>
      <c r="J321" s="96">
        <v>3.75</v>
      </c>
      <c r="K321" s="72" t="s">
        <v>99</v>
      </c>
      <c r="L321" s="97">
        <v>4.2999999999999997E-2</v>
      </c>
      <c r="M321" s="97">
        <v>2.01E-2</v>
      </c>
      <c r="N321" s="96">
        <v>6586911.2800000003</v>
      </c>
      <c r="O321" s="96">
        <v>109.65</v>
      </c>
      <c r="P321" s="96">
        <v>0</v>
      </c>
      <c r="Q321" s="96">
        <v>7222.5482185199999</v>
      </c>
      <c r="R321" s="97">
        <v>5.4000000000000003E-3</v>
      </c>
      <c r="S321" s="97">
        <v>3.0000000000000001E-3</v>
      </c>
      <c r="T321" s="97">
        <v>2.9999999999999997E-4</v>
      </c>
    </row>
    <row r="322" spans="1:20" s="92" customFormat="1">
      <c r="A322" s="72" t="s">
        <v>1227</v>
      </c>
      <c r="B322" s="72" t="s">
        <v>1228</v>
      </c>
      <c r="C322" s="72" t="s">
        <v>97</v>
      </c>
      <c r="D322" s="72" t="s">
        <v>120</v>
      </c>
      <c r="E322" s="72" t="s">
        <v>1229</v>
      </c>
      <c r="F322" s="72" t="s">
        <v>439</v>
      </c>
      <c r="G322" s="72" t="s">
        <v>761</v>
      </c>
      <c r="H322" s="72" t="s">
        <v>147</v>
      </c>
      <c r="I322" s="72" t="s">
        <v>976</v>
      </c>
      <c r="J322" s="96">
        <v>1.47</v>
      </c>
      <c r="K322" s="72" t="s">
        <v>99</v>
      </c>
      <c r="L322" s="97">
        <v>2.75E-2</v>
      </c>
      <c r="M322" s="97">
        <v>1.43E-2</v>
      </c>
      <c r="N322" s="96">
        <v>1068987.93</v>
      </c>
      <c r="O322" s="96">
        <v>102.64</v>
      </c>
      <c r="P322" s="96">
        <v>0</v>
      </c>
      <c r="Q322" s="96">
        <v>1097.209211352</v>
      </c>
      <c r="R322" s="97">
        <v>2.8500000000000001E-2</v>
      </c>
      <c r="S322" s="97">
        <v>5.0000000000000001E-4</v>
      </c>
      <c r="T322" s="97">
        <v>1E-4</v>
      </c>
    </row>
    <row r="323" spans="1:20" s="92" customFormat="1">
      <c r="A323" s="72" t="s">
        <v>1230</v>
      </c>
      <c r="B323" s="72" t="s">
        <v>1231</v>
      </c>
      <c r="C323" s="72" t="s">
        <v>97</v>
      </c>
      <c r="D323" s="72" t="s">
        <v>120</v>
      </c>
      <c r="E323" s="72" t="s">
        <v>1232</v>
      </c>
      <c r="F323" s="72" t="s">
        <v>486</v>
      </c>
      <c r="G323" s="72" t="s">
        <v>754</v>
      </c>
      <c r="H323" s="72" t="s">
        <v>208</v>
      </c>
      <c r="I323" s="72" t="s">
        <v>676</v>
      </c>
      <c r="J323" s="96">
        <v>2.62</v>
      </c>
      <c r="K323" s="72" t="s">
        <v>99</v>
      </c>
      <c r="L323" s="97">
        <v>3.85E-2</v>
      </c>
      <c r="M323" s="97">
        <v>1.61E-2</v>
      </c>
      <c r="N323" s="96">
        <v>3011110</v>
      </c>
      <c r="O323" s="96">
        <v>106.93</v>
      </c>
      <c r="P323" s="96">
        <v>0</v>
      </c>
      <c r="Q323" s="96">
        <v>3219.7799230000001</v>
      </c>
      <c r="R323" s="97">
        <v>2.4299999999999999E-2</v>
      </c>
      <c r="S323" s="97">
        <v>1.2999999999999999E-3</v>
      </c>
      <c r="T323" s="97">
        <v>2.0000000000000001E-4</v>
      </c>
    </row>
    <row r="324" spans="1:20" s="92" customFormat="1">
      <c r="A324" s="72" t="s">
        <v>1233</v>
      </c>
      <c r="B324" s="72" t="s">
        <v>1234</v>
      </c>
      <c r="C324" s="72" t="s">
        <v>97</v>
      </c>
      <c r="D324" s="72" t="s">
        <v>120</v>
      </c>
      <c r="E324" s="72" t="s">
        <v>1235</v>
      </c>
      <c r="F324" s="72" t="s">
        <v>556</v>
      </c>
      <c r="G324" s="72" t="s">
        <v>754</v>
      </c>
      <c r="H324" s="72" t="s">
        <v>208</v>
      </c>
      <c r="I324" s="72" t="s">
        <v>407</v>
      </c>
      <c r="J324" s="96">
        <v>2.94</v>
      </c>
      <c r="K324" s="72" t="s">
        <v>99</v>
      </c>
      <c r="L324" s="97">
        <v>0.05</v>
      </c>
      <c r="M324" s="97">
        <v>5.45E-2</v>
      </c>
      <c r="N324" s="96">
        <v>423064</v>
      </c>
      <c r="O324" s="96">
        <v>100.13</v>
      </c>
      <c r="P324" s="96">
        <v>0</v>
      </c>
      <c r="Q324" s="96">
        <v>423.61398320000001</v>
      </c>
      <c r="R324" s="97">
        <v>2.3E-3</v>
      </c>
      <c r="S324" s="97">
        <v>2.0000000000000001E-4</v>
      </c>
      <c r="T324" s="97">
        <v>0</v>
      </c>
    </row>
    <row r="325" spans="1:20" s="92" customFormat="1">
      <c r="A325" s="72" t="s">
        <v>1236</v>
      </c>
      <c r="B325" s="72" t="s">
        <v>1237</v>
      </c>
      <c r="C325" s="72" t="s">
        <v>97</v>
      </c>
      <c r="D325" s="72" t="s">
        <v>120</v>
      </c>
      <c r="E325" s="72" t="s">
        <v>1238</v>
      </c>
      <c r="F325" s="72" t="s">
        <v>556</v>
      </c>
      <c r="G325" s="72" t="s">
        <v>761</v>
      </c>
      <c r="H325" s="72" t="s">
        <v>147</v>
      </c>
      <c r="I325" s="72" t="s">
        <v>407</v>
      </c>
      <c r="J325" s="96">
        <v>2.4300000000000002</v>
      </c>
      <c r="K325" s="72" t="s">
        <v>99</v>
      </c>
      <c r="L325" s="97">
        <v>5.5500000000000001E-2</v>
      </c>
      <c r="M325" s="97">
        <v>0.12280000000000001</v>
      </c>
      <c r="N325" s="96">
        <v>1149500.19</v>
      </c>
      <c r="O325" s="96">
        <v>86.85</v>
      </c>
      <c r="P325" s="96">
        <v>0</v>
      </c>
      <c r="Q325" s="96">
        <v>998.34091501499995</v>
      </c>
      <c r="R325" s="97">
        <v>2.5000000000000001E-3</v>
      </c>
      <c r="S325" s="97">
        <v>4.0000000000000002E-4</v>
      </c>
      <c r="T325" s="97">
        <v>0</v>
      </c>
    </row>
    <row r="326" spans="1:20" s="92" customFormat="1">
      <c r="A326" s="72" t="s">
        <v>1239</v>
      </c>
      <c r="B326" s="72" t="s">
        <v>1240</v>
      </c>
      <c r="C326" s="72" t="s">
        <v>97</v>
      </c>
      <c r="D326" s="72" t="s">
        <v>120</v>
      </c>
      <c r="E326" s="72" t="s">
        <v>1241</v>
      </c>
      <c r="F326" s="72" t="s">
        <v>604</v>
      </c>
      <c r="G326" s="72" t="s">
        <v>761</v>
      </c>
      <c r="H326" s="72" t="s">
        <v>147</v>
      </c>
      <c r="I326" s="72" t="s">
        <v>855</v>
      </c>
      <c r="J326" s="96">
        <v>1.4</v>
      </c>
      <c r="K326" s="72" t="s">
        <v>99</v>
      </c>
      <c r="L326" s="97">
        <v>3.5000000000000003E-2</v>
      </c>
      <c r="M326" s="97">
        <v>1.15E-2</v>
      </c>
      <c r="N326" s="96">
        <v>670252.75</v>
      </c>
      <c r="O326" s="96">
        <v>103.58</v>
      </c>
      <c r="P326" s="96">
        <v>0</v>
      </c>
      <c r="Q326" s="96">
        <v>694.24779845</v>
      </c>
      <c r="R326" s="97">
        <v>1.49E-2</v>
      </c>
      <c r="S326" s="97">
        <v>2.9999999999999997E-4</v>
      </c>
      <c r="T326" s="97">
        <v>0</v>
      </c>
    </row>
    <row r="327" spans="1:20" s="92" customFormat="1">
      <c r="A327" s="72" t="s">
        <v>1242</v>
      </c>
      <c r="B327" s="72" t="s">
        <v>1243</v>
      </c>
      <c r="C327" s="72" t="s">
        <v>97</v>
      </c>
      <c r="D327" s="72" t="s">
        <v>120</v>
      </c>
      <c r="E327" s="72" t="s">
        <v>1244</v>
      </c>
      <c r="F327" s="72" t="s">
        <v>481</v>
      </c>
      <c r="G327" s="72" t="s">
        <v>761</v>
      </c>
      <c r="H327" s="72" t="s">
        <v>147</v>
      </c>
      <c r="I327" s="72" t="s">
        <v>407</v>
      </c>
      <c r="J327" s="96">
        <v>1.83</v>
      </c>
      <c r="K327" s="72" t="s">
        <v>99</v>
      </c>
      <c r="L327" s="97">
        <v>3.85E-2</v>
      </c>
      <c r="M327" s="97">
        <v>1.52E-2</v>
      </c>
      <c r="N327" s="96">
        <v>4259.25</v>
      </c>
      <c r="O327" s="96">
        <v>105.29</v>
      </c>
      <c r="P327" s="96">
        <v>0</v>
      </c>
      <c r="Q327" s="96">
        <v>4.484564325</v>
      </c>
      <c r="R327" s="97">
        <v>0</v>
      </c>
      <c r="S327" s="97">
        <v>0</v>
      </c>
      <c r="T327" s="97">
        <v>0</v>
      </c>
    </row>
    <row r="328" spans="1:20" s="92" customFormat="1">
      <c r="A328" s="72" t="s">
        <v>1245</v>
      </c>
      <c r="B328" s="72" t="s">
        <v>1246</v>
      </c>
      <c r="C328" s="72" t="s">
        <v>97</v>
      </c>
      <c r="D328" s="72" t="s">
        <v>120</v>
      </c>
      <c r="E328" s="72" t="s">
        <v>1247</v>
      </c>
      <c r="F328" s="72" t="s">
        <v>838</v>
      </c>
      <c r="G328" s="72" t="s">
        <v>754</v>
      </c>
      <c r="H328" s="72" t="s">
        <v>208</v>
      </c>
      <c r="I328" s="72" t="s">
        <v>407</v>
      </c>
      <c r="J328" s="96">
        <v>1.8</v>
      </c>
      <c r="K328" s="72" t="s">
        <v>99</v>
      </c>
      <c r="L328" s="97">
        <v>4.1000000000000002E-2</v>
      </c>
      <c r="M328" s="97">
        <v>1.01E-2</v>
      </c>
      <c r="N328" s="96">
        <v>901400.27</v>
      </c>
      <c r="O328" s="96">
        <v>107.02</v>
      </c>
      <c r="P328" s="96">
        <v>0</v>
      </c>
      <c r="Q328" s="96">
        <v>964.67856895399996</v>
      </c>
      <c r="R328" s="97">
        <v>1.6999999999999999E-3</v>
      </c>
      <c r="S328" s="97">
        <v>4.0000000000000002E-4</v>
      </c>
      <c r="T328" s="97">
        <v>0</v>
      </c>
    </row>
    <row r="329" spans="1:20" s="92" customFormat="1">
      <c r="A329" s="72" t="s">
        <v>1248</v>
      </c>
      <c r="B329" s="72" t="s">
        <v>1249</v>
      </c>
      <c r="C329" s="72" t="s">
        <v>97</v>
      </c>
      <c r="D329" s="72" t="s">
        <v>120</v>
      </c>
      <c r="E329" s="72" t="s">
        <v>1247</v>
      </c>
      <c r="F329" s="72" t="s">
        <v>838</v>
      </c>
      <c r="G329" s="72" t="s">
        <v>754</v>
      </c>
      <c r="H329" s="72" t="s">
        <v>208</v>
      </c>
      <c r="I329" s="72" t="s">
        <v>407</v>
      </c>
      <c r="J329" s="96">
        <v>3.13</v>
      </c>
      <c r="K329" s="72" t="s">
        <v>99</v>
      </c>
      <c r="L329" s="97">
        <v>3.3500000000000002E-2</v>
      </c>
      <c r="M329" s="97">
        <v>1.1900000000000001E-2</v>
      </c>
      <c r="N329" s="96">
        <v>3148789</v>
      </c>
      <c r="O329" s="96">
        <v>106.77</v>
      </c>
      <c r="P329" s="96">
        <v>0</v>
      </c>
      <c r="Q329" s="96">
        <v>3361.9620153000001</v>
      </c>
      <c r="R329" s="97">
        <v>5.7000000000000002E-3</v>
      </c>
      <c r="S329" s="97">
        <v>1.4E-3</v>
      </c>
      <c r="T329" s="97">
        <v>2.0000000000000001E-4</v>
      </c>
    </row>
    <row r="330" spans="1:20" s="92" customFormat="1">
      <c r="A330" s="72" t="s">
        <v>1250</v>
      </c>
      <c r="B330" s="72" t="s">
        <v>1251</v>
      </c>
      <c r="C330" s="72" t="s">
        <v>97</v>
      </c>
      <c r="D330" s="72" t="s">
        <v>120</v>
      </c>
      <c r="E330" s="72" t="s">
        <v>1247</v>
      </c>
      <c r="F330" s="72" t="s">
        <v>838</v>
      </c>
      <c r="G330" s="72" t="s">
        <v>754</v>
      </c>
      <c r="H330" s="72" t="s">
        <v>208</v>
      </c>
      <c r="I330" s="72" t="s">
        <v>407</v>
      </c>
      <c r="J330" s="96">
        <v>4.68</v>
      </c>
      <c r="K330" s="72" t="s">
        <v>99</v>
      </c>
      <c r="L330" s="97">
        <v>2.1999999999999999E-2</v>
      </c>
      <c r="M330" s="97">
        <v>2.18E-2</v>
      </c>
      <c r="N330" s="96">
        <v>3467011</v>
      </c>
      <c r="O330" s="96">
        <v>100.67</v>
      </c>
      <c r="P330" s="96">
        <v>0</v>
      </c>
      <c r="Q330" s="96">
        <v>3490.2399737000001</v>
      </c>
      <c r="R330" s="97">
        <v>2.3999999999999998E-3</v>
      </c>
      <c r="S330" s="97">
        <v>1.5E-3</v>
      </c>
      <c r="T330" s="97">
        <v>2.0000000000000001E-4</v>
      </c>
    </row>
    <row r="331" spans="1:20" s="92" customFormat="1">
      <c r="A331" s="72" t="s">
        <v>1252</v>
      </c>
      <c r="B331" s="72" t="s">
        <v>1253</v>
      </c>
      <c r="C331" s="72" t="s">
        <v>97</v>
      </c>
      <c r="D331" s="72" t="s">
        <v>120</v>
      </c>
      <c r="E331" s="72" t="s">
        <v>1254</v>
      </c>
      <c r="F331" s="72" t="s">
        <v>838</v>
      </c>
      <c r="G331" s="72" t="s">
        <v>754</v>
      </c>
      <c r="H331" s="72" t="s">
        <v>208</v>
      </c>
      <c r="I331" s="72" t="s">
        <v>616</v>
      </c>
      <c r="J331" s="96">
        <v>3.64</v>
      </c>
      <c r="K331" s="72" t="s">
        <v>99</v>
      </c>
      <c r="L331" s="97">
        <v>2.63E-2</v>
      </c>
      <c r="M331" s="97">
        <v>2.0799999999999999E-2</v>
      </c>
      <c r="N331" s="96">
        <v>2500000</v>
      </c>
      <c r="O331" s="96">
        <v>103.1</v>
      </c>
      <c r="P331" s="96">
        <v>0</v>
      </c>
      <c r="Q331" s="96">
        <v>2577.5</v>
      </c>
      <c r="R331" s="97">
        <v>2.6100000000000002E-2</v>
      </c>
      <c r="S331" s="97">
        <v>1.1000000000000001E-3</v>
      </c>
      <c r="T331" s="97">
        <v>1E-4</v>
      </c>
    </row>
    <row r="332" spans="1:20" s="92" customFormat="1">
      <c r="A332" s="72" t="s">
        <v>1255</v>
      </c>
      <c r="B332" s="72" t="s">
        <v>1256</v>
      </c>
      <c r="C332" s="72" t="s">
        <v>97</v>
      </c>
      <c r="D332" s="72" t="s">
        <v>120</v>
      </c>
      <c r="E332" s="72" t="s">
        <v>1257</v>
      </c>
      <c r="F332" s="72" t="s">
        <v>481</v>
      </c>
      <c r="G332" s="72" t="s">
        <v>761</v>
      </c>
      <c r="H332" s="72" t="s">
        <v>147</v>
      </c>
      <c r="I332" s="72" t="s">
        <v>407</v>
      </c>
      <c r="J332" s="96">
        <v>4.62</v>
      </c>
      <c r="K332" s="72" t="s">
        <v>99</v>
      </c>
      <c r="L332" s="97">
        <v>2.8000000000000001E-2</v>
      </c>
      <c r="M332" s="97">
        <v>2.0199999999999999E-2</v>
      </c>
      <c r="N332" s="96">
        <v>3903</v>
      </c>
      <c r="O332" s="96">
        <v>104.38</v>
      </c>
      <c r="P332" s="96">
        <v>0</v>
      </c>
      <c r="Q332" s="96">
        <v>4.0739514000000003</v>
      </c>
      <c r="R332" s="97">
        <v>0</v>
      </c>
      <c r="S332" s="97">
        <v>0</v>
      </c>
      <c r="T332" s="97">
        <v>0</v>
      </c>
    </row>
    <row r="333" spans="1:20" s="92" customFormat="1">
      <c r="A333" s="72" t="s">
        <v>1258</v>
      </c>
      <c r="B333" s="72" t="s">
        <v>1259</v>
      </c>
      <c r="C333" s="72" t="s">
        <v>97</v>
      </c>
      <c r="D333" s="72" t="s">
        <v>120</v>
      </c>
      <c r="E333" s="72" t="s">
        <v>1257</v>
      </c>
      <c r="F333" s="72" t="s">
        <v>481</v>
      </c>
      <c r="G333" s="72" t="s">
        <v>761</v>
      </c>
      <c r="H333" s="72" t="s">
        <v>147</v>
      </c>
      <c r="I333" s="72" t="s">
        <v>407</v>
      </c>
      <c r="J333" s="96">
        <v>6.2</v>
      </c>
      <c r="K333" s="72" t="s">
        <v>99</v>
      </c>
      <c r="L333" s="97">
        <v>3.04E-2</v>
      </c>
      <c r="M333" s="97">
        <v>2.2700000000000001E-2</v>
      </c>
      <c r="N333" s="96">
        <v>481900</v>
      </c>
      <c r="O333" s="96">
        <v>105.64</v>
      </c>
      <c r="P333" s="96">
        <v>0</v>
      </c>
      <c r="Q333" s="96">
        <v>509.07916</v>
      </c>
      <c r="R333" s="97">
        <v>8.9999999999999998E-4</v>
      </c>
      <c r="S333" s="97">
        <v>2.0000000000000001E-4</v>
      </c>
      <c r="T333" s="97">
        <v>0</v>
      </c>
    </row>
    <row r="334" spans="1:20" s="92" customFormat="1">
      <c r="A334" s="72" t="s">
        <v>1260</v>
      </c>
      <c r="B334" s="72" t="s">
        <v>1261</v>
      </c>
      <c r="C334" s="72" t="s">
        <v>97</v>
      </c>
      <c r="D334" s="72" t="s">
        <v>120</v>
      </c>
      <c r="E334" s="72" t="s">
        <v>821</v>
      </c>
      <c r="F334" s="72" t="s">
        <v>481</v>
      </c>
      <c r="G334" s="72" t="s">
        <v>761</v>
      </c>
      <c r="H334" s="72" t="s">
        <v>147</v>
      </c>
      <c r="I334" s="72" t="s">
        <v>765</v>
      </c>
      <c r="J334" s="96">
        <v>2.56</v>
      </c>
      <c r="K334" s="72" t="s">
        <v>99</v>
      </c>
      <c r="L334" s="97">
        <v>7.0499999999999993E-2</v>
      </c>
      <c r="M334" s="97">
        <v>1.77E-2</v>
      </c>
      <c r="N334" s="96">
        <v>7995.08</v>
      </c>
      <c r="O334" s="96">
        <v>115.79</v>
      </c>
      <c r="P334" s="96">
        <v>0</v>
      </c>
      <c r="Q334" s="96">
        <v>9.2575031320000001</v>
      </c>
      <c r="R334" s="97">
        <v>0</v>
      </c>
      <c r="S334" s="97">
        <v>0</v>
      </c>
      <c r="T334" s="97">
        <v>0</v>
      </c>
    </row>
    <row r="335" spans="1:20" s="92" customFormat="1">
      <c r="A335" s="72" t="s">
        <v>1262</v>
      </c>
      <c r="B335" s="72" t="s">
        <v>1263</v>
      </c>
      <c r="C335" s="72" t="s">
        <v>97</v>
      </c>
      <c r="D335" s="72" t="s">
        <v>120</v>
      </c>
      <c r="E335" s="72" t="s">
        <v>821</v>
      </c>
      <c r="F335" s="72" t="s">
        <v>481</v>
      </c>
      <c r="G335" s="72" t="s">
        <v>761</v>
      </c>
      <c r="H335" s="72" t="s">
        <v>147</v>
      </c>
      <c r="I335" s="72" t="s">
        <v>1264</v>
      </c>
      <c r="J335" s="96">
        <v>5.4</v>
      </c>
      <c r="K335" s="72" t="s">
        <v>99</v>
      </c>
      <c r="L335" s="97">
        <v>3.95E-2</v>
      </c>
      <c r="M335" s="97">
        <v>2.8400000000000002E-2</v>
      </c>
      <c r="N335" s="96">
        <v>328293.09999999998</v>
      </c>
      <c r="O335" s="96">
        <v>107.17</v>
      </c>
      <c r="P335" s="96">
        <v>0</v>
      </c>
      <c r="Q335" s="96">
        <v>351.83171527000002</v>
      </c>
      <c r="R335" s="97">
        <v>2.0000000000000001E-4</v>
      </c>
      <c r="S335" s="97">
        <v>1E-4</v>
      </c>
      <c r="T335" s="97">
        <v>0</v>
      </c>
    </row>
    <row r="336" spans="1:20" s="92" customFormat="1">
      <c r="A336" s="72" t="s">
        <v>1265</v>
      </c>
      <c r="B336" s="72" t="s">
        <v>1266</v>
      </c>
      <c r="C336" s="72" t="s">
        <v>97</v>
      </c>
      <c r="D336" s="72" t="s">
        <v>120</v>
      </c>
      <c r="E336" s="72" t="s">
        <v>1267</v>
      </c>
      <c r="F336" s="72" t="s">
        <v>556</v>
      </c>
      <c r="G336" s="72" t="s">
        <v>754</v>
      </c>
      <c r="H336" s="72" t="s">
        <v>208</v>
      </c>
      <c r="I336" s="72" t="s">
        <v>407</v>
      </c>
      <c r="J336" s="96">
        <v>1.77</v>
      </c>
      <c r="K336" s="72" t="s">
        <v>99</v>
      </c>
      <c r="L336" s="97">
        <v>4.65E-2</v>
      </c>
      <c r="M336" s="97">
        <v>3.8100000000000002E-2</v>
      </c>
      <c r="N336" s="96">
        <v>2107333</v>
      </c>
      <c r="O336" s="96">
        <v>102.28</v>
      </c>
      <c r="P336" s="96">
        <v>0</v>
      </c>
      <c r="Q336" s="96">
        <v>2155.3801923999999</v>
      </c>
      <c r="R336" s="97">
        <v>7.7000000000000002E-3</v>
      </c>
      <c r="S336" s="97">
        <v>8.9999999999999998E-4</v>
      </c>
      <c r="T336" s="97">
        <v>1E-4</v>
      </c>
    </row>
    <row r="337" spans="1:20" s="92" customFormat="1">
      <c r="A337" s="72" t="s">
        <v>1268</v>
      </c>
      <c r="B337" s="72" t="s">
        <v>1269</v>
      </c>
      <c r="C337" s="72" t="s">
        <v>97</v>
      </c>
      <c r="D337" s="72" t="s">
        <v>120</v>
      </c>
      <c r="E337" s="72" t="s">
        <v>1270</v>
      </c>
      <c r="F337" s="72" t="s">
        <v>556</v>
      </c>
      <c r="G337" s="72" t="s">
        <v>754</v>
      </c>
      <c r="H337" s="72" t="s">
        <v>208</v>
      </c>
      <c r="I337" s="72" t="s">
        <v>407</v>
      </c>
      <c r="J337" s="96">
        <v>0.99</v>
      </c>
      <c r="K337" s="72" t="s">
        <v>99</v>
      </c>
      <c r="L337" s="97">
        <v>5.1999999999999998E-2</v>
      </c>
      <c r="M337" s="97">
        <v>5.91E-2</v>
      </c>
      <c r="N337" s="96">
        <v>701424.58</v>
      </c>
      <c r="O337" s="96">
        <v>99.4</v>
      </c>
      <c r="P337" s="96">
        <v>0</v>
      </c>
      <c r="Q337" s="96">
        <v>697.21603252</v>
      </c>
      <c r="R337" s="97">
        <v>2.3999999999999998E-3</v>
      </c>
      <c r="S337" s="97">
        <v>2.9999999999999997E-4</v>
      </c>
      <c r="T337" s="97">
        <v>0</v>
      </c>
    </row>
    <row r="338" spans="1:20" s="92" customFormat="1">
      <c r="A338" s="72" t="s">
        <v>1271</v>
      </c>
      <c r="B338" s="72" t="s">
        <v>1272</v>
      </c>
      <c r="C338" s="72" t="s">
        <v>97</v>
      </c>
      <c r="D338" s="72" t="s">
        <v>120</v>
      </c>
      <c r="E338" s="72" t="s">
        <v>1273</v>
      </c>
      <c r="F338" s="72" t="s">
        <v>129</v>
      </c>
      <c r="G338" s="72" t="s">
        <v>754</v>
      </c>
      <c r="H338" s="72" t="s">
        <v>208</v>
      </c>
      <c r="I338" s="72" t="s">
        <v>407</v>
      </c>
      <c r="J338" s="96">
        <v>2.81</v>
      </c>
      <c r="K338" s="72" t="s">
        <v>99</v>
      </c>
      <c r="L338" s="97">
        <v>3.5499999999999997E-2</v>
      </c>
      <c r="M338" s="97">
        <v>2.3E-2</v>
      </c>
      <c r="N338" s="96">
        <v>19536</v>
      </c>
      <c r="O338" s="96">
        <v>104.4</v>
      </c>
      <c r="P338" s="96">
        <v>0</v>
      </c>
      <c r="Q338" s="96">
        <v>20.395583999999999</v>
      </c>
      <c r="R338" s="97">
        <v>0</v>
      </c>
      <c r="S338" s="97">
        <v>0</v>
      </c>
      <c r="T338" s="97">
        <v>0</v>
      </c>
    </row>
    <row r="339" spans="1:20" s="92" customFormat="1">
      <c r="A339" s="72" t="s">
        <v>1274</v>
      </c>
      <c r="B339" s="72" t="s">
        <v>1275</v>
      </c>
      <c r="C339" s="72" t="s">
        <v>97</v>
      </c>
      <c r="D339" s="72" t="s">
        <v>120</v>
      </c>
      <c r="E339" s="72" t="s">
        <v>1273</v>
      </c>
      <c r="F339" s="72" t="s">
        <v>129</v>
      </c>
      <c r="G339" s="72" t="s">
        <v>754</v>
      </c>
      <c r="H339" s="72" t="s">
        <v>208</v>
      </c>
      <c r="I339" s="72" t="s">
        <v>440</v>
      </c>
      <c r="J339" s="96">
        <v>4.21</v>
      </c>
      <c r="K339" s="72" t="s">
        <v>99</v>
      </c>
      <c r="L339" s="97">
        <v>2.5000000000000001E-2</v>
      </c>
      <c r="M339" s="97">
        <v>2.9899999999999999E-2</v>
      </c>
      <c r="N339" s="96">
        <v>4981637</v>
      </c>
      <c r="O339" s="96">
        <v>98.58</v>
      </c>
      <c r="P339" s="96">
        <v>0</v>
      </c>
      <c r="Q339" s="96">
        <v>4910.8977545999996</v>
      </c>
      <c r="R339" s="97">
        <v>4.1000000000000003E-3</v>
      </c>
      <c r="S339" s="97">
        <v>2E-3</v>
      </c>
      <c r="T339" s="97">
        <v>2.0000000000000001E-4</v>
      </c>
    </row>
    <row r="340" spans="1:20" s="92" customFormat="1">
      <c r="A340" s="72" t="s">
        <v>1276</v>
      </c>
      <c r="B340" s="72" t="s">
        <v>1277</v>
      </c>
      <c r="C340" s="72" t="s">
        <v>97</v>
      </c>
      <c r="D340" s="72" t="s">
        <v>120</v>
      </c>
      <c r="E340" s="72" t="s">
        <v>1273</v>
      </c>
      <c r="F340" s="72" t="s">
        <v>129</v>
      </c>
      <c r="G340" s="72" t="s">
        <v>754</v>
      </c>
      <c r="H340" s="72" t="s">
        <v>208</v>
      </c>
      <c r="I340" s="72" t="s">
        <v>407</v>
      </c>
      <c r="J340" s="96">
        <v>2.17</v>
      </c>
      <c r="K340" s="72" t="s">
        <v>99</v>
      </c>
      <c r="L340" s="97">
        <v>4.1399999999999999E-2</v>
      </c>
      <c r="M340" s="97">
        <v>1.9300000000000001E-2</v>
      </c>
      <c r="N340" s="96">
        <v>15471.77</v>
      </c>
      <c r="O340" s="96">
        <v>105.83</v>
      </c>
      <c r="P340" s="96">
        <v>0</v>
      </c>
      <c r="Q340" s="96">
        <v>16.373774190999999</v>
      </c>
      <c r="R340" s="97">
        <v>0</v>
      </c>
      <c r="S340" s="97">
        <v>0</v>
      </c>
      <c r="T340" s="97">
        <v>0</v>
      </c>
    </row>
    <row r="341" spans="1:20" s="92" customFormat="1">
      <c r="A341" s="72" t="s">
        <v>1278</v>
      </c>
      <c r="B341" s="72">
        <v>11398980</v>
      </c>
      <c r="C341" s="72" t="s">
        <v>97</v>
      </c>
      <c r="D341" s="72" t="s">
        <v>120</v>
      </c>
      <c r="E341" s="72" t="s">
        <v>1143</v>
      </c>
      <c r="F341" s="72" t="s">
        <v>556</v>
      </c>
      <c r="G341" s="72" t="s">
        <v>754</v>
      </c>
      <c r="H341" s="72" t="s">
        <v>208</v>
      </c>
      <c r="I341" s="72" t="s">
        <v>262</v>
      </c>
      <c r="J341" s="96">
        <v>3.5</v>
      </c>
      <c r="K341" s="72" t="s">
        <v>99</v>
      </c>
      <c r="L341" s="97">
        <v>5.1499999999999997E-2</v>
      </c>
      <c r="M341" s="97">
        <v>7.4300000000000005E-2</v>
      </c>
      <c r="N341" s="96">
        <v>4036143.63</v>
      </c>
      <c r="O341" s="96">
        <f>Q341*1000/N341*100</f>
        <v>92.087386417016077</v>
      </c>
      <c r="P341" s="96">
        <v>0</v>
      </c>
      <c r="Q341" s="96">
        <f>3749.57743227-32.7982513661205</f>
        <v>3716.7791809038795</v>
      </c>
      <c r="R341" s="97">
        <v>8.0000000000000002E-3</v>
      </c>
      <c r="S341" s="97">
        <v>1.6000000000000001E-3</v>
      </c>
      <c r="T341" s="97">
        <v>2.0000000000000001E-4</v>
      </c>
    </row>
    <row r="342" spans="1:20" s="92" customFormat="1">
      <c r="A342" s="72" t="s">
        <v>1280</v>
      </c>
      <c r="B342" s="72" t="s">
        <v>1281</v>
      </c>
      <c r="C342" s="72" t="s">
        <v>97</v>
      </c>
      <c r="D342" s="72" t="s">
        <v>120</v>
      </c>
      <c r="E342" s="72" t="s">
        <v>1143</v>
      </c>
      <c r="F342" s="72" t="s">
        <v>556</v>
      </c>
      <c r="G342" s="72" t="s">
        <v>754</v>
      </c>
      <c r="H342" s="72" t="s">
        <v>208</v>
      </c>
      <c r="I342" s="72" t="s">
        <v>407</v>
      </c>
      <c r="J342" s="96">
        <v>1.56</v>
      </c>
      <c r="K342" s="72" t="s">
        <v>99</v>
      </c>
      <c r="L342" s="97">
        <v>6.9000000000000006E-2</v>
      </c>
      <c r="M342" s="97">
        <v>4.7899999999999998E-2</v>
      </c>
      <c r="N342" s="96">
        <v>3548.65</v>
      </c>
      <c r="O342" s="96">
        <v>105.69</v>
      </c>
      <c r="P342" s="96">
        <v>0</v>
      </c>
      <c r="Q342" s="96">
        <v>3.7505681850000001</v>
      </c>
      <c r="R342" s="97">
        <v>0</v>
      </c>
      <c r="S342" s="97">
        <v>0</v>
      </c>
      <c r="T342" s="97">
        <v>0</v>
      </c>
    </row>
    <row r="343" spans="1:20" s="92" customFormat="1">
      <c r="A343" s="72" t="s">
        <v>1282</v>
      </c>
      <c r="B343" s="72" t="s">
        <v>1283</v>
      </c>
      <c r="C343" s="72" t="s">
        <v>97</v>
      </c>
      <c r="D343" s="72" t="s">
        <v>120</v>
      </c>
      <c r="E343" s="72" t="s">
        <v>1284</v>
      </c>
      <c r="F343" s="72" t="s">
        <v>785</v>
      </c>
      <c r="G343" s="72" t="s">
        <v>754</v>
      </c>
      <c r="H343" s="72" t="s">
        <v>208</v>
      </c>
      <c r="I343" s="72" t="s">
        <v>440</v>
      </c>
      <c r="J343" s="96">
        <v>0.5</v>
      </c>
      <c r="K343" s="72" t="s">
        <v>99</v>
      </c>
      <c r="L343" s="97">
        <v>1.4999999999999999E-2</v>
      </c>
      <c r="M343" s="97">
        <v>4.7999999999999996E-3</v>
      </c>
      <c r="N343" s="96">
        <v>2119.9</v>
      </c>
      <c r="O343" s="96">
        <v>100.51</v>
      </c>
      <c r="P343" s="96">
        <v>1.0728200000000001</v>
      </c>
      <c r="Q343" s="96">
        <v>3.20353149</v>
      </c>
      <c r="R343" s="97">
        <v>0</v>
      </c>
      <c r="S343" s="97">
        <v>0</v>
      </c>
      <c r="T343" s="97">
        <v>0</v>
      </c>
    </row>
    <row r="344" spans="1:20" s="92" customFormat="1">
      <c r="A344" s="72" t="s">
        <v>1285</v>
      </c>
      <c r="B344" s="72" t="s">
        <v>1286</v>
      </c>
      <c r="C344" s="72" t="s">
        <v>97</v>
      </c>
      <c r="D344" s="72" t="s">
        <v>120</v>
      </c>
      <c r="E344" s="72" t="s">
        <v>1287</v>
      </c>
      <c r="F344" s="72" t="s">
        <v>556</v>
      </c>
      <c r="G344" s="72" t="s">
        <v>754</v>
      </c>
      <c r="H344" s="72" t="s">
        <v>208</v>
      </c>
      <c r="I344" s="72" t="s">
        <v>1288</v>
      </c>
      <c r="J344" s="96">
        <v>2.08</v>
      </c>
      <c r="K344" s="72" t="s">
        <v>99</v>
      </c>
      <c r="L344" s="97">
        <v>5.5E-2</v>
      </c>
      <c r="M344" s="97">
        <v>4.4999999999999998E-2</v>
      </c>
      <c r="N344" s="96">
        <v>2700000</v>
      </c>
      <c r="O344" s="96">
        <v>103.5</v>
      </c>
      <c r="P344" s="96">
        <v>0</v>
      </c>
      <c r="Q344" s="96">
        <v>2794.5</v>
      </c>
      <c r="R344" s="97">
        <v>2.81E-2</v>
      </c>
      <c r="S344" s="97">
        <v>1.1999999999999999E-3</v>
      </c>
      <c r="T344" s="97">
        <v>1E-4</v>
      </c>
    </row>
    <row r="345" spans="1:20" s="92" customFormat="1">
      <c r="A345" s="72" t="s">
        <v>1289</v>
      </c>
      <c r="B345" s="72" t="s">
        <v>1290</v>
      </c>
      <c r="C345" s="72" t="s">
        <v>97</v>
      </c>
      <c r="D345" s="72" t="s">
        <v>120</v>
      </c>
      <c r="E345" s="72" t="s">
        <v>1156</v>
      </c>
      <c r="F345" s="72" t="s">
        <v>604</v>
      </c>
      <c r="G345" s="72" t="s">
        <v>761</v>
      </c>
      <c r="H345" s="72" t="s">
        <v>147</v>
      </c>
      <c r="I345" s="72" t="s">
        <v>1291</v>
      </c>
      <c r="J345" s="96">
        <v>3.69</v>
      </c>
      <c r="K345" s="72" t="s">
        <v>99</v>
      </c>
      <c r="L345" s="97">
        <v>2.1499999999999998E-2</v>
      </c>
      <c r="M345" s="97">
        <v>2.1100000000000001E-2</v>
      </c>
      <c r="N345" s="96">
        <v>1728000</v>
      </c>
      <c r="O345" s="96">
        <v>100.36</v>
      </c>
      <c r="P345" s="96">
        <v>0</v>
      </c>
      <c r="Q345" s="96">
        <v>1734.2208000000001</v>
      </c>
      <c r="R345" s="97">
        <v>7.4999999999999997E-3</v>
      </c>
      <c r="S345" s="97">
        <v>6.9999999999999999E-4</v>
      </c>
      <c r="T345" s="97">
        <v>1E-4</v>
      </c>
    </row>
    <row r="346" spans="1:20" s="92" customFormat="1">
      <c r="A346" s="72" t="s">
        <v>1292</v>
      </c>
      <c r="B346" s="72" t="s">
        <v>1293</v>
      </c>
      <c r="C346" s="72" t="s">
        <v>97</v>
      </c>
      <c r="D346" s="72" t="s">
        <v>120</v>
      </c>
      <c r="E346" s="72" t="s">
        <v>1156</v>
      </c>
      <c r="F346" s="72" t="s">
        <v>604</v>
      </c>
      <c r="G346" s="72" t="s">
        <v>761</v>
      </c>
      <c r="H346" s="72" t="s">
        <v>147</v>
      </c>
      <c r="I346" s="72" t="s">
        <v>407</v>
      </c>
      <c r="J346" s="96">
        <v>1.64</v>
      </c>
      <c r="K346" s="72" t="s">
        <v>99</v>
      </c>
      <c r="L346" s="97">
        <v>2.4E-2</v>
      </c>
      <c r="M346" s="97">
        <v>1.24E-2</v>
      </c>
      <c r="N346" s="96">
        <v>2808487.28</v>
      </c>
      <c r="O346" s="96">
        <v>102.11</v>
      </c>
      <c r="P346" s="96">
        <v>0</v>
      </c>
      <c r="Q346" s="96">
        <v>2867.7463616079999</v>
      </c>
      <c r="R346" s="97">
        <v>1.23E-2</v>
      </c>
      <c r="S346" s="97">
        <v>1.1999999999999999E-3</v>
      </c>
      <c r="T346" s="97">
        <v>1E-4</v>
      </c>
    </row>
    <row r="347" spans="1:20" s="92" customFormat="1">
      <c r="A347" s="72" t="s">
        <v>1294</v>
      </c>
      <c r="B347" s="72" t="s">
        <v>1295</v>
      </c>
      <c r="C347" s="72" t="s">
        <v>97</v>
      </c>
      <c r="D347" s="72" t="s">
        <v>120</v>
      </c>
      <c r="E347" s="72" t="s">
        <v>1296</v>
      </c>
      <c r="F347" s="72" t="s">
        <v>556</v>
      </c>
      <c r="G347" s="72" t="s">
        <v>754</v>
      </c>
      <c r="H347" s="72" t="s">
        <v>208</v>
      </c>
      <c r="I347" s="72" t="s">
        <v>1297</v>
      </c>
      <c r="J347" s="96">
        <v>0.27</v>
      </c>
      <c r="K347" s="72" t="s">
        <v>99</v>
      </c>
      <c r="L347" s="97">
        <v>7.0000000000000007E-2</v>
      </c>
      <c r="M347" s="97">
        <v>0.17069999999999999</v>
      </c>
      <c r="N347" s="96">
        <v>507590</v>
      </c>
      <c r="O347" s="96">
        <v>100.95</v>
      </c>
      <c r="P347" s="96">
        <v>35.169020000000003</v>
      </c>
      <c r="Q347" s="96">
        <v>547.58112500000004</v>
      </c>
      <c r="R347" s="97">
        <v>1.1999999999999999E-3</v>
      </c>
      <c r="S347" s="97">
        <v>2.0000000000000001E-4</v>
      </c>
      <c r="T347" s="97">
        <v>0</v>
      </c>
    </row>
    <row r="348" spans="1:20" s="92" customFormat="1">
      <c r="A348" s="72" t="s">
        <v>1298</v>
      </c>
      <c r="B348" s="72" t="s">
        <v>1299</v>
      </c>
      <c r="C348" s="72" t="s">
        <v>97</v>
      </c>
      <c r="D348" s="72" t="s">
        <v>120</v>
      </c>
      <c r="E348" s="72" t="s">
        <v>791</v>
      </c>
      <c r="F348" s="72" t="s">
        <v>792</v>
      </c>
      <c r="G348" s="72" t="s">
        <v>754</v>
      </c>
      <c r="H348" s="72" t="s">
        <v>208</v>
      </c>
      <c r="I348" s="72" t="s">
        <v>407</v>
      </c>
      <c r="J348" s="96">
        <v>2.2200000000000002</v>
      </c>
      <c r="K348" s="72" t="s">
        <v>99</v>
      </c>
      <c r="L348" s="97">
        <v>6.2300000000000001E-2</v>
      </c>
      <c r="M348" s="97">
        <v>2.2599999999999999E-2</v>
      </c>
      <c r="N348" s="96">
        <v>13400.58</v>
      </c>
      <c r="O348" s="96">
        <v>112.29</v>
      </c>
      <c r="P348" s="96">
        <v>2.5662400000000001</v>
      </c>
      <c r="Q348" s="96">
        <v>17.613751281999999</v>
      </c>
      <c r="R348" s="97">
        <v>0</v>
      </c>
      <c r="S348" s="97">
        <v>0</v>
      </c>
      <c r="T348" s="97">
        <v>0</v>
      </c>
    </row>
    <row r="349" spans="1:20" s="92" customFormat="1">
      <c r="A349" s="72" t="s">
        <v>1300</v>
      </c>
      <c r="B349" s="72" t="s">
        <v>1301</v>
      </c>
      <c r="C349" s="72" t="s">
        <v>97</v>
      </c>
      <c r="D349" s="72" t="s">
        <v>120</v>
      </c>
      <c r="E349" s="72" t="s">
        <v>1302</v>
      </c>
      <c r="F349" s="72" t="s">
        <v>439</v>
      </c>
      <c r="G349" s="72" t="s">
        <v>809</v>
      </c>
      <c r="H349" s="72" t="s">
        <v>208</v>
      </c>
      <c r="I349" s="72" t="s">
        <v>607</v>
      </c>
      <c r="J349" s="96">
        <v>3.32</v>
      </c>
      <c r="K349" s="72" t="s">
        <v>99</v>
      </c>
      <c r="L349" s="97">
        <v>3.2500000000000001E-2</v>
      </c>
      <c r="M349" s="97">
        <v>1.55E-2</v>
      </c>
      <c r="N349" s="96">
        <v>3282311.9</v>
      </c>
      <c r="O349" s="96">
        <v>106.57</v>
      </c>
      <c r="P349" s="96">
        <v>0</v>
      </c>
      <c r="Q349" s="96">
        <v>3497.9597918300001</v>
      </c>
      <c r="R349" s="97">
        <v>2.93E-2</v>
      </c>
      <c r="S349" s="97">
        <v>1.5E-3</v>
      </c>
      <c r="T349" s="97">
        <v>2.0000000000000001E-4</v>
      </c>
    </row>
    <row r="350" spans="1:20" s="92" customFormat="1">
      <c r="A350" s="72" t="s">
        <v>1303</v>
      </c>
      <c r="B350" s="72" t="s">
        <v>1304</v>
      </c>
      <c r="C350" s="72" t="s">
        <v>97</v>
      </c>
      <c r="D350" s="72" t="s">
        <v>120</v>
      </c>
      <c r="E350" s="72" t="s">
        <v>1192</v>
      </c>
      <c r="F350" s="72" t="s">
        <v>838</v>
      </c>
      <c r="G350" s="72" t="s">
        <v>800</v>
      </c>
      <c r="H350" s="72" t="s">
        <v>147</v>
      </c>
      <c r="I350" s="72" t="s">
        <v>407</v>
      </c>
      <c r="J350" s="96">
        <v>1.9</v>
      </c>
      <c r="K350" s="72" t="s">
        <v>99</v>
      </c>
      <c r="L350" s="97">
        <v>4.5999999999999999E-2</v>
      </c>
      <c r="M350" s="97">
        <v>1.89E-2</v>
      </c>
      <c r="N350" s="96">
        <v>5982307.8399999999</v>
      </c>
      <c r="O350" s="96">
        <v>106.35</v>
      </c>
      <c r="P350" s="96">
        <v>0</v>
      </c>
      <c r="Q350" s="96">
        <v>6362.1843878400005</v>
      </c>
      <c r="R350" s="97">
        <v>7.3000000000000001E-3</v>
      </c>
      <c r="S350" s="97">
        <v>2.7000000000000001E-3</v>
      </c>
      <c r="T350" s="97">
        <v>2.9999999999999997E-4</v>
      </c>
    </row>
    <row r="351" spans="1:20" s="92" customFormat="1">
      <c r="A351" s="72" t="s">
        <v>1305</v>
      </c>
      <c r="B351" s="72" t="s">
        <v>1306</v>
      </c>
      <c r="C351" s="72" t="s">
        <v>97</v>
      </c>
      <c r="D351" s="72" t="s">
        <v>120</v>
      </c>
      <c r="E351" s="72" t="s">
        <v>1192</v>
      </c>
      <c r="F351" s="72" t="s">
        <v>838</v>
      </c>
      <c r="G351" s="72" t="s">
        <v>800</v>
      </c>
      <c r="H351" s="72" t="s">
        <v>147</v>
      </c>
      <c r="I351" s="72" t="s">
        <v>840</v>
      </c>
      <c r="J351" s="96">
        <v>0.3</v>
      </c>
      <c r="K351" s="72" t="s">
        <v>99</v>
      </c>
      <c r="L351" s="97">
        <v>4.02E-2</v>
      </c>
      <c r="M351" s="97">
        <v>2.0400000000000001E-2</v>
      </c>
      <c r="N351" s="96">
        <v>636750</v>
      </c>
      <c r="O351" s="96">
        <v>102.25</v>
      </c>
      <c r="P351" s="96">
        <v>0</v>
      </c>
      <c r="Q351" s="96">
        <v>651.07687499999997</v>
      </c>
      <c r="R351" s="97">
        <v>5.0000000000000001E-3</v>
      </c>
      <c r="S351" s="97">
        <v>2.9999999999999997E-4</v>
      </c>
      <c r="T351" s="97">
        <v>0</v>
      </c>
    </row>
    <row r="352" spans="1:20" s="92" customFormat="1">
      <c r="A352" s="72" t="s">
        <v>1307</v>
      </c>
      <c r="B352" s="72" t="s">
        <v>1308</v>
      </c>
      <c r="C352" s="72" t="s">
        <v>97</v>
      </c>
      <c r="D352" s="72" t="s">
        <v>120</v>
      </c>
      <c r="E352" s="72" t="s">
        <v>1309</v>
      </c>
      <c r="F352" s="72" t="s">
        <v>481</v>
      </c>
      <c r="G352" s="72" t="s">
        <v>809</v>
      </c>
      <c r="H352" s="72" t="s">
        <v>208</v>
      </c>
      <c r="I352" s="72" t="s">
        <v>407</v>
      </c>
      <c r="J352" s="96">
        <v>2.69</v>
      </c>
      <c r="K352" s="72" t="s">
        <v>99</v>
      </c>
      <c r="L352" s="97">
        <v>6.5000000000000002E-2</v>
      </c>
      <c r="M352" s="97">
        <v>6.5799999999999997E-2</v>
      </c>
      <c r="N352" s="96">
        <v>540297.75</v>
      </c>
      <c r="O352" s="96">
        <v>101.66</v>
      </c>
      <c r="P352" s="96">
        <v>0</v>
      </c>
      <c r="Q352" s="96">
        <v>549.26669264999998</v>
      </c>
      <c r="R352" s="97">
        <v>2.2000000000000001E-3</v>
      </c>
      <c r="S352" s="97">
        <v>2.0000000000000001E-4</v>
      </c>
      <c r="T352" s="97">
        <v>0</v>
      </c>
    </row>
    <row r="353" spans="1:20" s="92" customFormat="1">
      <c r="A353" s="72" t="s">
        <v>1310</v>
      </c>
      <c r="B353" s="72" t="s">
        <v>1311</v>
      </c>
      <c r="C353" s="72" t="s">
        <v>97</v>
      </c>
      <c r="D353" s="72" t="s">
        <v>120</v>
      </c>
      <c r="E353" s="72" t="s">
        <v>1312</v>
      </c>
      <c r="F353" s="72" t="s">
        <v>481</v>
      </c>
      <c r="G353" s="72" t="s">
        <v>800</v>
      </c>
      <c r="H353" s="72" t="s">
        <v>147</v>
      </c>
      <c r="I353" s="72" t="s">
        <v>402</v>
      </c>
      <c r="J353" s="96">
        <v>1.72</v>
      </c>
      <c r="K353" s="72" t="s">
        <v>99</v>
      </c>
      <c r="L353" s="97">
        <v>4.8000000000000001E-2</v>
      </c>
      <c r="M353" s="97">
        <v>4.7000000000000002E-3</v>
      </c>
      <c r="N353" s="96">
        <v>76663.600000000006</v>
      </c>
      <c r="O353" s="96">
        <v>108.7</v>
      </c>
      <c r="P353" s="96">
        <v>0</v>
      </c>
      <c r="Q353" s="96">
        <v>83.333333199999998</v>
      </c>
      <c r="R353" s="97">
        <v>5.9999999999999995E-4</v>
      </c>
      <c r="S353" s="97">
        <v>0</v>
      </c>
      <c r="T353" s="97">
        <v>0</v>
      </c>
    </row>
    <row r="354" spans="1:20" s="92" customFormat="1">
      <c r="A354" s="72" t="s">
        <v>1313</v>
      </c>
      <c r="B354" s="72" t="s">
        <v>1314</v>
      </c>
      <c r="C354" s="72" t="s">
        <v>97</v>
      </c>
      <c r="D354" s="72" t="s">
        <v>120</v>
      </c>
      <c r="E354" s="72" t="s">
        <v>1315</v>
      </c>
      <c r="F354" s="72" t="s">
        <v>122</v>
      </c>
      <c r="G354" s="72" t="s">
        <v>800</v>
      </c>
      <c r="H354" s="72" t="s">
        <v>147</v>
      </c>
      <c r="I354" s="72" t="s">
        <v>765</v>
      </c>
      <c r="J354" s="96">
        <v>3.88</v>
      </c>
      <c r="K354" s="72" t="s">
        <v>99</v>
      </c>
      <c r="L354" s="97">
        <v>3.4500000000000003E-2</v>
      </c>
      <c r="M354" s="97">
        <v>1.6799999999999999E-2</v>
      </c>
      <c r="N354" s="96">
        <v>3503278.28</v>
      </c>
      <c r="O354" s="96">
        <v>107.28</v>
      </c>
      <c r="P354" s="96">
        <v>0</v>
      </c>
      <c r="Q354" s="96">
        <v>3758.3169387839998</v>
      </c>
      <c r="R354" s="97">
        <v>6.6E-3</v>
      </c>
      <c r="S354" s="97">
        <v>1.6000000000000001E-3</v>
      </c>
      <c r="T354" s="97">
        <v>2.0000000000000001E-4</v>
      </c>
    </row>
    <row r="355" spans="1:20" s="92" customFormat="1">
      <c r="A355" s="72" t="s">
        <v>1316</v>
      </c>
      <c r="B355" s="72" t="s">
        <v>1317</v>
      </c>
      <c r="C355" s="72" t="s">
        <v>97</v>
      </c>
      <c r="D355" s="72" t="s">
        <v>120</v>
      </c>
      <c r="E355" s="72" t="s">
        <v>1318</v>
      </c>
      <c r="F355" s="72" t="s">
        <v>556</v>
      </c>
      <c r="G355" s="72" t="s">
        <v>809</v>
      </c>
      <c r="H355" s="72" t="s">
        <v>208</v>
      </c>
      <c r="I355" s="72" t="s">
        <v>407</v>
      </c>
      <c r="J355" s="96">
        <v>2.76</v>
      </c>
      <c r="K355" s="72" t="s">
        <v>99</v>
      </c>
      <c r="L355" s="97">
        <v>5.3999999999999999E-2</v>
      </c>
      <c r="M355" s="97">
        <v>5.2600000000000001E-2</v>
      </c>
      <c r="N355" s="96">
        <v>264444.28000000003</v>
      </c>
      <c r="O355" s="96">
        <v>101.88</v>
      </c>
      <c r="P355" s="96">
        <v>0</v>
      </c>
      <c r="Q355" s="96">
        <v>269.415832464</v>
      </c>
      <c r="R355" s="97">
        <v>2E-3</v>
      </c>
      <c r="S355" s="97">
        <v>1E-4</v>
      </c>
      <c r="T355" s="97">
        <v>0</v>
      </c>
    </row>
    <row r="356" spans="1:20" s="92" customFormat="1">
      <c r="A356" s="72" t="s">
        <v>1319</v>
      </c>
      <c r="B356" s="72" t="s">
        <v>1320</v>
      </c>
      <c r="C356" s="72" t="s">
        <v>97</v>
      </c>
      <c r="D356" s="72" t="s">
        <v>120</v>
      </c>
      <c r="E356" s="72" t="s">
        <v>1321</v>
      </c>
      <c r="F356" s="72" t="s">
        <v>1322</v>
      </c>
      <c r="G356" s="72" t="s">
        <v>800</v>
      </c>
      <c r="H356" s="72" t="s">
        <v>147</v>
      </c>
      <c r="I356" s="72" t="s">
        <v>1323</v>
      </c>
      <c r="J356" s="96">
        <v>1.72</v>
      </c>
      <c r="K356" s="72" t="s">
        <v>99</v>
      </c>
      <c r="L356" s="97">
        <v>2.4500000000000001E-2</v>
      </c>
      <c r="M356" s="97">
        <v>1.34E-2</v>
      </c>
      <c r="N356" s="96">
        <v>4324322</v>
      </c>
      <c r="O356" s="96">
        <v>102.5</v>
      </c>
      <c r="P356" s="96">
        <v>0</v>
      </c>
      <c r="Q356" s="96">
        <v>4432.4300499999999</v>
      </c>
      <c r="R356" s="97">
        <v>3.5999999999999997E-2</v>
      </c>
      <c r="S356" s="97">
        <v>1.8E-3</v>
      </c>
      <c r="T356" s="97">
        <v>2.0000000000000001E-4</v>
      </c>
    </row>
    <row r="357" spans="1:20" s="92" customFormat="1">
      <c r="A357" s="72" t="s">
        <v>1325</v>
      </c>
      <c r="B357" s="72">
        <v>25905780</v>
      </c>
      <c r="C357" s="72" t="s">
        <v>97</v>
      </c>
      <c r="D357" s="72" t="s">
        <v>120</v>
      </c>
      <c r="E357" s="72" t="s">
        <v>1324</v>
      </c>
      <c r="F357" s="72" t="s">
        <v>486</v>
      </c>
      <c r="G357" s="72" t="s">
        <v>809</v>
      </c>
      <c r="H357" s="72" t="s">
        <v>208</v>
      </c>
      <c r="I357" s="72" t="s">
        <v>262</v>
      </c>
      <c r="J357" s="96">
        <v>5.79</v>
      </c>
      <c r="K357" s="72" t="s">
        <v>99</v>
      </c>
      <c r="L357" s="97">
        <v>0.05</v>
      </c>
      <c r="M357" s="97">
        <v>5.2900000000000003E-2</v>
      </c>
      <c r="N357" s="96">
        <v>1000000</v>
      </c>
      <c r="O357" s="96">
        <f>Q357*1000/N357*100</f>
        <v>96.009899999999988</v>
      </c>
      <c r="P357" s="96">
        <v>0</v>
      </c>
      <c r="Q357" s="96">
        <f>988.4-28.301</f>
        <v>960.09899999999993</v>
      </c>
      <c r="R357" s="97">
        <v>0</v>
      </c>
      <c r="S357" s="97">
        <v>4.0000000000000002E-4</v>
      </c>
      <c r="T357" s="97">
        <v>0</v>
      </c>
    </row>
    <row r="358" spans="1:20" s="92" customFormat="1">
      <c r="A358" s="72" t="s">
        <v>1326</v>
      </c>
      <c r="B358" s="72" t="s">
        <v>1327</v>
      </c>
      <c r="C358" s="72" t="s">
        <v>97</v>
      </c>
      <c r="D358" s="72" t="s">
        <v>120</v>
      </c>
      <c r="E358" s="72" t="s">
        <v>1324</v>
      </c>
      <c r="F358" s="72" t="s">
        <v>486</v>
      </c>
      <c r="G358" s="72" t="s">
        <v>809</v>
      </c>
      <c r="H358" s="72" t="s">
        <v>208</v>
      </c>
      <c r="I358" s="72" t="s">
        <v>407</v>
      </c>
      <c r="J358" s="96">
        <v>4.8099999999999996</v>
      </c>
      <c r="K358" s="72" t="s">
        <v>99</v>
      </c>
      <c r="L358" s="97">
        <v>2.7E-2</v>
      </c>
      <c r="M358" s="97">
        <v>4.2799999999999998E-2</v>
      </c>
      <c r="N358" s="96">
        <v>8545127.8699999992</v>
      </c>
      <c r="O358" s="96">
        <v>92.98</v>
      </c>
      <c r="P358" s="96">
        <v>0</v>
      </c>
      <c r="Q358" s="96">
        <v>7945.2598935260003</v>
      </c>
      <c r="R358" s="97">
        <v>1.0200000000000001E-2</v>
      </c>
      <c r="S358" s="97">
        <v>3.3E-3</v>
      </c>
      <c r="T358" s="97">
        <v>4.0000000000000002E-4</v>
      </c>
    </row>
    <row r="359" spans="1:20" s="92" customFormat="1">
      <c r="A359" s="72" t="s">
        <v>1328</v>
      </c>
      <c r="B359" s="72" t="s">
        <v>1329</v>
      </c>
      <c r="C359" s="72" t="s">
        <v>97</v>
      </c>
      <c r="D359" s="72" t="s">
        <v>120</v>
      </c>
      <c r="E359" s="72" t="s">
        <v>1324</v>
      </c>
      <c r="F359" s="72" t="s">
        <v>486</v>
      </c>
      <c r="G359" s="72" t="s">
        <v>809</v>
      </c>
      <c r="H359" s="72" t="s">
        <v>208</v>
      </c>
      <c r="I359" s="72" t="s">
        <v>407</v>
      </c>
      <c r="J359" s="96">
        <v>1.91</v>
      </c>
      <c r="K359" s="72" t="s">
        <v>99</v>
      </c>
      <c r="L359" s="97">
        <v>5.8999999999999997E-2</v>
      </c>
      <c r="M359" s="97">
        <v>2.9899999999999999E-2</v>
      </c>
      <c r="N359" s="96">
        <v>24594.71</v>
      </c>
      <c r="O359" s="96">
        <v>107.12</v>
      </c>
      <c r="P359" s="96">
        <v>0</v>
      </c>
      <c r="Q359" s="96">
        <v>26.345853351999999</v>
      </c>
      <c r="R359" s="97">
        <v>0</v>
      </c>
      <c r="S359" s="97">
        <v>0</v>
      </c>
      <c r="T359" s="97">
        <v>0</v>
      </c>
    </row>
    <row r="360" spans="1:20" s="92" customFormat="1">
      <c r="A360" s="72" t="s">
        <v>1330</v>
      </c>
      <c r="B360" s="72" t="s">
        <v>1331</v>
      </c>
      <c r="C360" s="72" t="s">
        <v>97</v>
      </c>
      <c r="D360" s="72" t="s">
        <v>120</v>
      </c>
      <c r="E360" s="72" t="s">
        <v>1235</v>
      </c>
      <c r="F360" s="72" t="s">
        <v>556</v>
      </c>
      <c r="G360" s="72" t="s">
        <v>809</v>
      </c>
      <c r="H360" s="72" t="s">
        <v>208</v>
      </c>
      <c r="I360" s="72" t="s">
        <v>407</v>
      </c>
      <c r="J360" s="96">
        <v>2.1</v>
      </c>
      <c r="K360" s="72" t="s">
        <v>99</v>
      </c>
      <c r="L360" s="97">
        <v>6.9000000000000006E-2</v>
      </c>
      <c r="M360" s="97">
        <v>0.1164</v>
      </c>
      <c r="N360" s="96">
        <v>18187</v>
      </c>
      <c r="O360" s="96">
        <v>93.65</v>
      </c>
      <c r="P360" s="96">
        <v>0</v>
      </c>
      <c r="Q360" s="96">
        <v>17.032125499999999</v>
      </c>
      <c r="R360" s="97">
        <v>0</v>
      </c>
      <c r="S360" s="97">
        <v>0</v>
      </c>
      <c r="T360" s="97">
        <v>0</v>
      </c>
    </row>
    <row r="361" spans="1:20" s="92" customFormat="1">
      <c r="A361" s="72" t="s">
        <v>1332</v>
      </c>
      <c r="B361" s="72" t="s">
        <v>1333</v>
      </c>
      <c r="C361" s="72" t="s">
        <v>97</v>
      </c>
      <c r="D361" s="72" t="s">
        <v>120</v>
      </c>
      <c r="E361" s="72" t="s">
        <v>1334</v>
      </c>
      <c r="F361" s="72" t="s">
        <v>486</v>
      </c>
      <c r="G361" s="72" t="s">
        <v>800</v>
      </c>
      <c r="H361" s="72" t="s">
        <v>147</v>
      </c>
      <c r="I361" s="72" t="s">
        <v>407</v>
      </c>
      <c r="J361" s="96">
        <v>1.23</v>
      </c>
      <c r="K361" s="72" t="s">
        <v>99</v>
      </c>
      <c r="L361" s="97">
        <v>4.5499999999999999E-2</v>
      </c>
      <c r="M361" s="97">
        <v>9.4999999999999998E-3</v>
      </c>
      <c r="N361" s="96">
        <v>2826321.29</v>
      </c>
      <c r="O361" s="96">
        <v>105.59</v>
      </c>
      <c r="P361" s="96">
        <v>0</v>
      </c>
      <c r="Q361" s="96">
        <v>2984.312650111</v>
      </c>
      <c r="R361" s="97">
        <v>1.61E-2</v>
      </c>
      <c r="S361" s="97">
        <v>1.1999999999999999E-3</v>
      </c>
      <c r="T361" s="97">
        <v>1E-4</v>
      </c>
    </row>
    <row r="362" spans="1:20" s="92" customFormat="1">
      <c r="A362" s="72" t="s">
        <v>1335</v>
      </c>
      <c r="B362" s="72" t="s">
        <v>1336</v>
      </c>
      <c r="C362" s="72" t="s">
        <v>97</v>
      </c>
      <c r="D362" s="72" t="s">
        <v>120</v>
      </c>
      <c r="E362" s="72" t="s">
        <v>1334</v>
      </c>
      <c r="F362" s="72" t="s">
        <v>486</v>
      </c>
      <c r="G362" s="72" t="s">
        <v>800</v>
      </c>
      <c r="H362" s="72" t="s">
        <v>147</v>
      </c>
      <c r="I362" s="72" t="s">
        <v>407</v>
      </c>
      <c r="J362" s="96">
        <v>3.33</v>
      </c>
      <c r="K362" s="72" t="s">
        <v>99</v>
      </c>
      <c r="L362" s="97">
        <v>3.2899999999999999E-2</v>
      </c>
      <c r="M362" s="97">
        <v>1.95E-2</v>
      </c>
      <c r="N362" s="96">
        <v>3095026.11</v>
      </c>
      <c r="O362" s="96">
        <v>104.52</v>
      </c>
      <c r="P362" s="96">
        <v>0</v>
      </c>
      <c r="Q362" s="96">
        <v>3234.9212901720002</v>
      </c>
      <c r="R362" s="97">
        <v>6.7000000000000002E-3</v>
      </c>
      <c r="S362" s="97">
        <v>1.2999999999999999E-3</v>
      </c>
      <c r="T362" s="97">
        <v>2.0000000000000001E-4</v>
      </c>
    </row>
    <row r="363" spans="1:20" s="92" customFormat="1">
      <c r="A363" s="72" t="s">
        <v>1337</v>
      </c>
      <c r="B363" s="72" t="s">
        <v>1338</v>
      </c>
      <c r="C363" s="72" t="s">
        <v>97</v>
      </c>
      <c r="D363" s="72" t="s">
        <v>120</v>
      </c>
      <c r="E363" s="72" t="s">
        <v>1334</v>
      </c>
      <c r="F363" s="72" t="s">
        <v>486</v>
      </c>
      <c r="G363" s="72" t="s">
        <v>800</v>
      </c>
      <c r="H363" s="72" t="s">
        <v>147</v>
      </c>
      <c r="I363" s="72" t="s">
        <v>407</v>
      </c>
      <c r="J363" s="96">
        <v>2.1</v>
      </c>
      <c r="K363" s="72" t="s">
        <v>99</v>
      </c>
      <c r="L363" s="97">
        <v>2.9499999999999998E-2</v>
      </c>
      <c r="M363" s="97">
        <v>1.47E-2</v>
      </c>
      <c r="N363" s="96">
        <v>8238</v>
      </c>
      <c r="O363" s="96">
        <v>104.15</v>
      </c>
      <c r="P363" s="96">
        <v>0</v>
      </c>
      <c r="Q363" s="96">
        <v>8.5798769999999998</v>
      </c>
      <c r="R363" s="97">
        <v>0</v>
      </c>
      <c r="S363" s="97">
        <v>0</v>
      </c>
      <c r="T363" s="97">
        <v>0</v>
      </c>
    </row>
    <row r="364" spans="1:20" s="92" customFormat="1">
      <c r="A364" s="72" t="s">
        <v>1339</v>
      </c>
      <c r="B364" s="72" t="s">
        <v>1340</v>
      </c>
      <c r="C364" s="72" t="s">
        <v>97</v>
      </c>
      <c r="D364" s="72" t="s">
        <v>120</v>
      </c>
      <c r="E364" s="72" t="s">
        <v>1341</v>
      </c>
      <c r="F364" s="72" t="s">
        <v>556</v>
      </c>
      <c r="G364" s="72" t="s">
        <v>800</v>
      </c>
      <c r="H364" s="72" t="s">
        <v>147</v>
      </c>
      <c r="I364" s="72" t="s">
        <v>407</v>
      </c>
      <c r="J364" s="96">
        <v>2.2200000000000002</v>
      </c>
      <c r="K364" s="72" t="s">
        <v>99</v>
      </c>
      <c r="L364" s="97">
        <v>4.5999999999999999E-2</v>
      </c>
      <c r="M364" s="97">
        <v>4.7600000000000003E-2</v>
      </c>
      <c r="N364" s="96">
        <v>6181.91</v>
      </c>
      <c r="O364" s="96">
        <v>99.76</v>
      </c>
      <c r="P364" s="96">
        <v>0</v>
      </c>
      <c r="Q364" s="96">
        <v>6.167073416</v>
      </c>
      <c r="R364" s="97">
        <v>0</v>
      </c>
      <c r="S364" s="97">
        <v>0</v>
      </c>
      <c r="T364" s="97">
        <v>0</v>
      </c>
    </row>
    <row r="365" spans="1:20" s="92" customFormat="1">
      <c r="A365" s="72" t="s">
        <v>1342</v>
      </c>
      <c r="B365" s="72" t="s">
        <v>1343</v>
      </c>
      <c r="C365" s="72" t="s">
        <v>97</v>
      </c>
      <c r="D365" s="72" t="s">
        <v>120</v>
      </c>
      <c r="E365" s="72" t="s">
        <v>1344</v>
      </c>
      <c r="F365" s="72" t="s">
        <v>948</v>
      </c>
      <c r="G365" s="72" t="s">
        <v>809</v>
      </c>
      <c r="H365" s="72" t="s">
        <v>208</v>
      </c>
      <c r="I365" s="72" t="s">
        <v>1345</v>
      </c>
      <c r="J365" s="96">
        <v>4.32</v>
      </c>
      <c r="K365" s="72" t="s">
        <v>99</v>
      </c>
      <c r="L365" s="97">
        <v>6.5000000000000002E-2</v>
      </c>
      <c r="M365" s="97">
        <v>4.3900000000000002E-2</v>
      </c>
      <c r="N365" s="96">
        <v>4075000</v>
      </c>
      <c r="O365" s="96">
        <v>111.16</v>
      </c>
      <c r="P365" s="96">
        <v>0</v>
      </c>
      <c r="Q365" s="96">
        <v>4529.7700000000004</v>
      </c>
      <c r="R365" s="97">
        <v>9.7000000000000003E-3</v>
      </c>
      <c r="S365" s="97">
        <v>1.9E-3</v>
      </c>
      <c r="T365" s="97">
        <v>2.0000000000000001E-4</v>
      </c>
    </row>
    <row r="366" spans="1:20" s="92" customFormat="1">
      <c r="A366" s="72" t="s">
        <v>1346</v>
      </c>
      <c r="B366" s="72">
        <v>11400940</v>
      </c>
      <c r="C366" s="72" t="s">
        <v>97</v>
      </c>
      <c r="D366" s="72" t="s">
        <v>120</v>
      </c>
      <c r="E366" s="72" t="s">
        <v>1267</v>
      </c>
      <c r="F366" s="72" t="s">
        <v>556</v>
      </c>
      <c r="G366" s="72" t="s">
        <v>809</v>
      </c>
      <c r="H366" s="72" t="s">
        <v>208</v>
      </c>
      <c r="I366" s="72" t="s">
        <v>407</v>
      </c>
      <c r="J366" s="96">
        <v>1.28</v>
      </c>
      <c r="K366" s="72" t="s">
        <v>99</v>
      </c>
      <c r="L366" s="97">
        <v>7.2999999999999995E-2</v>
      </c>
      <c r="M366" s="97">
        <v>5.45E-2</v>
      </c>
      <c r="N366" s="96">
        <v>1340339.6499999999</v>
      </c>
      <c r="O366" s="96">
        <f>Q366*1000/N366*100</f>
        <v>103.1208586572299</v>
      </c>
      <c r="P366" s="96">
        <v>0</v>
      </c>
      <c r="Q366" s="96">
        <f>1382169.75600331/1000</f>
        <v>1382.1697560033099</v>
      </c>
      <c r="R366" s="97">
        <v>5.3E-3</v>
      </c>
      <c r="S366" s="97">
        <v>5.9999999999999995E-4</v>
      </c>
      <c r="T366" s="97">
        <v>1E-4</v>
      </c>
    </row>
    <row r="367" spans="1:20" s="92" customFormat="1">
      <c r="A367" s="72" t="s">
        <v>1348</v>
      </c>
      <c r="B367" s="72" t="s">
        <v>1349</v>
      </c>
      <c r="C367" s="72" t="s">
        <v>97</v>
      </c>
      <c r="D367" s="72" t="s">
        <v>120</v>
      </c>
      <c r="E367" s="72" t="s">
        <v>1267</v>
      </c>
      <c r="F367" s="72" t="s">
        <v>556</v>
      </c>
      <c r="G367" s="72" t="s">
        <v>809</v>
      </c>
      <c r="H367" s="72" t="s">
        <v>208</v>
      </c>
      <c r="I367" s="72" t="s">
        <v>407</v>
      </c>
      <c r="J367" s="96">
        <v>2.16</v>
      </c>
      <c r="K367" s="72" t="s">
        <v>99</v>
      </c>
      <c r="L367" s="97">
        <v>6.8000000000000005E-2</v>
      </c>
      <c r="M367" s="97">
        <v>5.1400000000000001E-2</v>
      </c>
      <c r="N367" s="96">
        <v>5195.3</v>
      </c>
      <c r="O367" s="96">
        <v>104.77</v>
      </c>
      <c r="P367" s="96">
        <v>0</v>
      </c>
      <c r="Q367" s="96">
        <v>5.4431158100000001</v>
      </c>
      <c r="R367" s="97">
        <v>0</v>
      </c>
      <c r="S367" s="97">
        <v>0</v>
      </c>
      <c r="T367" s="97">
        <v>0</v>
      </c>
    </row>
    <row r="368" spans="1:20" s="92" customFormat="1">
      <c r="A368" s="72" t="s">
        <v>1350</v>
      </c>
      <c r="B368" s="72" t="s">
        <v>1351</v>
      </c>
      <c r="C368" s="72" t="s">
        <v>97</v>
      </c>
      <c r="D368" s="72" t="s">
        <v>120</v>
      </c>
      <c r="E368" s="72" t="s">
        <v>1352</v>
      </c>
      <c r="F368" s="72" t="s">
        <v>792</v>
      </c>
      <c r="G368" s="72" t="s">
        <v>800</v>
      </c>
      <c r="H368" s="72" t="s">
        <v>147</v>
      </c>
      <c r="I368" s="72" t="s">
        <v>407</v>
      </c>
      <c r="J368" s="96">
        <v>2.0299999999999998</v>
      </c>
      <c r="K368" s="72" t="s">
        <v>99</v>
      </c>
      <c r="L368" s="97">
        <v>2.1000000000000001E-2</v>
      </c>
      <c r="M368" s="97">
        <v>1.15E-2</v>
      </c>
      <c r="N368" s="96">
        <v>1124123</v>
      </c>
      <c r="O368" s="96">
        <v>102.86</v>
      </c>
      <c r="P368" s="96">
        <v>0</v>
      </c>
      <c r="Q368" s="96">
        <v>1156.2729178</v>
      </c>
      <c r="R368" s="97">
        <v>7.4999999999999997E-3</v>
      </c>
      <c r="S368" s="97">
        <v>5.0000000000000001E-4</v>
      </c>
      <c r="T368" s="97">
        <v>1E-4</v>
      </c>
    </row>
    <row r="369" spans="1:20" s="92" customFormat="1">
      <c r="A369" s="72" t="s">
        <v>1353</v>
      </c>
      <c r="B369" s="72" t="s">
        <v>1354</v>
      </c>
      <c r="C369" s="72" t="s">
        <v>97</v>
      </c>
      <c r="D369" s="72" t="s">
        <v>120</v>
      </c>
      <c r="E369" s="72" t="s">
        <v>1355</v>
      </c>
      <c r="F369" s="72" t="s">
        <v>556</v>
      </c>
      <c r="G369" s="72" t="s">
        <v>800</v>
      </c>
      <c r="H369" s="72" t="s">
        <v>147</v>
      </c>
      <c r="I369" s="72" t="s">
        <v>407</v>
      </c>
      <c r="J369" s="96">
        <v>2.27</v>
      </c>
      <c r="K369" s="72" t="s">
        <v>99</v>
      </c>
      <c r="L369" s="97">
        <v>3.5000000000000003E-2</v>
      </c>
      <c r="M369" s="97">
        <v>3.0800000000000001E-2</v>
      </c>
      <c r="N369" s="96">
        <v>6910.09</v>
      </c>
      <c r="O369" s="96">
        <v>101.43</v>
      </c>
      <c r="P369" s="96">
        <v>0</v>
      </c>
      <c r="Q369" s="96">
        <v>7.008904287</v>
      </c>
      <c r="R369" s="97">
        <v>0</v>
      </c>
      <c r="S369" s="97">
        <v>0</v>
      </c>
      <c r="T369" s="97">
        <v>0</v>
      </c>
    </row>
    <row r="370" spans="1:20" s="92" customFormat="1">
      <c r="A370" s="72" t="s">
        <v>1356</v>
      </c>
      <c r="B370" s="72" t="s">
        <v>1357</v>
      </c>
      <c r="C370" s="72" t="s">
        <v>97</v>
      </c>
      <c r="D370" s="72" t="s">
        <v>120</v>
      </c>
      <c r="E370" s="72" t="s">
        <v>1355</v>
      </c>
      <c r="F370" s="72" t="s">
        <v>556</v>
      </c>
      <c r="G370" s="72" t="s">
        <v>800</v>
      </c>
      <c r="H370" s="72" t="s">
        <v>147</v>
      </c>
      <c r="I370" s="72" t="s">
        <v>407</v>
      </c>
      <c r="J370" s="96">
        <v>3.37</v>
      </c>
      <c r="K370" s="72" t="s">
        <v>99</v>
      </c>
      <c r="L370" s="97">
        <v>2.8500000000000001E-2</v>
      </c>
      <c r="M370" s="97">
        <v>1.5299999999999999E-2</v>
      </c>
      <c r="N370" s="96">
        <v>2574734.4900000002</v>
      </c>
      <c r="O370" s="96">
        <v>105.19</v>
      </c>
      <c r="P370" s="96">
        <v>0</v>
      </c>
      <c r="Q370" s="96">
        <v>2708.3632100310001</v>
      </c>
      <c r="R370" s="97">
        <v>1.4999999999999999E-2</v>
      </c>
      <c r="S370" s="97">
        <v>1.1000000000000001E-3</v>
      </c>
      <c r="T370" s="97">
        <v>1E-4</v>
      </c>
    </row>
    <row r="371" spans="1:20" s="92" customFormat="1">
      <c r="A371" s="72" t="s">
        <v>1358</v>
      </c>
      <c r="B371" s="72" t="s">
        <v>1359</v>
      </c>
      <c r="C371" s="72" t="s">
        <v>97</v>
      </c>
      <c r="D371" s="72" t="s">
        <v>120</v>
      </c>
      <c r="E371" s="72" t="s">
        <v>1355</v>
      </c>
      <c r="F371" s="72" t="s">
        <v>556</v>
      </c>
      <c r="G371" s="72" t="s">
        <v>800</v>
      </c>
      <c r="H371" s="72" t="s">
        <v>147</v>
      </c>
      <c r="I371" s="72" t="s">
        <v>407</v>
      </c>
      <c r="J371" s="96">
        <v>3.99</v>
      </c>
      <c r="K371" s="72" t="s">
        <v>99</v>
      </c>
      <c r="L371" s="97">
        <v>2.6499999999999999E-2</v>
      </c>
      <c r="M371" s="97">
        <v>3.3399999999999999E-2</v>
      </c>
      <c r="N371" s="96">
        <v>1258510.02</v>
      </c>
      <c r="O371" s="96">
        <v>97.62</v>
      </c>
      <c r="P371" s="96">
        <v>0</v>
      </c>
      <c r="Q371" s="96">
        <v>1228.557481524</v>
      </c>
      <c r="R371" s="97">
        <v>2.3999999999999998E-3</v>
      </c>
      <c r="S371" s="97">
        <v>5.0000000000000001E-4</v>
      </c>
      <c r="T371" s="97">
        <v>1E-4</v>
      </c>
    </row>
    <row r="372" spans="1:20" s="92" customFormat="1">
      <c r="A372" s="72" t="s">
        <v>1360</v>
      </c>
      <c r="B372" s="72" t="s">
        <v>1361</v>
      </c>
      <c r="C372" s="72" t="s">
        <v>97</v>
      </c>
      <c r="D372" s="72" t="s">
        <v>120</v>
      </c>
      <c r="E372" s="72" t="s">
        <v>1355</v>
      </c>
      <c r="F372" s="72" t="s">
        <v>556</v>
      </c>
      <c r="G372" s="72" t="s">
        <v>800</v>
      </c>
      <c r="H372" s="72" t="s">
        <v>147</v>
      </c>
      <c r="I372" s="72" t="s">
        <v>407</v>
      </c>
      <c r="J372" s="96">
        <v>3.83</v>
      </c>
      <c r="K372" s="72" t="s">
        <v>99</v>
      </c>
      <c r="L372" s="97">
        <v>4.99E-2</v>
      </c>
      <c r="M372" s="97">
        <v>2.07E-2</v>
      </c>
      <c r="N372" s="96">
        <v>2663929</v>
      </c>
      <c r="O372" s="96">
        <v>111.56</v>
      </c>
      <c r="P372" s="96">
        <v>0</v>
      </c>
      <c r="Q372" s="96">
        <v>2971.8791924000002</v>
      </c>
      <c r="R372" s="97">
        <v>1.0699999999999999E-2</v>
      </c>
      <c r="S372" s="97">
        <v>1.1999999999999999E-3</v>
      </c>
      <c r="T372" s="97">
        <v>1E-4</v>
      </c>
    </row>
    <row r="373" spans="1:20" s="92" customFormat="1">
      <c r="A373" s="72" t="s">
        <v>1362</v>
      </c>
      <c r="B373" s="72" t="s">
        <v>1363</v>
      </c>
      <c r="C373" s="72" t="s">
        <v>97</v>
      </c>
      <c r="D373" s="72" t="s">
        <v>120</v>
      </c>
      <c r="E373" s="72" t="s">
        <v>1287</v>
      </c>
      <c r="F373" s="72" t="s">
        <v>556</v>
      </c>
      <c r="G373" s="72" t="s">
        <v>809</v>
      </c>
      <c r="H373" s="72" t="s">
        <v>208</v>
      </c>
      <c r="I373" s="72" t="s">
        <v>407</v>
      </c>
      <c r="J373" s="96">
        <v>2.95</v>
      </c>
      <c r="K373" s="72" t="s">
        <v>99</v>
      </c>
      <c r="L373" s="97">
        <v>5.0999999999999997E-2</v>
      </c>
      <c r="M373" s="97">
        <v>8.5999999999999993E-2</v>
      </c>
      <c r="N373" s="96">
        <v>6514.85</v>
      </c>
      <c r="O373" s="96">
        <v>90.87</v>
      </c>
      <c r="P373" s="96">
        <v>1.17241</v>
      </c>
      <c r="Q373" s="96">
        <v>7.0924541950000002</v>
      </c>
      <c r="R373" s="97">
        <v>0</v>
      </c>
      <c r="S373" s="97">
        <v>0</v>
      </c>
      <c r="T373" s="97">
        <v>0</v>
      </c>
    </row>
    <row r="374" spans="1:20" s="92" customFormat="1">
      <c r="A374" s="72" t="s">
        <v>1364</v>
      </c>
      <c r="B374" s="72" t="s">
        <v>1365</v>
      </c>
      <c r="C374" s="72" t="s">
        <v>97</v>
      </c>
      <c r="D374" s="72" t="s">
        <v>120</v>
      </c>
      <c r="E374" s="72" t="s">
        <v>1366</v>
      </c>
      <c r="F374" s="72" t="s">
        <v>556</v>
      </c>
      <c r="G374" s="72" t="s">
        <v>809</v>
      </c>
      <c r="H374" s="72" t="s">
        <v>208</v>
      </c>
      <c r="I374" s="72" t="s">
        <v>407</v>
      </c>
      <c r="J374" s="96">
        <v>2.85</v>
      </c>
      <c r="K374" s="72" t="s">
        <v>99</v>
      </c>
      <c r="L374" s="97">
        <v>6.6000000000000003E-2</v>
      </c>
      <c r="M374" s="97">
        <v>7.6600000000000001E-2</v>
      </c>
      <c r="N374" s="96">
        <v>4985.22</v>
      </c>
      <c r="O374" s="96">
        <v>98.02</v>
      </c>
      <c r="P374" s="96">
        <v>0</v>
      </c>
      <c r="Q374" s="96">
        <v>4.8865126439999997</v>
      </c>
      <c r="R374" s="97">
        <v>0</v>
      </c>
      <c r="S374" s="97">
        <v>0</v>
      </c>
      <c r="T374" s="97">
        <v>0</v>
      </c>
    </row>
    <row r="375" spans="1:20" s="92" customFormat="1">
      <c r="A375" s="72" t="s">
        <v>1367</v>
      </c>
      <c r="B375" s="72" t="s">
        <v>1368</v>
      </c>
      <c r="C375" s="72" t="s">
        <v>97</v>
      </c>
      <c r="D375" s="72" t="s">
        <v>120</v>
      </c>
      <c r="E375" s="72" t="s">
        <v>1369</v>
      </c>
      <c r="F375" s="72" t="s">
        <v>792</v>
      </c>
      <c r="G375" s="72" t="s">
        <v>800</v>
      </c>
      <c r="H375" s="72" t="s">
        <v>147</v>
      </c>
      <c r="I375" s="72" t="s">
        <v>407</v>
      </c>
      <c r="J375" s="96">
        <v>3.58</v>
      </c>
      <c r="K375" s="72" t="s">
        <v>99</v>
      </c>
      <c r="L375" s="97">
        <v>2.4E-2</v>
      </c>
      <c r="M375" s="97">
        <v>1.6899999999999998E-2</v>
      </c>
      <c r="N375" s="96">
        <v>4274</v>
      </c>
      <c r="O375" s="96">
        <v>103.16</v>
      </c>
      <c r="P375" s="96">
        <v>0</v>
      </c>
      <c r="Q375" s="96">
        <v>4.4090584000000002</v>
      </c>
      <c r="R375" s="97">
        <v>0</v>
      </c>
      <c r="S375" s="97">
        <v>0</v>
      </c>
      <c r="T375" s="97">
        <v>0</v>
      </c>
    </row>
    <row r="376" spans="1:20" s="92" customFormat="1">
      <c r="A376" s="72" t="s">
        <v>1370</v>
      </c>
      <c r="B376" s="72" t="s">
        <v>1371</v>
      </c>
      <c r="C376" s="72" t="s">
        <v>97</v>
      </c>
      <c r="D376" s="72" t="s">
        <v>120</v>
      </c>
      <c r="E376" s="72" t="s">
        <v>1372</v>
      </c>
      <c r="F376" s="72" t="s">
        <v>481</v>
      </c>
      <c r="G376" s="72" t="s">
        <v>800</v>
      </c>
      <c r="H376" s="72" t="s">
        <v>147</v>
      </c>
      <c r="I376" s="72" t="s">
        <v>407</v>
      </c>
      <c r="J376" s="96">
        <v>2.25</v>
      </c>
      <c r="K376" s="72" t="s">
        <v>99</v>
      </c>
      <c r="L376" s="97">
        <v>4.3499999999999997E-2</v>
      </c>
      <c r="M376" s="97">
        <v>1.7600000000000001E-2</v>
      </c>
      <c r="N376" s="96">
        <v>6725.75</v>
      </c>
      <c r="O376" s="96">
        <v>106.6</v>
      </c>
      <c r="P376" s="96">
        <v>0</v>
      </c>
      <c r="Q376" s="96">
        <v>7.1696495000000002</v>
      </c>
      <c r="R376" s="97">
        <v>0</v>
      </c>
      <c r="S376" s="97">
        <v>0</v>
      </c>
      <c r="T376" s="97">
        <v>0</v>
      </c>
    </row>
    <row r="377" spans="1:20" s="92" customFormat="1">
      <c r="A377" s="72" t="s">
        <v>1373</v>
      </c>
      <c r="B377" s="72" t="s">
        <v>1374</v>
      </c>
      <c r="C377" s="72" t="s">
        <v>97</v>
      </c>
      <c r="D377" s="72" t="s">
        <v>120</v>
      </c>
      <c r="E377" s="72" t="s">
        <v>1372</v>
      </c>
      <c r="F377" s="72" t="s">
        <v>481</v>
      </c>
      <c r="G377" s="72" t="s">
        <v>800</v>
      </c>
      <c r="H377" s="72" t="s">
        <v>147</v>
      </c>
      <c r="I377" s="72" t="s">
        <v>407</v>
      </c>
      <c r="J377" s="96">
        <v>4.53</v>
      </c>
      <c r="K377" s="72" t="s">
        <v>99</v>
      </c>
      <c r="L377" s="97">
        <v>4.1000000000000002E-2</v>
      </c>
      <c r="M377" s="97">
        <v>2.8799999999999999E-2</v>
      </c>
      <c r="N377" s="96">
        <v>5490.7</v>
      </c>
      <c r="O377" s="96">
        <v>107.4</v>
      </c>
      <c r="P377" s="96">
        <v>0</v>
      </c>
      <c r="Q377" s="96">
        <v>5.8970117999999996</v>
      </c>
      <c r="R377" s="97">
        <v>0</v>
      </c>
      <c r="S377" s="97">
        <v>0</v>
      </c>
      <c r="T377" s="97">
        <v>0</v>
      </c>
    </row>
    <row r="378" spans="1:20" s="92" customFormat="1">
      <c r="A378" s="72" t="s">
        <v>1375</v>
      </c>
      <c r="B378" s="72" t="s">
        <v>1376</v>
      </c>
      <c r="C378" s="72" t="s">
        <v>97</v>
      </c>
      <c r="D378" s="72" t="s">
        <v>120</v>
      </c>
      <c r="E378" s="72" t="s">
        <v>1377</v>
      </c>
      <c r="F378" s="72" t="s">
        <v>792</v>
      </c>
      <c r="G378" s="72" t="s">
        <v>828</v>
      </c>
      <c r="H378" s="72" t="s">
        <v>147</v>
      </c>
      <c r="I378" s="72" t="s">
        <v>1378</v>
      </c>
      <c r="J378" s="96">
        <v>1.42</v>
      </c>
      <c r="K378" s="72" t="s">
        <v>99</v>
      </c>
      <c r="L378" s="97">
        <v>4.8000000000000001E-2</v>
      </c>
      <c r="M378" s="97">
        <v>2.52E-2</v>
      </c>
      <c r="N378" s="96">
        <v>777000</v>
      </c>
      <c r="O378" s="96">
        <v>104.25</v>
      </c>
      <c r="P378" s="96">
        <v>0</v>
      </c>
      <c r="Q378" s="96">
        <v>810.02250000000004</v>
      </c>
      <c r="R378" s="97">
        <v>7.9000000000000008E-3</v>
      </c>
      <c r="S378" s="97">
        <v>2.9999999999999997E-4</v>
      </c>
      <c r="T378" s="97">
        <v>0</v>
      </c>
    </row>
    <row r="379" spans="1:20" s="92" customFormat="1">
      <c r="A379" s="72" t="s">
        <v>1379</v>
      </c>
      <c r="B379" s="72" t="s">
        <v>1380</v>
      </c>
      <c r="C379" s="72" t="s">
        <v>97</v>
      </c>
      <c r="D379" s="72" t="s">
        <v>120</v>
      </c>
      <c r="E379" s="72" t="s">
        <v>1381</v>
      </c>
      <c r="F379" s="72" t="s">
        <v>561</v>
      </c>
      <c r="G379" s="72" t="s">
        <v>828</v>
      </c>
      <c r="H379" s="72" t="s">
        <v>147</v>
      </c>
      <c r="I379" s="72" t="s">
        <v>1382</v>
      </c>
      <c r="J379" s="96">
        <v>3.63</v>
      </c>
      <c r="K379" s="72" t="s">
        <v>99</v>
      </c>
      <c r="L379" s="97">
        <v>3.1800000000000002E-2</v>
      </c>
      <c r="M379" s="97">
        <v>3.2899999999999999E-2</v>
      </c>
      <c r="N379" s="96">
        <v>1451358</v>
      </c>
      <c r="O379" s="96">
        <v>100.2</v>
      </c>
      <c r="P379" s="96">
        <v>0</v>
      </c>
      <c r="Q379" s="96">
        <v>1454.260716</v>
      </c>
      <c r="R379" s="97">
        <v>1.32E-2</v>
      </c>
      <c r="S379" s="97">
        <v>5.9999999999999995E-4</v>
      </c>
      <c r="T379" s="97">
        <v>1E-4</v>
      </c>
    </row>
    <row r="380" spans="1:20" s="92" customFormat="1">
      <c r="A380" s="72" t="s">
        <v>1383</v>
      </c>
      <c r="B380" s="72" t="s">
        <v>1384</v>
      </c>
      <c r="C380" s="72" t="s">
        <v>97</v>
      </c>
      <c r="D380" s="72" t="s">
        <v>120</v>
      </c>
      <c r="E380" s="72" t="s">
        <v>1385</v>
      </c>
      <c r="F380" s="72" t="s">
        <v>122</v>
      </c>
      <c r="G380" s="72" t="s">
        <v>828</v>
      </c>
      <c r="H380" s="72" t="s">
        <v>147</v>
      </c>
      <c r="I380" s="72" t="s">
        <v>1386</v>
      </c>
      <c r="J380" s="96">
        <v>2.66</v>
      </c>
      <c r="K380" s="72" t="s">
        <v>99</v>
      </c>
      <c r="L380" s="97">
        <v>3.3000000000000002E-2</v>
      </c>
      <c r="M380" s="97">
        <v>2.6499999999999999E-2</v>
      </c>
      <c r="N380" s="96">
        <v>3175000</v>
      </c>
      <c r="O380" s="96">
        <v>102.58</v>
      </c>
      <c r="P380" s="96">
        <v>0</v>
      </c>
      <c r="Q380" s="96">
        <v>3256.915</v>
      </c>
      <c r="R380" s="97">
        <v>9.1999999999999998E-3</v>
      </c>
      <c r="S380" s="97">
        <v>1.4E-3</v>
      </c>
      <c r="T380" s="97">
        <v>2.0000000000000001E-4</v>
      </c>
    </row>
    <row r="381" spans="1:20" s="92" customFormat="1">
      <c r="A381" s="72" t="s">
        <v>1387</v>
      </c>
      <c r="B381" s="72" t="s">
        <v>1388</v>
      </c>
      <c r="C381" s="72" t="s">
        <v>97</v>
      </c>
      <c r="D381" s="72" t="s">
        <v>120</v>
      </c>
      <c r="E381" s="72" t="s">
        <v>1389</v>
      </c>
      <c r="F381" s="72" t="s">
        <v>792</v>
      </c>
      <c r="G381" s="72" t="s">
        <v>1390</v>
      </c>
      <c r="H381" s="72" t="s">
        <v>208</v>
      </c>
      <c r="I381" s="72" t="s">
        <v>765</v>
      </c>
      <c r="J381" s="96">
        <v>1.69</v>
      </c>
      <c r="K381" s="72" t="s">
        <v>99</v>
      </c>
      <c r="L381" s="97">
        <v>3.95E-2</v>
      </c>
      <c r="M381" s="97">
        <v>2.0299999999999999E-2</v>
      </c>
      <c r="N381" s="96">
        <v>3334659.92</v>
      </c>
      <c r="O381" s="96">
        <v>103.26</v>
      </c>
      <c r="P381" s="96">
        <v>0</v>
      </c>
      <c r="Q381" s="96">
        <v>3443.3698333920001</v>
      </c>
      <c r="R381" s="97">
        <v>7.4000000000000003E-3</v>
      </c>
      <c r="S381" s="97">
        <v>1.4E-3</v>
      </c>
      <c r="T381" s="97">
        <v>2.0000000000000001E-4</v>
      </c>
    </row>
    <row r="382" spans="1:20" s="92" customFormat="1">
      <c r="A382" s="72" t="s">
        <v>1391</v>
      </c>
      <c r="B382" s="72" t="s">
        <v>1392</v>
      </c>
      <c r="C382" s="72" t="s">
        <v>120</v>
      </c>
      <c r="E382" s="72" t="s">
        <v>1393</v>
      </c>
      <c r="F382" s="72" t="s">
        <v>792</v>
      </c>
      <c r="G382" s="72" t="s">
        <v>828</v>
      </c>
      <c r="H382" s="72" t="s">
        <v>147</v>
      </c>
      <c r="I382" s="72" t="s">
        <v>765</v>
      </c>
      <c r="J382" s="96">
        <v>0.74</v>
      </c>
      <c r="K382" s="72" t="s">
        <v>99</v>
      </c>
      <c r="L382" s="97">
        <v>6.25E-2</v>
      </c>
      <c r="M382" s="97">
        <v>4.6800000000000001E-2</v>
      </c>
      <c r="N382" s="96">
        <v>7262.5</v>
      </c>
      <c r="O382" s="96">
        <v>102.72</v>
      </c>
      <c r="P382" s="96">
        <v>0</v>
      </c>
      <c r="Q382" s="96">
        <v>7.4600400000000002</v>
      </c>
      <c r="R382" s="97">
        <v>0</v>
      </c>
      <c r="S382" s="97">
        <v>0</v>
      </c>
      <c r="T382" s="97">
        <v>0</v>
      </c>
    </row>
    <row r="383" spans="1:20" s="92" customFormat="1">
      <c r="A383" s="72" t="s">
        <v>1394</v>
      </c>
      <c r="B383" s="72" t="s">
        <v>1395</v>
      </c>
      <c r="C383" s="72" t="s">
        <v>97</v>
      </c>
      <c r="D383" s="72" t="s">
        <v>120</v>
      </c>
      <c r="E383" s="72" t="s">
        <v>1396</v>
      </c>
      <c r="F383" s="72" t="s">
        <v>792</v>
      </c>
      <c r="G383" s="72" t="s">
        <v>828</v>
      </c>
      <c r="H383" s="72" t="s">
        <v>147</v>
      </c>
      <c r="I383" s="72" t="s">
        <v>1397</v>
      </c>
      <c r="J383" s="96">
        <v>1.53</v>
      </c>
      <c r="K383" s="72" t="s">
        <v>99</v>
      </c>
      <c r="L383" s="97">
        <v>0.03</v>
      </c>
      <c r="M383" s="97">
        <v>-3.5000000000000003E-2</v>
      </c>
      <c r="N383" s="96">
        <v>949299.75</v>
      </c>
      <c r="O383" s="96">
        <v>111.9</v>
      </c>
      <c r="P383" s="96">
        <v>0</v>
      </c>
      <c r="Q383" s="96">
        <v>1062.26642025</v>
      </c>
      <c r="R383" s="97">
        <v>7.7000000000000002E-3</v>
      </c>
      <c r="S383" s="97">
        <v>4.0000000000000002E-4</v>
      </c>
      <c r="T383" s="97">
        <v>1E-4</v>
      </c>
    </row>
    <row r="384" spans="1:20" s="92" customFormat="1">
      <c r="A384" s="72" t="s">
        <v>1398</v>
      </c>
      <c r="B384" s="72" t="s">
        <v>1399</v>
      </c>
      <c r="C384" s="72" t="s">
        <v>97</v>
      </c>
      <c r="D384" s="72" t="s">
        <v>120</v>
      </c>
      <c r="E384" s="72" t="s">
        <v>1400</v>
      </c>
      <c r="F384" s="72" t="s">
        <v>556</v>
      </c>
      <c r="G384" s="72" t="s">
        <v>1390</v>
      </c>
      <c r="H384" s="72" t="s">
        <v>208</v>
      </c>
      <c r="I384" s="72" t="s">
        <v>840</v>
      </c>
      <c r="J384" s="96">
        <v>1.77</v>
      </c>
      <c r="K384" s="72" t="s">
        <v>99</v>
      </c>
      <c r="L384" s="97">
        <v>5.7000000000000002E-2</v>
      </c>
      <c r="M384" s="97">
        <v>0.23910000000000001</v>
      </c>
      <c r="N384" s="96">
        <v>6832.2</v>
      </c>
      <c r="O384" s="96">
        <v>76.5</v>
      </c>
      <c r="P384" s="96">
        <v>0</v>
      </c>
      <c r="Q384" s="96">
        <v>5.2266329999999996</v>
      </c>
      <c r="R384" s="97">
        <v>0</v>
      </c>
      <c r="S384" s="97">
        <v>0</v>
      </c>
      <c r="T384" s="97">
        <v>0</v>
      </c>
    </row>
    <row r="385" spans="1:20" s="92" customFormat="1">
      <c r="A385" s="72" t="s">
        <v>1401</v>
      </c>
      <c r="B385" s="72" t="s">
        <v>1402</v>
      </c>
      <c r="C385" s="72" t="s">
        <v>97</v>
      </c>
      <c r="D385" s="72" t="s">
        <v>120</v>
      </c>
      <c r="E385" s="72" t="s">
        <v>1403</v>
      </c>
      <c r="F385" s="72" t="s">
        <v>792</v>
      </c>
      <c r="G385" s="72" t="s">
        <v>1390</v>
      </c>
      <c r="H385" s="72" t="s">
        <v>208</v>
      </c>
      <c r="I385" s="72" t="s">
        <v>1404</v>
      </c>
      <c r="J385" s="96">
        <v>3.52</v>
      </c>
      <c r="K385" s="72" t="s">
        <v>99</v>
      </c>
      <c r="L385" s="97">
        <v>1.4999999999999999E-2</v>
      </c>
      <c r="M385" s="97">
        <v>5.3E-3</v>
      </c>
      <c r="N385" s="96">
        <v>6512000</v>
      </c>
      <c r="O385" s="96">
        <v>103.7</v>
      </c>
      <c r="P385" s="96">
        <v>0</v>
      </c>
      <c r="Q385" s="96">
        <v>6752.9440000000004</v>
      </c>
      <c r="R385" s="97">
        <v>3.9100000000000003E-2</v>
      </c>
      <c r="S385" s="97">
        <v>2.8E-3</v>
      </c>
      <c r="T385" s="97">
        <v>2.9999999999999997E-4</v>
      </c>
    </row>
    <row r="386" spans="1:20" s="92" customFormat="1">
      <c r="A386" s="72" t="s">
        <v>1405</v>
      </c>
      <c r="B386" s="72" t="s">
        <v>1406</v>
      </c>
      <c r="C386" s="72" t="s">
        <v>97</v>
      </c>
      <c r="D386" s="72" t="s">
        <v>120</v>
      </c>
      <c r="E386" s="72" t="s">
        <v>1407</v>
      </c>
      <c r="F386" s="72" t="s">
        <v>556</v>
      </c>
      <c r="G386" s="72" t="s">
        <v>828</v>
      </c>
      <c r="H386" s="72" t="s">
        <v>147</v>
      </c>
      <c r="I386" s="72" t="s">
        <v>407</v>
      </c>
      <c r="J386" s="96">
        <v>2.31</v>
      </c>
      <c r="K386" s="72" t="s">
        <v>99</v>
      </c>
      <c r="L386" s="97">
        <v>3.0499999999999999E-2</v>
      </c>
      <c r="M386" s="97">
        <v>0.1391</v>
      </c>
      <c r="N386" s="96">
        <v>495893.4</v>
      </c>
      <c r="O386" s="96">
        <v>79.48</v>
      </c>
      <c r="P386" s="96">
        <v>0</v>
      </c>
      <c r="Q386" s="96">
        <v>394.13607431999998</v>
      </c>
      <c r="R386" s="97">
        <v>5.0000000000000001E-4</v>
      </c>
      <c r="S386" s="97">
        <v>2.0000000000000001E-4</v>
      </c>
      <c r="T386" s="97">
        <v>0</v>
      </c>
    </row>
    <row r="387" spans="1:20" s="92" customFormat="1">
      <c r="A387" s="72" t="s">
        <v>1408</v>
      </c>
      <c r="B387" s="72" t="s">
        <v>1409</v>
      </c>
      <c r="C387" s="72" t="s">
        <v>97</v>
      </c>
      <c r="D387" s="72" t="s">
        <v>120</v>
      </c>
      <c r="E387" s="72" t="s">
        <v>1407</v>
      </c>
      <c r="F387" s="72" t="s">
        <v>556</v>
      </c>
      <c r="G387" s="72" t="s">
        <v>828</v>
      </c>
      <c r="H387" s="72" t="s">
        <v>147</v>
      </c>
      <c r="I387" s="72" t="s">
        <v>407</v>
      </c>
      <c r="J387" s="96">
        <v>0.71</v>
      </c>
      <c r="K387" s="72" t="s">
        <v>99</v>
      </c>
      <c r="L387" s="97">
        <v>4.4499999999999998E-2</v>
      </c>
      <c r="M387" s="97">
        <v>0.1457</v>
      </c>
      <c r="N387" s="96">
        <v>1551872.39</v>
      </c>
      <c r="O387" s="96">
        <v>94.61</v>
      </c>
      <c r="P387" s="96">
        <v>0</v>
      </c>
      <c r="Q387" s="96">
        <v>1468.226468179</v>
      </c>
      <c r="R387" s="97">
        <v>4.3E-3</v>
      </c>
      <c r="S387" s="97">
        <v>5.9999999999999995E-4</v>
      </c>
      <c r="T387" s="97">
        <v>1E-4</v>
      </c>
    </row>
    <row r="388" spans="1:20" s="92" customFormat="1">
      <c r="A388" s="72" t="s">
        <v>1410</v>
      </c>
      <c r="B388" s="72" t="s">
        <v>1411</v>
      </c>
      <c r="C388" s="72" t="s">
        <v>97</v>
      </c>
      <c r="D388" s="72" t="s">
        <v>120</v>
      </c>
      <c r="E388" s="72" t="s">
        <v>1412</v>
      </c>
      <c r="F388" s="72" t="s">
        <v>1413</v>
      </c>
      <c r="G388" s="72" t="s">
        <v>828</v>
      </c>
      <c r="H388" s="72" t="s">
        <v>147</v>
      </c>
      <c r="I388" s="72" t="s">
        <v>1414</v>
      </c>
      <c r="J388" s="96">
        <v>4.8</v>
      </c>
      <c r="K388" s="72" t="s">
        <v>99</v>
      </c>
      <c r="L388" s="97">
        <v>0.04</v>
      </c>
      <c r="M388" s="97">
        <v>-2.0999999999999999E-3</v>
      </c>
      <c r="N388" s="96">
        <v>3550000</v>
      </c>
      <c r="O388" s="96">
        <v>123.6</v>
      </c>
      <c r="P388" s="96">
        <v>0</v>
      </c>
      <c r="Q388" s="96">
        <v>4387.8</v>
      </c>
      <c r="R388" s="97">
        <v>1.18E-2</v>
      </c>
      <c r="S388" s="97">
        <v>1.8E-3</v>
      </c>
      <c r="T388" s="97">
        <v>2.0000000000000001E-4</v>
      </c>
    </row>
    <row r="389" spans="1:20" s="92" customFormat="1">
      <c r="A389" s="72" t="s">
        <v>1415</v>
      </c>
      <c r="B389" s="72" t="s">
        <v>1416</v>
      </c>
      <c r="C389" s="72" t="s">
        <v>97</v>
      </c>
      <c r="D389" s="72" t="s">
        <v>120</v>
      </c>
      <c r="E389" s="72" t="s">
        <v>1412</v>
      </c>
      <c r="F389" s="72" t="s">
        <v>1413</v>
      </c>
      <c r="G389" s="72" t="s">
        <v>828</v>
      </c>
      <c r="H389" s="72" t="s">
        <v>147</v>
      </c>
      <c r="I389" s="72" t="s">
        <v>840</v>
      </c>
      <c r="J389" s="96">
        <v>2.83</v>
      </c>
      <c r="K389" s="72" t="s">
        <v>99</v>
      </c>
      <c r="L389" s="97">
        <v>3.2500000000000001E-2</v>
      </c>
      <c r="M389" s="97">
        <v>2.9100000000000001E-2</v>
      </c>
      <c r="N389" s="96">
        <v>15795.16</v>
      </c>
      <c r="O389" s="96">
        <v>101.81</v>
      </c>
      <c r="P389" s="96">
        <v>0</v>
      </c>
      <c r="Q389" s="96">
        <v>16.081052396</v>
      </c>
      <c r="R389" s="97">
        <v>0</v>
      </c>
      <c r="S389" s="97">
        <v>0</v>
      </c>
      <c r="T389" s="97">
        <v>0</v>
      </c>
    </row>
    <row r="390" spans="1:20" s="92" customFormat="1">
      <c r="A390" s="72" t="s">
        <v>1417</v>
      </c>
      <c r="B390" s="72" t="s">
        <v>1418</v>
      </c>
      <c r="C390" s="72" t="s">
        <v>97</v>
      </c>
      <c r="D390" s="72" t="s">
        <v>120</v>
      </c>
      <c r="E390" s="72" t="s">
        <v>1412</v>
      </c>
      <c r="F390" s="72" t="s">
        <v>1413</v>
      </c>
      <c r="G390" s="72" t="s">
        <v>828</v>
      </c>
      <c r="H390" s="72" t="s">
        <v>147</v>
      </c>
      <c r="I390" s="72" t="s">
        <v>1419</v>
      </c>
      <c r="J390" s="96">
        <v>4.8499999999999996</v>
      </c>
      <c r="K390" s="72" t="s">
        <v>99</v>
      </c>
      <c r="L390" s="97">
        <v>2.9100000000000001E-2</v>
      </c>
      <c r="M390" s="97">
        <v>4.2900000000000001E-2</v>
      </c>
      <c r="N390" s="96">
        <v>3270280.98</v>
      </c>
      <c r="O390" s="96">
        <v>93.99</v>
      </c>
      <c r="P390" s="96">
        <v>0</v>
      </c>
      <c r="Q390" s="96">
        <v>3073.737093102</v>
      </c>
      <c r="R390" s="97">
        <v>6.6E-3</v>
      </c>
      <c r="S390" s="97">
        <v>1.2999999999999999E-3</v>
      </c>
      <c r="T390" s="97">
        <v>1E-4</v>
      </c>
    </row>
    <row r="391" spans="1:20" s="92" customFormat="1">
      <c r="A391" s="72" t="s">
        <v>1420</v>
      </c>
      <c r="B391" s="72" t="s">
        <v>1421</v>
      </c>
      <c r="C391" s="72" t="s">
        <v>97</v>
      </c>
      <c r="D391" s="72" t="s">
        <v>120</v>
      </c>
      <c r="E391" s="72" t="s">
        <v>1422</v>
      </c>
      <c r="F391" s="72" t="s">
        <v>792</v>
      </c>
      <c r="G391" s="72" t="s">
        <v>828</v>
      </c>
      <c r="H391" s="72" t="s">
        <v>147</v>
      </c>
      <c r="I391" s="72" t="s">
        <v>1423</v>
      </c>
      <c r="J391" s="96">
        <v>2.86</v>
      </c>
      <c r="K391" s="72" t="s">
        <v>99</v>
      </c>
      <c r="L391" s="97">
        <v>4.3999999999999997E-2</v>
      </c>
      <c r="M391" s="97">
        <v>2.7900000000000001E-2</v>
      </c>
      <c r="N391" s="96">
        <v>1016945</v>
      </c>
      <c r="O391" s="96">
        <v>105.79</v>
      </c>
      <c r="P391" s="96">
        <v>0</v>
      </c>
      <c r="Q391" s="96">
        <v>1075.8261155</v>
      </c>
      <c r="R391" s="97">
        <v>4.5999999999999999E-3</v>
      </c>
      <c r="S391" s="97">
        <v>4.0000000000000002E-4</v>
      </c>
      <c r="T391" s="97">
        <v>1E-4</v>
      </c>
    </row>
    <row r="392" spans="1:20" s="92" customFormat="1">
      <c r="A392" s="72" t="s">
        <v>1424</v>
      </c>
      <c r="B392" s="72" t="s">
        <v>1425</v>
      </c>
      <c r="C392" s="72" t="s">
        <v>97</v>
      </c>
      <c r="D392" s="72" t="s">
        <v>120</v>
      </c>
      <c r="E392" s="72" t="s">
        <v>1426</v>
      </c>
      <c r="F392" s="72" t="s">
        <v>792</v>
      </c>
      <c r="G392" s="72" t="s">
        <v>1390</v>
      </c>
      <c r="H392" s="72" t="s">
        <v>208</v>
      </c>
      <c r="I392" s="72" t="s">
        <v>1427</v>
      </c>
      <c r="J392" s="96">
        <v>1.4</v>
      </c>
      <c r="K392" s="72" t="s">
        <v>99</v>
      </c>
      <c r="L392" s="97">
        <v>4.3999999999999997E-2</v>
      </c>
      <c r="M392" s="97">
        <v>2.1899999999999999E-2</v>
      </c>
      <c r="N392" s="96">
        <v>200000</v>
      </c>
      <c r="O392" s="96">
        <v>104.2</v>
      </c>
      <c r="P392" s="96">
        <v>0</v>
      </c>
      <c r="Q392" s="96">
        <v>208.4</v>
      </c>
      <c r="R392" s="97">
        <v>1.5E-3</v>
      </c>
      <c r="S392" s="97">
        <v>1E-4</v>
      </c>
      <c r="T392" s="97">
        <v>0</v>
      </c>
    </row>
    <row r="393" spans="1:20" s="92" customFormat="1">
      <c r="A393" s="72" t="s">
        <v>1428</v>
      </c>
      <c r="B393" s="72" t="s">
        <v>1429</v>
      </c>
      <c r="C393" s="72" t="s">
        <v>97</v>
      </c>
      <c r="D393" s="72" t="s">
        <v>120</v>
      </c>
      <c r="E393" s="72" t="s">
        <v>1430</v>
      </c>
      <c r="F393" s="72" t="s">
        <v>556</v>
      </c>
      <c r="G393" s="72" t="s">
        <v>828</v>
      </c>
      <c r="H393" s="72" t="s">
        <v>147</v>
      </c>
      <c r="I393" s="72" t="s">
        <v>1431</v>
      </c>
      <c r="J393" s="96">
        <v>0.99</v>
      </c>
      <c r="K393" s="72" t="s">
        <v>99</v>
      </c>
      <c r="L393" s="97">
        <v>5.5500000000000001E-2</v>
      </c>
      <c r="M393" s="97">
        <v>3.3700000000000001E-2</v>
      </c>
      <c r="N393" s="96">
        <v>164736.39000000001</v>
      </c>
      <c r="O393" s="96">
        <v>102.13</v>
      </c>
      <c r="P393" s="96">
        <v>1.8829</v>
      </c>
      <c r="Q393" s="96">
        <v>170.128175107</v>
      </c>
      <c r="R393" s="97">
        <v>4.1000000000000003E-3</v>
      </c>
      <c r="S393" s="97">
        <v>1E-4</v>
      </c>
      <c r="T393" s="97">
        <v>0</v>
      </c>
    </row>
    <row r="394" spans="1:20" s="92" customFormat="1">
      <c r="A394" s="72" t="s">
        <v>1432</v>
      </c>
      <c r="B394" s="72" t="s">
        <v>1433</v>
      </c>
      <c r="C394" s="72" t="s">
        <v>97</v>
      </c>
      <c r="D394" s="72" t="s">
        <v>120</v>
      </c>
      <c r="E394" s="72" t="s">
        <v>1434</v>
      </c>
      <c r="F394" s="72" t="s">
        <v>792</v>
      </c>
      <c r="G394" s="72" t="s">
        <v>833</v>
      </c>
      <c r="H394" s="72" t="s">
        <v>208</v>
      </c>
      <c r="I394" s="72" t="s">
        <v>772</v>
      </c>
      <c r="J394" s="96">
        <v>0.74</v>
      </c>
      <c r="K394" s="72" t="s">
        <v>99</v>
      </c>
      <c r="L394" s="97">
        <v>3.9E-2</v>
      </c>
      <c r="M394" s="97">
        <v>2.5100000000000001E-2</v>
      </c>
      <c r="N394" s="96">
        <v>1159836.46</v>
      </c>
      <c r="O394" s="96">
        <v>102</v>
      </c>
      <c r="P394" s="96">
        <v>0</v>
      </c>
      <c r="Q394" s="96">
        <v>1183.0331891999999</v>
      </c>
      <c r="R394" s="97">
        <v>1.8100000000000002E-2</v>
      </c>
      <c r="S394" s="97">
        <v>5.0000000000000001E-4</v>
      </c>
      <c r="T394" s="97">
        <v>1E-4</v>
      </c>
    </row>
    <row r="395" spans="1:20" s="92" customFormat="1">
      <c r="A395" s="72" t="s">
        <v>1435</v>
      </c>
      <c r="B395" s="72" t="s">
        <v>1436</v>
      </c>
      <c r="C395" s="72" t="s">
        <v>97</v>
      </c>
      <c r="D395" s="72" t="s">
        <v>120</v>
      </c>
      <c r="E395" s="72" t="s">
        <v>1434</v>
      </c>
      <c r="F395" s="72" t="s">
        <v>792</v>
      </c>
      <c r="G395" s="72" t="s">
        <v>833</v>
      </c>
      <c r="H395" s="72" t="s">
        <v>208</v>
      </c>
      <c r="I395" s="72" t="s">
        <v>667</v>
      </c>
      <c r="J395" s="96">
        <v>1.44</v>
      </c>
      <c r="K395" s="72" t="s">
        <v>99</v>
      </c>
      <c r="L395" s="97">
        <v>5.3999999999999999E-2</v>
      </c>
      <c r="M395" s="97">
        <v>2.6200000000000001E-2</v>
      </c>
      <c r="N395" s="96">
        <v>1803120</v>
      </c>
      <c r="O395" s="96">
        <v>104.9</v>
      </c>
      <c r="P395" s="96">
        <v>0</v>
      </c>
      <c r="Q395" s="96">
        <v>1891.47288</v>
      </c>
      <c r="R395" s="97">
        <v>0.02</v>
      </c>
      <c r="S395" s="97">
        <v>8.0000000000000004E-4</v>
      </c>
      <c r="T395" s="97">
        <v>1E-4</v>
      </c>
    </row>
    <row r="396" spans="1:20" s="92" customFormat="1">
      <c r="A396" s="72" t="s">
        <v>1437</v>
      </c>
      <c r="B396" s="72" t="s">
        <v>1438</v>
      </c>
      <c r="C396" s="72" t="s">
        <v>97</v>
      </c>
      <c r="D396" s="72" t="s">
        <v>120</v>
      </c>
      <c r="E396" s="72" t="s">
        <v>1434</v>
      </c>
      <c r="F396" s="72" t="s">
        <v>792</v>
      </c>
      <c r="G396" s="72" t="s">
        <v>833</v>
      </c>
      <c r="H396" s="72" t="s">
        <v>208</v>
      </c>
      <c r="I396" s="72" t="s">
        <v>297</v>
      </c>
      <c r="J396" s="96">
        <v>2.76</v>
      </c>
      <c r="K396" s="72" t="s">
        <v>99</v>
      </c>
      <c r="L396" s="97">
        <v>4.7500000000000001E-2</v>
      </c>
      <c r="M396" s="97">
        <v>3.0599999999999999E-2</v>
      </c>
      <c r="N396" s="96">
        <v>2419000</v>
      </c>
      <c r="O396" s="96">
        <v>105.97</v>
      </c>
      <c r="P396" s="96">
        <v>0</v>
      </c>
      <c r="Q396" s="96">
        <v>2563.4142999999999</v>
      </c>
      <c r="R396" s="97">
        <v>1.0999999999999999E-2</v>
      </c>
      <c r="S396" s="97">
        <v>1.1000000000000001E-3</v>
      </c>
      <c r="T396" s="97">
        <v>1E-4</v>
      </c>
    </row>
    <row r="397" spans="1:20" s="92" customFormat="1">
      <c r="A397" s="72" t="s">
        <v>1439</v>
      </c>
      <c r="B397" s="72" t="s">
        <v>1440</v>
      </c>
      <c r="C397" s="72" t="s">
        <v>97</v>
      </c>
      <c r="D397" s="72" t="s">
        <v>120</v>
      </c>
      <c r="E397" s="72" t="s">
        <v>1434</v>
      </c>
      <c r="F397" s="72" t="s">
        <v>792</v>
      </c>
      <c r="G397" s="72" t="s">
        <v>833</v>
      </c>
      <c r="H397" s="72" t="s">
        <v>208</v>
      </c>
      <c r="I397" s="72" t="s">
        <v>1441</v>
      </c>
      <c r="J397" s="96">
        <v>0.86</v>
      </c>
      <c r="K397" s="72" t="s">
        <v>99</v>
      </c>
      <c r="L397" s="97">
        <v>6.3E-2</v>
      </c>
      <c r="M397" s="97">
        <v>2.3E-2</v>
      </c>
      <c r="N397" s="96">
        <v>70874</v>
      </c>
      <c r="O397" s="96">
        <v>104.99</v>
      </c>
      <c r="P397" s="96">
        <v>0</v>
      </c>
      <c r="Q397" s="96">
        <v>74.410612599999993</v>
      </c>
      <c r="R397" s="97">
        <v>5.9999999999999995E-4</v>
      </c>
      <c r="S397" s="97">
        <v>0</v>
      </c>
      <c r="T397" s="97">
        <v>0</v>
      </c>
    </row>
    <row r="398" spans="1:20" s="92" customFormat="1">
      <c r="A398" s="72" t="s">
        <v>1442</v>
      </c>
      <c r="B398" s="72" t="s">
        <v>1443</v>
      </c>
      <c r="C398" s="72" t="s">
        <v>97</v>
      </c>
      <c r="D398" s="72" t="s">
        <v>120</v>
      </c>
      <c r="E398" s="72" t="s">
        <v>1389</v>
      </c>
      <c r="F398" s="72" t="s">
        <v>792</v>
      </c>
      <c r="G398" s="72" t="s">
        <v>833</v>
      </c>
      <c r="H398" s="72" t="s">
        <v>208</v>
      </c>
      <c r="I398" s="72" t="s">
        <v>765</v>
      </c>
      <c r="J398" s="96">
        <v>1.29</v>
      </c>
      <c r="K398" s="72" t="s">
        <v>99</v>
      </c>
      <c r="L398" s="97">
        <v>5.8500000000000003E-2</v>
      </c>
      <c r="M398" s="97">
        <v>9.1000000000000004E-3</v>
      </c>
      <c r="N398" s="96">
        <v>232901.4</v>
      </c>
      <c r="O398" s="96">
        <v>107.49</v>
      </c>
      <c r="P398" s="96">
        <v>0</v>
      </c>
      <c r="Q398" s="96">
        <v>250.34571485999999</v>
      </c>
      <c r="R398" s="97">
        <v>1.1999999999999999E-3</v>
      </c>
      <c r="S398" s="97">
        <v>1E-4</v>
      </c>
      <c r="T398" s="97">
        <v>0</v>
      </c>
    </row>
    <row r="399" spans="1:20" s="92" customFormat="1">
      <c r="A399" s="72" t="s">
        <v>1444</v>
      </c>
      <c r="B399" s="72" t="s">
        <v>1445</v>
      </c>
      <c r="C399" s="72" t="s">
        <v>97</v>
      </c>
      <c r="D399" s="72" t="s">
        <v>120</v>
      </c>
      <c r="E399" s="72" t="s">
        <v>1446</v>
      </c>
      <c r="F399" s="72" t="s">
        <v>611</v>
      </c>
      <c r="G399" s="72" t="s">
        <v>833</v>
      </c>
      <c r="H399" s="72" t="s">
        <v>208</v>
      </c>
      <c r="I399" s="72" t="s">
        <v>1447</v>
      </c>
      <c r="J399" s="96">
        <v>0.78</v>
      </c>
      <c r="K399" s="72" t="s">
        <v>99</v>
      </c>
      <c r="L399" s="97">
        <v>4.8500000000000001E-2</v>
      </c>
      <c r="M399" s="97">
        <v>1.4200000000000001E-2</v>
      </c>
      <c r="N399" s="96">
        <v>413455.16</v>
      </c>
      <c r="O399" s="96">
        <v>102.67</v>
      </c>
      <c r="P399" s="96">
        <v>192.25665000000001</v>
      </c>
      <c r="Q399" s="96">
        <v>616.75106277199995</v>
      </c>
      <c r="R399" s="97">
        <v>3.15E-2</v>
      </c>
      <c r="S399" s="97">
        <v>2.9999999999999997E-4</v>
      </c>
      <c r="T399" s="97">
        <v>0</v>
      </c>
    </row>
    <row r="400" spans="1:20" s="92" customFormat="1">
      <c r="A400" s="72" t="s">
        <v>1448</v>
      </c>
      <c r="B400" s="72" t="s">
        <v>1449</v>
      </c>
      <c r="C400" s="72" t="s">
        <v>97</v>
      </c>
      <c r="D400" s="72" t="s">
        <v>120</v>
      </c>
      <c r="E400" s="72" t="s">
        <v>1450</v>
      </c>
      <c r="F400" s="72" t="s">
        <v>561</v>
      </c>
      <c r="G400" s="72" t="s">
        <v>1451</v>
      </c>
      <c r="H400" s="72" t="s">
        <v>147</v>
      </c>
      <c r="I400" s="72" t="s">
        <v>765</v>
      </c>
      <c r="J400" s="96">
        <v>3.42</v>
      </c>
      <c r="K400" s="72" t="s">
        <v>99</v>
      </c>
      <c r="L400" s="97">
        <v>5.45E-2</v>
      </c>
      <c r="M400" s="97">
        <v>2.9700000000000001E-2</v>
      </c>
      <c r="N400" s="96">
        <v>4095</v>
      </c>
      <c r="O400" s="96">
        <v>110.14</v>
      </c>
      <c r="P400" s="96">
        <v>0</v>
      </c>
      <c r="Q400" s="96">
        <v>4.5102330000000004</v>
      </c>
      <c r="R400" s="97">
        <v>0</v>
      </c>
      <c r="S400" s="97">
        <v>0</v>
      </c>
      <c r="T400" s="97">
        <v>0</v>
      </c>
    </row>
    <row r="401" spans="1:20" s="92" customFormat="1">
      <c r="A401" s="72" t="s">
        <v>1452</v>
      </c>
      <c r="B401" s="72" t="s">
        <v>1453</v>
      </c>
      <c r="C401" s="72" t="s">
        <v>97</v>
      </c>
      <c r="D401" s="72" t="s">
        <v>120</v>
      </c>
      <c r="E401" s="72" t="s">
        <v>1454</v>
      </c>
      <c r="F401" s="72" t="s">
        <v>792</v>
      </c>
      <c r="G401" s="72" t="s">
        <v>1451</v>
      </c>
      <c r="H401" s="72" t="s">
        <v>147</v>
      </c>
      <c r="I401" s="72" t="s">
        <v>862</v>
      </c>
      <c r="J401" s="96">
        <v>2.41</v>
      </c>
      <c r="K401" s="72" t="s">
        <v>99</v>
      </c>
      <c r="L401" s="97">
        <v>5.7000000000000002E-2</v>
      </c>
      <c r="M401" s="97">
        <v>2.81E-2</v>
      </c>
      <c r="N401" s="96">
        <v>674526.32</v>
      </c>
      <c r="O401" s="96">
        <v>108.43</v>
      </c>
      <c r="P401" s="96">
        <v>0</v>
      </c>
      <c r="Q401" s="96">
        <v>731.38888877600004</v>
      </c>
      <c r="R401" s="97">
        <v>9.1999999999999998E-3</v>
      </c>
      <c r="S401" s="97">
        <v>2.9999999999999997E-4</v>
      </c>
      <c r="T401" s="97">
        <v>0</v>
      </c>
    </row>
    <row r="402" spans="1:20" s="92" customFormat="1">
      <c r="A402" s="72" t="s">
        <v>1455</v>
      </c>
      <c r="B402" s="72" t="s">
        <v>1456</v>
      </c>
      <c r="C402" s="72" t="s">
        <v>97</v>
      </c>
      <c r="D402" s="72" t="s">
        <v>120</v>
      </c>
      <c r="E402" s="72" t="s">
        <v>1457</v>
      </c>
      <c r="F402" s="72" t="s">
        <v>556</v>
      </c>
      <c r="G402" s="72" t="s">
        <v>833</v>
      </c>
      <c r="H402" s="72" t="s">
        <v>208</v>
      </c>
      <c r="I402" s="72" t="s">
        <v>765</v>
      </c>
      <c r="J402" s="96">
        <v>2.4500000000000002</v>
      </c>
      <c r="K402" s="72" t="s">
        <v>99</v>
      </c>
      <c r="L402" s="97">
        <v>7.0000000000000007E-2</v>
      </c>
      <c r="M402" s="97">
        <v>0.13850000000000001</v>
      </c>
      <c r="N402" s="96">
        <v>7469.53</v>
      </c>
      <c r="O402" s="96">
        <v>88.4</v>
      </c>
      <c r="P402" s="96">
        <v>0</v>
      </c>
      <c r="Q402" s="96">
        <v>6.6030645200000002</v>
      </c>
      <c r="R402" s="97">
        <v>0</v>
      </c>
      <c r="S402" s="97">
        <v>0</v>
      </c>
      <c r="T402" s="97">
        <v>0</v>
      </c>
    </row>
    <row r="403" spans="1:20" s="92" customFormat="1">
      <c r="A403" s="72" t="s">
        <v>1458</v>
      </c>
      <c r="B403" s="72" t="s">
        <v>1459</v>
      </c>
      <c r="C403" s="72" t="s">
        <v>97</v>
      </c>
      <c r="D403" s="72" t="s">
        <v>120</v>
      </c>
      <c r="E403" s="72" t="s">
        <v>1460</v>
      </c>
      <c r="F403" s="72" t="s">
        <v>556</v>
      </c>
      <c r="G403" s="72" t="s">
        <v>1461</v>
      </c>
      <c r="H403" s="72" t="s">
        <v>147</v>
      </c>
      <c r="I403" s="72" t="s">
        <v>765</v>
      </c>
      <c r="J403" s="96">
        <v>2.33</v>
      </c>
      <c r="K403" s="72" t="s">
        <v>99</v>
      </c>
      <c r="L403" s="97">
        <v>6.6500000000000004E-2</v>
      </c>
      <c r="M403" s="97">
        <v>0.13089999999999999</v>
      </c>
      <c r="N403" s="96">
        <v>6196.56</v>
      </c>
      <c r="O403" s="96">
        <v>89.65</v>
      </c>
      <c r="P403" s="96">
        <v>0</v>
      </c>
      <c r="Q403" s="96">
        <v>5.5552160400000004</v>
      </c>
      <c r="R403" s="97">
        <v>0</v>
      </c>
      <c r="S403" s="97">
        <v>0</v>
      </c>
      <c r="T403" s="97">
        <v>0</v>
      </c>
    </row>
    <row r="404" spans="1:20" s="92" customFormat="1">
      <c r="A404" s="72" t="s">
        <v>1462</v>
      </c>
      <c r="B404" s="72" t="s">
        <v>1463</v>
      </c>
      <c r="C404" s="72" t="s">
        <v>97</v>
      </c>
      <c r="D404" s="72" t="s">
        <v>120</v>
      </c>
      <c r="E404" s="72" t="s">
        <v>1460</v>
      </c>
      <c r="F404" s="72" t="s">
        <v>556</v>
      </c>
      <c r="G404" s="72" t="s">
        <v>1461</v>
      </c>
      <c r="H404" s="72" t="s">
        <v>147</v>
      </c>
      <c r="I404" s="72" t="s">
        <v>840</v>
      </c>
      <c r="J404" s="96">
        <v>0.08</v>
      </c>
      <c r="K404" s="72" t="s">
        <v>99</v>
      </c>
      <c r="L404" s="97">
        <v>3.7499999999999999E-2</v>
      </c>
      <c r="M404" s="97">
        <v>-5.1400000000000001E-2</v>
      </c>
      <c r="N404" s="96">
        <v>2547718.7000000002</v>
      </c>
      <c r="O404" s="96">
        <v>102.29</v>
      </c>
      <c r="P404" s="96">
        <v>0</v>
      </c>
      <c r="Q404" s="96">
        <v>2606.06145823</v>
      </c>
      <c r="R404" s="97">
        <v>9.1999999999999998E-3</v>
      </c>
      <c r="S404" s="97">
        <v>1.1000000000000001E-3</v>
      </c>
      <c r="T404" s="97">
        <v>1E-4</v>
      </c>
    </row>
    <row r="405" spans="1:20" s="92" customFormat="1">
      <c r="A405" s="72" t="s">
        <v>1464</v>
      </c>
      <c r="B405" s="72" t="s">
        <v>1465</v>
      </c>
      <c r="C405" s="72" t="s">
        <v>97</v>
      </c>
      <c r="D405" s="72" t="s">
        <v>120</v>
      </c>
      <c r="E405" s="72" t="s">
        <v>837</v>
      </c>
      <c r="F405" s="72" t="s">
        <v>838</v>
      </c>
      <c r="G405" s="72" t="s">
        <v>839</v>
      </c>
      <c r="H405" s="72" t="s">
        <v>208</v>
      </c>
      <c r="I405" s="72" t="s">
        <v>1264</v>
      </c>
      <c r="J405" s="96">
        <v>3.01</v>
      </c>
      <c r="K405" s="72" t="s">
        <v>99</v>
      </c>
      <c r="L405" s="97">
        <v>4.8000000000000001E-2</v>
      </c>
      <c r="M405" s="97">
        <v>2.81E-2</v>
      </c>
      <c r="N405" s="96">
        <v>11490038</v>
      </c>
      <c r="O405" s="96">
        <v>107.33</v>
      </c>
      <c r="P405" s="96">
        <v>0</v>
      </c>
      <c r="Q405" s="96">
        <v>12332.257785399999</v>
      </c>
      <c r="R405" s="97">
        <v>5.8999999999999999E-3</v>
      </c>
      <c r="S405" s="97">
        <v>5.1000000000000004E-3</v>
      </c>
      <c r="T405" s="97">
        <v>5.9999999999999995E-4</v>
      </c>
    </row>
    <row r="406" spans="1:20" s="92" customFormat="1">
      <c r="A406" s="72" t="s">
        <v>1466</v>
      </c>
      <c r="B406" s="72" t="s">
        <v>1467</v>
      </c>
      <c r="C406" s="72" t="s">
        <v>97</v>
      </c>
      <c r="D406" s="72" t="s">
        <v>120</v>
      </c>
      <c r="E406" s="72" t="s">
        <v>1468</v>
      </c>
      <c r="F406" s="72" t="s">
        <v>948</v>
      </c>
      <c r="G406" s="72" t="s">
        <v>1469</v>
      </c>
      <c r="H406" s="72" t="s">
        <v>208</v>
      </c>
      <c r="I406" s="72" t="s">
        <v>1470</v>
      </c>
      <c r="J406" s="96">
        <v>2.1800000000000002</v>
      </c>
      <c r="K406" s="72" t="s">
        <v>99</v>
      </c>
      <c r="L406" s="97">
        <v>4.2999999999999997E-2</v>
      </c>
      <c r="M406" s="97">
        <v>0.11749999999999999</v>
      </c>
      <c r="N406" s="96">
        <v>5992774.0700000003</v>
      </c>
      <c r="O406" s="96">
        <v>86.26</v>
      </c>
      <c r="P406" s="96">
        <v>0</v>
      </c>
      <c r="Q406" s="96">
        <v>5169.3669127820003</v>
      </c>
      <c r="R406" s="97">
        <v>2E-3</v>
      </c>
      <c r="S406" s="97">
        <v>2.2000000000000001E-3</v>
      </c>
      <c r="T406" s="97">
        <v>2.0000000000000001E-4</v>
      </c>
    </row>
    <row r="407" spans="1:20" s="92" customFormat="1">
      <c r="A407" s="72" t="s">
        <v>1471</v>
      </c>
      <c r="B407" s="72" t="s">
        <v>1472</v>
      </c>
      <c r="C407" s="72" t="s">
        <v>97</v>
      </c>
      <c r="D407" s="72" t="s">
        <v>120</v>
      </c>
      <c r="E407" s="72" t="s">
        <v>1473</v>
      </c>
      <c r="F407" s="72" t="s">
        <v>129</v>
      </c>
      <c r="G407" s="72" t="s">
        <v>1474</v>
      </c>
      <c r="H407" s="72" t="s">
        <v>147</v>
      </c>
      <c r="I407" s="72" t="s">
        <v>1475</v>
      </c>
      <c r="J407" s="96">
        <v>3.42</v>
      </c>
      <c r="K407" s="72" t="s">
        <v>99</v>
      </c>
      <c r="L407" s="97">
        <v>3.85E-2</v>
      </c>
      <c r="M407" s="97">
        <v>3.8100000000000002E-2</v>
      </c>
      <c r="N407" s="96">
        <v>6097582.9100000001</v>
      </c>
      <c r="O407" s="96">
        <v>101.53</v>
      </c>
      <c r="P407" s="96">
        <v>0</v>
      </c>
      <c r="Q407" s="96">
        <v>6190.8759285229999</v>
      </c>
      <c r="R407" s="97">
        <v>3.2000000000000002E-3</v>
      </c>
      <c r="S407" s="97">
        <v>2.5999999999999999E-3</v>
      </c>
      <c r="T407" s="97">
        <v>2.9999999999999997E-4</v>
      </c>
    </row>
    <row r="408" spans="1:20" s="92" customFormat="1">
      <c r="A408" s="72" t="s">
        <v>1476</v>
      </c>
      <c r="B408" s="72" t="s">
        <v>1477</v>
      </c>
      <c r="C408" s="72" t="s">
        <v>120</v>
      </c>
      <c r="E408" s="72" t="s">
        <v>1478</v>
      </c>
      <c r="F408" s="72" t="s">
        <v>556</v>
      </c>
      <c r="G408" s="72" t="s">
        <v>1479</v>
      </c>
      <c r="H408" s="72" t="s">
        <v>147</v>
      </c>
      <c r="I408" s="72" t="s">
        <v>765</v>
      </c>
      <c r="J408" s="96">
        <v>2.6</v>
      </c>
      <c r="K408" s="72" t="s">
        <v>99</v>
      </c>
      <c r="L408" s="97">
        <v>3.95E-2</v>
      </c>
      <c r="M408" s="97">
        <v>0.24679999999999999</v>
      </c>
      <c r="N408" s="96">
        <v>4559000.3099999996</v>
      </c>
      <c r="O408" s="96">
        <v>62.1</v>
      </c>
      <c r="P408" s="96">
        <v>0</v>
      </c>
      <c r="Q408" s="96">
        <v>2831.1391925100002</v>
      </c>
      <c r="R408" s="97">
        <v>7.9000000000000008E-3</v>
      </c>
      <c r="S408" s="97">
        <v>1.1999999999999999E-3</v>
      </c>
      <c r="T408" s="97">
        <v>1E-4</v>
      </c>
    </row>
    <row r="409" spans="1:20" s="92" customFormat="1">
      <c r="A409" s="72" t="s">
        <v>1480</v>
      </c>
      <c r="B409" s="72" t="s">
        <v>1481</v>
      </c>
      <c r="C409" s="72" t="s">
        <v>97</v>
      </c>
      <c r="D409" s="72" t="s">
        <v>120</v>
      </c>
      <c r="E409" s="72" t="s">
        <v>1478</v>
      </c>
      <c r="F409" s="72" t="s">
        <v>556</v>
      </c>
      <c r="G409" s="72" t="s">
        <v>1479</v>
      </c>
      <c r="H409" s="72" t="s">
        <v>147</v>
      </c>
      <c r="I409" s="72" t="s">
        <v>765</v>
      </c>
      <c r="J409" s="96">
        <v>0</v>
      </c>
      <c r="K409" s="72" t="s">
        <v>99</v>
      </c>
      <c r="L409" s="97">
        <v>0.03</v>
      </c>
      <c r="M409" s="97">
        <v>0</v>
      </c>
      <c r="N409" s="96">
        <v>8112181</v>
      </c>
      <c r="O409" s="96">
        <v>87</v>
      </c>
      <c r="P409" s="96">
        <v>0</v>
      </c>
      <c r="Q409" s="96">
        <v>7057.5974699999997</v>
      </c>
      <c r="R409" s="97">
        <v>9.9000000000000008E-3</v>
      </c>
      <c r="S409" s="97">
        <v>2.8999999999999998E-3</v>
      </c>
      <c r="T409" s="97">
        <v>2.9999999999999997E-4</v>
      </c>
    </row>
    <row r="410" spans="1:20" s="92" customFormat="1">
      <c r="A410" s="72" t="s">
        <v>1482</v>
      </c>
      <c r="B410" s="72" t="s">
        <v>1483</v>
      </c>
      <c r="C410" s="72" t="s">
        <v>97</v>
      </c>
      <c r="D410" s="72" t="s">
        <v>120</v>
      </c>
      <c r="E410" s="72" t="s">
        <v>1478</v>
      </c>
      <c r="F410" s="72" t="s">
        <v>556</v>
      </c>
      <c r="G410" s="72" t="s">
        <v>1484</v>
      </c>
      <c r="H410" s="72" t="s">
        <v>147</v>
      </c>
      <c r="I410" s="72" t="s">
        <v>1485</v>
      </c>
      <c r="J410" s="96">
        <v>0</v>
      </c>
      <c r="K410" s="72" t="s">
        <v>99</v>
      </c>
      <c r="L410" s="97">
        <v>6.8500000000000005E-2</v>
      </c>
      <c r="M410" s="97">
        <v>0</v>
      </c>
      <c r="N410" s="96">
        <v>2230.37</v>
      </c>
      <c r="O410" s="96">
        <v>18.559999999999999</v>
      </c>
      <c r="P410" s="96">
        <v>0</v>
      </c>
      <c r="Q410" s="96">
        <v>0.41395667200000003</v>
      </c>
      <c r="R410" s="97">
        <v>0</v>
      </c>
      <c r="S410" s="97">
        <v>0</v>
      </c>
      <c r="T410" s="97">
        <v>0</v>
      </c>
    </row>
    <row r="411" spans="1:20" s="92" customFormat="1">
      <c r="A411" s="72" t="s">
        <v>1486</v>
      </c>
      <c r="B411" s="72" t="s">
        <v>1487</v>
      </c>
      <c r="C411" s="72" t="s">
        <v>97</v>
      </c>
      <c r="D411" s="72" t="s">
        <v>120</v>
      </c>
      <c r="E411" s="72" t="s">
        <v>1488</v>
      </c>
      <c r="F411" s="72" t="s">
        <v>556</v>
      </c>
      <c r="G411" s="72" t="s">
        <v>250</v>
      </c>
      <c r="H411" s="72" t="s">
        <v>844</v>
      </c>
      <c r="I411" s="72" t="s">
        <v>1489</v>
      </c>
      <c r="J411" s="96">
        <v>1.69</v>
      </c>
      <c r="K411" s="72" t="s">
        <v>99</v>
      </c>
      <c r="L411" s="97">
        <v>4.4999999999999998E-2</v>
      </c>
      <c r="M411" s="97">
        <v>6.7299999999999999E-2</v>
      </c>
      <c r="N411" s="96">
        <v>2875008</v>
      </c>
      <c r="O411" s="96">
        <v>97.64</v>
      </c>
      <c r="P411" s="96">
        <v>0</v>
      </c>
      <c r="Q411" s="96">
        <v>2807.1578112000002</v>
      </c>
      <c r="R411" s="97">
        <v>1.0800000000000001E-2</v>
      </c>
      <c r="S411" s="97">
        <v>1.1999999999999999E-3</v>
      </c>
      <c r="T411" s="97">
        <v>1E-4</v>
      </c>
    </row>
    <row r="412" spans="1:20" s="92" customFormat="1">
      <c r="A412" s="72" t="s">
        <v>1490</v>
      </c>
      <c r="B412" s="72" t="s">
        <v>1491</v>
      </c>
      <c r="C412" s="72" t="s">
        <v>97</v>
      </c>
      <c r="D412" s="72" t="s">
        <v>120</v>
      </c>
      <c r="E412" s="72" t="s">
        <v>1492</v>
      </c>
      <c r="F412" s="72" t="s">
        <v>838</v>
      </c>
      <c r="G412" s="72" t="s">
        <v>250</v>
      </c>
      <c r="H412" s="72" t="s">
        <v>844</v>
      </c>
      <c r="I412" s="72" t="s">
        <v>1493</v>
      </c>
      <c r="J412" s="96">
        <v>1.44</v>
      </c>
      <c r="K412" s="72" t="s">
        <v>99</v>
      </c>
      <c r="L412" s="97">
        <v>5.4899999999999997E-2</v>
      </c>
      <c r="M412" s="97">
        <v>3.2000000000000001E-2</v>
      </c>
      <c r="N412" s="96">
        <v>7012418.6799999997</v>
      </c>
      <c r="O412" s="96">
        <v>105.89</v>
      </c>
      <c r="P412" s="96">
        <v>0</v>
      </c>
      <c r="Q412" s="96">
        <v>7425.450140252</v>
      </c>
      <c r="R412" s="97">
        <v>3.5499999999999997E-2</v>
      </c>
      <c r="S412" s="97">
        <v>3.0999999999999999E-3</v>
      </c>
      <c r="T412" s="97">
        <v>4.0000000000000002E-4</v>
      </c>
    </row>
    <row r="413" spans="1:20" s="92" customFormat="1">
      <c r="A413" s="72" t="s">
        <v>1494</v>
      </c>
      <c r="B413" s="72" t="s">
        <v>1472</v>
      </c>
      <c r="C413" s="72" t="s">
        <v>97</v>
      </c>
      <c r="D413" s="72" t="s">
        <v>120</v>
      </c>
      <c r="E413" s="72" t="s">
        <v>1473</v>
      </c>
      <c r="F413" s="72" t="s">
        <v>129</v>
      </c>
      <c r="G413" s="72" t="s">
        <v>250</v>
      </c>
      <c r="H413" s="72" t="s">
        <v>844</v>
      </c>
      <c r="I413" s="72" t="s">
        <v>1495</v>
      </c>
      <c r="J413" s="96">
        <v>3.42</v>
      </c>
      <c r="K413" s="72" t="s">
        <v>99</v>
      </c>
      <c r="L413" s="97">
        <v>3.85E-2</v>
      </c>
      <c r="M413" s="97">
        <v>3.9399999999999998E-2</v>
      </c>
      <c r="N413" s="96">
        <v>119348.67</v>
      </c>
      <c r="O413" s="96">
        <v>101.1</v>
      </c>
      <c r="P413" s="96">
        <v>0</v>
      </c>
      <c r="Q413" s="96">
        <v>120.66150537</v>
      </c>
      <c r="R413" s="97">
        <v>2.0999999999999999E-3</v>
      </c>
      <c r="S413" s="97">
        <v>1E-4</v>
      </c>
      <c r="T413" s="97">
        <v>0</v>
      </c>
    </row>
    <row r="414" spans="1:20" s="92" customFormat="1">
      <c r="A414" s="72" t="s">
        <v>1496</v>
      </c>
      <c r="B414" s="72" t="s">
        <v>1497</v>
      </c>
      <c r="C414" s="72" t="s">
        <v>97</v>
      </c>
      <c r="D414" s="72" t="s">
        <v>120</v>
      </c>
      <c r="E414" s="72" t="s">
        <v>1498</v>
      </c>
      <c r="F414" s="72" t="s">
        <v>792</v>
      </c>
      <c r="G414" s="72" t="s">
        <v>250</v>
      </c>
      <c r="H414" s="72" t="s">
        <v>844</v>
      </c>
      <c r="I414" s="72" t="s">
        <v>1499</v>
      </c>
      <c r="J414" s="96">
        <v>0.43</v>
      </c>
      <c r="K414" s="72" t="s">
        <v>99</v>
      </c>
      <c r="L414" s="97">
        <v>9.8500000000000004E-2</v>
      </c>
      <c r="M414" s="97">
        <v>85.114000000000004</v>
      </c>
      <c r="N414" s="96">
        <v>945058.8</v>
      </c>
      <c r="O414" s="96">
        <v>10</v>
      </c>
      <c r="P414" s="96">
        <v>0</v>
      </c>
      <c r="Q414" s="96">
        <v>94.505880000000005</v>
      </c>
      <c r="R414" s="97">
        <v>1.3299999999999999E-2</v>
      </c>
      <c r="S414" s="97">
        <v>0</v>
      </c>
      <c r="T414" s="97">
        <v>0</v>
      </c>
    </row>
    <row r="415" spans="1:20" s="92" customFormat="1">
      <c r="A415" s="72" t="s">
        <v>1500</v>
      </c>
      <c r="B415" s="72" t="s">
        <v>1501</v>
      </c>
      <c r="C415" s="72" t="s">
        <v>97</v>
      </c>
      <c r="D415" s="72" t="s">
        <v>120</v>
      </c>
      <c r="E415" s="72" t="s">
        <v>1502</v>
      </c>
      <c r="F415" s="72" t="s">
        <v>792</v>
      </c>
      <c r="G415" s="72" t="s">
        <v>250</v>
      </c>
      <c r="H415" s="72" t="s">
        <v>844</v>
      </c>
      <c r="I415" s="72" t="s">
        <v>834</v>
      </c>
      <c r="J415" s="96">
        <v>1.91</v>
      </c>
      <c r="K415" s="72" t="s">
        <v>99</v>
      </c>
      <c r="L415" s="97">
        <v>3.4000000000000002E-2</v>
      </c>
      <c r="M415" s="97">
        <v>3.1099999999999999E-2</v>
      </c>
      <c r="N415" s="96">
        <v>1168000</v>
      </c>
      <c r="O415" s="96">
        <v>101.44</v>
      </c>
      <c r="P415" s="96">
        <v>0</v>
      </c>
      <c r="Q415" s="96">
        <v>1184.8191999999999</v>
      </c>
      <c r="R415" s="97">
        <v>1.38E-2</v>
      </c>
      <c r="S415" s="97">
        <v>5.0000000000000001E-4</v>
      </c>
      <c r="T415" s="97">
        <v>1E-4</v>
      </c>
    </row>
    <row r="416" spans="1:20" s="92" customFormat="1">
      <c r="A416" s="72" t="s">
        <v>1503</v>
      </c>
      <c r="B416" s="72" t="s">
        <v>1504</v>
      </c>
      <c r="C416" s="72" t="s">
        <v>97</v>
      </c>
      <c r="D416" s="72" t="s">
        <v>120</v>
      </c>
      <c r="E416" s="72" t="s">
        <v>1505</v>
      </c>
      <c r="F416" s="72" t="s">
        <v>838</v>
      </c>
      <c r="G416" s="72" t="s">
        <v>250</v>
      </c>
      <c r="H416" s="72" t="s">
        <v>844</v>
      </c>
      <c r="I416" s="72" t="s">
        <v>1506</v>
      </c>
      <c r="J416" s="96">
        <v>0.75</v>
      </c>
      <c r="K416" s="72" t="s">
        <v>99</v>
      </c>
      <c r="L416" s="97">
        <v>0.02</v>
      </c>
      <c r="M416" s="97">
        <v>-0.3735</v>
      </c>
      <c r="N416" s="96">
        <v>1400000</v>
      </c>
      <c r="O416" s="96">
        <v>144.6</v>
      </c>
      <c r="P416" s="96">
        <v>0</v>
      </c>
      <c r="Q416" s="96">
        <v>2024.4</v>
      </c>
      <c r="R416" s="97">
        <v>1.3599999999999999E-2</v>
      </c>
      <c r="S416" s="97">
        <v>8.0000000000000004E-4</v>
      </c>
      <c r="T416" s="97">
        <v>1E-4</v>
      </c>
    </row>
    <row r="417" spans="1:20" s="92" customFormat="1">
      <c r="A417" s="72" t="s">
        <v>1507</v>
      </c>
      <c r="B417" s="72" t="s">
        <v>1508</v>
      </c>
      <c r="C417" s="72" t="s">
        <v>97</v>
      </c>
      <c r="D417" s="72" t="s">
        <v>120</v>
      </c>
      <c r="E417" s="72" t="s">
        <v>1509</v>
      </c>
      <c r="F417" s="72" t="s">
        <v>611</v>
      </c>
      <c r="G417" s="72" t="s">
        <v>250</v>
      </c>
      <c r="H417" s="72" t="s">
        <v>844</v>
      </c>
      <c r="I417" s="72" t="s">
        <v>658</v>
      </c>
      <c r="J417" s="96">
        <v>1.24</v>
      </c>
      <c r="K417" s="72" t="s">
        <v>99</v>
      </c>
      <c r="L417" s="97">
        <v>2.9000000000000001E-2</v>
      </c>
      <c r="M417" s="97">
        <v>5.8999999999999999E-3</v>
      </c>
      <c r="N417" s="96">
        <v>2371319.89</v>
      </c>
      <c r="O417" s="96">
        <v>103.6</v>
      </c>
      <c r="P417" s="96">
        <v>0</v>
      </c>
      <c r="Q417" s="96">
        <v>2456.68740604</v>
      </c>
      <c r="R417" s="97">
        <v>3.6700000000000003E-2</v>
      </c>
      <c r="S417" s="97">
        <v>1E-3</v>
      </c>
      <c r="T417" s="97">
        <v>1E-4</v>
      </c>
    </row>
    <row r="418" spans="1:20" s="92" customFormat="1">
      <c r="A418" s="72" t="s">
        <v>1510</v>
      </c>
      <c r="B418" s="72" t="s">
        <v>1511</v>
      </c>
      <c r="C418" s="72" t="s">
        <v>97</v>
      </c>
      <c r="D418" s="72" t="s">
        <v>120</v>
      </c>
      <c r="E418" s="72" t="s">
        <v>1512</v>
      </c>
      <c r="F418" s="72" t="s">
        <v>792</v>
      </c>
      <c r="G418" s="72" t="s">
        <v>250</v>
      </c>
      <c r="H418" s="72" t="s">
        <v>844</v>
      </c>
      <c r="I418" s="72" t="s">
        <v>1513</v>
      </c>
      <c r="J418" s="96">
        <v>2.65</v>
      </c>
      <c r="K418" s="72" t="s">
        <v>99</v>
      </c>
      <c r="L418" s="97">
        <v>3.56E-2</v>
      </c>
      <c r="M418" s="97">
        <v>2.9600000000000001E-2</v>
      </c>
      <c r="N418" s="96">
        <v>635733</v>
      </c>
      <c r="O418" s="96">
        <v>102.36</v>
      </c>
      <c r="P418" s="96">
        <v>0</v>
      </c>
      <c r="Q418" s="96">
        <v>650.73629879999999</v>
      </c>
      <c r="R418" s="97">
        <v>6.4000000000000003E-3</v>
      </c>
      <c r="S418" s="97">
        <v>2.9999999999999997E-4</v>
      </c>
      <c r="T418" s="97">
        <v>0</v>
      </c>
    </row>
    <row r="419" spans="1:20" s="92" customFormat="1">
      <c r="A419" s="72" t="s">
        <v>1514</v>
      </c>
      <c r="B419" s="72" t="s">
        <v>1515</v>
      </c>
      <c r="C419" s="72" t="s">
        <v>97</v>
      </c>
      <c r="D419" s="72" t="s">
        <v>120</v>
      </c>
      <c r="E419" s="72" t="s">
        <v>1516</v>
      </c>
      <c r="F419" s="72" t="s">
        <v>792</v>
      </c>
      <c r="G419" s="72" t="s">
        <v>250</v>
      </c>
      <c r="H419" s="72" t="s">
        <v>844</v>
      </c>
      <c r="I419" s="72" t="s">
        <v>1517</v>
      </c>
      <c r="J419" s="96">
        <v>2.76</v>
      </c>
      <c r="K419" s="72" t="s">
        <v>99</v>
      </c>
      <c r="L419" s="97">
        <v>4.4900000000000002E-2</v>
      </c>
      <c r="M419" s="97">
        <v>4.2799999999999998E-2</v>
      </c>
      <c r="N419" s="96">
        <v>5192000</v>
      </c>
      <c r="O419" s="96">
        <v>100.94</v>
      </c>
      <c r="P419" s="96">
        <v>0</v>
      </c>
      <c r="Q419" s="96">
        <v>5240.8047999999999</v>
      </c>
      <c r="R419" s="97">
        <v>5.1200000000000002E-2</v>
      </c>
      <c r="S419" s="97">
        <v>2.2000000000000001E-3</v>
      </c>
      <c r="T419" s="97">
        <v>2.0000000000000001E-4</v>
      </c>
    </row>
    <row r="420" spans="1:20" s="92" customFormat="1">
      <c r="A420" s="95" t="s">
        <v>392</v>
      </c>
      <c r="J420" s="93">
        <v>3.11</v>
      </c>
      <c r="M420" s="94">
        <v>4.1000000000000002E-2</v>
      </c>
      <c r="N420" s="93">
        <v>118253823.06</v>
      </c>
      <c r="P420" s="93">
        <v>0</v>
      </c>
      <c r="Q420" s="93">
        <v>110511.518956959</v>
      </c>
      <c r="S420" s="94">
        <v>4.6100000000000002E-2</v>
      </c>
      <c r="T420" s="94">
        <v>5.1999999999999998E-3</v>
      </c>
    </row>
    <row r="421" spans="1:20" s="92" customFormat="1">
      <c r="A421" s="72" t="s">
        <v>1518</v>
      </c>
      <c r="B421" s="72" t="s">
        <v>1519</v>
      </c>
      <c r="C421" s="72" t="s">
        <v>97</v>
      </c>
      <c r="D421" s="72" t="s">
        <v>120</v>
      </c>
      <c r="E421" s="72" t="s">
        <v>397</v>
      </c>
      <c r="F421" s="72" t="s">
        <v>398</v>
      </c>
      <c r="G421" s="72" t="s">
        <v>207</v>
      </c>
      <c r="H421" s="72" t="s">
        <v>208</v>
      </c>
      <c r="I421" s="72" t="s">
        <v>317</v>
      </c>
      <c r="J421" s="96">
        <v>2.31</v>
      </c>
      <c r="K421" s="72" t="s">
        <v>99</v>
      </c>
      <c r="L421" s="97">
        <v>2.9000000000000001E-2</v>
      </c>
      <c r="M421" s="97">
        <v>2.3099999999999999E-2</v>
      </c>
      <c r="N421" s="96">
        <v>20315626</v>
      </c>
      <c r="O421" s="96">
        <v>94.88</v>
      </c>
      <c r="P421" s="96">
        <v>0</v>
      </c>
      <c r="Q421" s="96">
        <v>19275.4659488</v>
      </c>
      <c r="R421" s="97">
        <v>2.29E-2</v>
      </c>
      <c r="S421" s="97">
        <v>8.0000000000000002E-3</v>
      </c>
      <c r="T421" s="97">
        <v>8.9999999999999998E-4</v>
      </c>
    </row>
    <row r="422" spans="1:20" s="92" customFormat="1">
      <c r="A422" s="72" t="s">
        <v>1520</v>
      </c>
      <c r="B422" s="72" t="s">
        <v>1521</v>
      </c>
      <c r="C422" s="72" t="s">
        <v>97</v>
      </c>
      <c r="D422" s="72" t="s">
        <v>120</v>
      </c>
      <c r="E422" s="72" t="s">
        <v>397</v>
      </c>
      <c r="F422" s="72" t="s">
        <v>398</v>
      </c>
      <c r="G422" s="72" t="s">
        <v>207</v>
      </c>
      <c r="H422" s="72" t="s">
        <v>208</v>
      </c>
      <c r="I422" s="72" t="s">
        <v>858</v>
      </c>
      <c r="J422" s="96">
        <v>4.7300000000000004</v>
      </c>
      <c r="K422" s="72" t="s">
        <v>99</v>
      </c>
      <c r="L422" s="97">
        <v>2.47E-2</v>
      </c>
      <c r="M422" s="97">
        <v>3.2199999999999999E-2</v>
      </c>
      <c r="N422" s="96">
        <v>5000000</v>
      </c>
      <c r="O422" s="96">
        <v>93.7</v>
      </c>
      <c r="P422" s="96">
        <v>0</v>
      </c>
      <c r="Q422" s="96">
        <v>4685</v>
      </c>
      <c r="R422" s="97">
        <v>1.77E-2</v>
      </c>
      <c r="S422" s="97">
        <v>2E-3</v>
      </c>
      <c r="T422" s="97">
        <v>2.0000000000000001E-4</v>
      </c>
    </row>
    <row r="423" spans="1:20" s="92" customFormat="1">
      <c r="A423" s="72" t="s">
        <v>1522</v>
      </c>
      <c r="B423" s="72" t="s">
        <v>1523</v>
      </c>
      <c r="C423" s="72" t="s">
        <v>97</v>
      </c>
      <c r="D423" s="72" t="s">
        <v>120</v>
      </c>
      <c r="E423" s="72" t="s">
        <v>1524</v>
      </c>
      <c r="F423" s="72" t="s">
        <v>948</v>
      </c>
      <c r="G423" s="72" t="s">
        <v>524</v>
      </c>
      <c r="H423" s="72" t="s">
        <v>208</v>
      </c>
      <c r="I423" s="72" t="s">
        <v>1525</v>
      </c>
      <c r="J423" s="96">
        <v>5.05</v>
      </c>
      <c r="K423" s="72" t="s">
        <v>99</v>
      </c>
      <c r="L423" s="97">
        <v>3.7699999999999997E-2</v>
      </c>
      <c r="M423" s="97">
        <v>2.86E-2</v>
      </c>
      <c r="N423" s="96">
        <v>760000</v>
      </c>
      <c r="O423" s="96">
        <v>103.99</v>
      </c>
      <c r="P423" s="96">
        <v>0</v>
      </c>
      <c r="Q423" s="96">
        <v>790.32399999999996</v>
      </c>
      <c r="R423" s="97">
        <v>5.4000000000000003E-3</v>
      </c>
      <c r="S423" s="97">
        <v>2.9999999999999997E-4</v>
      </c>
      <c r="T423" s="97">
        <v>0</v>
      </c>
    </row>
    <row r="424" spans="1:20" s="92" customFormat="1">
      <c r="A424" s="72" t="s">
        <v>1526</v>
      </c>
      <c r="B424" s="72" t="s">
        <v>1527</v>
      </c>
      <c r="C424" s="72" t="s">
        <v>97</v>
      </c>
      <c r="D424" s="72" t="s">
        <v>120</v>
      </c>
      <c r="E424" s="72" t="s">
        <v>1524</v>
      </c>
      <c r="F424" s="72" t="s">
        <v>948</v>
      </c>
      <c r="G424" s="72" t="s">
        <v>524</v>
      </c>
      <c r="H424" s="72" t="s">
        <v>208</v>
      </c>
      <c r="I424" s="72" t="s">
        <v>840</v>
      </c>
      <c r="J424" s="96">
        <v>2.15</v>
      </c>
      <c r="K424" s="72" t="s">
        <v>99</v>
      </c>
      <c r="L424" s="97">
        <v>3.49E-2</v>
      </c>
      <c r="M424" s="97">
        <v>3.0599999999999999E-2</v>
      </c>
      <c r="N424" s="96">
        <v>14529245.57</v>
      </c>
      <c r="O424" s="96">
        <v>94.77</v>
      </c>
      <c r="P424" s="96">
        <v>0</v>
      </c>
      <c r="Q424" s="96">
        <v>13769.366026689</v>
      </c>
      <c r="R424" s="97">
        <v>8.6999999999999994E-3</v>
      </c>
      <c r="S424" s="97">
        <v>5.7000000000000002E-3</v>
      </c>
      <c r="T424" s="97">
        <v>6.9999999999999999E-4</v>
      </c>
    </row>
    <row r="425" spans="1:20" s="92" customFormat="1">
      <c r="A425" s="72" t="s">
        <v>1528</v>
      </c>
      <c r="B425" s="72" t="s">
        <v>1529</v>
      </c>
      <c r="C425" s="72" t="s">
        <v>97</v>
      </c>
      <c r="D425" s="72" t="s">
        <v>120</v>
      </c>
      <c r="E425" s="72" t="s">
        <v>534</v>
      </c>
      <c r="F425" s="72" t="s">
        <v>481</v>
      </c>
      <c r="G425" s="72" t="s">
        <v>629</v>
      </c>
      <c r="H425" s="72" t="s">
        <v>147</v>
      </c>
      <c r="I425" s="72" t="s">
        <v>765</v>
      </c>
      <c r="J425" s="96">
        <v>4.18</v>
      </c>
      <c r="K425" s="72" t="s">
        <v>99</v>
      </c>
      <c r="L425" s="97">
        <v>3.78E-2</v>
      </c>
      <c r="M425" s="97">
        <v>3.6200000000000003E-2</v>
      </c>
      <c r="N425" s="96">
        <v>1118263.05</v>
      </c>
      <c r="O425" s="96">
        <v>101.49</v>
      </c>
      <c r="P425" s="96">
        <v>0</v>
      </c>
      <c r="Q425" s="96">
        <v>1134.9251694449999</v>
      </c>
      <c r="R425" s="97">
        <v>5.1000000000000004E-3</v>
      </c>
      <c r="S425" s="97">
        <v>5.0000000000000001E-4</v>
      </c>
      <c r="T425" s="97">
        <v>1E-4</v>
      </c>
    </row>
    <row r="426" spans="1:20" s="92" customFormat="1">
      <c r="A426" s="72" t="s">
        <v>1530</v>
      </c>
      <c r="B426" s="72" t="s">
        <v>1531</v>
      </c>
      <c r="C426" s="72" t="s">
        <v>97</v>
      </c>
      <c r="D426" s="72" t="s">
        <v>120</v>
      </c>
      <c r="E426" s="72" t="s">
        <v>1532</v>
      </c>
      <c r="F426" s="72" t="s">
        <v>948</v>
      </c>
      <c r="G426" s="72" t="s">
        <v>629</v>
      </c>
      <c r="H426" s="72" t="s">
        <v>147</v>
      </c>
      <c r="I426" s="72" t="s">
        <v>765</v>
      </c>
      <c r="J426" s="96">
        <v>4.3099999999999996</v>
      </c>
      <c r="K426" s="72" t="s">
        <v>99</v>
      </c>
      <c r="L426" s="97">
        <v>5.4800000000000001E-2</v>
      </c>
      <c r="M426" s="97">
        <v>5.0299999999999997E-2</v>
      </c>
      <c r="N426" s="96">
        <v>1811641.24</v>
      </c>
      <c r="O426" s="96">
        <v>97.54</v>
      </c>
      <c r="P426" s="96">
        <v>0</v>
      </c>
      <c r="Q426" s="96">
        <v>1767.074865496</v>
      </c>
      <c r="R426" s="97">
        <v>6.7999999999999996E-3</v>
      </c>
      <c r="S426" s="97">
        <v>6.9999999999999999E-4</v>
      </c>
      <c r="T426" s="97">
        <v>1E-4</v>
      </c>
    </row>
    <row r="427" spans="1:20" s="92" customFormat="1">
      <c r="A427" s="72" t="s">
        <v>1533</v>
      </c>
      <c r="B427" s="72" t="s">
        <v>1534</v>
      </c>
      <c r="C427" s="72" t="s">
        <v>97</v>
      </c>
      <c r="D427" s="72" t="s">
        <v>120</v>
      </c>
      <c r="E427" s="72" t="s">
        <v>1535</v>
      </c>
      <c r="F427" s="72" t="s">
        <v>556</v>
      </c>
      <c r="G427" s="72" t="s">
        <v>629</v>
      </c>
      <c r="H427" s="72" t="s">
        <v>147</v>
      </c>
      <c r="I427" s="72" t="s">
        <v>840</v>
      </c>
      <c r="J427" s="96">
        <v>4.92</v>
      </c>
      <c r="K427" s="72" t="s">
        <v>99</v>
      </c>
      <c r="L427" s="97">
        <v>4.2999999999999997E-2</v>
      </c>
      <c r="M427" s="97">
        <v>5.57E-2</v>
      </c>
      <c r="N427" s="96">
        <v>21269072.52</v>
      </c>
      <c r="O427" s="96">
        <v>95.34</v>
      </c>
      <c r="P427" s="96">
        <v>0</v>
      </c>
      <c r="Q427" s="96">
        <v>20277.933740568002</v>
      </c>
      <c r="R427" s="97">
        <v>1.55E-2</v>
      </c>
      <c r="S427" s="97">
        <v>8.5000000000000006E-3</v>
      </c>
      <c r="T427" s="97">
        <v>1E-3</v>
      </c>
    </row>
    <row r="428" spans="1:20" s="92" customFormat="1">
      <c r="A428" s="72" t="s">
        <v>1536</v>
      </c>
      <c r="B428" s="72" t="s">
        <v>1537</v>
      </c>
      <c r="C428" s="72" t="s">
        <v>97</v>
      </c>
      <c r="D428" s="72" t="s">
        <v>120</v>
      </c>
      <c r="E428" s="72" t="s">
        <v>1070</v>
      </c>
      <c r="F428" s="72" t="s">
        <v>1071</v>
      </c>
      <c r="G428" s="72" t="s">
        <v>721</v>
      </c>
      <c r="H428" s="72" t="s">
        <v>208</v>
      </c>
      <c r="I428" s="72" t="s">
        <v>765</v>
      </c>
      <c r="J428" s="96">
        <v>2.6</v>
      </c>
      <c r="K428" s="72" t="s">
        <v>99</v>
      </c>
      <c r="L428" s="97">
        <v>3.9E-2</v>
      </c>
      <c r="M428" s="97">
        <v>2.9700000000000001E-2</v>
      </c>
      <c r="N428" s="96">
        <v>751165</v>
      </c>
      <c r="O428" s="96">
        <v>94.32</v>
      </c>
      <c r="P428" s="96">
        <v>0</v>
      </c>
      <c r="Q428" s="96">
        <v>708.498828</v>
      </c>
      <c r="R428" s="97">
        <v>3.8E-3</v>
      </c>
      <c r="S428" s="97">
        <v>2.9999999999999997E-4</v>
      </c>
      <c r="T428" s="97">
        <v>0</v>
      </c>
    </row>
    <row r="429" spans="1:20" s="92" customFormat="1">
      <c r="A429" s="72" t="s">
        <v>1538</v>
      </c>
      <c r="B429" s="72" t="s">
        <v>1539</v>
      </c>
      <c r="C429" s="72" t="s">
        <v>97</v>
      </c>
      <c r="D429" s="72" t="s">
        <v>120</v>
      </c>
      <c r="E429" s="72" t="s">
        <v>1089</v>
      </c>
      <c r="F429" s="72" t="s">
        <v>98</v>
      </c>
      <c r="G429" s="72" t="s">
        <v>716</v>
      </c>
      <c r="H429" s="72" t="s">
        <v>147</v>
      </c>
      <c r="I429" s="72" t="s">
        <v>765</v>
      </c>
      <c r="J429" s="96">
        <v>3.04</v>
      </c>
      <c r="K429" s="72" t="s">
        <v>99</v>
      </c>
      <c r="L429" s="97">
        <v>3.85E-2</v>
      </c>
      <c r="M429" s="97">
        <v>3.0300000000000001E-2</v>
      </c>
      <c r="N429" s="96">
        <v>538371.9</v>
      </c>
      <c r="O429" s="96">
        <v>95.37</v>
      </c>
      <c r="P429" s="96">
        <v>0</v>
      </c>
      <c r="Q429" s="96">
        <v>513.44528103000005</v>
      </c>
      <c r="R429" s="97">
        <v>1.6000000000000001E-3</v>
      </c>
      <c r="S429" s="97">
        <v>2.0000000000000001E-4</v>
      </c>
      <c r="T429" s="97">
        <v>0</v>
      </c>
    </row>
    <row r="430" spans="1:20" s="92" customFormat="1">
      <c r="A430" s="72" t="s">
        <v>1540</v>
      </c>
      <c r="B430" s="72" t="s">
        <v>1541</v>
      </c>
      <c r="C430" s="72" t="s">
        <v>97</v>
      </c>
      <c r="D430" s="72" t="s">
        <v>120</v>
      </c>
      <c r="E430" s="72" t="s">
        <v>1542</v>
      </c>
      <c r="F430" s="72" t="s">
        <v>126</v>
      </c>
      <c r="G430" s="72" t="s">
        <v>721</v>
      </c>
      <c r="H430" s="72" t="s">
        <v>208</v>
      </c>
      <c r="I430" s="72" t="s">
        <v>765</v>
      </c>
      <c r="J430" s="96">
        <v>2.61</v>
      </c>
      <c r="K430" s="72" t="s">
        <v>99</v>
      </c>
      <c r="L430" s="97">
        <v>3.3700000000000001E-2</v>
      </c>
      <c r="M430" s="97">
        <v>3.0200000000000001E-2</v>
      </c>
      <c r="N430" s="96">
        <v>5499888.9199999999</v>
      </c>
      <c r="O430" s="96">
        <v>96.36</v>
      </c>
      <c r="P430" s="96">
        <v>0</v>
      </c>
      <c r="Q430" s="96">
        <v>5299.6929633119998</v>
      </c>
      <c r="R430" s="97">
        <v>1.5699999999999999E-2</v>
      </c>
      <c r="S430" s="97">
        <v>2.2000000000000001E-3</v>
      </c>
      <c r="T430" s="97">
        <v>2.9999999999999997E-4</v>
      </c>
    </row>
    <row r="431" spans="1:20" s="92" customFormat="1">
      <c r="A431" s="72" t="s">
        <v>1543</v>
      </c>
      <c r="B431" s="72" t="s">
        <v>1544</v>
      </c>
      <c r="C431" s="72" t="s">
        <v>97</v>
      </c>
      <c r="D431" s="72" t="s">
        <v>120</v>
      </c>
      <c r="E431" s="72" t="s">
        <v>1545</v>
      </c>
      <c r="F431" s="72" t="s">
        <v>948</v>
      </c>
      <c r="G431" s="72" t="s">
        <v>716</v>
      </c>
      <c r="H431" s="72" t="s">
        <v>147</v>
      </c>
      <c r="I431" s="72" t="s">
        <v>840</v>
      </c>
      <c r="J431" s="96">
        <v>4.71</v>
      </c>
      <c r="K431" s="72" t="s">
        <v>99</v>
      </c>
      <c r="L431" s="97">
        <v>4.6899999999999997E-2</v>
      </c>
      <c r="M431" s="97">
        <v>7.1999999999999995E-2</v>
      </c>
      <c r="N431" s="96">
        <v>10385049.51</v>
      </c>
      <c r="O431" s="96">
        <v>85.04</v>
      </c>
      <c r="P431" s="96">
        <v>0</v>
      </c>
      <c r="Q431" s="96">
        <v>8831.4461033040006</v>
      </c>
      <c r="R431" s="97">
        <v>5.8999999999999999E-3</v>
      </c>
      <c r="S431" s="97">
        <v>3.7000000000000002E-3</v>
      </c>
      <c r="T431" s="97">
        <v>4.0000000000000002E-4</v>
      </c>
    </row>
    <row r="432" spans="1:20" s="92" customFormat="1">
      <c r="A432" s="72" t="s">
        <v>1546</v>
      </c>
      <c r="B432" s="72" t="s">
        <v>1547</v>
      </c>
      <c r="C432" s="72" t="s">
        <v>97</v>
      </c>
      <c r="D432" s="72" t="s">
        <v>120</v>
      </c>
      <c r="E432" s="72" t="s">
        <v>1545</v>
      </c>
      <c r="F432" s="72" t="s">
        <v>948</v>
      </c>
      <c r="G432" s="72" t="s">
        <v>716</v>
      </c>
      <c r="H432" s="72" t="s">
        <v>147</v>
      </c>
      <c r="I432" s="72" t="s">
        <v>840</v>
      </c>
      <c r="J432" s="96">
        <v>4.82</v>
      </c>
      <c r="K432" s="72" t="s">
        <v>99</v>
      </c>
      <c r="L432" s="97">
        <v>4.6899999999999997E-2</v>
      </c>
      <c r="M432" s="97">
        <v>7.0699999999999999E-2</v>
      </c>
      <c r="N432" s="96">
        <v>294857.93</v>
      </c>
      <c r="O432" s="96">
        <v>86.75</v>
      </c>
      <c r="P432" s="96">
        <v>0</v>
      </c>
      <c r="Q432" s="96">
        <v>255.78925427499999</v>
      </c>
      <c r="R432" s="97">
        <v>2.0000000000000001E-4</v>
      </c>
      <c r="S432" s="97">
        <v>1E-4</v>
      </c>
      <c r="T432" s="97">
        <v>0</v>
      </c>
    </row>
    <row r="433" spans="1:20" s="92" customFormat="1">
      <c r="A433" s="72" t="s">
        <v>1548</v>
      </c>
      <c r="B433" s="72" t="s">
        <v>1549</v>
      </c>
      <c r="C433" s="72" t="s">
        <v>97</v>
      </c>
      <c r="D433" s="72" t="s">
        <v>120</v>
      </c>
      <c r="E433" s="72" t="s">
        <v>1550</v>
      </c>
      <c r="F433" s="72" t="s">
        <v>948</v>
      </c>
      <c r="G433" s="72" t="s">
        <v>761</v>
      </c>
      <c r="H433" s="72" t="s">
        <v>147</v>
      </c>
      <c r="I433" s="72" t="s">
        <v>840</v>
      </c>
      <c r="J433" s="96">
        <v>0.74</v>
      </c>
      <c r="K433" s="72" t="s">
        <v>99</v>
      </c>
      <c r="L433" s="97">
        <v>4.4999999999999998E-2</v>
      </c>
      <c r="M433" s="97">
        <v>3.8600000000000002E-2</v>
      </c>
      <c r="N433" s="96">
        <v>2042358</v>
      </c>
      <c r="O433" s="96">
        <v>88.7</v>
      </c>
      <c r="P433" s="96">
        <v>0</v>
      </c>
      <c r="Q433" s="96">
        <v>1811.5715459999999</v>
      </c>
      <c r="R433" s="97">
        <v>1.4E-3</v>
      </c>
      <c r="S433" s="97">
        <v>8.0000000000000004E-4</v>
      </c>
      <c r="T433" s="97">
        <v>1E-4</v>
      </c>
    </row>
    <row r="434" spans="1:20" s="92" customFormat="1">
      <c r="A434" s="72" t="s">
        <v>1551</v>
      </c>
      <c r="B434" s="72" t="s">
        <v>1552</v>
      </c>
      <c r="C434" s="72" t="s">
        <v>97</v>
      </c>
      <c r="D434" s="72" t="s">
        <v>120</v>
      </c>
      <c r="E434" s="72" t="s">
        <v>1247</v>
      </c>
      <c r="F434" s="72" t="s">
        <v>838</v>
      </c>
      <c r="G434" s="72" t="s">
        <v>754</v>
      </c>
      <c r="H434" s="72" t="s">
        <v>208</v>
      </c>
      <c r="I434" s="72" t="s">
        <v>1553</v>
      </c>
      <c r="J434" s="96">
        <v>1.76</v>
      </c>
      <c r="K434" s="72" t="s">
        <v>99</v>
      </c>
      <c r="L434" s="97">
        <v>5.2499999999999998E-2</v>
      </c>
      <c r="M434" s="97">
        <v>2.8400000000000002E-2</v>
      </c>
      <c r="N434" s="96">
        <v>9773715.0899999999</v>
      </c>
      <c r="O434" s="96">
        <v>91.73</v>
      </c>
      <c r="P434" s="96">
        <v>0</v>
      </c>
      <c r="Q434" s="96">
        <v>8965.4288520570008</v>
      </c>
      <c r="R434" s="97">
        <v>9.4000000000000004E-3</v>
      </c>
      <c r="S434" s="97">
        <v>3.7000000000000002E-3</v>
      </c>
      <c r="T434" s="97">
        <v>4.0000000000000002E-4</v>
      </c>
    </row>
    <row r="435" spans="1:20" s="92" customFormat="1">
      <c r="A435" s="72" t="s">
        <v>1554</v>
      </c>
      <c r="B435" s="72" t="s">
        <v>1555</v>
      </c>
      <c r="C435" s="72" t="s">
        <v>97</v>
      </c>
      <c r="D435" s="72" t="s">
        <v>120</v>
      </c>
      <c r="E435" s="72" t="s">
        <v>1247</v>
      </c>
      <c r="F435" s="72" t="s">
        <v>838</v>
      </c>
      <c r="G435" s="72" t="s">
        <v>754</v>
      </c>
      <c r="H435" s="72" t="s">
        <v>208</v>
      </c>
      <c r="I435" s="72" t="s">
        <v>765</v>
      </c>
      <c r="J435" s="96">
        <v>3</v>
      </c>
      <c r="K435" s="72" t="s">
        <v>99</v>
      </c>
      <c r="L435" s="97">
        <v>5.6000000000000001E-2</v>
      </c>
      <c r="M435" s="97">
        <v>3.8300000000000001E-2</v>
      </c>
      <c r="N435" s="96">
        <v>2799987</v>
      </c>
      <c r="O435" s="96">
        <v>100.66</v>
      </c>
      <c r="P435" s="96">
        <v>0</v>
      </c>
      <c r="Q435" s="96">
        <v>2818.4669141999998</v>
      </c>
      <c r="R435" s="97">
        <v>9.7000000000000003E-3</v>
      </c>
      <c r="S435" s="97">
        <v>1.1999999999999999E-3</v>
      </c>
      <c r="T435" s="97">
        <v>1E-4</v>
      </c>
    </row>
    <row r="436" spans="1:20" s="92" customFormat="1">
      <c r="A436" s="72" t="s">
        <v>1556</v>
      </c>
      <c r="B436" s="72" t="s">
        <v>1557</v>
      </c>
      <c r="C436" s="72" t="s">
        <v>97</v>
      </c>
      <c r="D436" s="72" t="s">
        <v>120</v>
      </c>
      <c r="E436" s="72" t="s">
        <v>1558</v>
      </c>
      <c r="F436" s="72" t="s">
        <v>948</v>
      </c>
      <c r="G436" s="72" t="s">
        <v>754</v>
      </c>
      <c r="H436" s="72" t="s">
        <v>208</v>
      </c>
      <c r="I436" s="72" t="s">
        <v>765</v>
      </c>
      <c r="J436" s="96">
        <v>0.34</v>
      </c>
      <c r="K436" s="72" t="s">
        <v>99</v>
      </c>
      <c r="L436" s="97">
        <v>7.7499999999999999E-2</v>
      </c>
      <c r="M436" s="97">
        <v>4.3400000000000001E-2</v>
      </c>
      <c r="N436" s="96">
        <v>246841</v>
      </c>
      <c r="O436" s="96">
        <v>96.03</v>
      </c>
      <c r="P436" s="96">
        <v>0</v>
      </c>
      <c r="Q436" s="96">
        <v>237.04141229999999</v>
      </c>
      <c r="R436" s="97">
        <v>4.0000000000000002E-4</v>
      </c>
      <c r="S436" s="97">
        <v>1E-4</v>
      </c>
      <c r="T436" s="97">
        <v>0</v>
      </c>
    </row>
    <row r="437" spans="1:20" s="92" customFormat="1">
      <c r="A437" s="72" t="s">
        <v>1559</v>
      </c>
      <c r="B437" s="72" t="s">
        <v>1560</v>
      </c>
      <c r="C437" s="72" t="s">
        <v>97</v>
      </c>
      <c r="D437" s="72" t="s">
        <v>120</v>
      </c>
      <c r="E437" s="72" t="s">
        <v>1324</v>
      </c>
      <c r="F437" s="72" t="s">
        <v>486</v>
      </c>
      <c r="G437" s="72" t="s">
        <v>809</v>
      </c>
      <c r="H437" s="72" t="s">
        <v>208</v>
      </c>
      <c r="I437" s="72" t="s">
        <v>765</v>
      </c>
      <c r="J437" s="96">
        <v>2.95</v>
      </c>
      <c r="K437" s="72" t="s">
        <v>99</v>
      </c>
      <c r="L437" s="97">
        <v>4.7E-2</v>
      </c>
      <c r="M437" s="97">
        <v>5.4600000000000003E-2</v>
      </c>
      <c r="N437" s="96">
        <v>8506435.5399999991</v>
      </c>
      <c r="O437" s="96">
        <v>89.57</v>
      </c>
      <c r="P437" s="96">
        <v>0</v>
      </c>
      <c r="Q437" s="96">
        <v>7619.2143131780003</v>
      </c>
      <c r="R437" s="97">
        <v>1.34E-2</v>
      </c>
      <c r="S437" s="97">
        <v>3.2000000000000002E-3</v>
      </c>
      <c r="T437" s="97">
        <v>4.0000000000000002E-4</v>
      </c>
    </row>
    <row r="438" spans="1:20" s="92" customFormat="1">
      <c r="A438" s="72" t="s">
        <v>1561</v>
      </c>
      <c r="B438" s="72" t="s">
        <v>1562</v>
      </c>
      <c r="C438" s="72" t="s">
        <v>97</v>
      </c>
      <c r="D438" s="72" t="s">
        <v>120</v>
      </c>
      <c r="E438" s="72" t="s">
        <v>1324</v>
      </c>
      <c r="F438" s="72" t="s">
        <v>486</v>
      </c>
      <c r="G438" s="72" t="s">
        <v>809</v>
      </c>
      <c r="H438" s="72" t="s">
        <v>208</v>
      </c>
      <c r="I438" s="72" t="s">
        <v>765</v>
      </c>
      <c r="J438" s="96">
        <v>1.41</v>
      </c>
      <c r="K438" s="72" t="s">
        <v>99</v>
      </c>
      <c r="L438" s="97">
        <v>6.7000000000000004E-2</v>
      </c>
      <c r="M438" s="97">
        <v>5.5199999999999999E-2</v>
      </c>
      <c r="N438" s="96">
        <v>3498523.59</v>
      </c>
      <c r="O438" s="96">
        <v>88.95</v>
      </c>
      <c r="P438" s="96">
        <v>0</v>
      </c>
      <c r="Q438" s="96">
        <v>3111.936733305</v>
      </c>
      <c r="R438" s="97">
        <v>3.3999999999999998E-3</v>
      </c>
      <c r="S438" s="97">
        <v>1.2999999999999999E-3</v>
      </c>
      <c r="T438" s="97">
        <v>1E-4</v>
      </c>
    </row>
    <row r="439" spans="1:20" s="92" customFormat="1">
      <c r="A439" s="72" t="s">
        <v>1563</v>
      </c>
      <c r="B439" s="72" t="s">
        <v>1564</v>
      </c>
      <c r="C439" s="72" t="s">
        <v>97</v>
      </c>
      <c r="D439" s="72" t="s">
        <v>120</v>
      </c>
      <c r="E439" s="72" t="s">
        <v>1565</v>
      </c>
      <c r="F439" s="72" t="s">
        <v>785</v>
      </c>
      <c r="G439" s="72" t="s">
        <v>809</v>
      </c>
      <c r="H439" s="72" t="s">
        <v>208</v>
      </c>
      <c r="I439" s="72" t="s">
        <v>765</v>
      </c>
      <c r="J439" s="96">
        <v>2.08</v>
      </c>
      <c r="K439" s="72" t="s">
        <v>99</v>
      </c>
      <c r="L439" s="97">
        <v>3.8300000000000001E-2</v>
      </c>
      <c r="M439" s="97">
        <v>3.1800000000000002E-2</v>
      </c>
      <c r="N439" s="96">
        <v>7934325.2000000002</v>
      </c>
      <c r="O439" s="96">
        <v>96.95</v>
      </c>
      <c r="P439" s="96">
        <v>0</v>
      </c>
      <c r="Q439" s="96">
        <v>7692.3282814000004</v>
      </c>
      <c r="R439" s="97">
        <v>1.9099999999999999E-2</v>
      </c>
      <c r="S439" s="97">
        <v>3.2000000000000002E-3</v>
      </c>
      <c r="T439" s="97">
        <v>4.0000000000000002E-4</v>
      </c>
    </row>
    <row r="440" spans="1:20" s="92" customFormat="1">
      <c r="A440" s="72" t="s">
        <v>1566</v>
      </c>
      <c r="B440" s="72" t="s">
        <v>1567</v>
      </c>
      <c r="C440" s="72" t="s">
        <v>97</v>
      </c>
      <c r="D440" s="72" t="s">
        <v>120</v>
      </c>
      <c r="E440" s="72" t="s">
        <v>843</v>
      </c>
      <c r="F440" s="72" t="s">
        <v>129</v>
      </c>
      <c r="G440" s="72" t="s">
        <v>250</v>
      </c>
      <c r="H440" s="72" t="s">
        <v>844</v>
      </c>
      <c r="I440" s="72" t="s">
        <v>1568</v>
      </c>
      <c r="J440" s="96">
        <v>2.5099999999999998</v>
      </c>
      <c r="K440" s="72" t="s">
        <v>99</v>
      </c>
      <c r="L440" s="97">
        <v>5.5E-2</v>
      </c>
      <c r="M440" s="97">
        <v>0.2009</v>
      </c>
      <c r="N440" s="96">
        <v>290892</v>
      </c>
      <c r="O440" s="96">
        <v>73.099999999999994</v>
      </c>
      <c r="P440" s="96">
        <v>0</v>
      </c>
      <c r="Q440" s="96">
        <v>212.64205200000001</v>
      </c>
      <c r="R440" s="97">
        <v>1.1999999999999999E-3</v>
      </c>
      <c r="S440" s="97">
        <v>1E-4</v>
      </c>
      <c r="T440" s="97">
        <v>0</v>
      </c>
    </row>
    <row r="441" spans="1:20" s="92" customFormat="1">
      <c r="A441" s="72" t="s">
        <v>1569</v>
      </c>
      <c r="B441" s="72" t="s">
        <v>1570</v>
      </c>
      <c r="C441" s="72" t="s">
        <v>97</v>
      </c>
      <c r="D441" s="72" t="s">
        <v>120</v>
      </c>
      <c r="E441" s="72" t="s">
        <v>843</v>
      </c>
      <c r="F441" s="72" t="s">
        <v>129</v>
      </c>
      <c r="G441" s="72" t="s">
        <v>250</v>
      </c>
      <c r="H441" s="72" t="s">
        <v>844</v>
      </c>
      <c r="I441" s="72" t="s">
        <v>1571</v>
      </c>
      <c r="J441" s="96">
        <v>2.6</v>
      </c>
      <c r="K441" s="72" t="s">
        <v>99</v>
      </c>
      <c r="L441" s="97">
        <v>5.9499999999999997E-2</v>
      </c>
      <c r="M441" s="97">
        <v>8.8999999999999996E-2</v>
      </c>
      <c r="N441" s="96">
        <v>887564</v>
      </c>
      <c r="O441" s="96">
        <v>82.69</v>
      </c>
      <c r="P441" s="96">
        <v>0</v>
      </c>
      <c r="Q441" s="96">
        <v>733.92667159999996</v>
      </c>
      <c r="R441" s="97">
        <v>8.9999999999999998E-4</v>
      </c>
      <c r="S441" s="97">
        <v>2.9999999999999997E-4</v>
      </c>
      <c r="T441" s="97">
        <v>0</v>
      </c>
    </row>
    <row r="442" spans="1:20" s="92" customFormat="1">
      <c r="A442" s="95" t="s">
        <v>1572</v>
      </c>
      <c r="J442" s="93">
        <v>0</v>
      </c>
      <c r="M442" s="94">
        <v>0</v>
      </c>
      <c r="N442" s="93">
        <v>0</v>
      </c>
      <c r="P442" s="93">
        <v>0</v>
      </c>
      <c r="Q442" s="93">
        <v>0</v>
      </c>
      <c r="S442" s="94">
        <v>0</v>
      </c>
      <c r="T442" s="94">
        <v>0</v>
      </c>
    </row>
    <row r="443" spans="1:20" s="92" customFormat="1">
      <c r="A443" s="72" t="s">
        <v>250</v>
      </c>
      <c r="B443" s="72" t="s">
        <v>250</v>
      </c>
      <c r="F443" s="72" t="s">
        <v>250</v>
      </c>
      <c r="G443" s="72" t="s">
        <v>250</v>
      </c>
      <c r="J443" s="96">
        <v>0</v>
      </c>
      <c r="K443" s="72" t="s">
        <v>250</v>
      </c>
      <c r="L443" s="97">
        <v>0</v>
      </c>
      <c r="M443" s="97">
        <v>0</v>
      </c>
      <c r="N443" s="96">
        <v>0</v>
      </c>
      <c r="O443" s="96">
        <v>0</v>
      </c>
      <c r="Q443" s="96">
        <v>0</v>
      </c>
      <c r="R443" s="97">
        <v>0</v>
      </c>
      <c r="S443" s="97">
        <v>0</v>
      </c>
      <c r="T443" s="97">
        <v>0</v>
      </c>
    </row>
    <row r="444" spans="1:20" s="92" customFormat="1">
      <c r="A444" s="95" t="s">
        <v>254</v>
      </c>
      <c r="J444" s="93">
        <v>6.19</v>
      </c>
      <c r="M444" s="94">
        <v>3.0499999999999999E-2</v>
      </c>
      <c r="N444" s="93">
        <v>80606428</v>
      </c>
      <c r="P444" s="93">
        <v>815.19774027999995</v>
      </c>
      <c r="Q444" s="93">
        <v>282607.23840020614</v>
      </c>
      <c r="S444" s="94">
        <v>0.1179</v>
      </c>
      <c r="T444" s="94">
        <v>1.34E-2</v>
      </c>
    </row>
    <row r="445" spans="1:20" s="92" customFormat="1">
      <c r="A445" s="95" t="s">
        <v>393</v>
      </c>
      <c r="J445" s="93">
        <v>12.23</v>
      </c>
      <c r="M445" s="94">
        <v>3.5799999999999998E-2</v>
      </c>
      <c r="N445" s="93">
        <v>14875000</v>
      </c>
      <c r="P445" s="93">
        <v>801.36857499999996</v>
      </c>
      <c r="Q445" s="93">
        <v>47018.455171340298</v>
      </c>
      <c r="S445" s="94">
        <v>1.9599999999999999E-2</v>
      </c>
      <c r="T445" s="94">
        <v>2.2000000000000001E-3</v>
      </c>
    </row>
    <row r="446" spans="1:20" s="92" customFormat="1">
      <c r="A446" s="72" t="s">
        <v>1573</v>
      </c>
      <c r="B446" s="72" t="s">
        <v>1574</v>
      </c>
      <c r="C446" s="72" t="s">
        <v>120</v>
      </c>
      <c r="D446" s="72" t="s">
        <v>1575</v>
      </c>
      <c r="E446" s="72" t="s">
        <v>1576</v>
      </c>
      <c r="F446" s="72" t="s">
        <v>1577</v>
      </c>
      <c r="G446" s="72" t="s">
        <v>1578</v>
      </c>
      <c r="H446" s="72" t="s">
        <v>1579</v>
      </c>
      <c r="I446" s="72" t="s">
        <v>1580</v>
      </c>
      <c r="J446" s="96">
        <v>3.32</v>
      </c>
      <c r="K446" s="72" t="s">
        <v>103</v>
      </c>
      <c r="L446" s="97">
        <v>0.05</v>
      </c>
      <c r="M446" s="97">
        <v>1.49E-2</v>
      </c>
      <c r="N446" s="96">
        <v>1000000</v>
      </c>
      <c r="O446" s="96">
        <v>114.24466667</v>
      </c>
      <c r="P446" s="96">
        <v>0</v>
      </c>
      <c r="Q446" s="96">
        <v>3808.9171867778</v>
      </c>
      <c r="R446" s="97">
        <v>8.0000000000000004E-4</v>
      </c>
      <c r="S446" s="97">
        <v>1.6000000000000001E-3</v>
      </c>
      <c r="T446" s="97">
        <v>2.0000000000000001E-4</v>
      </c>
    </row>
    <row r="447" spans="1:20" s="92" customFormat="1">
      <c r="A447" s="72" t="s">
        <v>1581</v>
      </c>
      <c r="B447" s="72" t="s">
        <v>1582</v>
      </c>
      <c r="C447" s="72" t="s">
        <v>366</v>
      </c>
      <c r="D447" s="72" t="s">
        <v>1575</v>
      </c>
      <c r="E447" s="72" t="s">
        <v>1583</v>
      </c>
      <c r="F447" s="72" t="s">
        <v>1584</v>
      </c>
      <c r="G447" s="72" t="s">
        <v>1585</v>
      </c>
      <c r="H447" s="72" t="s">
        <v>1579</v>
      </c>
      <c r="I447" s="72" t="s">
        <v>386</v>
      </c>
      <c r="J447" s="96">
        <v>14.86</v>
      </c>
      <c r="K447" s="72" t="s">
        <v>103</v>
      </c>
      <c r="L447" s="97">
        <v>4.1000000000000002E-2</v>
      </c>
      <c r="M447" s="97">
        <v>5.1999999999999998E-2</v>
      </c>
      <c r="N447" s="96">
        <v>11725000</v>
      </c>
      <c r="O447" s="96">
        <v>87.367000000000004</v>
      </c>
      <c r="P447" s="96">
        <v>801.36857499999996</v>
      </c>
      <c r="Q447" s="96">
        <v>34954.133595500003</v>
      </c>
      <c r="R447" s="97">
        <v>5.8999999999999999E-3</v>
      </c>
      <c r="S447" s="97">
        <v>1.46E-2</v>
      </c>
      <c r="T447" s="97">
        <v>1.6999999999999999E-3</v>
      </c>
    </row>
    <row r="448" spans="1:20" s="92" customFormat="1">
      <c r="A448" s="72" t="s">
        <v>1586</v>
      </c>
      <c r="B448" s="72" t="s">
        <v>1587</v>
      </c>
      <c r="C448" s="72" t="s">
        <v>366</v>
      </c>
      <c r="D448" s="72" t="s">
        <v>1575</v>
      </c>
      <c r="E448" s="72" t="s">
        <v>1583</v>
      </c>
      <c r="F448" s="72" t="s">
        <v>1588</v>
      </c>
      <c r="G448" s="72" t="s">
        <v>1585</v>
      </c>
      <c r="H448" s="72" t="s">
        <v>1579</v>
      </c>
      <c r="I448" s="72" t="s">
        <v>1589</v>
      </c>
      <c r="J448" s="96">
        <v>7.09</v>
      </c>
      <c r="K448" s="72" t="s">
        <v>107</v>
      </c>
      <c r="L448" s="97">
        <v>1.6299999999999999E-2</v>
      </c>
      <c r="M448" s="97">
        <v>3.0300000000000001E-2</v>
      </c>
      <c r="N448" s="96">
        <v>300000</v>
      </c>
      <c r="O448" s="96">
        <v>91.374791700000003</v>
      </c>
      <c r="P448" s="96">
        <v>0</v>
      </c>
      <c r="Q448" s="96">
        <v>1072.5664420625001</v>
      </c>
      <c r="R448" s="97">
        <v>4.0000000000000002E-4</v>
      </c>
      <c r="S448" s="97">
        <v>4.0000000000000002E-4</v>
      </c>
      <c r="T448" s="97">
        <v>1E-4</v>
      </c>
    </row>
    <row r="449" spans="1:20" s="92" customFormat="1">
      <c r="A449" s="72" t="s">
        <v>1590</v>
      </c>
      <c r="B449" s="72" t="s">
        <v>1591</v>
      </c>
      <c r="C449" s="72" t="s">
        <v>120</v>
      </c>
      <c r="D449" s="72" t="s">
        <v>1575</v>
      </c>
      <c r="E449" s="72" t="s">
        <v>1592</v>
      </c>
      <c r="F449" s="72" t="s">
        <v>1593</v>
      </c>
      <c r="G449" s="72" t="s">
        <v>250</v>
      </c>
      <c r="H449" s="72" t="s">
        <v>844</v>
      </c>
      <c r="I449" s="72" t="s">
        <v>1345</v>
      </c>
      <c r="J449" s="96">
        <v>4.66</v>
      </c>
      <c r="K449" s="72" t="s">
        <v>103</v>
      </c>
      <c r="L449" s="97">
        <v>0</v>
      </c>
      <c r="M449" s="97">
        <v>-3.9300000000000002E-2</v>
      </c>
      <c r="N449" s="96">
        <v>550000</v>
      </c>
      <c r="O449" s="96">
        <v>124.387</v>
      </c>
      <c r="P449" s="96">
        <v>0</v>
      </c>
      <c r="Q449" s="96">
        <v>2280.884419</v>
      </c>
      <c r="R449" s="97">
        <v>1.1999999999999999E-3</v>
      </c>
      <c r="S449" s="97">
        <v>1E-3</v>
      </c>
      <c r="T449" s="97">
        <v>1E-4</v>
      </c>
    </row>
    <row r="450" spans="1:20" s="92" customFormat="1">
      <c r="A450" s="72" t="s">
        <v>1594</v>
      </c>
      <c r="B450" s="72" t="s">
        <v>1595</v>
      </c>
      <c r="C450" s="72" t="s">
        <v>120</v>
      </c>
      <c r="D450" s="72" t="s">
        <v>1575</v>
      </c>
      <c r="E450" s="72" t="s">
        <v>1596</v>
      </c>
      <c r="F450" s="72" t="s">
        <v>1597</v>
      </c>
      <c r="G450" s="72" t="s">
        <v>250</v>
      </c>
      <c r="H450" s="72" t="s">
        <v>844</v>
      </c>
      <c r="I450" s="72" t="s">
        <v>1598</v>
      </c>
      <c r="J450" s="96">
        <v>6.01</v>
      </c>
      <c r="K450" s="72" t="s">
        <v>103</v>
      </c>
      <c r="L450" s="97">
        <v>0</v>
      </c>
      <c r="M450" s="97">
        <v>-4.9599999999999998E-2</v>
      </c>
      <c r="N450" s="96">
        <v>500000</v>
      </c>
      <c r="O450" s="96">
        <v>127.732</v>
      </c>
      <c r="P450" s="96">
        <v>0</v>
      </c>
      <c r="Q450" s="96">
        <v>2129.2924400000002</v>
      </c>
      <c r="R450" s="97">
        <v>2.5000000000000001E-3</v>
      </c>
      <c r="S450" s="97">
        <v>8.9999999999999998E-4</v>
      </c>
      <c r="T450" s="97">
        <v>1E-4</v>
      </c>
    </row>
    <row r="451" spans="1:20" s="92" customFormat="1">
      <c r="A451" s="72" t="s">
        <v>1599</v>
      </c>
      <c r="B451" s="72" t="s">
        <v>1600</v>
      </c>
      <c r="C451" s="72" t="s">
        <v>120</v>
      </c>
      <c r="D451" s="72" t="s">
        <v>1575</v>
      </c>
      <c r="E451" s="72" t="s">
        <v>1601</v>
      </c>
      <c r="F451" s="72" t="s">
        <v>1602</v>
      </c>
      <c r="G451" s="72" t="s">
        <v>250</v>
      </c>
      <c r="H451" s="72" t="s">
        <v>844</v>
      </c>
      <c r="I451" s="72" t="s">
        <v>1603</v>
      </c>
      <c r="J451" s="96">
        <v>4.38</v>
      </c>
      <c r="K451" s="72" t="s">
        <v>103</v>
      </c>
      <c r="L451" s="97">
        <v>0</v>
      </c>
      <c r="M451" s="97">
        <v>-1.0699999999999999E-2</v>
      </c>
      <c r="N451" s="96">
        <v>800000</v>
      </c>
      <c r="O451" s="96">
        <v>103.95399999999999</v>
      </c>
      <c r="P451" s="96">
        <v>0</v>
      </c>
      <c r="Q451" s="96">
        <v>2772.6610879999998</v>
      </c>
      <c r="R451" s="97">
        <v>1.4E-3</v>
      </c>
      <c r="S451" s="97">
        <v>1.1999999999999999E-3</v>
      </c>
      <c r="T451" s="97">
        <v>1E-4</v>
      </c>
    </row>
    <row r="452" spans="1:20" s="92" customFormat="1">
      <c r="A452" s="95" t="s">
        <v>394</v>
      </c>
      <c r="J452" s="93">
        <v>4.9800000000000004</v>
      </c>
      <c r="M452" s="94">
        <v>2.9499999999999998E-2</v>
      </c>
      <c r="N452" s="93">
        <v>65731428</v>
      </c>
      <c r="P452" s="93">
        <v>13.82916528</v>
      </c>
      <c r="Q452" s="93">
        <v>235588.78322886585</v>
      </c>
      <c r="S452" s="94">
        <v>9.8299999999999998E-2</v>
      </c>
      <c r="T452" s="94">
        <v>1.11E-2</v>
      </c>
    </row>
    <row r="453" spans="1:20" s="92" customFormat="1">
      <c r="A453" s="72" t="s">
        <v>1604</v>
      </c>
      <c r="B453" s="72" t="s">
        <v>1605</v>
      </c>
      <c r="C453" s="72" t="s">
        <v>120</v>
      </c>
      <c r="D453" s="72" t="s">
        <v>1575</v>
      </c>
      <c r="E453" s="72" t="s">
        <v>1606</v>
      </c>
      <c r="F453" s="72" t="s">
        <v>1597</v>
      </c>
      <c r="G453" s="72" t="s">
        <v>1607</v>
      </c>
      <c r="H453" s="72" t="s">
        <v>1579</v>
      </c>
      <c r="I453" s="72" t="s">
        <v>748</v>
      </c>
      <c r="J453" s="96">
        <v>2.75</v>
      </c>
      <c r="K453" s="72" t="s">
        <v>103</v>
      </c>
      <c r="L453" s="97">
        <v>2.8799999999999999E-2</v>
      </c>
      <c r="M453" s="97">
        <v>5.7000000000000002E-3</v>
      </c>
      <c r="N453" s="96">
        <v>200000</v>
      </c>
      <c r="O453" s="96">
        <v>106.94525</v>
      </c>
      <c r="P453" s="96">
        <v>0</v>
      </c>
      <c r="Q453" s="96">
        <v>713.11092699999995</v>
      </c>
      <c r="R453" s="97">
        <v>1E-4</v>
      </c>
      <c r="S453" s="97">
        <v>2.9999999999999997E-4</v>
      </c>
      <c r="T453" s="97">
        <v>0</v>
      </c>
    </row>
    <row r="454" spans="1:20" s="92" customFormat="1">
      <c r="A454" s="72" t="s">
        <v>1608</v>
      </c>
      <c r="B454" s="72" t="s">
        <v>1609</v>
      </c>
      <c r="C454" s="72" t="s">
        <v>120</v>
      </c>
      <c r="D454" s="72" t="s">
        <v>1575</v>
      </c>
      <c r="E454" s="72" t="s">
        <v>1610</v>
      </c>
      <c r="F454" s="72" t="s">
        <v>1597</v>
      </c>
      <c r="G454" s="72" t="s">
        <v>1611</v>
      </c>
      <c r="H454" s="72" t="s">
        <v>1579</v>
      </c>
      <c r="I454" s="72" t="s">
        <v>1612</v>
      </c>
      <c r="J454" s="96">
        <v>1.86</v>
      </c>
      <c r="K454" s="72" t="s">
        <v>103</v>
      </c>
      <c r="L454" s="97">
        <v>2.8500000000000001E-2</v>
      </c>
      <c r="M454" s="97">
        <v>5.3E-3</v>
      </c>
      <c r="N454" s="96">
        <v>73000</v>
      </c>
      <c r="O454" s="96">
        <v>104.65591671232876</v>
      </c>
      <c r="P454" s="96">
        <v>0</v>
      </c>
      <c r="Q454" s="96">
        <v>254.71366321279999</v>
      </c>
      <c r="R454" s="97">
        <v>0</v>
      </c>
      <c r="S454" s="97">
        <v>1E-4</v>
      </c>
      <c r="T454" s="97">
        <v>0</v>
      </c>
    </row>
    <row r="455" spans="1:20" s="92" customFormat="1">
      <c r="A455" s="72" t="s">
        <v>1613</v>
      </c>
      <c r="B455" s="72" t="s">
        <v>1614</v>
      </c>
      <c r="C455" s="72" t="s">
        <v>120</v>
      </c>
      <c r="D455" s="72" t="s">
        <v>1575</v>
      </c>
      <c r="E455" s="72" t="s">
        <v>1615</v>
      </c>
      <c r="F455" s="72" t="s">
        <v>1616</v>
      </c>
      <c r="G455" s="72" t="s">
        <v>1617</v>
      </c>
      <c r="H455" s="72" t="s">
        <v>1579</v>
      </c>
      <c r="I455" s="72" t="s">
        <v>1618</v>
      </c>
      <c r="J455" s="96">
        <v>4.6399999999999997</v>
      </c>
      <c r="K455" s="72" t="s">
        <v>103</v>
      </c>
      <c r="L455" s="97">
        <v>3.1300000000000001E-2</v>
      </c>
      <c r="M455" s="97">
        <v>1.34E-2</v>
      </c>
      <c r="N455" s="96">
        <v>240000</v>
      </c>
      <c r="O455" s="96">
        <v>108.66820833333334</v>
      </c>
      <c r="P455" s="96">
        <v>0</v>
      </c>
      <c r="Q455" s="96">
        <v>869.51953579999997</v>
      </c>
      <c r="R455" s="97">
        <v>1E-4</v>
      </c>
      <c r="S455" s="97">
        <v>4.0000000000000002E-4</v>
      </c>
      <c r="T455" s="97">
        <v>0</v>
      </c>
    </row>
    <row r="456" spans="1:20" s="92" customFormat="1">
      <c r="A456" s="72" t="s">
        <v>1619</v>
      </c>
      <c r="B456" s="72" t="s">
        <v>1620</v>
      </c>
      <c r="C456" s="72" t="s">
        <v>366</v>
      </c>
      <c r="D456" s="72" t="s">
        <v>1575</v>
      </c>
      <c r="E456" s="72" t="s">
        <v>1621</v>
      </c>
      <c r="F456" s="72" t="s">
        <v>1597</v>
      </c>
      <c r="G456" s="72" t="s">
        <v>1622</v>
      </c>
      <c r="H456" s="72" t="s">
        <v>368</v>
      </c>
      <c r="I456" s="72" t="s">
        <v>1623</v>
      </c>
      <c r="J456" s="96">
        <v>24.66</v>
      </c>
      <c r="K456" s="72" t="s">
        <v>103</v>
      </c>
      <c r="L456" s="97">
        <v>2.2499999999999999E-2</v>
      </c>
      <c r="M456" s="97">
        <v>3.09E-2</v>
      </c>
      <c r="N456" s="96">
        <v>250000</v>
      </c>
      <c r="O456" s="96">
        <v>81.710250000000002</v>
      </c>
      <c r="P456" s="96">
        <v>0</v>
      </c>
      <c r="Q456" s="96">
        <v>681.05493375000003</v>
      </c>
      <c r="R456" s="97">
        <v>1E-4</v>
      </c>
      <c r="S456" s="97">
        <v>2.9999999999999997E-4</v>
      </c>
      <c r="T456" s="97">
        <v>0</v>
      </c>
    </row>
    <row r="457" spans="1:20" s="92" customFormat="1">
      <c r="A457" s="72" t="s">
        <v>1624</v>
      </c>
      <c r="B457" s="72" t="s">
        <v>1625</v>
      </c>
      <c r="C457" s="72" t="s">
        <v>120</v>
      </c>
      <c r="D457" s="72" t="s">
        <v>1575</v>
      </c>
      <c r="E457" s="72" t="s">
        <v>1626</v>
      </c>
      <c r="F457" s="72" t="s">
        <v>1627</v>
      </c>
      <c r="G457" s="72" t="s">
        <v>1617</v>
      </c>
      <c r="H457" s="72" t="s">
        <v>1579</v>
      </c>
      <c r="I457" s="72" t="s">
        <v>1628</v>
      </c>
      <c r="J457" s="96">
        <v>3.14</v>
      </c>
      <c r="K457" s="72" t="s">
        <v>103</v>
      </c>
      <c r="L457" s="97">
        <v>2.8500000000000001E-2</v>
      </c>
      <c r="M457" s="97">
        <v>6.6E-3</v>
      </c>
      <c r="N457" s="96">
        <v>165000</v>
      </c>
      <c r="O457" s="96">
        <v>107.74216666666666</v>
      </c>
      <c r="P457" s="96">
        <v>0</v>
      </c>
      <c r="Q457" s="96">
        <v>592.70043305000002</v>
      </c>
      <c r="R457" s="97">
        <v>1E-4</v>
      </c>
      <c r="S457" s="97">
        <v>2.0000000000000001E-4</v>
      </c>
      <c r="T457" s="97">
        <v>0</v>
      </c>
    </row>
    <row r="458" spans="1:20" s="92" customFormat="1">
      <c r="A458" s="72" t="s">
        <v>1629</v>
      </c>
      <c r="B458" s="72" t="s">
        <v>1630</v>
      </c>
      <c r="C458" s="72" t="s">
        <v>120</v>
      </c>
      <c r="D458" s="72" t="s">
        <v>1575</v>
      </c>
      <c r="E458" s="72" t="s">
        <v>1631</v>
      </c>
      <c r="F458" s="72" t="s">
        <v>1632</v>
      </c>
      <c r="G458" s="72" t="s">
        <v>1633</v>
      </c>
      <c r="H458" s="72" t="s">
        <v>1579</v>
      </c>
      <c r="I458" s="72" t="s">
        <v>1618</v>
      </c>
      <c r="J458" s="96">
        <v>4.21</v>
      </c>
      <c r="K458" s="72" t="s">
        <v>103</v>
      </c>
      <c r="L458" s="97">
        <v>3.5000000000000003E-2</v>
      </c>
      <c r="M458" s="97">
        <v>1.2999999999999999E-2</v>
      </c>
      <c r="N458" s="96">
        <v>240000</v>
      </c>
      <c r="O458" s="96">
        <v>109.62033333333333</v>
      </c>
      <c r="P458" s="96">
        <v>0</v>
      </c>
      <c r="Q458" s="96">
        <v>877.13805920000004</v>
      </c>
      <c r="R458" s="97">
        <v>2.9999999999999997E-4</v>
      </c>
      <c r="S458" s="97">
        <v>4.0000000000000002E-4</v>
      </c>
      <c r="T458" s="97">
        <v>0</v>
      </c>
    </row>
    <row r="459" spans="1:20" s="92" customFormat="1">
      <c r="A459" s="72" t="s">
        <v>1634</v>
      </c>
      <c r="B459" s="72" t="s">
        <v>1635</v>
      </c>
      <c r="C459" s="72" t="s">
        <v>120</v>
      </c>
      <c r="D459" s="72" t="s">
        <v>1575</v>
      </c>
      <c r="E459" s="72" t="s">
        <v>1636</v>
      </c>
      <c r="F459" s="72" t="s">
        <v>1593</v>
      </c>
      <c r="G459" s="72" t="s">
        <v>1633</v>
      </c>
      <c r="H459" s="72" t="s">
        <v>1579</v>
      </c>
      <c r="I459" s="72" t="s">
        <v>1637</v>
      </c>
      <c r="J459" s="96">
        <v>9.35</v>
      </c>
      <c r="K459" s="72" t="s">
        <v>103</v>
      </c>
      <c r="L459" s="97">
        <v>1.0999999999999999E-2</v>
      </c>
      <c r="M459" s="97">
        <v>2.1499999999999998E-2</v>
      </c>
      <c r="N459" s="96">
        <v>250000</v>
      </c>
      <c r="O459" s="96">
        <v>90.888499999999993</v>
      </c>
      <c r="P459" s="96">
        <v>0</v>
      </c>
      <c r="Q459" s="96">
        <v>757.55564749999996</v>
      </c>
      <c r="R459" s="97">
        <v>2.9999999999999997E-4</v>
      </c>
      <c r="S459" s="97">
        <v>2.9999999999999997E-4</v>
      </c>
      <c r="T459" s="97">
        <v>0</v>
      </c>
    </row>
    <row r="460" spans="1:20" s="92" customFormat="1">
      <c r="A460" s="72" t="s">
        <v>1638</v>
      </c>
      <c r="B460" s="72" t="s">
        <v>1639</v>
      </c>
      <c r="C460" s="72" t="s">
        <v>120</v>
      </c>
      <c r="D460" s="72" t="s">
        <v>1575</v>
      </c>
      <c r="E460" s="72" t="s">
        <v>1636</v>
      </c>
      <c r="F460" s="72" t="s">
        <v>1593</v>
      </c>
      <c r="G460" s="72" t="s">
        <v>1633</v>
      </c>
      <c r="H460" s="72" t="s">
        <v>1579</v>
      </c>
      <c r="I460" s="72" t="s">
        <v>740</v>
      </c>
      <c r="J460" s="96">
        <v>1.67</v>
      </c>
      <c r="K460" s="72" t="s">
        <v>103</v>
      </c>
      <c r="L460" s="97">
        <v>2.8000000000000001E-2</v>
      </c>
      <c r="M460" s="97">
        <v>5.4999999999999997E-3</v>
      </c>
      <c r="N460" s="96">
        <v>234000</v>
      </c>
      <c r="O460" s="96">
        <v>104.63444444444444</v>
      </c>
      <c r="P460" s="96">
        <v>0</v>
      </c>
      <c r="Q460" s="96">
        <v>816.31189640000002</v>
      </c>
      <c r="R460" s="97">
        <v>1E-4</v>
      </c>
      <c r="S460" s="97">
        <v>2.9999999999999997E-4</v>
      </c>
      <c r="T460" s="97">
        <v>0</v>
      </c>
    </row>
    <row r="461" spans="1:20" s="92" customFormat="1">
      <c r="A461" s="72" t="s">
        <v>1640</v>
      </c>
      <c r="B461" s="72" t="s">
        <v>1641</v>
      </c>
      <c r="C461" s="72" t="s">
        <v>120</v>
      </c>
      <c r="D461" s="72" t="s">
        <v>1575</v>
      </c>
      <c r="E461" s="72" t="s">
        <v>1642</v>
      </c>
      <c r="F461" s="72" t="s">
        <v>1643</v>
      </c>
      <c r="G461" s="72" t="s">
        <v>1633</v>
      </c>
      <c r="H461" s="72" t="s">
        <v>1579</v>
      </c>
      <c r="I461" s="72" t="s">
        <v>748</v>
      </c>
      <c r="J461" s="96">
        <v>3.76</v>
      </c>
      <c r="K461" s="72" t="s">
        <v>103</v>
      </c>
      <c r="L461" s="97">
        <v>2.7099999999999999E-2</v>
      </c>
      <c r="M461" s="97">
        <v>1.2200000000000001E-2</v>
      </c>
      <c r="N461" s="96">
        <v>203000</v>
      </c>
      <c r="O461" s="96">
        <v>105.8886</v>
      </c>
      <c r="P461" s="96">
        <v>0</v>
      </c>
      <c r="Q461" s="96">
        <v>716.65616257199997</v>
      </c>
      <c r="R461" s="97">
        <v>1E-4</v>
      </c>
      <c r="S461" s="97">
        <v>2.9999999999999997E-4</v>
      </c>
      <c r="T461" s="97">
        <v>0</v>
      </c>
    </row>
    <row r="462" spans="1:20" s="92" customFormat="1">
      <c r="A462" s="72" t="s">
        <v>1644</v>
      </c>
      <c r="B462" s="72" t="s">
        <v>1645</v>
      </c>
      <c r="C462" s="72" t="s">
        <v>120</v>
      </c>
      <c r="D462" s="72" t="s">
        <v>1575</v>
      </c>
      <c r="E462" s="72" t="s">
        <v>1646</v>
      </c>
      <c r="F462" s="72" t="s">
        <v>1632</v>
      </c>
      <c r="G462" s="72" t="s">
        <v>1647</v>
      </c>
      <c r="H462" s="72" t="s">
        <v>1579</v>
      </c>
      <c r="I462" s="72" t="s">
        <v>1648</v>
      </c>
      <c r="J462" s="96">
        <v>10.28</v>
      </c>
      <c r="K462" s="72" t="s">
        <v>103</v>
      </c>
      <c r="L462" s="97">
        <v>1.6299999999999999E-2</v>
      </c>
      <c r="M462" s="97">
        <v>2.4500000000000001E-2</v>
      </c>
      <c r="N462" s="96">
        <v>500000</v>
      </c>
      <c r="O462" s="96">
        <v>92.378027779999996</v>
      </c>
      <c r="P462" s="96">
        <v>0</v>
      </c>
      <c r="Q462" s="96">
        <v>1539.9417230925999</v>
      </c>
      <c r="R462" s="97">
        <v>6.9999999999999999E-4</v>
      </c>
      <c r="S462" s="97">
        <v>5.9999999999999995E-4</v>
      </c>
      <c r="T462" s="97">
        <v>1E-4</v>
      </c>
    </row>
    <row r="463" spans="1:20" s="92" customFormat="1">
      <c r="A463" s="72" t="s">
        <v>1649</v>
      </c>
      <c r="B463" s="72" t="s">
        <v>1650</v>
      </c>
      <c r="C463" s="72" t="s">
        <v>120</v>
      </c>
      <c r="D463" s="72" t="s">
        <v>1575</v>
      </c>
      <c r="E463" s="72" t="s">
        <v>1651</v>
      </c>
      <c r="F463" s="72" t="s">
        <v>1584</v>
      </c>
      <c r="G463" s="72" t="s">
        <v>1652</v>
      </c>
      <c r="H463" s="72" t="s">
        <v>368</v>
      </c>
      <c r="I463" s="72" t="s">
        <v>1628</v>
      </c>
      <c r="J463" s="96">
        <v>2.86</v>
      </c>
      <c r="K463" s="72" t="s">
        <v>103</v>
      </c>
      <c r="L463" s="97">
        <v>2.9499999999999998E-2</v>
      </c>
      <c r="M463" s="97">
        <v>5.7999999999999996E-3</v>
      </c>
      <c r="N463" s="96">
        <v>164000</v>
      </c>
      <c r="O463" s="96">
        <v>107.06491664634146</v>
      </c>
      <c r="P463" s="96">
        <v>0</v>
      </c>
      <c r="Q463" s="96">
        <v>585.40526864219999</v>
      </c>
      <c r="R463" s="97">
        <v>2.0000000000000001E-4</v>
      </c>
      <c r="S463" s="97">
        <v>2.0000000000000001E-4</v>
      </c>
      <c r="T463" s="97">
        <v>0</v>
      </c>
    </row>
    <row r="464" spans="1:20" s="92" customFormat="1">
      <c r="A464" s="72" t="s">
        <v>1653</v>
      </c>
      <c r="B464" s="72" t="s">
        <v>1654</v>
      </c>
      <c r="C464" s="72" t="s">
        <v>120</v>
      </c>
      <c r="D464" s="72" t="s">
        <v>1575</v>
      </c>
      <c r="E464" s="72" t="s">
        <v>1655</v>
      </c>
      <c r="F464" s="72" t="s">
        <v>1597</v>
      </c>
      <c r="G464" s="72" t="s">
        <v>1647</v>
      </c>
      <c r="H464" s="72" t="s">
        <v>1579</v>
      </c>
      <c r="I464" s="72" t="s">
        <v>1656</v>
      </c>
      <c r="J464" s="96">
        <v>8.58</v>
      </c>
      <c r="K464" s="72" t="s">
        <v>103</v>
      </c>
      <c r="L464" s="97">
        <v>0.02</v>
      </c>
      <c r="M464" s="97">
        <v>2.9600000000000001E-2</v>
      </c>
      <c r="N464" s="96">
        <v>500000</v>
      </c>
      <c r="O464" s="96">
        <v>92.728555560000004</v>
      </c>
      <c r="P464" s="96">
        <v>0</v>
      </c>
      <c r="Q464" s="96">
        <v>1545.7850211852001</v>
      </c>
      <c r="R464" s="97">
        <v>1E-3</v>
      </c>
      <c r="S464" s="97">
        <v>5.9999999999999995E-4</v>
      </c>
      <c r="T464" s="97">
        <v>1E-4</v>
      </c>
    </row>
    <row r="465" spans="1:20" s="92" customFormat="1">
      <c r="A465" s="72" t="s">
        <v>1657</v>
      </c>
      <c r="B465" s="72" t="s">
        <v>1658</v>
      </c>
      <c r="C465" s="72" t="s">
        <v>366</v>
      </c>
      <c r="D465" s="72" t="s">
        <v>1575</v>
      </c>
      <c r="E465" s="72" t="s">
        <v>1659</v>
      </c>
      <c r="F465" s="72" t="s">
        <v>1660</v>
      </c>
      <c r="G465" s="72" t="s">
        <v>1661</v>
      </c>
      <c r="H465" s="72" t="s">
        <v>1579</v>
      </c>
      <c r="I465" s="72" t="s">
        <v>1628</v>
      </c>
      <c r="J465" s="96">
        <v>6.04</v>
      </c>
      <c r="K465" s="72" t="s">
        <v>103</v>
      </c>
      <c r="L465" s="97">
        <v>3.4200000000000001E-2</v>
      </c>
      <c r="M465" s="97">
        <v>2.2800000000000001E-2</v>
      </c>
      <c r="N465" s="96">
        <v>6009000</v>
      </c>
      <c r="O465" s="96">
        <v>108.07743011681539</v>
      </c>
      <c r="P465" s="96">
        <v>0</v>
      </c>
      <c r="Q465" s="96">
        <v>21652.238834183801</v>
      </c>
      <c r="R465" s="97">
        <v>1E-3</v>
      </c>
      <c r="S465" s="97">
        <v>8.9999999999999993E-3</v>
      </c>
      <c r="T465" s="97">
        <v>1E-3</v>
      </c>
    </row>
    <row r="466" spans="1:20" s="92" customFormat="1">
      <c r="A466" s="72" t="s">
        <v>1662</v>
      </c>
      <c r="B466" s="72" t="s">
        <v>1663</v>
      </c>
      <c r="C466" s="72" t="s">
        <v>366</v>
      </c>
      <c r="D466" s="72" t="s">
        <v>1575</v>
      </c>
      <c r="E466" s="72" t="s">
        <v>1664</v>
      </c>
      <c r="F466" s="72" t="s">
        <v>1665</v>
      </c>
      <c r="G466" s="72" t="s">
        <v>1661</v>
      </c>
      <c r="H466" s="72" t="s">
        <v>1579</v>
      </c>
      <c r="I466" s="72" t="s">
        <v>565</v>
      </c>
      <c r="J466" s="96">
        <v>8.92</v>
      </c>
      <c r="K466" s="72" t="s">
        <v>103</v>
      </c>
      <c r="L466" s="97">
        <v>1.2500000000000001E-2</v>
      </c>
      <c r="M466" s="97">
        <v>2.4E-2</v>
      </c>
      <c r="N466" s="96">
        <v>250000</v>
      </c>
      <c r="O466" s="96">
        <v>91.126250880000001</v>
      </c>
      <c r="P466" s="96">
        <v>0</v>
      </c>
      <c r="Q466" s="96">
        <v>759.53730108479999</v>
      </c>
      <c r="R466" s="97">
        <v>2.9999999999999997E-4</v>
      </c>
      <c r="S466" s="97">
        <v>2.9999999999999997E-4</v>
      </c>
      <c r="T466" s="97">
        <v>0</v>
      </c>
    </row>
    <row r="467" spans="1:20" s="92" customFormat="1">
      <c r="A467" s="72" t="s">
        <v>1666</v>
      </c>
      <c r="B467" s="72" t="s">
        <v>1667</v>
      </c>
      <c r="C467" s="72" t="s">
        <v>366</v>
      </c>
      <c r="D467" s="72" t="s">
        <v>1575</v>
      </c>
      <c r="E467" s="72" t="s">
        <v>1668</v>
      </c>
      <c r="F467" s="72" t="s">
        <v>1660</v>
      </c>
      <c r="G467" s="72" t="s">
        <v>1669</v>
      </c>
      <c r="H467" s="72" t="s">
        <v>1579</v>
      </c>
      <c r="I467" s="72" t="s">
        <v>1628</v>
      </c>
      <c r="J467" s="96">
        <v>4.42</v>
      </c>
      <c r="K467" s="72" t="s">
        <v>103</v>
      </c>
      <c r="L467" s="97">
        <v>3.6999999999999998E-2</v>
      </c>
      <c r="M467" s="97">
        <v>1.6199999999999999E-2</v>
      </c>
      <c r="N467" s="96">
        <v>5425000</v>
      </c>
      <c r="O467" s="96">
        <v>110.380666666</v>
      </c>
      <c r="P467" s="96">
        <v>0</v>
      </c>
      <c r="Q467" s="96">
        <v>19964.4959894444</v>
      </c>
      <c r="R467" s="97">
        <v>2.7000000000000001E-3</v>
      </c>
      <c r="S467" s="97">
        <v>8.3000000000000001E-3</v>
      </c>
      <c r="T467" s="97">
        <v>8.9999999999999998E-4</v>
      </c>
    </row>
    <row r="468" spans="1:20" s="92" customFormat="1">
      <c r="A468" s="72" t="s">
        <v>1670</v>
      </c>
      <c r="B468" s="72" t="s">
        <v>1671</v>
      </c>
      <c r="C468" s="72" t="s">
        <v>120</v>
      </c>
      <c r="D468" s="72" t="s">
        <v>1575</v>
      </c>
      <c r="E468" s="72" t="s">
        <v>1672</v>
      </c>
      <c r="F468" s="72" t="s">
        <v>1584</v>
      </c>
      <c r="G468" s="72" t="s">
        <v>1669</v>
      </c>
      <c r="H468" s="72" t="s">
        <v>1579</v>
      </c>
      <c r="I468" s="72" t="s">
        <v>1673</v>
      </c>
      <c r="J468" s="96">
        <v>8.77</v>
      </c>
      <c r="K468" s="72" t="s">
        <v>103</v>
      </c>
      <c r="L468" s="97">
        <v>1.6500000000000001E-2</v>
      </c>
      <c r="M468" s="97">
        <v>2.53E-2</v>
      </c>
      <c r="N468" s="96">
        <v>500000</v>
      </c>
      <c r="O468" s="96">
        <v>93.471000000000004</v>
      </c>
      <c r="P468" s="96">
        <v>13.82916528</v>
      </c>
      <c r="Q468" s="96">
        <v>1571.9907352800001</v>
      </c>
      <c r="R468" s="97">
        <v>5.0000000000000001E-4</v>
      </c>
      <c r="S468" s="97">
        <v>6.9999999999999999E-4</v>
      </c>
      <c r="T468" s="97">
        <v>1E-4</v>
      </c>
    </row>
    <row r="469" spans="1:20" s="92" customFormat="1">
      <c r="A469" s="72" t="s">
        <v>1674</v>
      </c>
      <c r="B469" s="72" t="s">
        <v>1675</v>
      </c>
      <c r="C469" s="72" t="s">
        <v>366</v>
      </c>
      <c r="D469" s="72" t="s">
        <v>1575</v>
      </c>
      <c r="E469" s="72" t="s">
        <v>1676</v>
      </c>
      <c r="F469" s="72" t="s">
        <v>1665</v>
      </c>
      <c r="G469" s="72" t="s">
        <v>1669</v>
      </c>
      <c r="H469" s="72" t="s">
        <v>1579</v>
      </c>
      <c r="I469" s="72" t="s">
        <v>1677</v>
      </c>
      <c r="J469" s="96">
        <v>7.74</v>
      </c>
      <c r="K469" s="72" t="s">
        <v>103</v>
      </c>
      <c r="L469" s="97">
        <v>3.1E-2</v>
      </c>
      <c r="M469" s="97">
        <v>2.7799999999999998E-2</v>
      </c>
      <c r="N469" s="96">
        <v>2815000</v>
      </c>
      <c r="O469" s="96">
        <v>103.262833332</v>
      </c>
      <c r="P469" s="96">
        <v>0</v>
      </c>
      <c r="Q469" s="96">
        <v>9691.4337601722</v>
      </c>
      <c r="R469" s="97">
        <v>3.8E-3</v>
      </c>
      <c r="S469" s="97">
        <v>4.0000000000000001E-3</v>
      </c>
      <c r="T469" s="97">
        <v>5.0000000000000001E-4</v>
      </c>
    </row>
    <row r="470" spans="1:20" s="92" customFormat="1">
      <c r="A470" s="72" t="s">
        <v>1678</v>
      </c>
      <c r="B470" s="72" t="s">
        <v>1679</v>
      </c>
      <c r="C470" s="72" t="s">
        <v>366</v>
      </c>
      <c r="D470" s="72" t="s">
        <v>1575</v>
      </c>
      <c r="E470" s="72" t="s">
        <v>1680</v>
      </c>
      <c r="F470" s="72" t="s">
        <v>1660</v>
      </c>
      <c r="G470" s="72" t="s">
        <v>1669</v>
      </c>
      <c r="H470" s="72" t="s">
        <v>1579</v>
      </c>
      <c r="I470" s="72" t="s">
        <v>1681</v>
      </c>
      <c r="J470" s="96">
        <v>6.64</v>
      </c>
      <c r="K470" s="72" t="s">
        <v>103</v>
      </c>
      <c r="L470" s="97">
        <v>2.3900000000000001E-2</v>
      </c>
      <c r="M470" s="97">
        <v>2.0500000000000001E-2</v>
      </c>
      <c r="N470" s="96">
        <v>400000</v>
      </c>
      <c r="O470" s="96">
        <v>103.01237222499999</v>
      </c>
      <c r="P470" s="96">
        <v>0</v>
      </c>
      <c r="Q470" s="96">
        <v>1373.7729959926</v>
      </c>
      <c r="R470" s="97">
        <v>1E-4</v>
      </c>
      <c r="S470" s="97">
        <v>5.9999999999999995E-4</v>
      </c>
      <c r="T470" s="97">
        <v>1E-4</v>
      </c>
    </row>
    <row r="471" spans="1:20" s="92" customFormat="1">
      <c r="A471" s="72" t="s">
        <v>1682</v>
      </c>
      <c r="B471" s="72" t="s">
        <v>1683</v>
      </c>
      <c r="C471" s="72" t="s">
        <v>366</v>
      </c>
      <c r="D471" s="72" t="s">
        <v>1575</v>
      </c>
      <c r="E471" s="72" t="s">
        <v>1684</v>
      </c>
      <c r="F471" s="72" t="s">
        <v>1685</v>
      </c>
      <c r="G471" s="72" t="s">
        <v>1669</v>
      </c>
      <c r="H471" s="72" t="s">
        <v>1579</v>
      </c>
      <c r="I471" s="72" t="s">
        <v>1686</v>
      </c>
      <c r="J471" s="96">
        <v>6.79</v>
      </c>
      <c r="K471" s="72" t="s">
        <v>103</v>
      </c>
      <c r="L471" s="97">
        <v>4.4999999999999998E-2</v>
      </c>
      <c r="M471" s="97">
        <v>3.3599999999999998E-2</v>
      </c>
      <c r="N471" s="96">
        <v>2575000</v>
      </c>
      <c r="O471" s="96">
        <v>108.369</v>
      </c>
      <c r="P471" s="96">
        <v>0</v>
      </c>
      <c r="Q471" s="96">
        <v>9303.5328344999998</v>
      </c>
      <c r="R471" s="97">
        <v>1.6999999999999999E-3</v>
      </c>
      <c r="S471" s="97">
        <v>3.8999999999999998E-3</v>
      </c>
      <c r="T471" s="97">
        <v>4.0000000000000002E-4</v>
      </c>
    </row>
    <row r="472" spans="1:20" s="92" customFormat="1">
      <c r="A472" s="72" t="s">
        <v>1687</v>
      </c>
      <c r="B472" s="72" t="s">
        <v>1688</v>
      </c>
      <c r="C472" s="72" t="s">
        <v>120</v>
      </c>
      <c r="D472" s="72" t="s">
        <v>1575</v>
      </c>
      <c r="E472" s="72" t="s">
        <v>1689</v>
      </c>
      <c r="F472" s="72" t="s">
        <v>1660</v>
      </c>
      <c r="G472" s="72" t="s">
        <v>1578</v>
      </c>
      <c r="H472" s="72" t="s">
        <v>1579</v>
      </c>
      <c r="I472" s="72" t="s">
        <v>1690</v>
      </c>
      <c r="J472" s="96">
        <v>2.96</v>
      </c>
      <c r="K472" s="72" t="s">
        <v>103</v>
      </c>
      <c r="L472" s="97">
        <v>3.6999999999999998E-2</v>
      </c>
      <c r="M472" s="97">
        <v>3.3000000000000002E-2</v>
      </c>
      <c r="N472" s="96">
        <v>380000</v>
      </c>
      <c r="O472" s="96">
        <v>101.72531315789473</v>
      </c>
      <c r="P472" s="96">
        <v>0</v>
      </c>
      <c r="Q472" s="96">
        <v>1288.7783374600001</v>
      </c>
      <c r="R472" s="97">
        <v>2.9999999999999997E-4</v>
      </c>
      <c r="S472" s="97">
        <v>5.0000000000000001E-4</v>
      </c>
      <c r="T472" s="97">
        <v>1E-4</v>
      </c>
    </row>
    <row r="473" spans="1:20" s="92" customFormat="1">
      <c r="A473" s="72" t="s">
        <v>1691</v>
      </c>
      <c r="B473" s="72" t="s">
        <v>1692</v>
      </c>
      <c r="C473" s="72" t="s">
        <v>120</v>
      </c>
      <c r="D473" s="72" t="s">
        <v>1575</v>
      </c>
      <c r="E473" s="72" t="s">
        <v>1693</v>
      </c>
      <c r="F473" s="72" t="s">
        <v>1597</v>
      </c>
      <c r="G473" s="72" t="s">
        <v>1578</v>
      </c>
      <c r="H473" s="72" t="s">
        <v>1579</v>
      </c>
      <c r="I473" s="72" t="s">
        <v>1694</v>
      </c>
      <c r="J473" s="96">
        <v>8.1999999999999993</v>
      </c>
      <c r="K473" s="72" t="s">
        <v>103</v>
      </c>
      <c r="L473" s="97">
        <v>2.5399999999999999E-2</v>
      </c>
      <c r="M473" s="97">
        <v>2.8199999999999999E-2</v>
      </c>
      <c r="N473" s="96">
        <v>680000</v>
      </c>
      <c r="O473" s="96">
        <v>98.582250000000002</v>
      </c>
      <c r="P473" s="96">
        <v>0</v>
      </c>
      <c r="Q473" s="96">
        <v>2234.9779061999998</v>
      </c>
      <c r="R473" s="97">
        <v>1E-3</v>
      </c>
      <c r="S473" s="97">
        <v>8.9999999999999998E-4</v>
      </c>
      <c r="T473" s="97">
        <v>1E-4</v>
      </c>
    </row>
    <row r="474" spans="1:20" s="92" customFormat="1">
      <c r="A474" s="72" t="s">
        <v>1695</v>
      </c>
      <c r="B474" s="72" t="s">
        <v>1696</v>
      </c>
      <c r="C474" s="72" t="s">
        <v>1697</v>
      </c>
      <c r="D474" s="72" t="s">
        <v>1575</v>
      </c>
      <c r="E474" s="72" t="s">
        <v>1698</v>
      </c>
      <c r="F474" s="72" t="s">
        <v>1616</v>
      </c>
      <c r="G474" s="72" t="s">
        <v>1578</v>
      </c>
      <c r="H474" s="72" t="s">
        <v>1579</v>
      </c>
      <c r="I474" s="72" t="s">
        <v>1699</v>
      </c>
      <c r="J474" s="96">
        <v>7.33</v>
      </c>
      <c r="K474" s="72" t="s">
        <v>107</v>
      </c>
      <c r="L474" s="97">
        <v>1.7500000000000002E-2</v>
      </c>
      <c r="M474" s="97">
        <v>6.1000000000000004E-3</v>
      </c>
      <c r="N474" s="96">
        <v>2375000</v>
      </c>
      <c r="O474" s="96">
        <v>108.80558333333333</v>
      </c>
      <c r="P474" s="96">
        <v>0</v>
      </c>
      <c r="Q474" s="96">
        <v>10110.935640453299</v>
      </c>
      <c r="R474" s="97">
        <v>4.0000000000000001E-3</v>
      </c>
      <c r="S474" s="97">
        <v>4.1999999999999997E-3</v>
      </c>
      <c r="T474" s="97">
        <v>5.0000000000000001E-4</v>
      </c>
    </row>
    <row r="475" spans="1:20" s="92" customFormat="1">
      <c r="A475" s="72" t="s">
        <v>1700</v>
      </c>
      <c r="B475" s="72" t="s">
        <v>1701</v>
      </c>
      <c r="C475" s="72" t="s">
        <v>120</v>
      </c>
      <c r="D475" s="72" t="s">
        <v>1575</v>
      </c>
      <c r="E475" s="72" t="s">
        <v>1702</v>
      </c>
      <c r="F475" s="72" t="s">
        <v>1616</v>
      </c>
      <c r="G475" s="72" t="s">
        <v>1703</v>
      </c>
      <c r="H475" s="72" t="s">
        <v>368</v>
      </c>
      <c r="I475" s="72" t="s">
        <v>592</v>
      </c>
      <c r="J475" s="96">
        <v>4.42</v>
      </c>
      <c r="K475" s="72" t="s">
        <v>103</v>
      </c>
      <c r="L475" s="97">
        <v>3.4000000000000002E-2</v>
      </c>
      <c r="M475" s="97">
        <v>3.4500000000000003E-2</v>
      </c>
      <c r="N475" s="96">
        <v>800000</v>
      </c>
      <c r="O475" s="96">
        <v>100.9303333375</v>
      </c>
      <c r="P475" s="96">
        <v>0</v>
      </c>
      <c r="Q475" s="96">
        <v>2692.0138507778001</v>
      </c>
      <c r="R475" s="97">
        <v>8.0000000000000004E-4</v>
      </c>
      <c r="S475" s="97">
        <v>1.1000000000000001E-3</v>
      </c>
      <c r="T475" s="97">
        <v>1E-4</v>
      </c>
    </row>
    <row r="476" spans="1:20" s="92" customFormat="1">
      <c r="A476" s="72" t="s">
        <v>1704</v>
      </c>
      <c r="B476" s="72" t="s">
        <v>1705</v>
      </c>
      <c r="C476" s="72" t="s">
        <v>366</v>
      </c>
      <c r="D476" s="72" t="s">
        <v>1575</v>
      </c>
      <c r="E476" s="72" t="s">
        <v>1702</v>
      </c>
      <c r="F476" s="72" t="s">
        <v>1616</v>
      </c>
      <c r="G476" s="72" t="s">
        <v>1703</v>
      </c>
      <c r="H476" s="72" t="s">
        <v>368</v>
      </c>
      <c r="I476" s="72" t="s">
        <v>1706</v>
      </c>
      <c r="J476" s="96">
        <v>3.07</v>
      </c>
      <c r="K476" s="72" t="s">
        <v>103</v>
      </c>
      <c r="L476" s="97">
        <v>4.6300000000000001E-2</v>
      </c>
      <c r="M476" s="97">
        <v>2.69E-2</v>
      </c>
      <c r="N476" s="96">
        <v>2500000</v>
      </c>
      <c r="O476" s="96">
        <v>107.07354166567164</v>
      </c>
      <c r="P476" s="96">
        <v>0</v>
      </c>
      <c r="Q476" s="96">
        <v>8924.5796976944002</v>
      </c>
      <c r="R476" s="97">
        <v>6.3E-3</v>
      </c>
      <c r="S476" s="97">
        <v>3.7000000000000002E-3</v>
      </c>
      <c r="T476" s="97">
        <v>4.0000000000000002E-4</v>
      </c>
    </row>
    <row r="477" spans="1:20" s="92" customFormat="1">
      <c r="A477" s="72" t="s">
        <v>1707</v>
      </c>
      <c r="B477" s="72" t="s">
        <v>1708</v>
      </c>
      <c r="C477" s="72" t="s">
        <v>120</v>
      </c>
      <c r="D477" s="72" t="s">
        <v>1575</v>
      </c>
      <c r="E477" s="72" t="s">
        <v>1709</v>
      </c>
      <c r="F477" s="72" t="s">
        <v>1616</v>
      </c>
      <c r="G477" s="72" t="s">
        <v>1703</v>
      </c>
      <c r="H477" s="72" t="s">
        <v>368</v>
      </c>
      <c r="I477" s="72" t="s">
        <v>1710</v>
      </c>
      <c r="J477" s="96">
        <v>3.63</v>
      </c>
      <c r="K477" s="72" t="s">
        <v>103</v>
      </c>
      <c r="L477" s="97">
        <v>3.7499999999999999E-2</v>
      </c>
      <c r="M477" s="97">
        <v>2.24E-2</v>
      </c>
      <c r="N477" s="96">
        <v>1550000</v>
      </c>
      <c r="O477" s="96">
        <v>106.10783333079848</v>
      </c>
      <c r="P477" s="96">
        <v>0</v>
      </c>
      <c r="Q477" s="96">
        <v>5483.3345029443999</v>
      </c>
      <c r="R477" s="97">
        <v>4.3E-3</v>
      </c>
      <c r="S477" s="97">
        <v>2.3E-3</v>
      </c>
      <c r="T477" s="97">
        <v>2.9999999999999997E-4</v>
      </c>
    </row>
    <row r="478" spans="1:20" s="92" customFormat="1">
      <c r="A478" s="72" t="s">
        <v>1711</v>
      </c>
      <c r="B478" s="72" t="s">
        <v>1712</v>
      </c>
      <c r="C478" s="72" t="s">
        <v>1697</v>
      </c>
      <c r="D478" s="72" t="s">
        <v>1575</v>
      </c>
      <c r="E478" s="72" t="s">
        <v>1713</v>
      </c>
      <c r="F478" s="72" t="s">
        <v>1665</v>
      </c>
      <c r="G478" s="72" t="s">
        <v>1714</v>
      </c>
      <c r="H478" s="72" t="s">
        <v>1579</v>
      </c>
      <c r="I478" s="72" t="s">
        <v>1715</v>
      </c>
      <c r="J478" s="96">
        <v>2.16</v>
      </c>
      <c r="K478" s="72" t="s">
        <v>103</v>
      </c>
      <c r="L478" s="97">
        <v>5.2499999999999998E-2</v>
      </c>
      <c r="M478" s="97">
        <v>2.92E-2</v>
      </c>
      <c r="N478" s="96">
        <v>250000</v>
      </c>
      <c r="O478" s="96">
        <v>108.75924999999999</v>
      </c>
      <c r="P478" s="96">
        <v>0</v>
      </c>
      <c r="Q478" s="96">
        <v>906.50834874999998</v>
      </c>
      <c r="R478" s="97">
        <v>4.0000000000000002E-4</v>
      </c>
      <c r="S478" s="97">
        <v>4.0000000000000002E-4</v>
      </c>
      <c r="T478" s="97">
        <v>0</v>
      </c>
    </row>
    <row r="479" spans="1:20" s="92" customFormat="1">
      <c r="A479" s="72" t="s">
        <v>1716</v>
      </c>
      <c r="B479" s="72" t="s">
        <v>1717</v>
      </c>
      <c r="C479" s="72" t="s">
        <v>120</v>
      </c>
      <c r="D479" s="72" t="s">
        <v>1575</v>
      </c>
      <c r="E479" s="72" t="s">
        <v>1718</v>
      </c>
      <c r="F479" s="72" t="s">
        <v>1616</v>
      </c>
      <c r="G479" s="72" t="s">
        <v>1714</v>
      </c>
      <c r="H479" s="72" t="s">
        <v>1579</v>
      </c>
      <c r="I479" s="72" t="s">
        <v>372</v>
      </c>
      <c r="J479" s="96">
        <v>4.0199999999999996</v>
      </c>
      <c r="K479" s="72" t="s">
        <v>103</v>
      </c>
      <c r="L479" s="97">
        <v>3.2500000000000001E-2</v>
      </c>
      <c r="M479" s="97">
        <v>2.4899999999999999E-2</v>
      </c>
      <c r="N479" s="96">
        <v>3150000</v>
      </c>
      <c r="O479" s="96">
        <v>103.81608333454545</v>
      </c>
      <c r="P479" s="96">
        <v>0</v>
      </c>
      <c r="Q479" s="96">
        <v>10902.868887750001</v>
      </c>
      <c r="R479" s="97">
        <v>4.1999999999999997E-3</v>
      </c>
      <c r="S479" s="97">
        <v>4.4999999999999997E-3</v>
      </c>
      <c r="T479" s="97">
        <v>5.0000000000000001E-4</v>
      </c>
    </row>
    <row r="480" spans="1:20" s="92" customFormat="1">
      <c r="A480" s="72" t="s">
        <v>1719</v>
      </c>
      <c r="B480" s="72" t="s">
        <v>1720</v>
      </c>
      <c r="C480" s="72" t="s">
        <v>120</v>
      </c>
      <c r="D480" s="72" t="s">
        <v>1575</v>
      </c>
      <c r="E480" s="72" t="s">
        <v>1721</v>
      </c>
      <c r="F480" s="72" t="s">
        <v>1722</v>
      </c>
      <c r="G480" s="72" t="s">
        <v>1714</v>
      </c>
      <c r="H480" s="72" t="s">
        <v>1579</v>
      </c>
      <c r="I480" s="72" t="s">
        <v>308</v>
      </c>
      <c r="J480" s="96">
        <v>8.76</v>
      </c>
      <c r="K480" s="72" t="s">
        <v>103</v>
      </c>
      <c r="L480" s="97">
        <v>2.4500000000000001E-2</v>
      </c>
      <c r="M480" s="97">
        <v>3.15E-2</v>
      </c>
      <c r="N480" s="96">
        <v>150000</v>
      </c>
      <c r="O480" s="96">
        <v>94.796000000000006</v>
      </c>
      <c r="P480" s="96">
        <v>0</v>
      </c>
      <c r="Q480" s="96">
        <v>474.07479599999999</v>
      </c>
      <c r="R480" s="97">
        <v>1E-4</v>
      </c>
      <c r="S480" s="97">
        <v>2.0000000000000001E-4</v>
      </c>
      <c r="T480" s="97">
        <v>0</v>
      </c>
    </row>
    <row r="481" spans="1:20" s="92" customFormat="1">
      <c r="A481" s="72" t="s">
        <v>1723</v>
      </c>
      <c r="B481" s="72" t="s">
        <v>1724</v>
      </c>
      <c r="C481" s="72" t="s">
        <v>120</v>
      </c>
      <c r="D481" s="72" t="s">
        <v>1575</v>
      </c>
      <c r="E481" s="72" t="s">
        <v>1702</v>
      </c>
      <c r="F481" s="72" t="s">
        <v>1616</v>
      </c>
      <c r="G481" s="72" t="s">
        <v>1703</v>
      </c>
      <c r="H481" s="72" t="s">
        <v>368</v>
      </c>
      <c r="I481" s="72" t="s">
        <v>1628</v>
      </c>
      <c r="J481" s="96">
        <v>3.5</v>
      </c>
      <c r="K481" s="72" t="s">
        <v>103</v>
      </c>
      <c r="L481" s="97">
        <v>4.1300000000000003E-2</v>
      </c>
      <c r="M481" s="97">
        <v>2.9000000000000001E-2</v>
      </c>
      <c r="N481" s="96">
        <v>675000</v>
      </c>
      <c r="O481" s="96">
        <v>103.52604167407408</v>
      </c>
      <c r="P481" s="96">
        <v>0</v>
      </c>
      <c r="Q481" s="96">
        <v>2329.8018048541999</v>
      </c>
      <c r="R481" s="97">
        <v>1.4E-3</v>
      </c>
      <c r="S481" s="97">
        <v>1E-3</v>
      </c>
      <c r="T481" s="97">
        <v>1E-4</v>
      </c>
    </row>
    <row r="482" spans="1:20" s="92" customFormat="1">
      <c r="A482" s="72" t="s">
        <v>1725</v>
      </c>
      <c r="B482" s="72" t="s">
        <v>1726</v>
      </c>
      <c r="C482" s="72" t="s">
        <v>1727</v>
      </c>
      <c r="D482" s="72" t="s">
        <v>1575</v>
      </c>
      <c r="E482" s="72" t="s">
        <v>1728</v>
      </c>
      <c r="F482" s="72" t="s">
        <v>1665</v>
      </c>
      <c r="G482" s="72" t="s">
        <v>1714</v>
      </c>
      <c r="H482" s="72" t="s">
        <v>1579</v>
      </c>
      <c r="I482" s="72" t="s">
        <v>1729</v>
      </c>
      <c r="J482" s="96">
        <v>2.5</v>
      </c>
      <c r="K482" s="72" t="s">
        <v>107</v>
      </c>
      <c r="L482" s="97">
        <v>2.5000000000000001E-2</v>
      </c>
      <c r="M482" s="97">
        <v>1.55E-2</v>
      </c>
      <c r="N482" s="96">
        <v>2000000</v>
      </c>
      <c r="O482" s="96">
        <v>103.44821863750001</v>
      </c>
      <c r="P482" s="96">
        <v>0</v>
      </c>
      <c r="Q482" s="96">
        <v>8095.2369010632901</v>
      </c>
      <c r="R482" s="97">
        <v>5.7000000000000002E-3</v>
      </c>
      <c r="S482" s="97">
        <v>3.3999999999999998E-3</v>
      </c>
      <c r="T482" s="97">
        <v>4.0000000000000002E-4</v>
      </c>
    </row>
    <row r="483" spans="1:20" s="92" customFormat="1">
      <c r="A483" s="72" t="s">
        <v>1730</v>
      </c>
      <c r="B483" s="72" t="s">
        <v>1731</v>
      </c>
      <c r="C483" s="72" t="s">
        <v>120</v>
      </c>
      <c r="D483" s="72" t="s">
        <v>1575</v>
      </c>
      <c r="E483" s="72" t="s">
        <v>1732</v>
      </c>
      <c r="F483" s="72" t="s">
        <v>1616</v>
      </c>
      <c r="G483" s="72" t="s">
        <v>1714</v>
      </c>
      <c r="H483" s="72" t="s">
        <v>1579</v>
      </c>
      <c r="I483" s="72" t="s">
        <v>1628</v>
      </c>
      <c r="J483" s="96">
        <v>4</v>
      </c>
      <c r="K483" s="72" t="s">
        <v>103</v>
      </c>
      <c r="L483" s="97">
        <v>3.7499999999999999E-2</v>
      </c>
      <c r="M483" s="97">
        <v>2.8400000000000002E-2</v>
      </c>
      <c r="N483" s="96">
        <v>1900000</v>
      </c>
      <c r="O483" s="96">
        <v>104.46633333529412</v>
      </c>
      <c r="P483" s="96">
        <v>0</v>
      </c>
      <c r="Q483" s="96">
        <v>6617.5243515556003</v>
      </c>
      <c r="R483" s="97">
        <v>3.8E-3</v>
      </c>
      <c r="S483" s="97">
        <v>2.8E-3</v>
      </c>
      <c r="T483" s="97">
        <v>2.9999999999999997E-4</v>
      </c>
    </row>
    <row r="484" spans="1:20" s="92" customFormat="1">
      <c r="A484" s="72" t="s">
        <v>1733</v>
      </c>
      <c r="B484" s="72" t="s">
        <v>1734</v>
      </c>
      <c r="C484" s="72" t="s">
        <v>120</v>
      </c>
      <c r="D484" s="72" t="s">
        <v>1575</v>
      </c>
      <c r="E484" s="72" t="s">
        <v>1735</v>
      </c>
      <c r="F484" s="72" t="s">
        <v>1588</v>
      </c>
      <c r="G484" s="72" t="s">
        <v>1714</v>
      </c>
      <c r="H484" s="72" t="s">
        <v>1579</v>
      </c>
      <c r="I484" s="72" t="s">
        <v>1736</v>
      </c>
      <c r="J484" s="96">
        <v>7.98</v>
      </c>
      <c r="K484" s="72" t="s">
        <v>103</v>
      </c>
      <c r="L484" s="97">
        <v>3.15E-2</v>
      </c>
      <c r="M484" s="97">
        <v>3.4700000000000002E-2</v>
      </c>
      <c r="N484" s="96">
        <v>250000</v>
      </c>
      <c r="O484" s="96">
        <v>98.642750000000007</v>
      </c>
      <c r="P484" s="96">
        <v>0</v>
      </c>
      <c r="Q484" s="96">
        <v>822.18732124999997</v>
      </c>
      <c r="R484" s="97">
        <v>2.9999999999999997E-4</v>
      </c>
      <c r="S484" s="97">
        <v>2.9999999999999997E-4</v>
      </c>
      <c r="T484" s="97">
        <v>0</v>
      </c>
    </row>
    <row r="485" spans="1:20" s="92" customFormat="1">
      <c r="A485" s="72" t="s">
        <v>1737</v>
      </c>
      <c r="B485" s="72" t="s">
        <v>1738</v>
      </c>
      <c r="C485" s="72" t="s">
        <v>120</v>
      </c>
      <c r="D485" s="72" t="s">
        <v>1575</v>
      </c>
      <c r="E485" s="72" t="s">
        <v>1739</v>
      </c>
      <c r="F485" s="72" t="s">
        <v>1616</v>
      </c>
      <c r="G485" s="72" t="s">
        <v>1714</v>
      </c>
      <c r="H485" s="72" t="s">
        <v>1579</v>
      </c>
      <c r="I485" s="72" t="s">
        <v>1740</v>
      </c>
      <c r="J485" s="96">
        <v>4.42</v>
      </c>
      <c r="K485" s="72" t="s">
        <v>103</v>
      </c>
      <c r="L485" s="97">
        <v>3.7100000000000001E-2</v>
      </c>
      <c r="M485" s="97">
        <v>4.0399999999999998E-2</v>
      </c>
      <c r="N485" s="96">
        <v>1500000</v>
      </c>
      <c r="O485" s="96">
        <v>99.402316666666664</v>
      </c>
      <c r="P485" s="96">
        <v>0</v>
      </c>
      <c r="Q485" s="96">
        <v>4971.1098565000002</v>
      </c>
      <c r="R485" s="97">
        <v>3.8E-3</v>
      </c>
      <c r="S485" s="97">
        <v>2.0999999999999999E-3</v>
      </c>
      <c r="T485" s="97">
        <v>2.0000000000000001E-4</v>
      </c>
    </row>
    <row r="486" spans="1:20" s="92" customFormat="1">
      <c r="A486" s="72" t="s">
        <v>1741</v>
      </c>
      <c r="B486" s="72" t="s">
        <v>1742</v>
      </c>
      <c r="C486" s="72" t="s">
        <v>120</v>
      </c>
      <c r="D486" s="72" t="s">
        <v>1575</v>
      </c>
      <c r="E486" s="72" t="s">
        <v>1743</v>
      </c>
      <c r="F486" s="72" t="s">
        <v>1744</v>
      </c>
      <c r="G486" s="72" t="s">
        <v>1714</v>
      </c>
      <c r="H486" s="72" t="s">
        <v>1579</v>
      </c>
      <c r="I486" s="72" t="s">
        <v>1745</v>
      </c>
      <c r="J486" s="96">
        <v>0.97</v>
      </c>
      <c r="K486" s="72" t="s">
        <v>107</v>
      </c>
      <c r="L486" s="97">
        <v>2.5000000000000001E-2</v>
      </c>
      <c r="M486" s="97">
        <v>7.7000000000000002E-3</v>
      </c>
      <c r="N486" s="96">
        <v>1925000</v>
      </c>
      <c r="O486" s="96">
        <v>101.73544444242424</v>
      </c>
      <c r="P486" s="96">
        <v>0</v>
      </c>
      <c r="Q486" s="96">
        <v>7662.6602642298503</v>
      </c>
      <c r="R486" s="97">
        <v>1.8E-3</v>
      </c>
      <c r="S486" s="97">
        <v>3.2000000000000002E-3</v>
      </c>
      <c r="T486" s="97">
        <v>4.0000000000000002E-4</v>
      </c>
    </row>
    <row r="487" spans="1:20" s="92" customFormat="1">
      <c r="A487" s="72" t="s">
        <v>1746</v>
      </c>
      <c r="B487" s="72" t="s">
        <v>1747</v>
      </c>
      <c r="C487" s="72" t="s">
        <v>120</v>
      </c>
      <c r="D487" s="72" t="s">
        <v>1575</v>
      </c>
      <c r="E487" s="72" t="s">
        <v>1748</v>
      </c>
      <c r="F487" s="72" t="s">
        <v>1597</v>
      </c>
      <c r="G487" s="72" t="s">
        <v>1714</v>
      </c>
      <c r="H487" s="72" t="s">
        <v>1579</v>
      </c>
      <c r="I487" s="72" t="s">
        <v>825</v>
      </c>
      <c r="J487" s="96">
        <v>7.78</v>
      </c>
      <c r="K487" s="72" t="s">
        <v>103</v>
      </c>
      <c r="L487" s="97">
        <v>3.3799999999999997E-2</v>
      </c>
      <c r="M487" s="97">
        <v>3.5499999999999997E-2</v>
      </c>
      <c r="N487" s="96">
        <v>270000</v>
      </c>
      <c r="O487" s="96">
        <v>100.32662500000001</v>
      </c>
      <c r="P487" s="96">
        <v>0</v>
      </c>
      <c r="Q487" s="96">
        <v>903.12021325839999</v>
      </c>
      <c r="R487" s="97">
        <v>5.0000000000000001E-4</v>
      </c>
      <c r="S487" s="97">
        <v>4.0000000000000002E-4</v>
      </c>
      <c r="T487" s="97">
        <v>0</v>
      </c>
    </row>
    <row r="488" spans="1:20" s="92" customFormat="1">
      <c r="A488" s="72" t="s">
        <v>1749</v>
      </c>
      <c r="B488" s="72" t="s">
        <v>1750</v>
      </c>
      <c r="C488" s="72" t="s">
        <v>120</v>
      </c>
      <c r="D488" s="72" t="s">
        <v>1575</v>
      </c>
      <c r="E488" s="72" t="s">
        <v>1751</v>
      </c>
      <c r="F488" s="72" t="s">
        <v>1643</v>
      </c>
      <c r="G488" s="72" t="s">
        <v>1752</v>
      </c>
      <c r="H488" s="72" t="s">
        <v>368</v>
      </c>
      <c r="I488" s="72" t="s">
        <v>1753</v>
      </c>
      <c r="J488" s="96">
        <v>2.88</v>
      </c>
      <c r="K488" s="72" t="s">
        <v>103</v>
      </c>
      <c r="L488" s="97">
        <v>5.5E-2</v>
      </c>
      <c r="M488" s="97">
        <v>7.6700000000000004E-2</v>
      </c>
      <c r="N488" s="96">
        <v>2025000</v>
      </c>
      <c r="O488" s="96">
        <v>96.393277777142856</v>
      </c>
      <c r="P488" s="96">
        <v>0</v>
      </c>
      <c r="Q488" s="96">
        <v>6507.8475592499999</v>
      </c>
      <c r="R488" s="97">
        <v>5.1999999999999998E-3</v>
      </c>
      <c r="S488" s="97">
        <v>2.7000000000000001E-3</v>
      </c>
      <c r="T488" s="97">
        <v>2.9999999999999997E-4</v>
      </c>
    </row>
    <row r="489" spans="1:20" s="92" customFormat="1">
      <c r="A489" s="72" t="s">
        <v>1754</v>
      </c>
      <c r="B489" s="72" t="s">
        <v>1755</v>
      </c>
      <c r="C489" s="72" t="s">
        <v>366</v>
      </c>
      <c r="D489" s="72" t="s">
        <v>1575</v>
      </c>
      <c r="E489" s="72" t="s">
        <v>1756</v>
      </c>
      <c r="F489" s="72" t="s">
        <v>1584</v>
      </c>
      <c r="G489" s="72" t="s">
        <v>1757</v>
      </c>
      <c r="H489" s="72" t="s">
        <v>1579</v>
      </c>
      <c r="I489" s="72" t="s">
        <v>1628</v>
      </c>
      <c r="J489" s="96">
        <v>3.05</v>
      </c>
      <c r="K489" s="72" t="s">
        <v>107</v>
      </c>
      <c r="L489" s="97">
        <v>3.7499999999999999E-2</v>
      </c>
      <c r="M489" s="97">
        <v>1.7600000000000001E-2</v>
      </c>
      <c r="N489" s="96">
        <v>3500000</v>
      </c>
      <c r="O489" s="96">
        <v>109.02408333225799</v>
      </c>
      <c r="P489" s="96">
        <v>0</v>
      </c>
      <c r="Q489" s="96">
        <v>14930.2485797808</v>
      </c>
      <c r="R489" s="97">
        <v>2.3E-3</v>
      </c>
      <c r="S489" s="97">
        <v>6.1999999999999998E-3</v>
      </c>
      <c r="T489" s="97">
        <v>6.9999999999999999E-4</v>
      </c>
    </row>
    <row r="490" spans="1:20" s="92" customFormat="1">
      <c r="A490" s="72" t="s">
        <v>1758</v>
      </c>
      <c r="B490" s="72" t="s">
        <v>1759</v>
      </c>
      <c r="C490" s="72" t="s">
        <v>366</v>
      </c>
      <c r="D490" s="72" t="s">
        <v>1575</v>
      </c>
      <c r="E490" s="72" t="s">
        <v>1760</v>
      </c>
      <c r="F490" s="72" t="s">
        <v>1593</v>
      </c>
      <c r="G490" s="72" t="s">
        <v>1752</v>
      </c>
      <c r="H490" s="72" t="s">
        <v>368</v>
      </c>
      <c r="I490" s="72" t="s">
        <v>1628</v>
      </c>
      <c r="J490" s="96">
        <v>1.58</v>
      </c>
      <c r="K490" s="72" t="s">
        <v>103</v>
      </c>
      <c r="L490" s="97">
        <v>3.7499999999999999E-2</v>
      </c>
      <c r="M490" s="97">
        <v>2.2499999999999999E-2</v>
      </c>
      <c r="N490" s="96">
        <v>1834428</v>
      </c>
      <c r="O490" s="96">
        <v>103.79083333231566</v>
      </c>
      <c r="P490" s="96">
        <v>0</v>
      </c>
      <c r="Q490" s="96">
        <v>6347.8296724053998</v>
      </c>
      <c r="R490" s="97">
        <v>4.4999999999999997E-3</v>
      </c>
      <c r="S490" s="97">
        <v>2.5999999999999999E-3</v>
      </c>
      <c r="T490" s="97">
        <v>2.9999999999999997E-4</v>
      </c>
    </row>
    <row r="491" spans="1:20" s="92" customFormat="1">
      <c r="A491" s="72" t="s">
        <v>1761</v>
      </c>
      <c r="B491" s="72" t="s">
        <v>1762</v>
      </c>
      <c r="C491" s="72" t="s">
        <v>366</v>
      </c>
      <c r="D491" s="72" t="s">
        <v>1575</v>
      </c>
      <c r="E491" s="72" t="s">
        <v>1763</v>
      </c>
      <c r="F491" s="72" t="s">
        <v>1764</v>
      </c>
      <c r="G491" s="72" t="s">
        <v>1752</v>
      </c>
      <c r="H491" s="72" t="s">
        <v>368</v>
      </c>
      <c r="I491" s="72" t="s">
        <v>1765</v>
      </c>
      <c r="J491" s="96">
        <v>2.92</v>
      </c>
      <c r="K491" s="72" t="s">
        <v>103</v>
      </c>
      <c r="L491" s="97">
        <v>5.3800000000000001E-2</v>
      </c>
      <c r="M491" s="97">
        <v>3.9899999999999998E-2</v>
      </c>
      <c r="N491" s="96">
        <v>2862000</v>
      </c>
      <c r="O491" s="96">
        <v>105.96373610810811</v>
      </c>
      <c r="P491" s="96">
        <v>0</v>
      </c>
      <c r="Q491" s="96">
        <v>10110.962213085</v>
      </c>
      <c r="R491" s="97">
        <v>1.6000000000000001E-3</v>
      </c>
      <c r="S491" s="97">
        <v>4.1999999999999997E-3</v>
      </c>
      <c r="T491" s="97">
        <v>5.0000000000000001E-4</v>
      </c>
    </row>
    <row r="492" spans="1:20" s="92" customFormat="1">
      <c r="A492" s="72" t="s">
        <v>1766</v>
      </c>
      <c r="B492" s="72" t="s">
        <v>1767</v>
      </c>
      <c r="C492" s="72" t="s">
        <v>366</v>
      </c>
      <c r="D492" s="72" t="s">
        <v>1575</v>
      </c>
      <c r="E492" s="72" t="s">
        <v>1768</v>
      </c>
      <c r="F492" s="72" t="s">
        <v>1597</v>
      </c>
      <c r="G492" s="72" t="s">
        <v>1752</v>
      </c>
      <c r="H492" s="72" t="s">
        <v>368</v>
      </c>
      <c r="I492" s="72" t="s">
        <v>386</v>
      </c>
      <c r="J492" s="96">
        <v>6.9</v>
      </c>
      <c r="K492" s="72" t="s">
        <v>103</v>
      </c>
      <c r="L492" s="97">
        <v>4.2500000000000003E-2</v>
      </c>
      <c r="M492" s="97">
        <v>2.5899999999999999E-2</v>
      </c>
      <c r="N492" s="96">
        <v>2800000</v>
      </c>
      <c r="O492" s="96">
        <v>113.9310277787234</v>
      </c>
      <c r="P492" s="96">
        <v>0</v>
      </c>
      <c r="Q492" s="96">
        <v>10635.6893051852</v>
      </c>
      <c r="R492" s="97">
        <v>2.8999999999999998E-3</v>
      </c>
      <c r="S492" s="97">
        <v>4.4000000000000003E-3</v>
      </c>
      <c r="T492" s="97">
        <v>5.0000000000000001E-4</v>
      </c>
    </row>
    <row r="493" spans="1:20" s="92" customFormat="1">
      <c r="A493" s="72" t="s">
        <v>1769</v>
      </c>
      <c r="B493" s="72" t="s">
        <v>1770</v>
      </c>
      <c r="C493" s="72" t="s">
        <v>120</v>
      </c>
      <c r="D493" s="72" t="s">
        <v>1575</v>
      </c>
      <c r="E493" s="72" t="s">
        <v>1771</v>
      </c>
      <c r="F493" s="72" t="s">
        <v>1764</v>
      </c>
      <c r="G493" s="72" t="s">
        <v>1752</v>
      </c>
      <c r="H493" s="72" t="s">
        <v>368</v>
      </c>
      <c r="I493" s="72" t="s">
        <v>1772</v>
      </c>
      <c r="J493" s="96">
        <v>7.24</v>
      </c>
      <c r="K493" s="72" t="s">
        <v>103</v>
      </c>
      <c r="L493" s="97">
        <v>3.9E-2</v>
      </c>
      <c r="M493" s="97">
        <v>3.5700000000000003E-2</v>
      </c>
      <c r="N493" s="96">
        <v>2035000</v>
      </c>
      <c r="O493" s="96">
        <v>104.39449999999999</v>
      </c>
      <c r="P493" s="96">
        <v>0</v>
      </c>
      <c r="Q493" s="96">
        <v>7082.8432020500004</v>
      </c>
      <c r="R493" s="97">
        <v>5.7999999999999996E-3</v>
      </c>
      <c r="S493" s="97">
        <v>3.0000000000000001E-3</v>
      </c>
      <c r="T493" s="97">
        <v>2.9999999999999997E-4</v>
      </c>
    </row>
    <row r="494" spans="1:20" s="92" customFormat="1">
      <c r="A494" s="72" t="s">
        <v>1773</v>
      </c>
      <c r="B494" s="72" t="s">
        <v>1774</v>
      </c>
      <c r="C494" s="72" t="s">
        <v>120</v>
      </c>
      <c r="D494" s="72" t="s">
        <v>1575</v>
      </c>
      <c r="E494" s="72" t="s">
        <v>1775</v>
      </c>
      <c r="F494" s="72" t="s">
        <v>1643</v>
      </c>
      <c r="G494" s="72" t="s">
        <v>1776</v>
      </c>
      <c r="H494" s="72" t="s">
        <v>368</v>
      </c>
      <c r="I494" s="72" t="s">
        <v>557</v>
      </c>
      <c r="J494" s="96">
        <v>7.44</v>
      </c>
      <c r="K494" s="72" t="s">
        <v>103</v>
      </c>
      <c r="L494" s="97">
        <v>5.9499999999999997E-2</v>
      </c>
      <c r="M494" s="97">
        <v>6.7100000000000007E-2</v>
      </c>
      <c r="N494" s="96">
        <v>832000</v>
      </c>
      <c r="O494" s="96">
        <v>96.329722217317453</v>
      </c>
      <c r="P494" s="96">
        <v>0</v>
      </c>
      <c r="Q494" s="96">
        <v>2672.0786051926002</v>
      </c>
      <c r="R494" s="97">
        <v>2.0000000000000001E-4</v>
      </c>
      <c r="S494" s="97">
        <v>1.1000000000000001E-3</v>
      </c>
      <c r="T494" s="97">
        <v>1E-4</v>
      </c>
    </row>
    <row r="495" spans="1:20" s="92" customFormat="1">
      <c r="A495" s="72" t="s">
        <v>1777</v>
      </c>
      <c r="B495" s="72" t="s">
        <v>1778</v>
      </c>
      <c r="C495" s="72" t="s">
        <v>120</v>
      </c>
      <c r="D495" s="72" t="s">
        <v>1575</v>
      </c>
      <c r="E495" s="72" t="s">
        <v>1775</v>
      </c>
      <c r="F495" s="72" t="s">
        <v>1643</v>
      </c>
      <c r="G495" s="72" t="s">
        <v>1776</v>
      </c>
      <c r="H495" s="72" t="s">
        <v>368</v>
      </c>
      <c r="I495" s="72" t="s">
        <v>557</v>
      </c>
      <c r="J495" s="96">
        <v>6.7</v>
      </c>
      <c r="K495" s="72" t="s">
        <v>103</v>
      </c>
      <c r="L495" s="97">
        <v>6.8400000000000002E-2</v>
      </c>
      <c r="M495" s="97">
        <v>6.7500000000000004E-2</v>
      </c>
      <c r="N495" s="96">
        <v>3175000</v>
      </c>
      <c r="O495" s="96">
        <v>102.562</v>
      </c>
      <c r="P495" s="96">
        <v>0</v>
      </c>
      <c r="Q495" s="96">
        <v>10856.649229000001</v>
      </c>
      <c r="R495" s="97">
        <v>6.9999999999999999E-4</v>
      </c>
      <c r="S495" s="97">
        <v>4.4999999999999997E-3</v>
      </c>
      <c r="T495" s="97">
        <v>5.0000000000000001E-4</v>
      </c>
    </row>
    <row r="496" spans="1:20" s="92" customFormat="1">
      <c r="A496" s="72" t="s">
        <v>1779</v>
      </c>
      <c r="B496" s="72" t="s">
        <v>1780</v>
      </c>
      <c r="C496" s="72" t="s">
        <v>120</v>
      </c>
      <c r="D496" s="72" t="s">
        <v>1575</v>
      </c>
      <c r="E496" s="72" t="s">
        <v>1775</v>
      </c>
      <c r="F496" s="72" t="s">
        <v>1643</v>
      </c>
      <c r="G496" s="72" t="s">
        <v>1776</v>
      </c>
      <c r="H496" s="72" t="s">
        <v>368</v>
      </c>
      <c r="I496" s="72" t="s">
        <v>469</v>
      </c>
      <c r="J496" s="96">
        <v>4.3499999999999996</v>
      </c>
      <c r="K496" s="72" t="s">
        <v>103</v>
      </c>
      <c r="L496" s="97">
        <v>4.4999999999999998E-2</v>
      </c>
      <c r="M496" s="97">
        <v>4.8399999999999999E-2</v>
      </c>
      <c r="N496" s="96">
        <v>2910000</v>
      </c>
      <c r="O496" s="96">
        <v>99.626499999999993</v>
      </c>
      <c r="P496" s="96">
        <v>0</v>
      </c>
      <c r="Q496" s="96">
        <v>9665.7032541000008</v>
      </c>
      <c r="R496" s="97">
        <v>2.0999999999999999E-3</v>
      </c>
      <c r="S496" s="97">
        <v>4.0000000000000001E-3</v>
      </c>
      <c r="T496" s="97">
        <v>5.0000000000000001E-4</v>
      </c>
    </row>
    <row r="497" spans="1:20" s="92" customFormat="1">
      <c r="A497" s="72" t="s">
        <v>1781</v>
      </c>
      <c r="B497" s="72" t="s">
        <v>1782</v>
      </c>
      <c r="C497" s="72" t="s">
        <v>120</v>
      </c>
      <c r="D497" s="72" t="s">
        <v>1575</v>
      </c>
      <c r="E497" s="72" t="s">
        <v>1783</v>
      </c>
      <c r="F497" s="72" t="s">
        <v>1643</v>
      </c>
      <c r="G497" s="72" t="s">
        <v>1784</v>
      </c>
      <c r="H497" s="72" t="s">
        <v>368</v>
      </c>
      <c r="I497" s="72" t="s">
        <v>1205</v>
      </c>
      <c r="J497" s="96">
        <v>2.84</v>
      </c>
      <c r="K497" s="72" t="s">
        <v>103</v>
      </c>
      <c r="L497" s="97">
        <v>4.4999999999999998E-2</v>
      </c>
      <c r="M497" s="97">
        <v>4.3299999999999998E-2</v>
      </c>
      <c r="N497" s="96">
        <v>100000</v>
      </c>
      <c r="O497" s="96">
        <v>100.6875</v>
      </c>
      <c r="P497" s="96">
        <v>0</v>
      </c>
      <c r="Q497" s="96">
        <v>335.69212499999998</v>
      </c>
      <c r="R497" s="97">
        <v>2.0000000000000001E-4</v>
      </c>
      <c r="S497" s="97">
        <v>1E-4</v>
      </c>
      <c r="T497" s="97">
        <v>0</v>
      </c>
    </row>
    <row r="498" spans="1:20" s="92" customFormat="1">
      <c r="A498" s="72" t="s">
        <v>1785</v>
      </c>
      <c r="B498" s="72" t="s">
        <v>1786</v>
      </c>
      <c r="C498" s="72" t="s">
        <v>120</v>
      </c>
      <c r="D498" s="72" t="s">
        <v>1575</v>
      </c>
      <c r="E498" s="72" t="s">
        <v>1783</v>
      </c>
      <c r="F498" s="72" t="s">
        <v>1643</v>
      </c>
      <c r="G498" s="72" t="s">
        <v>1784</v>
      </c>
      <c r="H498" s="72" t="s">
        <v>368</v>
      </c>
      <c r="I498" s="72" t="s">
        <v>1517</v>
      </c>
      <c r="J498" s="96">
        <v>5.93</v>
      </c>
      <c r="K498" s="72" t="s">
        <v>103</v>
      </c>
      <c r="L498" s="97">
        <v>5.3800000000000001E-2</v>
      </c>
      <c r="M498" s="97">
        <v>5.2699999999999997E-2</v>
      </c>
      <c r="N498" s="96">
        <v>950000</v>
      </c>
      <c r="O498" s="96">
        <v>101.07851388421052</v>
      </c>
      <c r="P498" s="96">
        <v>0</v>
      </c>
      <c r="Q498" s="96">
        <v>3201.4597702545998</v>
      </c>
      <c r="R498" s="97">
        <v>1.5E-3</v>
      </c>
      <c r="S498" s="97">
        <v>1.2999999999999999E-3</v>
      </c>
      <c r="T498" s="97">
        <v>2.0000000000000001E-4</v>
      </c>
    </row>
    <row r="499" spans="1:20" s="92" customFormat="1">
      <c r="A499" s="72" t="s">
        <v>1787</v>
      </c>
      <c r="B499" s="72" t="s">
        <v>1788</v>
      </c>
      <c r="C499" s="72" t="s">
        <v>120</v>
      </c>
      <c r="D499" s="72" t="s">
        <v>1575</v>
      </c>
      <c r="E499" s="72" t="s">
        <v>1783</v>
      </c>
      <c r="F499" s="72" t="s">
        <v>1643</v>
      </c>
      <c r="G499" s="72" t="s">
        <v>1784</v>
      </c>
      <c r="H499" s="72" t="s">
        <v>368</v>
      </c>
      <c r="I499" s="72" t="s">
        <v>1517</v>
      </c>
      <c r="J499" s="96">
        <v>7.69</v>
      </c>
      <c r="K499" s="72" t="s">
        <v>103</v>
      </c>
      <c r="L499" s="97">
        <v>5.8799999999999998E-2</v>
      </c>
      <c r="M499" s="97">
        <v>5.9799999999999999E-2</v>
      </c>
      <c r="N499" s="96">
        <v>1050000</v>
      </c>
      <c r="O499" s="96">
        <v>99.929236114285715</v>
      </c>
      <c r="P499" s="96">
        <v>0</v>
      </c>
      <c r="Q499" s="96">
        <v>3498.2227686527999</v>
      </c>
      <c r="R499" s="97">
        <v>1.6999999999999999E-3</v>
      </c>
      <c r="S499" s="97">
        <v>1.5E-3</v>
      </c>
      <c r="T499" s="97">
        <v>2.0000000000000001E-4</v>
      </c>
    </row>
    <row r="500" spans="1:20" s="92" customFormat="1">
      <c r="A500" s="72" t="s">
        <v>1789</v>
      </c>
      <c r="B500" s="72" t="s">
        <v>1790</v>
      </c>
      <c r="C500" s="72" t="s">
        <v>366</v>
      </c>
      <c r="D500" s="72" t="s">
        <v>1575</v>
      </c>
      <c r="E500" s="72" t="s">
        <v>1791</v>
      </c>
      <c r="F500" s="72" t="s">
        <v>1722</v>
      </c>
      <c r="G500" s="72" t="s">
        <v>1585</v>
      </c>
      <c r="H500" s="72" t="s">
        <v>1579</v>
      </c>
      <c r="I500" s="72" t="s">
        <v>1792</v>
      </c>
      <c r="J500" s="96">
        <v>2.98</v>
      </c>
      <c r="K500" s="72" t="s">
        <v>103</v>
      </c>
      <c r="L500" s="97">
        <v>4.8800000000000003E-2</v>
      </c>
      <c r="M500" s="97">
        <v>4.6199999999999998E-2</v>
      </c>
      <c r="N500" s="96">
        <v>310000</v>
      </c>
      <c r="O500" s="96">
        <v>102.26488980645161</v>
      </c>
      <c r="P500" s="96">
        <v>0</v>
      </c>
      <c r="Q500" s="96">
        <v>1056.9485421055999</v>
      </c>
      <c r="R500" s="97">
        <v>5.9999999999999995E-4</v>
      </c>
      <c r="S500" s="97">
        <v>4.0000000000000002E-4</v>
      </c>
      <c r="T500" s="97">
        <v>0</v>
      </c>
    </row>
    <row r="501" spans="1:20">
      <c r="A501" s="110" t="s">
        <v>256</v>
      </c>
      <c r="B501" s="14"/>
      <c r="C501" s="14"/>
      <c r="D501" s="14"/>
      <c r="E501" s="14"/>
    </row>
    <row r="502" spans="1:20">
      <c r="A502" s="110" t="s">
        <v>387</v>
      </c>
      <c r="B502" s="14"/>
      <c r="C502" s="14"/>
      <c r="D502" s="14"/>
      <c r="E502" s="14"/>
    </row>
    <row r="503" spans="1:20">
      <c r="A503" s="110" t="s">
        <v>388</v>
      </c>
      <c r="B503" s="14"/>
      <c r="C503" s="14"/>
      <c r="D503" s="14"/>
      <c r="E503" s="14"/>
    </row>
    <row r="504" spans="1:20">
      <c r="A504" s="110" t="s">
        <v>389</v>
      </c>
      <c r="B504" s="14"/>
      <c r="C504" s="14"/>
      <c r="D504" s="14"/>
      <c r="E504" s="14"/>
    </row>
    <row r="505" spans="1:20">
      <c r="A505" s="110" t="s">
        <v>390</v>
      </c>
      <c r="B505" s="14"/>
      <c r="C505" s="14"/>
      <c r="D505" s="14"/>
      <c r="E505" s="14"/>
    </row>
    <row r="506" spans="1:20" hidden="1">
      <c r="B506" s="14"/>
      <c r="C506" s="14"/>
      <c r="D506" s="14"/>
      <c r="E506" s="14"/>
    </row>
    <row r="507" spans="1:20" hidden="1">
      <c r="B507" s="14"/>
      <c r="C507" s="14"/>
      <c r="D507" s="14"/>
      <c r="E507" s="14"/>
    </row>
    <row r="508" spans="1:20" hidden="1">
      <c r="B508" s="14"/>
      <c r="C508" s="14"/>
      <c r="D508" s="14"/>
      <c r="E508" s="14"/>
    </row>
    <row r="509" spans="1:20" hidden="1">
      <c r="B509" s="14"/>
      <c r="C509" s="14"/>
      <c r="D509" s="14"/>
      <c r="E509" s="14"/>
    </row>
    <row r="510" spans="1:20" hidden="1">
      <c r="B510" s="14"/>
      <c r="C510" s="14"/>
      <c r="D510" s="14"/>
      <c r="E510" s="14"/>
    </row>
    <row r="511" spans="1:20" hidden="1">
      <c r="B511" s="14"/>
      <c r="C511" s="14"/>
      <c r="D511" s="14"/>
      <c r="E511" s="14"/>
    </row>
    <row r="512" spans="1:20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6"/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/>
    <row r="805" spans="2:5" hidden="1"/>
  </sheetData>
  <dataValidations count="5">
    <dataValidation allowBlank="1" showInputMessage="1" showErrorMessage="1" sqref="G2 P8"/>
    <dataValidation type="list" allowBlank="1" showInputMessage="1" showErrorMessage="1" sqref="K11:K801">
      <formula1>$BM$6:$BM$10</formula1>
    </dataValidation>
    <dataValidation type="list" allowBlank="1" showInputMessage="1" showErrorMessage="1" sqref="D11:D795">
      <formula1>$BH$6:$BH$10</formula1>
    </dataValidation>
    <dataValidation type="list" allowBlank="1" showInputMessage="1" showErrorMessage="1" sqref="H11:H801">
      <formula1>$BL$6:$BL$9</formula1>
    </dataValidation>
    <dataValidation type="list" allowBlank="1" showInputMessage="1" showErrorMessage="1" sqref="F11:F801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44"/>
  <sheetViews>
    <sheetView rightToLeft="1" workbookViewId="0">
      <selection activeCell="A7" sqref="A7"/>
    </sheetView>
  </sheetViews>
  <sheetFormatPr defaultColWidth="0" defaultRowHeight="18"/>
  <cols>
    <col min="1" max="1" width="47" style="13" customWidth="1"/>
    <col min="2" max="2" width="14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8.7109375" style="14" bestFit="1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1" width="0" style="14" hidden="1" customWidth="1"/>
    <col min="62" max="16384" width="9.140625" style="14" hidden="1"/>
  </cols>
  <sheetData>
    <row r="1" spans="1:61">
      <c r="A1" s="2" t="s">
        <v>0</v>
      </c>
      <c r="B1" t="s">
        <v>194</v>
      </c>
    </row>
    <row r="2" spans="1:61">
      <c r="A2" s="2" t="s">
        <v>1</v>
      </c>
    </row>
    <row r="3" spans="1:61">
      <c r="A3" s="2" t="s">
        <v>2</v>
      </c>
      <c r="B3" t="s">
        <v>195</v>
      </c>
    </row>
    <row r="4" spans="1:61">
      <c r="A4" s="2" t="s">
        <v>3</v>
      </c>
    </row>
    <row r="5" spans="1:61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BI5" s="16"/>
    </row>
    <row r="6" spans="1:61" ht="26.25" customHeight="1">
      <c r="A6" s="124" t="s">
        <v>88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BE6" s="16"/>
      <c r="BI6" s="16"/>
    </row>
    <row r="7" spans="1:61" s="16" customFormat="1" ht="20.25">
      <c r="A7" s="40" t="s">
        <v>45</v>
      </c>
      <c r="B7" s="41" t="s">
        <v>46</v>
      </c>
      <c r="C7" s="127" t="s">
        <v>67</v>
      </c>
      <c r="D7" s="127" t="s">
        <v>80</v>
      </c>
      <c r="E7" s="127" t="s">
        <v>47</v>
      </c>
      <c r="F7" s="127" t="s">
        <v>81</v>
      </c>
      <c r="G7" s="127" t="s">
        <v>50</v>
      </c>
      <c r="H7" s="118" t="s">
        <v>184</v>
      </c>
      <c r="I7" s="118" t="s">
        <v>185</v>
      </c>
      <c r="J7" s="118" t="s">
        <v>189</v>
      </c>
      <c r="K7" s="118" t="s">
        <v>53</v>
      </c>
      <c r="L7" s="118" t="s">
        <v>70</v>
      </c>
      <c r="M7" s="118" t="s">
        <v>54</v>
      </c>
      <c r="N7" s="44" t="s">
        <v>180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181</v>
      </c>
      <c r="I8" s="18"/>
      <c r="J8" s="18" t="s">
        <v>182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29" t="s">
        <v>73</v>
      </c>
      <c r="M9" s="29" t="s">
        <v>74</v>
      </c>
      <c r="N9" s="29" t="s">
        <v>75</v>
      </c>
      <c r="BE9" s="14"/>
      <c r="BF9" s="16"/>
      <c r="BG9" s="14"/>
      <c r="BI9" s="14"/>
    </row>
    <row r="10" spans="1:61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63">
        <f>H11+H246</f>
        <v>154427393.24000001</v>
      </c>
      <c r="I10" s="7"/>
      <c r="J10" s="63">
        <v>5376.9282848000003</v>
      </c>
      <c r="K10" s="63">
        <v>4362424.2992422981</v>
      </c>
      <c r="L10" s="7"/>
      <c r="M10" s="64">
        <v>1</v>
      </c>
      <c r="N10" s="64">
        <v>0.20610000000000001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f>H12+H49+H144+H244</f>
        <v>146217769.09</v>
      </c>
      <c r="J11" s="69">
        <v>4583.8550999999998</v>
      </c>
      <c r="K11" s="69">
        <v>2270523.0460382802</v>
      </c>
      <c r="M11" s="68">
        <v>0.52049999999999996</v>
      </c>
      <c r="N11" s="68">
        <v>0.10730000000000001</v>
      </c>
    </row>
    <row r="12" spans="1:61">
      <c r="A12" s="67" t="s">
        <v>1793</v>
      </c>
      <c r="D12" s="14"/>
      <c r="E12" s="14"/>
      <c r="F12" s="14"/>
      <c r="H12" s="69">
        <f>SUM(H13:H48)</f>
        <v>48023229.279999994</v>
      </c>
      <c r="J12" s="69">
        <v>2923.3459499999999</v>
      </c>
      <c r="K12" s="69">
        <v>1191538.4523283469</v>
      </c>
      <c r="M12" s="68">
        <v>0.27310000000000001</v>
      </c>
      <c r="N12" s="68">
        <v>5.6300000000000003E-2</v>
      </c>
    </row>
    <row r="13" spans="1:61">
      <c r="A13" t="s">
        <v>1794</v>
      </c>
      <c r="B13" t="s">
        <v>1795</v>
      </c>
      <c r="C13" t="s">
        <v>97</v>
      </c>
      <c r="D13" t="s">
        <v>120</v>
      </c>
      <c r="E13" t="s">
        <v>1796</v>
      </c>
      <c r="F13" t="s">
        <v>1797</v>
      </c>
      <c r="G13" t="s">
        <v>99</v>
      </c>
      <c r="H13" s="65">
        <v>100146.61</v>
      </c>
      <c r="I13" s="65">
        <v>6069</v>
      </c>
      <c r="J13" s="65">
        <v>0</v>
      </c>
      <c r="K13" s="65">
        <v>6077.8977609000003</v>
      </c>
      <c r="L13" s="66">
        <v>8.9999999999999998E-4</v>
      </c>
      <c r="M13" s="66">
        <v>1.4E-3</v>
      </c>
      <c r="N13" s="66">
        <v>2.9999999999999997E-4</v>
      </c>
    </row>
    <row r="14" spans="1:61" s="91" customFormat="1">
      <c r="A14" s="88" t="s">
        <v>1798</v>
      </c>
      <c r="B14" s="88">
        <v>1141571</v>
      </c>
      <c r="C14" s="88" t="s">
        <v>97</v>
      </c>
      <c r="D14" s="88" t="s">
        <v>120</v>
      </c>
      <c r="E14" s="88" t="s">
        <v>808</v>
      </c>
      <c r="F14" s="88" t="s">
        <v>486</v>
      </c>
      <c r="G14" s="88" t="s">
        <v>99</v>
      </c>
      <c r="H14" s="89">
        <v>222420</v>
      </c>
      <c r="I14" s="89">
        <f>K14*1000/H14*100</f>
        <v>3404.9999999999995</v>
      </c>
      <c r="J14" s="89">
        <v>0</v>
      </c>
      <c r="K14" s="89">
        <f>7573401/1000</f>
        <v>7573.4009999999998</v>
      </c>
      <c r="L14" s="90">
        <v>0</v>
      </c>
      <c r="M14" s="90">
        <v>-4.0000000000000002E-4</v>
      </c>
      <c r="N14" s="90">
        <v>-1E-4</v>
      </c>
    </row>
    <row r="15" spans="1:61" s="91" customFormat="1">
      <c r="A15" s="88" t="s">
        <v>1798</v>
      </c>
      <c r="B15" s="88">
        <v>11415710</v>
      </c>
      <c r="C15" s="88" t="s">
        <v>97</v>
      </c>
      <c r="D15" s="88" t="s">
        <v>120</v>
      </c>
      <c r="E15" s="88" t="s">
        <v>808</v>
      </c>
      <c r="F15" s="88" t="s">
        <v>486</v>
      </c>
      <c r="G15" s="88" t="s">
        <v>99</v>
      </c>
      <c r="H15" s="89">
        <v>469000</v>
      </c>
      <c r="I15" s="89">
        <f>K15*1000/H15*100</f>
        <v>3064.9453551912584</v>
      </c>
      <c r="J15" s="89">
        <v>0</v>
      </c>
      <c r="K15" s="89">
        <f>14374593.715847/1000</f>
        <v>14374.593715847001</v>
      </c>
      <c r="L15" s="90">
        <v>3.7000000000000002E-3</v>
      </c>
      <c r="M15" s="90">
        <v>5.4000000000000003E-3</v>
      </c>
      <c r="N15" s="90">
        <v>1.1000000000000001E-3</v>
      </c>
    </row>
    <row r="16" spans="1:61">
      <c r="A16" t="s">
        <v>1799</v>
      </c>
      <c r="B16" t="s">
        <v>1800</v>
      </c>
      <c r="C16" t="s">
        <v>97</v>
      </c>
      <c r="D16" t="s">
        <v>120</v>
      </c>
      <c r="E16" t="s">
        <v>983</v>
      </c>
      <c r="F16" t="s">
        <v>561</v>
      </c>
      <c r="G16" t="s">
        <v>99</v>
      </c>
      <c r="H16" s="65">
        <v>820969</v>
      </c>
      <c r="I16" s="65">
        <v>2931</v>
      </c>
      <c r="J16" s="65">
        <v>0</v>
      </c>
      <c r="K16" s="65">
        <v>24062.60139</v>
      </c>
      <c r="L16" s="66">
        <v>3.2000000000000002E-3</v>
      </c>
      <c r="M16" s="66">
        <v>5.4999999999999997E-3</v>
      </c>
      <c r="N16" s="66">
        <v>1.1000000000000001E-3</v>
      </c>
    </row>
    <row r="17" spans="1:14">
      <c r="A17" t="s">
        <v>1801</v>
      </c>
      <c r="B17" t="s">
        <v>1802</v>
      </c>
      <c r="C17" t="s">
        <v>97</v>
      </c>
      <c r="D17" t="s">
        <v>120</v>
      </c>
      <c r="E17" t="s">
        <v>1803</v>
      </c>
      <c r="F17" t="s">
        <v>561</v>
      </c>
      <c r="G17" t="s">
        <v>99</v>
      </c>
      <c r="H17" s="65">
        <v>1095375</v>
      </c>
      <c r="I17" s="65">
        <v>3373</v>
      </c>
      <c r="J17" s="65">
        <v>766.76250000000005</v>
      </c>
      <c r="K17" s="65">
        <v>37713.761250000003</v>
      </c>
      <c r="L17" s="66">
        <v>4.8999999999999998E-3</v>
      </c>
      <c r="M17" s="66">
        <v>8.6E-3</v>
      </c>
      <c r="N17" s="66">
        <v>1.8E-3</v>
      </c>
    </row>
    <row r="18" spans="1:14">
      <c r="A18" t="s">
        <v>1804</v>
      </c>
      <c r="B18" t="s">
        <v>1805</v>
      </c>
      <c r="C18" t="s">
        <v>97</v>
      </c>
      <c r="D18" t="s">
        <v>120</v>
      </c>
      <c r="E18" t="s">
        <v>1806</v>
      </c>
      <c r="F18" t="s">
        <v>966</v>
      </c>
      <c r="G18" t="s">
        <v>99</v>
      </c>
      <c r="H18" s="65">
        <v>80664</v>
      </c>
      <c r="I18" s="65">
        <v>47270</v>
      </c>
      <c r="J18" s="65">
        <v>0</v>
      </c>
      <c r="K18" s="65">
        <v>38129.872799999997</v>
      </c>
      <c r="L18" s="66">
        <v>1.8E-3</v>
      </c>
      <c r="M18" s="66">
        <v>8.6999999999999994E-3</v>
      </c>
      <c r="N18" s="66">
        <v>1.8E-3</v>
      </c>
    </row>
    <row r="19" spans="1:14">
      <c r="A19" t="s">
        <v>1807</v>
      </c>
      <c r="B19" t="s">
        <v>1808</v>
      </c>
      <c r="C19" t="s">
        <v>97</v>
      </c>
      <c r="D19" t="s">
        <v>120</v>
      </c>
      <c r="E19" t="s">
        <v>1224</v>
      </c>
      <c r="F19" t="s">
        <v>792</v>
      </c>
      <c r="G19" t="s">
        <v>99</v>
      </c>
      <c r="H19" s="65">
        <v>410</v>
      </c>
      <c r="I19" s="65">
        <v>6280</v>
      </c>
      <c r="J19" s="65">
        <v>0.54574999999999996</v>
      </c>
      <c r="K19" s="65">
        <v>26.293749999999999</v>
      </c>
      <c r="L19" s="66">
        <v>0</v>
      </c>
      <c r="M19" s="66">
        <v>0</v>
      </c>
      <c r="N19" s="66">
        <v>0</v>
      </c>
    </row>
    <row r="20" spans="1:14">
      <c r="A20" t="s">
        <v>1809</v>
      </c>
      <c r="B20" t="s">
        <v>1810</v>
      </c>
      <c r="C20" t="s">
        <v>97</v>
      </c>
      <c r="D20" t="s">
        <v>120</v>
      </c>
      <c r="E20" t="s">
        <v>791</v>
      </c>
      <c r="F20" t="s">
        <v>792</v>
      </c>
      <c r="G20" t="s">
        <v>99</v>
      </c>
      <c r="H20" s="65">
        <v>291227.59999999998</v>
      </c>
      <c r="I20" s="65">
        <v>1937</v>
      </c>
      <c r="J20" s="65">
        <v>0</v>
      </c>
      <c r="K20" s="65">
        <v>5641.0786120000002</v>
      </c>
      <c r="L20" s="66">
        <v>6.9999999999999999E-4</v>
      </c>
      <c r="M20" s="66">
        <v>1.2999999999999999E-3</v>
      </c>
      <c r="N20" s="66">
        <v>2.9999999999999997E-4</v>
      </c>
    </row>
    <row r="21" spans="1:14">
      <c r="A21" t="s">
        <v>1811</v>
      </c>
      <c r="B21" t="s">
        <v>1812</v>
      </c>
      <c r="C21" t="s">
        <v>97</v>
      </c>
      <c r="D21" t="s">
        <v>120</v>
      </c>
      <c r="E21" t="s">
        <v>1813</v>
      </c>
      <c r="F21" t="s">
        <v>406</v>
      </c>
      <c r="G21" t="s">
        <v>99</v>
      </c>
      <c r="H21" s="65">
        <v>527373</v>
      </c>
      <c r="I21" s="65">
        <v>9313</v>
      </c>
      <c r="J21" s="65">
        <v>0</v>
      </c>
      <c r="K21" s="65">
        <v>49114.247490000002</v>
      </c>
      <c r="L21" s="66">
        <v>5.3E-3</v>
      </c>
      <c r="M21" s="66">
        <v>1.1299999999999999E-2</v>
      </c>
      <c r="N21" s="66">
        <v>2.3E-3</v>
      </c>
    </row>
    <row r="22" spans="1:14">
      <c r="A22" t="s">
        <v>1814</v>
      </c>
      <c r="B22" t="s">
        <v>1815</v>
      </c>
      <c r="C22" t="s">
        <v>97</v>
      </c>
      <c r="D22" t="s">
        <v>120</v>
      </c>
      <c r="E22" t="s">
        <v>777</v>
      </c>
      <c r="F22" t="s">
        <v>406</v>
      </c>
      <c r="G22" t="s">
        <v>99</v>
      </c>
      <c r="H22" s="65">
        <v>5918718</v>
      </c>
      <c r="I22" s="65">
        <v>1389</v>
      </c>
      <c r="J22" s="65">
        <v>0</v>
      </c>
      <c r="K22" s="65">
        <v>82210.993019999994</v>
      </c>
      <c r="L22" s="66">
        <v>5.1000000000000004E-3</v>
      </c>
      <c r="M22" s="66">
        <v>1.8800000000000001E-2</v>
      </c>
      <c r="N22" s="66">
        <v>3.8999999999999998E-3</v>
      </c>
    </row>
    <row r="23" spans="1:14">
      <c r="A23" t="s">
        <v>1816</v>
      </c>
      <c r="B23" t="s">
        <v>1817</v>
      </c>
      <c r="C23" t="s">
        <v>97</v>
      </c>
      <c r="D23" t="s">
        <v>120</v>
      </c>
      <c r="E23" t="s">
        <v>413</v>
      </c>
      <c r="F23" t="s">
        <v>406</v>
      </c>
      <c r="G23" t="s">
        <v>99</v>
      </c>
      <c r="H23" s="65">
        <v>7338798</v>
      </c>
      <c r="I23" s="65">
        <v>2200</v>
      </c>
      <c r="J23" s="65">
        <v>0</v>
      </c>
      <c r="K23" s="65">
        <v>161453.55600000001</v>
      </c>
      <c r="L23" s="66">
        <v>4.7999999999999996E-3</v>
      </c>
      <c r="M23" s="66">
        <v>3.6999999999999998E-2</v>
      </c>
      <c r="N23" s="66">
        <v>7.6E-3</v>
      </c>
    </row>
    <row r="24" spans="1:14">
      <c r="A24" t="s">
        <v>1818</v>
      </c>
      <c r="B24" t="s">
        <v>1819</v>
      </c>
      <c r="C24" t="s">
        <v>97</v>
      </c>
      <c r="D24" t="s">
        <v>120</v>
      </c>
      <c r="E24" t="s">
        <v>675</v>
      </c>
      <c r="F24" t="s">
        <v>406</v>
      </c>
      <c r="G24" t="s">
        <v>99</v>
      </c>
      <c r="H24" s="65">
        <v>345302.22</v>
      </c>
      <c r="I24" s="65">
        <v>8714</v>
      </c>
      <c r="J24" s="65">
        <v>0</v>
      </c>
      <c r="K24" s="65">
        <v>30089.6354508</v>
      </c>
      <c r="L24" s="66">
        <v>1.4E-3</v>
      </c>
      <c r="M24" s="66">
        <v>6.8999999999999999E-3</v>
      </c>
      <c r="N24" s="66">
        <v>1.4E-3</v>
      </c>
    </row>
    <row r="25" spans="1:14">
      <c r="A25" t="s">
        <v>1820</v>
      </c>
      <c r="B25" t="s">
        <v>1821</v>
      </c>
      <c r="C25" t="s">
        <v>97</v>
      </c>
      <c r="D25" t="s">
        <v>120</v>
      </c>
      <c r="E25" t="s">
        <v>1822</v>
      </c>
      <c r="F25" t="s">
        <v>406</v>
      </c>
      <c r="G25" t="s">
        <v>99</v>
      </c>
      <c r="H25" s="65">
        <v>4738212</v>
      </c>
      <c r="I25" s="65">
        <v>2598</v>
      </c>
      <c r="J25" s="65">
        <v>0</v>
      </c>
      <c r="K25" s="65">
        <v>123098.74776</v>
      </c>
      <c r="L25" s="66">
        <v>3.5000000000000001E-3</v>
      </c>
      <c r="M25" s="66">
        <v>2.8199999999999999E-2</v>
      </c>
      <c r="N25" s="66">
        <v>5.7999999999999996E-3</v>
      </c>
    </row>
    <row r="26" spans="1:14">
      <c r="A26" t="s">
        <v>1823</v>
      </c>
      <c r="B26" t="s">
        <v>1824</v>
      </c>
      <c r="C26" t="s">
        <v>97</v>
      </c>
      <c r="D26" t="s">
        <v>120</v>
      </c>
      <c r="E26" t="s">
        <v>1077</v>
      </c>
      <c r="F26" t="s">
        <v>838</v>
      </c>
      <c r="G26" t="s">
        <v>99</v>
      </c>
      <c r="H26" s="65">
        <v>20</v>
      </c>
      <c r="I26" s="65">
        <v>174000</v>
      </c>
      <c r="J26" s="65">
        <v>0</v>
      </c>
      <c r="K26" s="65">
        <v>34.799999999999997</v>
      </c>
      <c r="L26" s="66">
        <v>0</v>
      </c>
      <c r="M26" s="66">
        <v>0</v>
      </c>
      <c r="N26" s="66">
        <v>0</v>
      </c>
    </row>
    <row r="27" spans="1:14">
      <c r="A27" t="s">
        <v>1825</v>
      </c>
      <c r="B27" t="s">
        <v>1826</v>
      </c>
      <c r="C27" t="s">
        <v>97</v>
      </c>
      <c r="D27" t="s">
        <v>120</v>
      </c>
      <c r="E27" t="s">
        <v>1827</v>
      </c>
      <c r="F27" t="s">
        <v>1828</v>
      </c>
      <c r="G27" t="s">
        <v>99</v>
      </c>
      <c r="H27" s="65">
        <v>2709</v>
      </c>
      <c r="I27" s="65">
        <v>1430</v>
      </c>
      <c r="J27" s="65">
        <v>0</v>
      </c>
      <c r="K27" s="65">
        <v>38.738700000000001</v>
      </c>
      <c r="L27" s="66">
        <v>0</v>
      </c>
      <c r="M27" s="66">
        <v>0</v>
      </c>
      <c r="N27" s="66">
        <v>0</v>
      </c>
    </row>
    <row r="28" spans="1:14">
      <c r="A28" t="s">
        <v>1829</v>
      </c>
      <c r="B28" t="s">
        <v>1830</v>
      </c>
      <c r="C28" t="s">
        <v>97</v>
      </c>
      <c r="D28" t="s">
        <v>120</v>
      </c>
      <c r="E28" t="s">
        <v>1783</v>
      </c>
      <c r="F28" t="s">
        <v>948</v>
      </c>
      <c r="G28" t="s">
        <v>99</v>
      </c>
      <c r="H28" s="65">
        <v>962</v>
      </c>
      <c r="I28" s="65">
        <v>3909</v>
      </c>
      <c r="J28" s="65">
        <v>0</v>
      </c>
      <c r="K28" s="65">
        <v>37.604579999999999</v>
      </c>
      <c r="L28" s="66">
        <v>0</v>
      </c>
      <c r="M28" s="66">
        <v>0</v>
      </c>
      <c r="N28" s="66">
        <v>0</v>
      </c>
    </row>
    <row r="29" spans="1:14">
      <c r="A29" t="s">
        <v>1831</v>
      </c>
      <c r="B29" t="s">
        <v>1832</v>
      </c>
      <c r="C29" t="s">
        <v>97</v>
      </c>
      <c r="D29" t="s">
        <v>120</v>
      </c>
      <c r="E29" t="s">
        <v>913</v>
      </c>
      <c r="F29" t="s">
        <v>611</v>
      </c>
      <c r="G29" t="s">
        <v>99</v>
      </c>
      <c r="H29" s="65">
        <v>2688824</v>
      </c>
      <c r="I29" s="65">
        <v>1957</v>
      </c>
      <c r="J29" s="65">
        <v>0</v>
      </c>
      <c r="K29" s="65">
        <v>52620.285680000001</v>
      </c>
      <c r="L29" s="66">
        <v>2.0999999999999999E-3</v>
      </c>
      <c r="M29" s="66">
        <v>1.21E-2</v>
      </c>
      <c r="N29" s="66">
        <v>2.5000000000000001E-3</v>
      </c>
    </row>
    <row r="30" spans="1:14">
      <c r="A30" t="s">
        <v>1833</v>
      </c>
      <c r="B30" t="s">
        <v>1834</v>
      </c>
      <c r="C30" t="s">
        <v>97</v>
      </c>
      <c r="D30" t="s">
        <v>120</v>
      </c>
      <c r="E30" t="s">
        <v>1008</v>
      </c>
      <c r="F30" t="s">
        <v>1009</v>
      </c>
      <c r="G30" t="s">
        <v>99</v>
      </c>
      <c r="H30" s="65">
        <v>88674</v>
      </c>
      <c r="I30" s="65">
        <v>9307</v>
      </c>
      <c r="J30" s="65">
        <v>0</v>
      </c>
      <c r="K30" s="65">
        <v>8252.8891800000001</v>
      </c>
      <c r="L30" s="66">
        <v>8.0000000000000004E-4</v>
      </c>
      <c r="M30" s="66">
        <v>1.9E-3</v>
      </c>
      <c r="N30" s="66">
        <v>4.0000000000000002E-4</v>
      </c>
    </row>
    <row r="31" spans="1:14">
      <c r="A31" t="s">
        <v>1835</v>
      </c>
      <c r="B31" t="s">
        <v>1836</v>
      </c>
      <c r="C31" t="s">
        <v>97</v>
      </c>
      <c r="D31" t="s">
        <v>120</v>
      </c>
      <c r="E31" t="s">
        <v>1596</v>
      </c>
      <c r="F31" t="s">
        <v>1009</v>
      </c>
      <c r="G31" t="s">
        <v>99</v>
      </c>
      <c r="H31" s="65">
        <v>35229</v>
      </c>
      <c r="I31" s="65">
        <v>29300</v>
      </c>
      <c r="J31" s="65">
        <v>0</v>
      </c>
      <c r="K31" s="65">
        <v>10322.097</v>
      </c>
      <c r="L31" s="66">
        <v>1.2999999999999999E-3</v>
      </c>
      <c r="M31" s="66">
        <v>2.3999999999999998E-3</v>
      </c>
      <c r="N31" s="66">
        <v>5.0000000000000001E-4</v>
      </c>
    </row>
    <row r="32" spans="1:14">
      <c r="A32" t="s">
        <v>1837</v>
      </c>
      <c r="B32" t="s">
        <v>1838</v>
      </c>
      <c r="C32" t="s">
        <v>97</v>
      </c>
      <c r="D32" t="s">
        <v>120</v>
      </c>
      <c r="E32" t="s">
        <v>906</v>
      </c>
      <c r="F32" t="s">
        <v>907</v>
      </c>
      <c r="G32" t="s">
        <v>99</v>
      </c>
      <c r="H32" s="65">
        <v>334226</v>
      </c>
      <c r="I32" s="65">
        <v>9000</v>
      </c>
      <c r="J32" s="65">
        <v>777.10807999999997</v>
      </c>
      <c r="K32" s="65">
        <v>30857.448079999998</v>
      </c>
      <c r="L32" s="66">
        <v>2.8999999999999998E-3</v>
      </c>
      <c r="M32" s="66">
        <v>7.1000000000000004E-3</v>
      </c>
      <c r="N32" s="66">
        <v>1.5E-3</v>
      </c>
    </row>
    <row r="33" spans="1:14">
      <c r="A33" t="s">
        <v>1839</v>
      </c>
      <c r="B33" t="s">
        <v>1840</v>
      </c>
      <c r="C33" t="s">
        <v>97</v>
      </c>
      <c r="D33" t="s">
        <v>120</v>
      </c>
      <c r="E33" t="s">
        <v>603</v>
      </c>
      <c r="F33" t="s">
        <v>604</v>
      </c>
      <c r="G33" t="s">
        <v>99</v>
      </c>
      <c r="H33" s="65">
        <v>2833175</v>
      </c>
      <c r="I33" s="65">
        <v>2748</v>
      </c>
      <c r="J33" s="65">
        <v>0</v>
      </c>
      <c r="K33" s="65">
        <v>77855.649000000005</v>
      </c>
      <c r="L33" s="66">
        <v>1.03E-2</v>
      </c>
      <c r="M33" s="66">
        <v>1.78E-2</v>
      </c>
      <c r="N33" s="66">
        <v>3.7000000000000002E-3</v>
      </c>
    </row>
    <row r="34" spans="1:14">
      <c r="A34" t="s">
        <v>1841</v>
      </c>
      <c r="B34" t="s">
        <v>1842</v>
      </c>
      <c r="C34" t="s">
        <v>97</v>
      </c>
      <c r="D34" t="s">
        <v>120</v>
      </c>
      <c r="E34" t="s">
        <v>1161</v>
      </c>
      <c r="F34" t="s">
        <v>1162</v>
      </c>
      <c r="G34" t="s">
        <v>99</v>
      </c>
      <c r="H34" s="65">
        <v>1262334</v>
      </c>
      <c r="I34" s="65">
        <v>2415</v>
      </c>
      <c r="J34" s="65">
        <v>247.74614</v>
      </c>
      <c r="K34" s="65">
        <v>30733.112239999999</v>
      </c>
      <c r="L34" s="66">
        <v>3.5000000000000001E-3</v>
      </c>
      <c r="M34" s="66">
        <v>7.0000000000000001E-3</v>
      </c>
      <c r="N34" s="66">
        <v>1.5E-3</v>
      </c>
    </row>
    <row r="35" spans="1:14">
      <c r="A35" t="s">
        <v>1843</v>
      </c>
      <c r="B35" t="s">
        <v>1844</v>
      </c>
      <c r="C35" t="s">
        <v>97</v>
      </c>
      <c r="D35" t="s">
        <v>120</v>
      </c>
      <c r="E35" t="s">
        <v>531</v>
      </c>
      <c r="F35" t="s">
        <v>481</v>
      </c>
      <c r="G35" t="s">
        <v>99</v>
      </c>
      <c r="H35" s="65">
        <v>132910.45000000001</v>
      </c>
      <c r="I35" s="65">
        <v>4692</v>
      </c>
      <c r="J35" s="65">
        <v>0</v>
      </c>
      <c r="K35" s="65">
        <v>6236.1583140000002</v>
      </c>
      <c r="L35" s="66">
        <v>1E-3</v>
      </c>
      <c r="M35" s="66">
        <v>1.4E-3</v>
      </c>
      <c r="N35" s="66">
        <v>2.9999999999999997E-4</v>
      </c>
    </row>
    <row r="36" spans="1:14">
      <c r="A36" t="s">
        <v>1845</v>
      </c>
      <c r="B36" t="s">
        <v>1846</v>
      </c>
      <c r="C36" t="s">
        <v>97</v>
      </c>
      <c r="D36" t="s">
        <v>120</v>
      </c>
      <c r="E36" t="s">
        <v>619</v>
      </c>
      <c r="F36" t="s">
        <v>481</v>
      </c>
      <c r="G36" t="s">
        <v>99</v>
      </c>
      <c r="H36" s="65">
        <v>1594775</v>
      </c>
      <c r="I36" s="65">
        <v>4292</v>
      </c>
      <c r="J36" s="65">
        <v>797.41800000000001</v>
      </c>
      <c r="K36" s="65">
        <v>69245.160999999993</v>
      </c>
      <c r="L36" s="66">
        <v>9.1999999999999998E-3</v>
      </c>
      <c r="M36" s="66">
        <v>1.5900000000000001E-2</v>
      </c>
      <c r="N36" s="66">
        <v>3.3E-3</v>
      </c>
    </row>
    <row r="37" spans="1:14">
      <c r="A37" t="s">
        <v>1847</v>
      </c>
      <c r="B37" t="s">
        <v>1848</v>
      </c>
      <c r="C37" t="s">
        <v>97</v>
      </c>
      <c r="D37" t="s">
        <v>120</v>
      </c>
      <c r="E37" t="s">
        <v>523</v>
      </c>
      <c r="F37" t="s">
        <v>481</v>
      </c>
      <c r="G37" t="s">
        <v>99</v>
      </c>
      <c r="H37" s="65">
        <v>3053686</v>
      </c>
      <c r="I37" s="65">
        <v>1786</v>
      </c>
      <c r="J37" s="65">
        <v>0</v>
      </c>
      <c r="K37" s="65">
        <v>54538.831960000003</v>
      </c>
      <c r="L37" s="66">
        <v>7.4000000000000003E-3</v>
      </c>
      <c r="M37" s="66">
        <v>1.2500000000000001E-2</v>
      </c>
      <c r="N37" s="66">
        <v>2.5999999999999999E-3</v>
      </c>
    </row>
    <row r="38" spans="1:14">
      <c r="A38" t="s">
        <v>1849</v>
      </c>
      <c r="B38" t="s">
        <v>1850</v>
      </c>
      <c r="C38" t="s">
        <v>97</v>
      </c>
      <c r="D38" t="s">
        <v>120</v>
      </c>
      <c r="E38" t="s">
        <v>568</v>
      </c>
      <c r="F38" t="s">
        <v>481</v>
      </c>
      <c r="G38" t="s">
        <v>99</v>
      </c>
      <c r="H38" s="65">
        <v>3508786.4</v>
      </c>
      <c r="I38" s="65">
        <v>821.2</v>
      </c>
      <c r="J38" s="65">
        <v>237.16712000000001</v>
      </c>
      <c r="K38" s="65">
        <v>29051.3210368</v>
      </c>
      <c r="L38" s="66">
        <v>4.3E-3</v>
      </c>
      <c r="M38" s="66">
        <v>6.7000000000000002E-3</v>
      </c>
      <c r="N38" s="66">
        <v>1.4E-3</v>
      </c>
    </row>
    <row r="39" spans="1:14">
      <c r="A39" t="s">
        <v>1851</v>
      </c>
      <c r="B39" t="s">
        <v>1852</v>
      </c>
      <c r="C39" t="s">
        <v>97</v>
      </c>
      <c r="D39" t="s">
        <v>120</v>
      </c>
      <c r="E39" t="s">
        <v>576</v>
      </c>
      <c r="F39" t="s">
        <v>481</v>
      </c>
      <c r="G39" t="s">
        <v>99</v>
      </c>
      <c r="H39" s="65">
        <v>271268</v>
      </c>
      <c r="I39" s="65">
        <v>18630</v>
      </c>
      <c r="J39" s="65">
        <v>0</v>
      </c>
      <c r="K39" s="65">
        <v>50537.2284</v>
      </c>
      <c r="L39" s="66">
        <v>5.7000000000000002E-3</v>
      </c>
      <c r="M39" s="66">
        <v>1.1599999999999999E-2</v>
      </c>
      <c r="N39" s="66">
        <v>2.3999999999999998E-3</v>
      </c>
    </row>
    <row r="40" spans="1:14">
      <c r="A40" t="s">
        <v>1853</v>
      </c>
      <c r="B40" t="s">
        <v>1854</v>
      </c>
      <c r="C40" t="s">
        <v>97</v>
      </c>
      <c r="D40" t="s">
        <v>120</v>
      </c>
      <c r="E40" t="s">
        <v>501</v>
      </c>
      <c r="F40" t="s">
        <v>481</v>
      </c>
      <c r="G40" t="s">
        <v>99</v>
      </c>
      <c r="H40" s="65">
        <v>188702</v>
      </c>
      <c r="I40" s="65">
        <v>20610</v>
      </c>
      <c r="J40" s="65">
        <v>0</v>
      </c>
      <c r="K40" s="65">
        <v>38891.482199999999</v>
      </c>
      <c r="L40" s="66">
        <v>1.6000000000000001E-3</v>
      </c>
      <c r="M40" s="66">
        <v>8.8999999999999999E-3</v>
      </c>
      <c r="N40" s="66">
        <v>1.8E-3</v>
      </c>
    </row>
    <row r="41" spans="1:14">
      <c r="A41" t="s">
        <v>1855</v>
      </c>
      <c r="B41" t="s">
        <v>1856</v>
      </c>
      <c r="C41" t="s">
        <v>97</v>
      </c>
      <c r="D41" t="s">
        <v>120</v>
      </c>
      <c r="E41" t="s">
        <v>1583</v>
      </c>
      <c r="F41" t="s">
        <v>1857</v>
      </c>
      <c r="G41" t="s">
        <v>99</v>
      </c>
      <c r="H41" s="65">
        <v>243082</v>
      </c>
      <c r="I41" s="65">
        <v>3799</v>
      </c>
      <c r="J41" s="65">
        <v>0</v>
      </c>
      <c r="K41" s="65">
        <v>9234.6851800000004</v>
      </c>
      <c r="L41" s="66">
        <v>2.0000000000000001E-4</v>
      </c>
      <c r="M41" s="66">
        <v>2.0999999999999999E-3</v>
      </c>
      <c r="N41" s="66">
        <v>4.0000000000000002E-4</v>
      </c>
    </row>
    <row r="42" spans="1:14">
      <c r="A42" t="s">
        <v>1858</v>
      </c>
      <c r="B42" t="s">
        <v>1859</v>
      </c>
      <c r="C42" t="s">
        <v>97</v>
      </c>
      <c r="D42" t="s">
        <v>120</v>
      </c>
      <c r="E42" t="s">
        <v>1860</v>
      </c>
      <c r="F42" t="s">
        <v>1857</v>
      </c>
      <c r="G42" t="s">
        <v>99</v>
      </c>
      <c r="H42" s="65">
        <v>9514</v>
      </c>
      <c r="I42" s="65">
        <v>13850</v>
      </c>
      <c r="J42" s="65">
        <v>0</v>
      </c>
      <c r="K42" s="65">
        <v>1317.6890000000001</v>
      </c>
      <c r="L42" s="66">
        <v>1E-4</v>
      </c>
      <c r="M42" s="66">
        <v>2.9999999999999997E-4</v>
      </c>
      <c r="N42" s="66">
        <v>1E-4</v>
      </c>
    </row>
    <row r="43" spans="1:14">
      <c r="A43" t="s">
        <v>1861</v>
      </c>
      <c r="B43" t="s">
        <v>1862</v>
      </c>
      <c r="C43" t="s">
        <v>97</v>
      </c>
      <c r="D43" t="s">
        <v>120</v>
      </c>
      <c r="E43" t="s">
        <v>1863</v>
      </c>
      <c r="F43" t="s">
        <v>122</v>
      </c>
      <c r="G43" t="s">
        <v>99</v>
      </c>
      <c r="H43" s="65">
        <v>69199</v>
      </c>
      <c r="I43" s="65">
        <v>26170</v>
      </c>
      <c r="J43" s="65">
        <v>0</v>
      </c>
      <c r="K43" s="65">
        <v>18109.3783</v>
      </c>
      <c r="L43" s="66">
        <v>1.1999999999999999E-3</v>
      </c>
      <c r="M43" s="66">
        <v>4.1999999999999997E-3</v>
      </c>
      <c r="N43" s="66">
        <v>8.9999999999999998E-4</v>
      </c>
    </row>
    <row r="44" spans="1:14">
      <c r="A44" t="s">
        <v>1864</v>
      </c>
      <c r="B44" t="s">
        <v>1865</v>
      </c>
      <c r="C44" t="s">
        <v>97</v>
      </c>
      <c r="D44" t="s">
        <v>120</v>
      </c>
      <c r="E44" t="s">
        <v>1195</v>
      </c>
      <c r="F44" t="s">
        <v>122</v>
      </c>
      <c r="G44" t="s">
        <v>99</v>
      </c>
      <c r="H44" s="65">
        <v>2935031</v>
      </c>
      <c r="I44" s="65">
        <v>1265</v>
      </c>
      <c r="J44" s="65">
        <v>96.59836</v>
      </c>
      <c r="K44" s="65">
        <v>37224.740510000003</v>
      </c>
      <c r="L44" s="66">
        <v>6.0000000000000001E-3</v>
      </c>
      <c r="M44" s="66">
        <v>8.5000000000000006E-3</v>
      </c>
      <c r="N44" s="66">
        <v>1.8E-3</v>
      </c>
    </row>
    <row r="45" spans="1:14">
      <c r="A45" t="s">
        <v>1866</v>
      </c>
      <c r="B45" t="s">
        <v>1867</v>
      </c>
      <c r="C45" t="s">
        <v>97</v>
      </c>
      <c r="D45" t="s">
        <v>120</v>
      </c>
      <c r="E45" t="s">
        <v>1868</v>
      </c>
      <c r="F45" t="s">
        <v>126</v>
      </c>
      <c r="G45" t="s">
        <v>99</v>
      </c>
      <c r="H45" s="65">
        <v>498</v>
      </c>
      <c r="I45" s="65">
        <v>17570</v>
      </c>
      <c r="J45" s="65">
        <v>0</v>
      </c>
      <c r="K45" s="65">
        <v>87.498599999999996</v>
      </c>
      <c r="L45" s="66">
        <v>0</v>
      </c>
      <c r="M45" s="66">
        <v>0</v>
      </c>
      <c r="N45" s="66">
        <v>0</v>
      </c>
    </row>
    <row r="46" spans="1:14">
      <c r="A46" t="s">
        <v>1869</v>
      </c>
      <c r="B46" t="s">
        <v>1870</v>
      </c>
      <c r="C46" t="s">
        <v>97</v>
      </c>
      <c r="D46" t="s">
        <v>120</v>
      </c>
      <c r="E46" t="s">
        <v>1871</v>
      </c>
      <c r="F46" t="s">
        <v>126</v>
      </c>
      <c r="G46" t="s">
        <v>99</v>
      </c>
      <c r="H46" s="65">
        <v>81025</v>
      </c>
      <c r="I46" s="65">
        <v>72200</v>
      </c>
      <c r="J46" s="65">
        <v>0</v>
      </c>
      <c r="K46" s="65">
        <v>58500.05</v>
      </c>
      <c r="L46" s="66">
        <v>1.1000000000000001E-3</v>
      </c>
      <c r="M46" s="66">
        <v>1.34E-2</v>
      </c>
      <c r="N46" s="66">
        <v>2.8E-3</v>
      </c>
    </row>
    <row r="47" spans="1:14">
      <c r="A47" t="s">
        <v>1872</v>
      </c>
      <c r="B47" t="s">
        <v>1873</v>
      </c>
      <c r="C47" t="s">
        <v>97</v>
      </c>
      <c r="D47" t="s">
        <v>120</v>
      </c>
      <c r="E47" t="s">
        <v>1542</v>
      </c>
      <c r="F47" t="s">
        <v>126</v>
      </c>
      <c r="G47" t="s">
        <v>99</v>
      </c>
      <c r="H47" s="65">
        <v>41176</v>
      </c>
      <c r="I47" s="65">
        <v>10500</v>
      </c>
      <c r="J47" s="65">
        <v>0</v>
      </c>
      <c r="K47" s="65">
        <v>4323.4799999999996</v>
      </c>
      <c r="L47" s="66">
        <v>6.9999999999999999E-4</v>
      </c>
      <c r="M47" s="66">
        <v>1E-3</v>
      </c>
      <c r="N47" s="66">
        <v>2.0000000000000001E-4</v>
      </c>
    </row>
    <row r="48" spans="1:14">
      <c r="A48" t="s">
        <v>1874</v>
      </c>
      <c r="B48" t="s">
        <v>1875</v>
      </c>
      <c r="C48" t="s">
        <v>97</v>
      </c>
      <c r="D48" t="s">
        <v>120</v>
      </c>
      <c r="E48" t="s">
        <v>622</v>
      </c>
      <c r="F48" t="s">
        <v>129</v>
      </c>
      <c r="G48" t="s">
        <v>99</v>
      </c>
      <c r="H48" s="65">
        <v>6698808</v>
      </c>
      <c r="I48" s="65">
        <v>357.1</v>
      </c>
      <c r="J48" s="65">
        <v>0</v>
      </c>
      <c r="K48" s="65">
        <v>23921.443368</v>
      </c>
      <c r="L48" s="66">
        <v>2.3999999999999998E-3</v>
      </c>
      <c r="M48" s="66">
        <v>5.4999999999999997E-3</v>
      </c>
      <c r="N48" s="66">
        <v>1.1000000000000001E-3</v>
      </c>
    </row>
    <row r="49" spans="1:14">
      <c r="A49" s="67" t="s">
        <v>1876</v>
      </c>
      <c r="D49" s="14"/>
      <c r="E49" s="14"/>
      <c r="F49" s="14"/>
      <c r="H49" s="69">
        <f>SUM(H50:H143)</f>
        <v>50032698.910000004</v>
      </c>
      <c r="J49" s="69">
        <v>1478.4200499999999</v>
      </c>
      <c r="K49" s="69">
        <v>807801.22914342</v>
      </c>
      <c r="M49" s="68">
        <v>0.1852</v>
      </c>
      <c r="N49" s="68">
        <v>3.8199999999999998E-2</v>
      </c>
    </row>
    <row r="50" spans="1:14">
      <c r="A50" t="s">
        <v>1877</v>
      </c>
      <c r="B50" t="s">
        <v>1878</v>
      </c>
      <c r="C50" t="s">
        <v>97</v>
      </c>
      <c r="D50" t="s">
        <v>120</v>
      </c>
      <c r="E50" t="s">
        <v>1879</v>
      </c>
      <c r="F50" t="s">
        <v>98</v>
      </c>
      <c r="G50" t="s">
        <v>99</v>
      </c>
      <c r="H50" s="65">
        <v>145256</v>
      </c>
      <c r="I50" s="65">
        <v>38090</v>
      </c>
      <c r="J50" s="65">
        <v>0</v>
      </c>
      <c r="K50" s="65">
        <v>55328.010399999999</v>
      </c>
      <c r="L50" s="66">
        <v>1.0699999999999999E-2</v>
      </c>
      <c r="M50" s="66">
        <v>1.2699999999999999E-2</v>
      </c>
      <c r="N50" s="66">
        <v>2.5999999999999999E-3</v>
      </c>
    </row>
    <row r="51" spans="1:14">
      <c r="A51" t="s">
        <v>1880</v>
      </c>
      <c r="B51" t="s">
        <v>1881</v>
      </c>
      <c r="C51" t="s">
        <v>97</v>
      </c>
      <c r="D51" t="s">
        <v>120</v>
      </c>
      <c r="E51" t="s">
        <v>1882</v>
      </c>
      <c r="F51" t="s">
        <v>1797</v>
      </c>
      <c r="G51" t="s">
        <v>99</v>
      </c>
      <c r="H51" s="65">
        <v>122</v>
      </c>
      <c r="I51" s="65">
        <v>3606</v>
      </c>
      <c r="J51" s="65">
        <v>0</v>
      </c>
      <c r="K51" s="65">
        <v>4.3993200000000003</v>
      </c>
      <c r="L51" s="66">
        <v>0</v>
      </c>
      <c r="M51" s="66">
        <v>0</v>
      </c>
      <c r="N51" s="66">
        <v>0</v>
      </c>
    </row>
    <row r="52" spans="1:14">
      <c r="A52" t="s">
        <v>1883</v>
      </c>
      <c r="B52" t="s">
        <v>1884</v>
      </c>
      <c r="C52" t="s">
        <v>97</v>
      </c>
      <c r="D52" t="s">
        <v>120</v>
      </c>
      <c r="E52" t="s">
        <v>1885</v>
      </c>
      <c r="F52" t="s">
        <v>1797</v>
      </c>
      <c r="G52" t="s">
        <v>99</v>
      </c>
      <c r="H52" s="65">
        <v>221</v>
      </c>
      <c r="I52" s="65">
        <v>810.5</v>
      </c>
      <c r="J52" s="65">
        <v>0</v>
      </c>
      <c r="K52" s="65">
        <v>1.7912049999999999</v>
      </c>
      <c r="L52" s="66">
        <v>0</v>
      </c>
      <c r="M52" s="66">
        <v>0</v>
      </c>
      <c r="N52" s="66">
        <v>0</v>
      </c>
    </row>
    <row r="53" spans="1:14">
      <c r="A53" t="s">
        <v>1886</v>
      </c>
      <c r="B53" t="s">
        <v>1887</v>
      </c>
      <c r="C53" t="s">
        <v>97</v>
      </c>
      <c r="D53" t="s">
        <v>120</v>
      </c>
      <c r="E53" t="s">
        <v>1888</v>
      </c>
      <c r="F53" t="s">
        <v>1797</v>
      </c>
      <c r="G53" t="s">
        <v>99</v>
      </c>
      <c r="H53" s="65">
        <v>105936</v>
      </c>
      <c r="I53" s="65">
        <v>4806</v>
      </c>
      <c r="J53" s="65">
        <v>0</v>
      </c>
      <c r="K53" s="65">
        <v>5091.2841600000002</v>
      </c>
      <c r="L53" s="66">
        <v>4.3E-3</v>
      </c>
      <c r="M53" s="66">
        <v>1.1999999999999999E-3</v>
      </c>
      <c r="N53" s="66">
        <v>2.0000000000000001E-4</v>
      </c>
    </row>
    <row r="54" spans="1:14">
      <c r="A54" t="s">
        <v>1889</v>
      </c>
      <c r="B54" t="s">
        <v>1890</v>
      </c>
      <c r="C54" t="s">
        <v>97</v>
      </c>
      <c r="D54" t="s">
        <v>120</v>
      </c>
      <c r="E54" t="s">
        <v>1324</v>
      </c>
      <c r="F54" t="s">
        <v>486</v>
      </c>
      <c r="G54" t="s">
        <v>99</v>
      </c>
      <c r="H54" s="65">
        <v>5953013</v>
      </c>
      <c r="I54" s="65">
        <v>77.599999999999994</v>
      </c>
      <c r="J54" s="65">
        <v>0</v>
      </c>
      <c r="K54" s="65">
        <v>4619.5380880000002</v>
      </c>
      <c r="L54" s="66">
        <v>1.9E-3</v>
      </c>
      <c r="M54" s="66">
        <v>1.1000000000000001E-3</v>
      </c>
      <c r="N54" s="66">
        <v>2.0000000000000001E-4</v>
      </c>
    </row>
    <row r="55" spans="1:14">
      <c r="A55" t="s">
        <v>1891</v>
      </c>
      <c r="B55" t="s">
        <v>1892</v>
      </c>
      <c r="C55" t="s">
        <v>97</v>
      </c>
      <c r="D55" t="s">
        <v>120</v>
      </c>
      <c r="E55" t="s">
        <v>1232</v>
      </c>
      <c r="F55" t="s">
        <v>486</v>
      </c>
      <c r="G55" t="s">
        <v>99</v>
      </c>
      <c r="H55" s="65">
        <v>2996092</v>
      </c>
      <c r="I55" s="65">
        <v>114.1</v>
      </c>
      <c r="J55" s="65">
        <v>0</v>
      </c>
      <c r="K55" s="65">
        <v>3418.5409719999998</v>
      </c>
      <c r="L55" s="66">
        <v>2.7000000000000001E-3</v>
      </c>
      <c r="M55" s="66">
        <v>8.0000000000000004E-4</v>
      </c>
      <c r="N55" s="66">
        <v>2.0000000000000001E-4</v>
      </c>
    </row>
    <row r="56" spans="1:14">
      <c r="A56" t="s">
        <v>1893</v>
      </c>
      <c r="B56" t="s">
        <v>1894</v>
      </c>
      <c r="C56" t="s">
        <v>97</v>
      </c>
      <c r="D56" t="s">
        <v>120</v>
      </c>
      <c r="E56" t="s">
        <v>1140</v>
      </c>
      <c r="F56" t="s">
        <v>486</v>
      </c>
      <c r="G56" t="s">
        <v>99</v>
      </c>
      <c r="H56" s="65">
        <v>57621</v>
      </c>
      <c r="I56" s="65">
        <v>7114</v>
      </c>
      <c r="J56" s="65">
        <v>54.020620000000001</v>
      </c>
      <c r="K56" s="65">
        <v>4153.1785600000003</v>
      </c>
      <c r="L56" s="66">
        <v>3.5999999999999999E-3</v>
      </c>
      <c r="M56" s="66">
        <v>1E-3</v>
      </c>
      <c r="N56" s="66">
        <v>2.0000000000000001E-4</v>
      </c>
    </row>
    <row r="57" spans="1:14">
      <c r="A57" t="s">
        <v>1895</v>
      </c>
      <c r="B57" t="s">
        <v>1896</v>
      </c>
      <c r="C57" t="s">
        <v>97</v>
      </c>
      <c r="D57" t="s">
        <v>120</v>
      </c>
      <c r="E57" t="s">
        <v>701</v>
      </c>
      <c r="F57" t="s">
        <v>486</v>
      </c>
      <c r="G57" t="s">
        <v>99</v>
      </c>
      <c r="H57" s="65">
        <v>25571</v>
      </c>
      <c r="I57" s="65">
        <v>30680</v>
      </c>
      <c r="J57" s="65">
        <v>0</v>
      </c>
      <c r="K57" s="65">
        <v>7845.1827999999996</v>
      </c>
      <c r="L57" s="66">
        <v>2E-3</v>
      </c>
      <c r="M57" s="66">
        <v>1.8E-3</v>
      </c>
      <c r="N57" s="66">
        <v>4.0000000000000002E-4</v>
      </c>
    </row>
    <row r="58" spans="1:14">
      <c r="A58" t="s">
        <v>1897</v>
      </c>
      <c r="B58" t="s">
        <v>1898</v>
      </c>
      <c r="C58" t="s">
        <v>97</v>
      </c>
      <c r="D58" t="s">
        <v>120</v>
      </c>
      <c r="E58" t="s">
        <v>1899</v>
      </c>
      <c r="F58" t="s">
        <v>1900</v>
      </c>
      <c r="G58" t="s">
        <v>99</v>
      </c>
      <c r="H58" s="65">
        <v>773</v>
      </c>
      <c r="I58" s="65">
        <v>2710</v>
      </c>
      <c r="J58" s="65">
        <v>0</v>
      </c>
      <c r="K58" s="65">
        <v>20.9483</v>
      </c>
      <c r="L58" s="66">
        <v>0</v>
      </c>
      <c r="M58" s="66">
        <v>0</v>
      </c>
      <c r="N58" s="66">
        <v>0</v>
      </c>
    </row>
    <row r="59" spans="1:14">
      <c r="A59" t="s">
        <v>1901</v>
      </c>
      <c r="B59" t="s">
        <v>1902</v>
      </c>
      <c r="C59" t="s">
        <v>97</v>
      </c>
      <c r="D59" t="s">
        <v>120</v>
      </c>
      <c r="E59" t="s">
        <v>1903</v>
      </c>
      <c r="F59" t="s">
        <v>1900</v>
      </c>
      <c r="G59" t="s">
        <v>99</v>
      </c>
      <c r="H59" s="65">
        <v>324</v>
      </c>
      <c r="I59" s="65">
        <v>2041</v>
      </c>
      <c r="J59" s="65">
        <v>0</v>
      </c>
      <c r="K59" s="65">
        <v>6.6128400000000003</v>
      </c>
      <c r="L59" s="66">
        <v>0</v>
      </c>
      <c r="M59" s="66">
        <v>0</v>
      </c>
      <c r="N59" s="66">
        <v>0</v>
      </c>
    </row>
    <row r="60" spans="1:14">
      <c r="A60" t="s">
        <v>1904</v>
      </c>
      <c r="B60" t="s">
        <v>1905</v>
      </c>
      <c r="C60" t="s">
        <v>97</v>
      </c>
      <c r="D60" t="s">
        <v>120</v>
      </c>
      <c r="E60" t="s">
        <v>1906</v>
      </c>
      <c r="F60" t="s">
        <v>561</v>
      </c>
      <c r="G60" t="s">
        <v>99</v>
      </c>
      <c r="H60" s="65">
        <v>37875</v>
      </c>
      <c r="I60" s="65">
        <v>12650</v>
      </c>
      <c r="J60" s="65">
        <v>0</v>
      </c>
      <c r="K60" s="65">
        <v>4791.1875</v>
      </c>
      <c r="L60" s="66">
        <v>2.5999999999999999E-3</v>
      </c>
      <c r="M60" s="66">
        <v>1.1000000000000001E-3</v>
      </c>
      <c r="N60" s="66">
        <v>2.0000000000000001E-4</v>
      </c>
    </row>
    <row r="61" spans="1:14">
      <c r="A61" t="s">
        <v>1907</v>
      </c>
      <c r="B61" t="s">
        <v>1908</v>
      </c>
      <c r="C61" t="s">
        <v>97</v>
      </c>
      <c r="D61" t="s">
        <v>120</v>
      </c>
      <c r="E61" t="s">
        <v>1909</v>
      </c>
      <c r="F61" t="s">
        <v>561</v>
      </c>
      <c r="G61" t="s">
        <v>99</v>
      </c>
      <c r="H61" s="65">
        <v>350256</v>
      </c>
      <c r="I61" s="65">
        <v>5524</v>
      </c>
      <c r="J61" s="65">
        <v>0</v>
      </c>
      <c r="K61" s="65">
        <v>19348.141439999999</v>
      </c>
      <c r="L61" s="66">
        <v>5.1999999999999998E-3</v>
      </c>
      <c r="M61" s="66">
        <v>4.4000000000000003E-3</v>
      </c>
      <c r="N61" s="66">
        <v>8.9999999999999998E-4</v>
      </c>
    </row>
    <row r="62" spans="1:14">
      <c r="A62" t="s">
        <v>1910</v>
      </c>
      <c r="B62" t="s">
        <v>1911</v>
      </c>
      <c r="C62" t="s">
        <v>97</v>
      </c>
      <c r="D62" t="s">
        <v>120</v>
      </c>
      <c r="E62" t="s">
        <v>1912</v>
      </c>
      <c r="F62" t="s">
        <v>561</v>
      </c>
      <c r="G62" t="s">
        <v>99</v>
      </c>
      <c r="H62" s="65">
        <v>2664670</v>
      </c>
      <c r="I62" s="65">
        <v>388</v>
      </c>
      <c r="J62" s="65">
        <v>0</v>
      </c>
      <c r="K62" s="65">
        <v>10338.919599999999</v>
      </c>
      <c r="L62" s="66">
        <v>2.5000000000000001E-3</v>
      </c>
      <c r="M62" s="66">
        <v>2.3999999999999998E-3</v>
      </c>
      <c r="N62" s="66">
        <v>5.0000000000000001E-4</v>
      </c>
    </row>
    <row r="63" spans="1:14">
      <c r="A63" t="s">
        <v>1913</v>
      </c>
      <c r="B63" t="s">
        <v>1914</v>
      </c>
      <c r="C63" t="s">
        <v>97</v>
      </c>
      <c r="D63" t="s">
        <v>120</v>
      </c>
      <c r="E63" t="s">
        <v>944</v>
      </c>
      <c r="F63" t="s">
        <v>561</v>
      </c>
      <c r="G63" t="s">
        <v>99</v>
      </c>
      <c r="H63" s="65">
        <v>51036</v>
      </c>
      <c r="I63" s="65">
        <v>6930</v>
      </c>
      <c r="J63" s="65">
        <v>0</v>
      </c>
      <c r="K63" s="65">
        <v>3536.7948000000001</v>
      </c>
      <c r="L63" s="66">
        <v>8.0000000000000004E-4</v>
      </c>
      <c r="M63" s="66">
        <v>8.0000000000000004E-4</v>
      </c>
      <c r="N63" s="66">
        <v>2.0000000000000001E-4</v>
      </c>
    </row>
    <row r="64" spans="1:14">
      <c r="A64" t="s">
        <v>1915</v>
      </c>
      <c r="B64" t="s">
        <v>1916</v>
      </c>
      <c r="C64" t="s">
        <v>97</v>
      </c>
      <c r="D64" t="s">
        <v>120</v>
      </c>
      <c r="E64" t="s">
        <v>1171</v>
      </c>
      <c r="F64" t="s">
        <v>792</v>
      </c>
      <c r="G64" t="s">
        <v>99</v>
      </c>
      <c r="H64" s="65">
        <v>214812</v>
      </c>
      <c r="I64" s="65">
        <v>1214</v>
      </c>
      <c r="J64" s="65">
        <v>0</v>
      </c>
      <c r="K64" s="65">
        <v>2607.8176800000001</v>
      </c>
      <c r="L64" s="66">
        <v>1E-3</v>
      </c>
      <c r="M64" s="66">
        <v>5.9999999999999995E-4</v>
      </c>
      <c r="N64" s="66">
        <v>1E-4</v>
      </c>
    </row>
    <row r="65" spans="1:14">
      <c r="A65" t="s">
        <v>1917</v>
      </c>
      <c r="B65" t="s">
        <v>1918</v>
      </c>
      <c r="C65" t="s">
        <v>97</v>
      </c>
      <c r="D65" t="s">
        <v>120</v>
      </c>
      <c r="E65" t="s">
        <v>1208</v>
      </c>
      <c r="F65" t="s">
        <v>792</v>
      </c>
      <c r="G65" t="s">
        <v>99</v>
      </c>
      <c r="H65" s="65">
        <v>113228</v>
      </c>
      <c r="I65" s="65">
        <v>15810</v>
      </c>
      <c r="J65" s="65">
        <v>537.33861000000002</v>
      </c>
      <c r="K65" s="65">
        <v>18438.685409999998</v>
      </c>
      <c r="L65" s="66">
        <v>8.9999999999999993E-3</v>
      </c>
      <c r="M65" s="66">
        <v>4.1999999999999997E-3</v>
      </c>
      <c r="N65" s="66">
        <v>8.9999999999999998E-4</v>
      </c>
    </row>
    <row r="66" spans="1:14">
      <c r="A66" t="s">
        <v>1919</v>
      </c>
      <c r="B66" t="s">
        <v>1920</v>
      </c>
      <c r="C66" t="s">
        <v>97</v>
      </c>
      <c r="D66" t="s">
        <v>120</v>
      </c>
      <c r="E66" t="s">
        <v>1097</v>
      </c>
      <c r="F66" t="s">
        <v>792</v>
      </c>
      <c r="G66" t="s">
        <v>99</v>
      </c>
      <c r="H66" s="65">
        <v>61480</v>
      </c>
      <c r="I66" s="65">
        <v>18280</v>
      </c>
      <c r="J66" s="65">
        <v>0</v>
      </c>
      <c r="K66" s="65">
        <v>11238.544</v>
      </c>
      <c r="L66" s="66">
        <v>3.3E-3</v>
      </c>
      <c r="M66" s="66">
        <v>2.5999999999999999E-3</v>
      </c>
      <c r="N66" s="66">
        <v>5.0000000000000001E-4</v>
      </c>
    </row>
    <row r="67" spans="1:14">
      <c r="A67" t="s">
        <v>1921</v>
      </c>
      <c r="B67" t="s">
        <v>1922</v>
      </c>
      <c r="C67" t="s">
        <v>97</v>
      </c>
      <c r="D67" t="s">
        <v>120</v>
      </c>
      <c r="E67" t="s">
        <v>1923</v>
      </c>
      <c r="F67" t="s">
        <v>792</v>
      </c>
      <c r="G67" t="s">
        <v>99</v>
      </c>
      <c r="H67" s="65">
        <v>173619</v>
      </c>
      <c r="I67" s="65">
        <v>950</v>
      </c>
      <c r="J67" s="65">
        <v>0</v>
      </c>
      <c r="K67" s="65">
        <v>1649.3805</v>
      </c>
      <c r="L67" s="66">
        <v>5.9999999999999995E-4</v>
      </c>
      <c r="M67" s="66">
        <v>4.0000000000000002E-4</v>
      </c>
      <c r="N67" s="66">
        <v>1E-4</v>
      </c>
    </row>
    <row r="68" spans="1:14">
      <c r="A68" t="s">
        <v>1924</v>
      </c>
      <c r="B68" t="s">
        <v>1925</v>
      </c>
      <c r="C68" t="s">
        <v>97</v>
      </c>
      <c r="D68" t="s">
        <v>120</v>
      </c>
      <c r="E68" t="s">
        <v>1926</v>
      </c>
      <c r="F68" t="s">
        <v>406</v>
      </c>
      <c r="G68" t="s">
        <v>99</v>
      </c>
      <c r="H68" s="65">
        <v>107280</v>
      </c>
      <c r="I68" s="65">
        <v>10490</v>
      </c>
      <c r="J68" s="65">
        <v>0</v>
      </c>
      <c r="K68" s="65">
        <v>11253.672</v>
      </c>
      <c r="L68" s="66">
        <v>3.0000000000000001E-3</v>
      </c>
      <c r="M68" s="66">
        <v>2.5999999999999999E-3</v>
      </c>
      <c r="N68" s="66">
        <v>5.0000000000000001E-4</v>
      </c>
    </row>
    <row r="69" spans="1:14">
      <c r="A69" t="s">
        <v>1927</v>
      </c>
      <c r="B69" t="s">
        <v>1928</v>
      </c>
      <c r="C69" t="s">
        <v>97</v>
      </c>
      <c r="D69" t="s">
        <v>120</v>
      </c>
      <c r="E69" t="s">
        <v>1929</v>
      </c>
      <c r="F69" t="s">
        <v>838</v>
      </c>
      <c r="G69" t="s">
        <v>99</v>
      </c>
      <c r="H69" s="65">
        <v>11021</v>
      </c>
      <c r="I69" s="65">
        <v>22720</v>
      </c>
      <c r="J69" s="65">
        <v>16.53</v>
      </c>
      <c r="K69" s="65">
        <v>2520.5012000000002</v>
      </c>
      <c r="L69" s="66">
        <v>1.1000000000000001E-3</v>
      </c>
      <c r="M69" s="66">
        <v>5.9999999999999995E-4</v>
      </c>
      <c r="N69" s="66">
        <v>1E-4</v>
      </c>
    </row>
    <row r="70" spans="1:14">
      <c r="A70" t="s">
        <v>1930</v>
      </c>
      <c r="B70" t="s">
        <v>1931</v>
      </c>
      <c r="C70" t="s">
        <v>97</v>
      </c>
      <c r="D70" t="s">
        <v>120</v>
      </c>
      <c r="E70" t="s">
        <v>1074</v>
      </c>
      <c r="F70" t="s">
        <v>838</v>
      </c>
      <c r="G70" t="s">
        <v>99</v>
      </c>
      <c r="H70" s="65">
        <v>55239</v>
      </c>
      <c r="I70" s="65">
        <v>16360</v>
      </c>
      <c r="J70" s="65">
        <v>0</v>
      </c>
      <c r="K70" s="65">
        <v>9037.1003999999994</v>
      </c>
      <c r="L70" s="66">
        <v>1.6000000000000001E-3</v>
      </c>
      <c r="M70" s="66">
        <v>2.0999999999999999E-3</v>
      </c>
      <c r="N70" s="66">
        <v>4.0000000000000002E-4</v>
      </c>
    </row>
    <row r="71" spans="1:14">
      <c r="A71" t="s">
        <v>1932</v>
      </c>
      <c r="B71" t="s">
        <v>1933</v>
      </c>
      <c r="C71" t="s">
        <v>97</v>
      </c>
      <c r="D71" t="s">
        <v>120</v>
      </c>
      <c r="E71" t="s">
        <v>920</v>
      </c>
      <c r="F71" t="s">
        <v>838</v>
      </c>
      <c r="G71" t="s">
        <v>99</v>
      </c>
      <c r="H71" s="65">
        <v>197</v>
      </c>
      <c r="I71" s="65">
        <v>8114</v>
      </c>
      <c r="J71" s="65">
        <v>0</v>
      </c>
      <c r="K71" s="65">
        <v>15.984579999999999</v>
      </c>
      <c r="L71" s="66">
        <v>0</v>
      </c>
      <c r="M71" s="66">
        <v>0</v>
      </c>
      <c r="N71" s="66">
        <v>0</v>
      </c>
    </row>
    <row r="72" spans="1:14">
      <c r="A72" t="s">
        <v>1934</v>
      </c>
      <c r="B72" t="s">
        <v>1935</v>
      </c>
      <c r="C72" t="s">
        <v>97</v>
      </c>
      <c r="D72" t="s">
        <v>120</v>
      </c>
      <c r="E72" t="s">
        <v>1247</v>
      </c>
      <c r="F72" t="s">
        <v>838</v>
      </c>
      <c r="G72" t="s">
        <v>99</v>
      </c>
      <c r="H72" s="65">
        <v>14665</v>
      </c>
      <c r="I72" s="65">
        <v>78300</v>
      </c>
      <c r="J72" s="65">
        <v>0</v>
      </c>
      <c r="K72" s="65">
        <v>11482.695</v>
      </c>
      <c r="L72" s="66">
        <v>1.9E-3</v>
      </c>
      <c r="M72" s="66">
        <v>2.5999999999999999E-3</v>
      </c>
      <c r="N72" s="66">
        <v>5.0000000000000001E-4</v>
      </c>
    </row>
    <row r="73" spans="1:14">
      <c r="A73" t="s">
        <v>1936</v>
      </c>
      <c r="B73" t="s">
        <v>1937</v>
      </c>
      <c r="C73" t="s">
        <v>97</v>
      </c>
      <c r="D73" t="s">
        <v>120</v>
      </c>
      <c r="E73" t="s">
        <v>1938</v>
      </c>
      <c r="F73" t="s">
        <v>838</v>
      </c>
      <c r="G73" t="s">
        <v>99</v>
      </c>
      <c r="H73" s="65">
        <v>57225</v>
      </c>
      <c r="I73" s="65">
        <v>5855</v>
      </c>
      <c r="J73" s="65">
        <v>0</v>
      </c>
      <c r="K73" s="65">
        <v>3350.5237499999998</v>
      </c>
      <c r="L73" s="66">
        <v>2.3E-3</v>
      </c>
      <c r="M73" s="66">
        <v>8.0000000000000004E-4</v>
      </c>
      <c r="N73" s="66">
        <v>2.0000000000000001E-4</v>
      </c>
    </row>
    <row r="74" spans="1:14">
      <c r="A74" t="s">
        <v>1939</v>
      </c>
      <c r="B74" t="s">
        <v>1940</v>
      </c>
      <c r="C74" t="s">
        <v>97</v>
      </c>
      <c r="D74" t="s">
        <v>120</v>
      </c>
      <c r="E74" t="s">
        <v>1941</v>
      </c>
      <c r="F74" t="s">
        <v>838</v>
      </c>
      <c r="G74" t="s">
        <v>99</v>
      </c>
      <c r="H74" s="65">
        <v>8978</v>
      </c>
      <c r="I74" s="65">
        <v>32220</v>
      </c>
      <c r="J74" s="65">
        <v>0</v>
      </c>
      <c r="K74" s="65">
        <v>2892.7116000000001</v>
      </c>
      <c r="L74" s="66">
        <v>1.1999999999999999E-3</v>
      </c>
      <c r="M74" s="66">
        <v>6.9999999999999999E-4</v>
      </c>
      <c r="N74" s="66">
        <v>1E-4</v>
      </c>
    </row>
    <row r="75" spans="1:14">
      <c r="A75" t="s">
        <v>1942</v>
      </c>
      <c r="B75" t="s">
        <v>1943</v>
      </c>
      <c r="C75" t="s">
        <v>97</v>
      </c>
      <c r="D75" t="s">
        <v>120</v>
      </c>
      <c r="E75" t="s">
        <v>1944</v>
      </c>
      <c r="F75" t="s">
        <v>838</v>
      </c>
      <c r="G75" t="s">
        <v>99</v>
      </c>
      <c r="H75" s="65">
        <v>84913</v>
      </c>
      <c r="I75" s="65">
        <v>10150</v>
      </c>
      <c r="J75" s="65">
        <v>0</v>
      </c>
      <c r="K75" s="65">
        <v>8618.6695</v>
      </c>
      <c r="L75" s="66">
        <v>1.6000000000000001E-3</v>
      </c>
      <c r="M75" s="66">
        <v>2E-3</v>
      </c>
      <c r="N75" s="66">
        <v>4.0000000000000002E-4</v>
      </c>
    </row>
    <row r="76" spans="1:14">
      <c r="A76" t="s">
        <v>1945</v>
      </c>
      <c r="B76" t="s">
        <v>1946</v>
      </c>
      <c r="C76" t="s">
        <v>97</v>
      </c>
      <c r="D76" t="s">
        <v>120</v>
      </c>
      <c r="E76" t="s">
        <v>1947</v>
      </c>
      <c r="F76" t="s">
        <v>1948</v>
      </c>
      <c r="G76" t="s">
        <v>99</v>
      </c>
      <c r="H76" s="65">
        <v>3192</v>
      </c>
      <c r="I76" s="65">
        <v>442.7</v>
      </c>
      <c r="J76" s="65">
        <v>0</v>
      </c>
      <c r="K76" s="65">
        <v>14.130984</v>
      </c>
      <c r="L76" s="66">
        <v>0</v>
      </c>
      <c r="M76" s="66">
        <v>0</v>
      </c>
      <c r="N76" s="66">
        <v>0</v>
      </c>
    </row>
    <row r="77" spans="1:14">
      <c r="A77" t="s">
        <v>1949</v>
      </c>
      <c r="B77" t="s">
        <v>1950</v>
      </c>
      <c r="C77" t="s">
        <v>97</v>
      </c>
      <c r="D77" t="s">
        <v>120</v>
      </c>
      <c r="E77" t="s">
        <v>1468</v>
      </c>
      <c r="F77" t="s">
        <v>948</v>
      </c>
      <c r="G77" t="s">
        <v>99</v>
      </c>
      <c r="H77" s="65">
        <v>176230</v>
      </c>
      <c r="I77" s="65">
        <v>16800</v>
      </c>
      <c r="J77" s="65">
        <v>0</v>
      </c>
      <c r="K77" s="65">
        <v>29606.639999999999</v>
      </c>
      <c r="L77" s="66">
        <v>1.01E-2</v>
      </c>
      <c r="M77" s="66">
        <v>6.7999999999999996E-3</v>
      </c>
      <c r="N77" s="66">
        <v>1.4E-3</v>
      </c>
    </row>
    <row r="78" spans="1:14">
      <c r="A78" t="s">
        <v>1951</v>
      </c>
      <c r="B78" t="s">
        <v>1952</v>
      </c>
      <c r="C78" t="s">
        <v>97</v>
      </c>
      <c r="D78" t="s">
        <v>120</v>
      </c>
      <c r="E78" t="s">
        <v>1550</v>
      </c>
      <c r="F78" t="s">
        <v>948</v>
      </c>
      <c r="G78" t="s">
        <v>99</v>
      </c>
      <c r="H78" s="65">
        <v>4115467.83</v>
      </c>
      <c r="I78" s="65">
        <v>483.4</v>
      </c>
      <c r="J78" s="65">
        <v>0</v>
      </c>
      <c r="K78" s="65">
        <v>19894.17149022</v>
      </c>
      <c r="L78" s="66">
        <v>3.5000000000000001E-3</v>
      </c>
      <c r="M78" s="66">
        <v>4.5999999999999999E-3</v>
      </c>
      <c r="N78" s="66">
        <v>8.9999999999999998E-4</v>
      </c>
    </row>
    <row r="79" spans="1:14">
      <c r="A79" t="s">
        <v>1953</v>
      </c>
      <c r="B79" t="s">
        <v>1954</v>
      </c>
      <c r="C79" t="s">
        <v>97</v>
      </c>
      <c r="D79" t="s">
        <v>120</v>
      </c>
      <c r="E79" t="s">
        <v>1524</v>
      </c>
      <c r="F79" t="s">
        <v>948</v>
      </c>
      <c r="G79" t="s">
        <v>99</v>
      </c>
      <c r="H79" s="65">
        <v>7867039</v>
      </c>
      <c r="I79" s="65">
        <v>69.5</v>
      </c>
      <c r="J79" s="65">
        <v>0</v>
      </c>
      <c r="K79" s="65">
        <v>5467.5921049999997</v>
      </c>
      <c r="L79" s="66">
        <v>3.0000000000000001E-3</v>
      </c>
      <c r="M79" s="66">
        <v>1.2999999999999999E-3</v>
      </c>
      <c r="N79" s="66">
        <v>2.9999999999999997E-4</v>
      </c>
    </row>
    <row r="80" spans="1:14">
      <c r="A80" t="s">
        <v>1955</v>
      </c>
      <c r="B80" t="s">
        <v>1956</v>
      </c>
      <c r="C80" t="s">
        <v>97</v>
      </c>
      <c r="D80" t="s">
        <v>120</v>
      </c>
      <c r="E80" t="s">
        <v>947</v>
      </c>
      <c r="F80" t="s">
        <v>948</v>
      </c>
      <c r="G80" t="s">
        <v>99</v>
      </c>
      <c r="H80" s="65">
        <v>298</v>
      </c>
      <c r="I80" s="65">
        <v>1542</v>
      </c>
      <c r="J80" s="65">
        <v>0</v>
      </c>
      <c r="K80" s="65">
        <v>4.5951599999999999</v>
      </c>
      <c r="L80" s="66">
        <v>0</v>
      </c>
      <c r="M80" s="66">
        <v>0</v>
      </c>
      <c r="N80" s="66">
        <v>0</v>
      </c>
    </row>
    <row r="81" spans="1:14">
      <c r="A81" t="s">
        <v>1957</v>
      </c>
      <c r="B81" t="s">
        <v>1958</v>
      </c>
      <c r="C81" t="s">
        <v>97</v>
      </c>
      <c r="D81" t="s">
        <v>120</v>
      </c>
      <c r="E81" t="s">
        <v>1959</v>
      </c>
      <c r="F81" t="s">
        <v>948</v>
      </c>
      <c r="G81" t="s">
        <v>99</v>
      </c>
      <c r="H81" s="65">
        <v>8145</v>
      </c>
      <c r="I81" s="65">
        <v>134.5</v>
      </c>
      <c r="J81" s="65">
        <v>0</v>
      </c>
      <c r="K81" s="65">
        <v>10.955024999999999</v>
      </c>
      <c r="L81" s="66">
        <v>0</v>
      </c>
      <c r="M81" s="66">
        <v>0</v>
      </c>
      <c r="N81" s="66">
        <v>0</v>
      </c>
    </row>
    <row r="82" spans="1:14">
      <c r="A82" t="s">
        <v>1960</v>
      </c>
      <c r="B82" t="s">
        <v>1961</v>
      </c>
      <c r="C82" t="s">
        <v>97</v>
      </c>
      <c r="D82" t="s">
        <v>120</v>
      </c>
      <c r="E82" t="s">
        <v>1962</v>
      </c>
      <c r="F82" t="s">
        <v>611</v>
      </c>
      <c r="G82" t="s">
        <v>99</v>
      </c>
      <c r="H82" s="65">
        <v>30</v>
      </c>
      <c r="I82" s="65">
        <v>15920</v>
      </c>
      <c r="J82" s="65">
        <v>0</v>
      </c>
      <c r="K82" s="65">
        <v>4.7759999999999998</v>
      </c>
      <c r="L82" s="66">
        <v>0</v>
      </c>
      <c r="M82" s="66">
        <v>0</v>
      </c>
      <c r="N82" s="66">
        <v>0</v>
      </c>
    </row>
    <row r="83" spans="1:14">
      <c r="A83" t="s">
        <v>1963</v>
      </c>
      <c r="B83" t="s">
        <v>1964</v>
      </c>
      <c r="C83" t="s">
        <v>97</v>
      </c>
      <c r="D83" t="s">
        <v>120</v>
      </c>
      <c r="E83" t="s">
        <v>1965</v>
      </c>
      <c r="F83" t="s">
        <v>1009</v>
      </c>
      <c r="G83" t="s">
        <v>99</v>
      </c>
      <c r="H83" s="65">
        <v>53637</v>
      </c>
      <c r="I83" s="65">
        <v>9625</v>
      </c>
      <c r="J83" s="65">
        <v>0</v>
      </c>
      <c r="K83" s="65">
        <v>5162.5612499999997</v>
      </c>
      <c r="L83" s="66">
        <v>1.1999999999999999E-3</v>
      </c>
      <c r="M83" s="66">
        <v>1.1999999999999999E-3</v>
      </c>
      <c r="N83" s="66">
        <v>2.0000000000000001E-4</v>
      </c>
    </row>
    <row r="84" spans="1:14">
      <c r="A84" t="s">
        <v>1966</v>
      </c>
      <c r="B84" t="s">
        <v>1967</v>
      </c>
      <c r="C84" t="s">
        <v>97</v>
      </c>
      <c r="D84" t="s">
        <v>120</v>
      </c>
      <c r="E84" t="s">
        <v>1968</v>
      </c>
      <c r="F84" t="s">
        <v>907</v>
      </c>
      <c r="G84" t="s">
        <v>99</v>
      </c>
      <c r="H84" s="65">
        <v>14908</v>
      </c>
      <c r="I84" s="65">
        <v>9853</v>
      </c>
      <c r="J84" s="65">
        <v>0</v>
      </c>
      <c r="K84" s="65">
        <v>1468.8852400000001</v>
      </c>
      <c r="L84" s="66">
        <v>1.1999999999999999E-3</v>
      </c>
      <c r="M84" s="66">
        <v>2.9999999999999997E-4</v>
      </c>
      <c r="N84" s="66">
        <v>1E-4</v>
      </c>
    </row>
    <row r="85" spans="1:14">
      <c r="A85" t="s">
        <v>1969</v>
      </c>
      <c r="B85" t="s">
        <v>1970</v>
      </c>
      <c r="C85" t="s">
        <v>97</v>
      </c>
      <c r="D85" t="s">
        <v>120</v>
      </c>
      <c r="E85" t="s">
        <v>1971</v>
      </c>
      <c r="F85" t="s">
        <v>1972</v>
      </c>
      <c r="G85" t="s">
        <v>99</v>
      </c>
      <c r="H85" s="65">
        <v>1212251</v>
      </c>
      <c r="I85" s="65">
        <v>257.5</v>
      </c>
      <c r="J85" s="65">
        <v>0</v>
      </c>
      <c r="K85" s="65">
        <v>3121.5463249999998</v>
      </c>
      <c r="L85" s="66">
        <v>2.5000000000000001E-3</v>
      </c>
      <c r="M85" s="66">
        <v>6.9999999999999999E-4</v>
      </c>
      <c r="N85" s="66">
        <v>1E-4</v>
      </c>
    </row>
    <row r="86" spans="1:14">
      <c r="A86" t="s">
        <v>1973</v>
      </c>
      <c r="B86" t="s">
        <v>1974</v>
      </c>
      <c r="C86" t="s">
        <v>97</v>
      </c>
      <c r="D86" t="s">
        <v>120</v>
      </c>
      <c r="E86" t="s">
        <v>1412</v>
      </c>
      <c r="F86" t="s">
        <v>1413</v>
      </c>
      <c r="G86" t="s">
        <v>99</v>
      </c>
      <c r="H86" s="65">
        <v>53565</v>
      </c>
      <c r="I86" s="65">
        <v>36140</v>
      </c>
      <c r="J86" s="65">
        <v>0</v>
      </c>
      <c r="K86" s="65">
        <v>19358.391</v>
      </c>
      <c r="L86" s="66">
        <v>3.5000000000000001E-3</v>
      </c>
      <c r="M86" s="66">
        <v>4.4000000000000003E-3</v>
      </c>
      <c r="N86" s="66">
        <v>8.9999999999999998E-4</v>
      </c>
    </row>
    <row r="87" spans="1:14">
      <c r="A87" t="s">
        <v>1975</v>
      </c>
      <c r="B87" t="s">
        <v>1976</v>
      </c>
      <c r="C87" t="s">
        <v>97</v>
      </c>
      <c r="D87" t="s">
        <v>120</v>
      </c>
      <c r="E87" t="s">
        <v>1977</v>
      </c>
      <c r="F87" t="s">
        <v>604</v>
      </c>
      <c r="G87" t="s">
        <v>99</v>
      </c>
      <c r="H87" s="65">
        <v>35</v>
      </c>
      <c r="I87" s="65">
        <v>10130</v>
      </c>
      <c r="J87" s="65">
        <v>0.1968</v>
      </c>
      <c r="K87" s="65">
        <v>3.7423000000000002</v>
      </c>
      <c r="L87" s="66">
        <v>0</v>
      </c>
      <c r="M87" s="66">
        <v>0</v>
      </c>
      <c r="N87" s="66">
        <v>0</v>
      </c>
    </row>
    <row r="88" spans="1:14">
      <c r="A88" t="s">
        <v>1978</v>
      </c>
      <c r="B88" t="s">
        <v>1979</v>
      </c>
      <c r="C88" t="s">
        <v>97</v>
      </c>
      <c r="D88" t="s">
        <v>120</v>
      </c>
      <c r="E88" t="s">
        <v>1980</v>
      </c>
      <c r="F88" t="s">
        <v>604</v>
      </c>
      <c r="G88" t="s">
        <v>99</v>
      </c>
      <c r="H88" s="65">
        <v>33576</v>
      </c>
      <c r="I88" s="65">
        <v>14440</v>
      </c>
      <c r="J88" s="65">
        <v>60.755569999999999</v>
      </c>
      <c r="K88" s="65">
        <v>4909.12997</v>
      </c>
      <c r="L88" s="66">
        <v>1.5E-3</v>
      </c>
      <c r="M88" s="66">
        <v>1.1000000000000001E-3</v>
      </c>
      <c r="N88" s="66">
        <v>2.0000000000000001E-4</v>
      </c>
    </row>
    <row r="89" spans="1:14">
      <c r="A89" t="s">
        <v>1981</v>
      </c>
      <c r="B89" t="s">
        <v>1982</v>
      </c>
      <c r="C89" t="s">
        <v>97</v>
      </c>
      <c r="D89" t="s">
        <v>120</v>
      </c>
      <c r="E89" t="s">
        <v>1983</v>
      </c>
      <c r="F89" t="s">
        <v>604</v>
      </c>
      <c r="G89" t="s">
        <v>99</v>
      </c>
      <c r="H89" s="65">
        <v>841023</v>
      </c>
      <c r="I89" s="65">
        <v>4080</v>
      </c>
      <c r="J89" s="65">
        <v>0</v>
      </c>
      <c r="K89" s="65">
        <v>34313.738400000002</v>
      </c>
      <c r="L89" s="66">
        <v>8.9999999999999993E-3</v>
      </c>
      <c r="M89" s="66">
        <v>7.9000000000000008E-3</v>
      </c>
      <c r="N89" s="66">
        <v>1.6000000000000001E-3</v>
      </c>
    </row>
    <row r="90" spans="1:14">
      <c r="A90" t="s">
        <v>1984</v>
      </c>
      <c r="B90" t="s">
        <v>1985</v>
      </c>
      <c r="C90" t="s">
        <v>97</v>
      </c>
      <c r="D90" t="s">
        <v>120</v>
      </c>
      <c r="E90" t="s">
        <v>1241</v>
      </c>
      <c r="F90" t="s">
        <v>604</v>
      </c>
      <c r="G90" t="s">
        <v>99</v>
      </c>
      <c r="H90" s="65">
        <v>6849</v>
      </c>
      <c r="I90" s="65">
        <v>8194</v>
      </c>
      <c r="J90" s="65">
        <v>0</v>
      </c>
      <c r="K90" s="65">
        <v>561.20705999999996</v>
      </c>
      <c r="L90" s="66">
        <v>5.0000000000000001E-4</v>
      </c>
      <c r="M90" s="66">
        <v>1E-4</v>
      </c>
      <c r="N90" s="66">
        <v>0</v>
      </c>
    </row>
    <row r="91" spans="1:14">
      <c r="A91" t="s">
        <v>1986</v>
      </c>
      <c r="B91" t="s">
        <v>1987</v>
      </c>
      <c r="C91" t="s">
        <v>97</v>
      </c>
      <c r="D91" t="s">
        <v>120</v>
      </c>
      <c r="E91" t="s">
        <v>1988</v>
      </c>
      <c r="F91" t="s">
        <v>604</v>
      </c>
      <c r="G91" t="s">
        <v>99</v>
      </c>
      <c r="H91" s="65">
        <v>22</v>
      </c>
      <c r="I91" s="65">
        <v>18210</v>
      </c>
      <c r="J91" s="65">
        <v>0</v>
      </c>
      <c r="K91" s="65">
        <v>4.0061999999999998</v>
      </c>
      <c r="L91" s="66">
        <v>0</v>
      </c>
      <c r="M91" s="66">
        <v>0</v>
      </c>
      <c r="N91" s="66">
        <v>0</v>
      </c>
    </row>
    <row r="92" spans="1:14">
      <c r="A92" t="s">
        <v>1989</v>
      </c>
      <c r="B92" t="s">
        <v>1990</v>
      </c>
      <c r="C92" t="s">
        <v>97</v>
      </c>
      <c r="D92" t="s">
        <v>120</v>
      </c>
      <c r="E92" t="s">
        <v>1991</v>
      </c>
      <c r="F92" t="s">
        <v>604</v>
      </c>
      <c r="G92" t="s">
        <v>99</v>
      </c>
      <c r="H92" s="65">
        <v>580</v>
      </c>
      <c r="I92" s="65">
        <v>1345</v>
      </c>
      <c r="J92" s="65">
        <v>0</v>
      </c>
      <c r="K92" s="65">
        <v>7.8010000000000002</v>
      </c>
      <c r="L92" s="66">
        <v>0</v>
      </c>
      <c r="M92" s="66">
        <v>0</v>
      </c>
      <c r="N92" s="66">
        <v>0</v>
      </c>
    </row>
    <row r="93" spans="1:14">
      <c r="A93" t="s">
        <v>1992</v>
      </c>
      <c r="B93" t="s">
        <v>1993</v>
      </c>
      <c r="C93" t="s">
        <v>97</v>
      </c>
      <c r="D93" t="s">
        <v>120</v>
      </c>
      <c r="E93" t="s">
        <v>1994</v>
      </c>
      <c r="F93" t="s">
        <v>604</v>
      </c>
      <c r="G93" t="s">
        <v>99</v>
      </c>
      <c r="H93" s="65">
        <v>48469</v>
      </c>
      <c r="I93" s="65">
        <v>7124</v>
      </c>
      <c r="J93" s="65">
        <v>0</v>
      </c>
      <c r="K93" s="65">
        <v>3452.93156</v>
      </c>
      <c r="L93" s="66">
        <v>2.3E-3</v>
      </c>
      <c r="M93" s="66">
        <v>8.0000000000000004E-4</v>
      </c>
      <c r="N93" s="66">
        <v>2.0000000000000001E-4</v>
      </c>
    </row>
    <row r="94" spans="1:14">
      <c r="A94" t="s">
        <v>1995</v>
      </c>
      <c r="B94" t="s">
        <v>1996</v>
      </c>
      <c r="C94" t="s">
        <v>97</v>
      </c>
      <c r="D94" t="s">
        <v>120</v>
      </c>
      <c r="E94" t="s">
        <v>1997</v>
      </c>
      <c r="F94" t="s">
        <v>604</v>
      </c>
      <c r="G94" t="s">
        <v>99</v>
      </c>
      <c r="H94" s="65">
        <v>1283125</v>
      </c>
      <c r="I94" s="65">
        <v>1486</v>
      </c>
      <c r="J94" s="65">
        <v>0</v>
      </c>
      <c r="K94" s="65">
        <v>19067.237499999999</v>
      </c>
      <c r="L94" s="66">
        <v>8.3999999999999995E-3</v>
      </c>
      <c r="M94" s="66">
        <v>4.4000000000000003E-3</v>
      </c>
      <c r="N94" s="66">
        <v>8.9999999999999998E-4</v>
      </c>
    </row>
    <row r="95" spans="1:14">
      <c r="A95" t="s">
        <v>1998</v>
      </c>
      <c r="B95" t="s">
        <v>1999</v>
      </c>
      <c r="C95" t="s">
        <v>97</v>
      </c>
      <c r="D95" t="s">
        <v>120</v>
      </c>
      <c r="E95" t="s">
        <v>1156</v>
      </c>
      <c r="F95" t="s">
        <v>604</v>
      </c>
      <c r="G95" t="s">
        <v>99</v>
      </c>
      <c r="H95" s="65">
        <v>169982</v>
      </c>
      <c r="I95" s="65">
        <v>1603</v>
      </c>
      <c r="J95" s="65">
        <v>0</v>
      </c>
      <c r="K95" s="65">
        <v>2724.8114599999999</v>
      </c>
      <c r="L95" s="66">
        <v>1.9E-3</v>
      </c>
      <c r="M95" s="66">
        <v>5.9999999999999995E-4</v>
      </c>
      <c r="N95" s="66">
        <v>1E-4</v>
      </c>
    </row>
    <row r="96" spans="1:14">
      <c r="A96" t="s">
        <v>2000</v>
      </c>
      <c r="B96" t="s">
        <v>2001</v>
      </c>
      <c r="C96" t="s">
        <v>97</v>
      </c>
      <c r="D96" t="s">
        <v>120</v>
      </c>
      <c r="E96" t="s">
        <v>2002</v>
      </c>
      <c r="F96" t="s">
        <v>604</v>
      </c>
      <c r="G96" t="s">
        <v>99</v>
      </c>
      <c r="H96" s="65">
        <v>68020</v>
      </c>
      <c r="I96" s="65">
        <v>21710</v>
      </c>
      <c r="J96" s="65">
        <v>0</v>
      </c>
      <c r="K96" s="65">
        <v>14767.142</v>
      </c>
      <c r="L96" s="66">
        <v>4.8999999999999998E-3</v>
      </c>
      <c r="M96" s="66">
        <v>3.3999999999999998E-3</v>
      </c>
      <c r="N96" s="66">
        <v>6.9999999999999999E-4</v>
      </c>
    </row>
    <row r="97" spans="1:14">
      <c r="A97" t="s">
        <v>2003</v>
      </c>
      <c r="B97" t="s">
        <v>2004</v>
      </c>
      <c r="C97" t="s">
        <v>97</v>
      </c>
      <c r="D97" t="s">
        <v>120</v>
      </c>
      <c r="E97" t="s">
        <v>1167</v>
      </c>
      <c r="F97" t="s">
        <v>604</v>
      </c>
      <c r="G97" t="s">
        <v>99</v>
      </c>
      <c r="H97" s="65">
        <v>9187</v>
      </c>
      <c r="I97" s="65">
        <v>35110</v>
      </c>
      <c r="J97" s="65">
        <v>0</v>
      </c>
      <c r="K97" s="65">
        <v>3225.5556999999999</v>
      </c>
      <c r="L97" s="66">
        <v>1.1000000000000001E-3</v>
      </c>
      <c r="M97" s="66">
        <v>6.9999999999999999E-4</v>
      </c>
      <c r="N97" s="66">
        <v>2.0000000000000001E-4</v>
      </c>
    </row>
    <row r="98" spans="1:14">
      <c r="A98" t="s">
        <v>2005</v>
      </c>
      <c r="B98" t="s">
        <v>2006</v>
      </c>
      <c r="C98" t="s">
        <v>97</v>
      </c>
      <c r="D98" t="s">
        <v>120</v>
      </c>
      <c r="E98" t="s">
        <v>2007</v>
      </c>
      <c r="F98" t="s">
        <v>1162</v>
      </c>
      <c r="G98" t="s">
        <v>99</v>
      </c>
      <c r="H98" s="65">
        <v>1241393</v>
      </c>
      <c r="I98" s="65">
        <v>1651</v>
      </c>
      <c r="J98" s="65">
        <v>86.99682</v>
      </c>
      <c r="K98" s="65">
        <v>20582.395250000001</v>
      </c>
      <c r="L98" s="66">
        <v>1.14E-2</v>
      </c>
      <c r="M98" s="66">
        <v>4.7000000000000002E-3</v>
      </c>
      <c r="N98" s="66">
        <v>1E-3</v>
      </c>
    </row>
    <row r="99" spans="1:14">
      <c r="A99" t="s">
        <v>2008</v>
      </c>
      <c r="B99" t="s">
        <v>2009</v>
      </c>
      <c r="C99" t="s">
        <v>97</v>
      </c>
      <c r="D99" t="s">
        <v>120</v>
      </c>
      <c r="E99" t="s">
        <v>799</v>
      </c>
      <c r="F99" t="s">
        <v>556</v>
      </c>
      <c r="G99" t="s">
        <v>99</v>
      </c>
      <c r="H99" s="65">
        <v>948765</v>
      </c>
      <c r="I99" s="65">
        <v>595.1</v>
      </c>
      <c r="J99" s="65">
        <v>0</v>
      </c>
      <c r="K99" s="65">
        <v>5646.1005150000001</v>
      </c>
      <c r="L99" s="66">
        <v>5.7999999999999996E-3</v>
      </c>
      <c r="M99" s="66">
        <v>1.2999999999999999E-3</v>
      </c>
      <c r="N99" s="66">
        <v>2.9999999999999997E-4</v>
      </c>
    </row>
    <row r="100" spans="1:14">
      <c r="A100" t="s">
        <v>2010</v>
      </c>
      <c r="B100" t="s">
        <v>2011</v>
      </c>
      <c r="C100" t="s">
        <v>97</v>
      </c>
      <c r="D100" t="s">
        <v>120</v>
      </c>
      <c r="E100" t="s">
        <v>1312</v>
      </c>
      <c r="F100" t="s">
        <v>556</v>
      </c>
      <c r="G100" t="s">
        <v>99</v>
      </c>
      <c r="H100" s="65">
        <v>749709</v>
      </c>
      <c r="I100" s="65">
        <v>2711</v>
      </c>
      <c r="J100" s="65">
        <v>160.73054999999999</v>
      </c>
      <c r="K100" s="65">
        <v>20485.341540000001</v>
      </c>
      <c r="L100" s="66">
        <v>1.3100000000000001E-2</v>
      </c>
      <c r="M100" s="66">
        <v>4.7000000000000002E-3</v>
      </c>
      <c r="N100" s="66">
        <v>1E-3</v>
      </c>
    </row>
    <row r="101" spans="1:14">
      <c r="A101" t="s">
        <v>2012</v>
      </c>
      <c r="B101" t="s">
        <v>2013</v>
      </c>
      <c r="C101" t="s">
        <v>97</v>
      </c>
      <c r="D101" t="s">
        <v>120</v>
      </c>
      <c r="E101" t="s">
        <v>760</v>
      </c>
      <c r="F101" t="s">
        <v>556</v>
      </c>
      <c r="G101" t="s">
        <v>99</v>
      </c>
      <c r="H101" s="65">
        <v>71872.600000000006</v>
      </c>
      <c r="I101" s="65">
        <v>11670</v>
      </c>
      <c r="J101" s="65">
        <v>0</v>
      </c>
      <c r="K101" s="65">
        <v>8387.5324199999995</v>
      </c>
      <c r="L101" s="66">
        <v>2E-3</v>
      </c>
      <c r="M101" s="66">
        <v>1.9E-3</v>
      </c>
      <c r="N101" s="66">
        <v>4.0000000000000002E-4</v>
      </c>
    </row>
    <row r="102" spans="1:14">
      <c r="A102" t="s">
        <v>2014</v>
      </c>
      <c r="B102" t="s">
        <v>2015</v>
      </c>
      <c r="C102" t="s">
        <v>97</v>
      </c>
      <c r="D102" t="s">
        <v>120</v>
      </c>
      <c r="E102" t="s">
        <v>2016</v>
      </c>
      <c r="F102" t="s">
        <v>556</v>
      </c>
      <c r="G102" t="s">
        <v>99</v>
      </c>
      <c r="H102" s="65">
        <v>9243</v>
      </c>
      <c r="I102" s="65">
        <v>28430</v>
      </c>
      <c r="J102" s="65">
        <v>0</v>
      </c>
      <c r="K102" s="65">
        <v>2627.7849000000001</v>
      </c>
      <c r="L102" s="66">
        <v>1.1999999999999999E-3</v>
      </c>
      <c r="M102" s="66">
        <v>5.9999999999999995E-4</v>
      </c>
      <c r="N102" s="66">
        <v>1E-4</v>
      </c>
    </row>
    <row r="103" spans="1:14">
      <c r="A103" t="s">
        <v>2017</v>
      </c>
      <c r="B103" t="s">
        <v>2018</v>
      </c>
      <c r="C103" t="s">
        <v>97</v>
      </c>
      <c r="D103" t="s">
        <v>120</v>
      </c>
      <c r="E103" t="s">
        <v>555</v>
      </c>
      <c r="F103" t="s">
        <v>556</v>
      </c>
      <c r="G103" t="s">
        <v>99</v>
      </c>
      <c r="H103" s="65">
        <v>677174.95</v>
      </c>
      <c r="I103" s="65">
        <v>2306</v>
      </c>
      <c r="J103" s="65">
        <v>0</v>
      </c>
      <c r="K103" s="65">
        <v>15615.654347</v>
      </c>
      <c r="L103" s="66">
        <v>4.4999999999999997E-3</v>
      </c>
      <c r="M103" s="66">
        <v>3.5999999999999999E-3</v>
      </c>
      <c r="N103" s="66">
        <v>6.9999999999999999E-4</v>
      </c>
    </row>
    <row r="104" spans="1:14">
      <c r="A104" t="s">
        <v>2019</v>
      </c>
      <c r="B104" t="s">
        <v>2020</v>
      </c>
      <c r="C104" t="s">
        <v>97</v>
      </c>
      <c r="D104" t="s">
        <v>120</v>
      </c>
      <c r="E104" t="s">
        <v>1089</v>
      </c>
      <c r="F104" t="s">
        <v>556</v>
      </c>
      <c r="G104" t="s">
        <v>99</v>
      </c>
      <c r="H104" s="65">
        <v>107</v>
      </c>
      <c r="I104" s="65">
        <v>8261</v>
      </c>
      <c r="J104" s="65">
        <v>0</v>
      </c>
      <c r="K104" s="65">
        <v>8.8392700000000008</v>
      </c>
      <c r="L104" s="66">
        <v>0</v>
      </c>
      <c r="M104" s="66">
        <v>0</v>
      </c>
      <c r="N104" s="66">
        <v>0</v>
      </c>
    </row>
    <row r="105" spans="1:14">
      <c r="A105" t="s">
        <v>2021</v>
      </c>
      <c r="B105" t="s">
        <v>2022</v>
      </c>
      <c r="C105" t="s">
        <v>97</v>
      </c>
      <c r="D105" t="s">
        <v>120</v>
      </c>
      <c r="E105" t="s">
        <v>951</v>
      </c>
      <c r="F105" t="s">
        <v>556</v>
      </c>
      <c r="G105" t="s">
        <v>99</v>
      </c>
      <c r="H105" s="65">
        <v>414682</v>
      </c>
      <c r="I105" s="65">
        <v>4915</v>
      </c>
      <c r="J105" s="65">
        <v>0</v>
      </c>
      <c r="K105" s="65">
        <v>20381.620299999999</v>
      </c>
      <c r="L105" s="66">
        <v>5.5999999999999999E-3</v>
      </c>
      <c r="M105" s="66">
        <v>4.7000000000000002E-3</v>
      </c>
      <c r="N105" s="66">
        <v>1E-3</v>
      </c>
    </row>
    <row r="106" spans="1:14">
      <c r="A106" t="s">
        <v>2023</v>
      </c>
      <c r="B106" t="s">
        <v>2024</v>
      </c>
      <c r="C106" t="s">
        <v>97</v>
      </c>
      <c r="D106" t="s">
        <v>120</v>
      </c>
      <c r="E106" t="s">
        <v>534</v>
      </c>
      <c r="F106" t="s">
        <v>481</v>
      </c>
      <c r="G106" t="s">
        <v>99</v>
      </c>
      <c r="H106" s="65">
        <v>102693.13</v>
      </c>
      <c r="I106" s="65">
        <v>36010</v>
      </c>
      <c r="J106" s="65">
        <v>0</v>
      </c>
      <c r="K106" s="65">
        <v>36979.796112999997</v>
      </c>
      <c r="L106" s="66">
        <v>5.1999999999999998E-3</v>
      </c>
      <c r="M106" s="66">
        <v>8.5000000000000006E-3</v>
      </c>
      <c r="N106" s="66">
        <v>1.6999999999999999E-3</v>
      </c>
    </row>
    <row r="107" spans="1:14">
      <c r="A107" t="s">
        <v>2025</v>
      </c>
      <c r="B107" t="s">
        <v>2026</v>
      </c>
      <c r="C107" t="s">
        <v>97</v>
      </c>
      <c r="D107" t="s">
        <v>120</v>
      </c>
      <c r="E107" t="s">
        <v>550</v>
      </c>
      <c r="F107" t="s">
        <v>481</v>
      </c>
      <c r="G107" t="s">
        <v>99</v>
      </c>
      <c r="H107" s="65">
        <v>180210</v>
      </c>
      <c r="I107" s="65">
        <v>2664</v>
      </c>
      <c r="J107" s="65">
        <v>0</v>
      </c>
      <c r="K107" s="65">
        <v>4800.7943999999998</v>
      </c>
      <c r="L107" s="66">
        <v>8.0000000000000004E-4</v>
      </c>
      <c r="M107" s="66">
        <v>1.1000000000000001E-3</v>
      </c>
      <c r="N107" s="66">
        <v>2.0000000000000001E-4</v>
      </c>
    </row>
    <row r="108" spans="1:14">
      <c r="A108" t="s">
        <v>2027</v>
      </c>
      <c r="B108" t="s">
        <v>2028</v>
      </c>
      <c r="C108" t="s">
        <v>97</v>
      </c>
      <c r="D108" t="s">
        <v>120</v>
      </c>
      <c r="E108" t="s">
        <v>812</v>
      </c>
      <c r="F108" t="s">
        <v>481</v>
      </c>
      <c r="G108" t="s">
        <v>99</v>
      </c>
      <c r="H108" s="65">
        <v>36573</v>
      </c>
      <c r="I108" s="65">
        <v>3722</v>
      </c>
      <c r="J108" s="65">
        <v>0</v>
      </c>
      <c r="K108" s="65">
        <v>1361.2470599999999</v>
      </c>
      <c r="L108" s="66">
        <v>1.1000000000000001E-3</v>
      </c>
      <c r="M108" s="66">
        <v>2.9999999999999997E-4</v>
      </c>
      <c r="N108" s="66">
        <v>1E-4</v>
      </c>
    </row>
    <row r="109" spans="1:14">
      <c r="A109" t="s">
        <v>2029</v>
      </c>
      <c r="B109" t="s">
        <v>2030</v>
      </c>
      <c r="C109" t="s">
        <v>97</v>
      </c>
      <c r="D109" t="s">
        <v>120</v>
      </c>
      <c r="E109" t="s">
        <v>564</v>
      </c>
      <c r="F109" t="s">
        <v>481</v>
      </c>
      <c r="G109" t="s">
        <v>99</v>
      </c>
      <c r="H109" s="65">
        <v>17</v>
      </c>
      <c r="I109" s="65">
        <v>64320</v>
      </c>
      <c r="J109" s="65">
        <v>0.23799999999999999</v>
      </c>
      <c r="K109" s="65">
        <v>11.1724</v>
      </c>
      <c r="L109" s="66">
        <v>0</v>
      </c>
      <c r="M109" s="66">
        <v>0</v>
      </c>
      <c r="N109" s="66">
        <v>0</v>
      </c>
    </row>
    <row r="110" spans="1:14">
      <c r="A110" t="s">
        <v>2031</v>
      </c>
      <c r="B110" t="s">
        <v>2032</v>
      </c>
      <c r="C110" t="s">
        <v>97</v>
      </c>
      <c r="D110" t="s">
        <v>120</v>
      </c>
      <c r="E110" t="s">
        <v>739</v>
      </c>
      <c r="F110" t="s">
        <v>481</v>
      </c>
      <c r="G110" t="s">
        <v>99</v>
      </c>
      <c r="H110" s="65">
        <v>55930</v>
      </c>
      <c r="I110" s="65">
        <v>7370</v>
      </c>
      <c r="J110" s="65">
        <v>0</v>
      </c>
      <c r="K110" s="65">
        <v>4122.0410000000002</v>
      </c>
      <c r="L110" s="66">
        <v>3.8999999999999998E-3</v>
      </c>
      <c r="M110" s="66">
        <v>8.9999999999999998E-4</v>
      </c>
      <c r="N110" s="66">
        <v>2.0000000000000001E-4</v>
      </c>
    </row>
    <row r="111" spans="1:14">
      <c r="A111" t="s">
        <v>2033</v>
      </c>
      <c r="B111" t="s">
        <v>2034</v>
      </c>
      <c r="C111" t="s">
        <v>97</v>
      </c>
      <c r="D111" t="s">
        <v>120</v>
      </c>
      <c r="E111" t="s">
        <v>1257</v>
      </c>
      <c r="F111" t="s">
        <v>481</v>
      </c>
      <c r="G111" t="s">
        <v>99</v>
      </c>
      <c r="H111" s="65">
        <v>184540</v>
      </c>
      <c r="I111" s="65">
        <v>929</v>
      </c>
      <c r="J111" s="65">
        <v>0</v>
      </c>
      <c r="K111" s="65">
        <v>1714.3766000000001</v>
      </c>
      <c r="L111" s="66">
        <v>1.1999999999999999E-3</v>
      </c>
      <c r="M111" s="66">
        <v>4.0000000000000002E-4</v>
      </c>
      <c r="N111" s="66">
        <v>1E-4</v>
      </c>
    </row>
    <row r="112" spans="1:14">
      <c r="A112" t="s">
        <v>2035</v>
      </c>
      <c r="B112" t="s">
        <v>2036</v>
      </c>
      <c r="C112" t="s">
        <v>97</v>
      </c>
      <c r="D112" t="s">
        <v>120</v>
      </c>
      <c r="E112" t="s">
        <v>742</v>
      </c>
      <c r="F112" t="s">
        <v>481</v>
      </c>
      <c r="G112" t="s">
        <v>99</v>
      </c>
      <c r="H112" s="65">
        <v>260866</v>
      </c>
      <c r="I112" s="65">
        <v>9854</v>
      </c>
      <c r="J112" s="65">
        <v>0</v>
      </c>
      <c r="K112" s="65">
        <v>25705.735639999999</v>
      </c>
      <c r="L112" s="66">
        <v>7.1999999999999998E-3</v>
      </c>
      <c r="M112" s="66">
        <v>5.8999999999999999E-3</v>
      </c>
      <c r="N112" s="66">
        <v>1.1999999999999999E-3</v>
      </c>
    </row>
    <row r="113" spans="1:14">
      <c r="A113" t="s">
        <v>2037</v>
      </c>
      <c r="B113" t="s">
        <v>2038</v>
      </c>
      <c r="C113" t="s">
        <v>97</v>
      </c>
      <c r="D113" t="s">
        <v>120</v>
      </c>
      <c r="E113" t="s">
        <v>854</v>
      </c>
      <c r="F113" t="s">
        <v>481</v>
      </c>
      <c r="G113" t="s">
        <v>99</v>
      </c>
      <c r="H113" s="65">
        <v>545679</v>
      </c>
      <c r="I113" s="65">
        <v>181.5</v>
      </c>
      <c r="J113" s="65">
        <v>26.124559999999999</v>
      </c>
      <c r="K113" s="65">
        <v>1016.531945</v>
      </c>
      <c r="L113" s="66">
        <v>8.9999999999999998E-4</v>
      </c>
      <c r="M113" s="66">
        <v>2.0000000000000001E-4</v>
      </c>
      <c r="N113" s="66">
        <v>0</v>
      </c>
    </row>
    <row r="114" spans="1:14">
      <c r="A114" t="s">
        <v>2039</v>
      </c>
      <c r="B114" t="s">
        <v>2040</v>
      </c>
      <c r="C114" t="s">
        <v>97</v>
      </c>
      <c r="D114" t="s">
        <v>120</v>
      </c>
      <c r="E114" t="s">
        <v>691</v>
      </c>
      <c r="F114" t="s">
        <v>481</v>
      </c>
      <c r="G114" t="s">
        <v>99</v>
      </c>
      <c r="H114" s="65">
        <v>115619</v>
      </c>
      <c r="I114" s="65">
        <v>749.3</v>
      </c>
      <c r="J114" s="65">
        <v>14.46</v>
      </c>
      <c r="K114" s="65">
        <v>880.79316700000004</v>
      </c>
      <c r="L114" s="66">
        <v>5.9999999999999995E-4</v>
      </c>
      <c r="M114" s="66">
        <v>2.0000000000000001E-4</v>
      </c>
      <c r="N114" s="66">
        <v>0</v>
      </c>
    </row>
    <row r="115" spans="1:14">
      <c r="A115" t="s">
        <v>2041</v>
      </c>
      <c r="B115" t="s">
        <v>2042</v>
      </c>
      <c r="C115" t="s">
        <v>97</v>
      </c>
      <c r="D115" t="s">
        <v>120</v>
      </c>
      <c r="E115" t="s">
        <v>615</v>
      </c>
      <c r="F115" t="s">
        <v>481</v>
      </c>
      <c r="G115" t="s">
        <v>99</v>
      </c>
      <c r="H115" s="65">
        <v>12025</v>
      </c>
      <c r="I115" s="65">
        <v>23150</v>
      </c>
      <c r="J115" s="65">
        <v>0</v>
      </c>
      <c r="K115" s="65">
        <v>2783.7874999999999</v>
      </c>
      <c r="L115" s="66">
        <v>1E-3</v>
      </c>
      <c r="M115" s="66">
        <v>5.9999999999999995E-4</v>
      </c>
      <c r="N115" s="66">
        <v>1E-4</v>
      </c>
    </row>
    <row r="116" spans="1:14">
      <c r="A116" t="s">
        <v>2043</v>
      </c>
      <c r="B116" t="s">
        <v>2044</v>
      </c>
      <c r="C116" t="s">
        <v>97</v>
      </c>
      <c r="D116" t="s">
        <v>120</v>
      </c>
      <c r="E116" t="s">
        <v>595</v>
      </c>
      <c r="F116" t="s">
        <v>481</v>
      </c>
      <c r="G116" t="s">
        <v>99</v>
      </c>
      <c r="H116" s="65">
        <v>2440627</v>
      </c>
      <c r="I116" s="65">
        <v>1545</v>
      </c>
      <c r="J116" s="65">
        <v>0</v>
      </c>
      <c r="K116" s="65">
        <v>37707.687149999998</v>
      </c>
      <c r="L116" s="66">
        <v>1.37E-2</v>
      </c>
      <c r="M116" s="66">
        <v>8.6E-3</v>
      </c>
      <c r="N116" s="66">
        <v>1.8E-3</v>
      </c>
    </row>
    <row r="117" spans="1:14">
      <c r="A117" t="s">
        <v>2045</v>
      </c>
      <c r="B117" t="s">
        <v>2046</v>
      </c>
      <c r="C117" t="s">
        <v>97</v>
      </c>
      <c r="D117" t="s">
        <v>120</v>
      </c>
      <c r="E117" t="s">
        <v>1137</v>
      </c>
      <c r="F117" t="s">
        <v>1071</v>
      </c>
      <c r="G117" t="s">
        <v>99</v>
      </c>
      <c r="H117" s="65">
        <v>25</v>
      </c>
      <c r="I117" s="65">
        <v>21500</v>
      </c>
      <c r="J117" s="65">
        <v>0</v>
      </c>
      <c r="K117" s="65">
        <v>5.375</v>
      </c>
      <c r="L117" s="66">
        <v>0</v>
      </c>
      <c r="M117" s="66">
        <v>0</v>
      </c>
      <c r="N117" s="66">
        <v>0</v>
      </c>
    </row>
    <row r="118" spans="1:14">
      <c r="A118" t="s">
        <v>2047</v>
      </c>
      <c r="B118" t="s">
        <v>2048</v>
      </c>
      <c r="C118" t="s">
        <v>97</v>
      </c>
      <c r="D118" t="s">
        <v>120</v>
      </c>
      <c r="E118" t="s">
        <v>2049</v>
      </c>
      <c r="F118" t="s">
        <v>2050</v>
      </c>
      <c r="G118" t="s">
        <v>99</v>
      </c>
      <c r="H118" s="65">
        <v>78081</v>
      </c>
      <c r="I118" s="65">
        <v>9018</v>
      </c>
      <c r="J118" s="65">
        <v>0</v>
      </c>
      <c r="K118" s="65">
        <v>7041.34458</v>
      </c>
      <c r="L118" s="66">
        <v>1.1999999999999999E-3</v>
      </c>
      <c r="M118" s="66">
        <v>1.6000000000000001E-3</v>
      </c>
      <c r="N118" s="66">
        <v>2.9999999999999997E-4</v>
      </c>
    </row>
    <row r="119" spans="1:14">
      <c r="A119" t="s">
        <v>2051</v>
      </c>
      <c r="B119" t="s">
        <v>2052</v>
      </c>
      <c r="C119" t="s">
        <v>97</v>
      </c>
      <c r="D119" t="s">
        <v>120</v>
      </c>
      <c r="E119" t="s">
        <v>2053</v>
      </c>
      <c r="F119" t="s">
        <v>2050</v>
      </c>
      <c r="G119" t="s">
        <v>99</v>
      </c>
      <c r="H119" s="65">
        <v>6681</v>
      </c>
      <c r="I119" s="65">
        <v>3483</v>
      </c>
      <c r="J119" s="65">
        <v>0</v>
      </c>
      <c r="K119" s="65">
        <v>232.69923</v>
      </c>
      <c r="L119" s="66">
        <v>1E-4</v>
      </c>
      <c r="M119" s="66">
        <v>1E-4</v>
      </c>
      <c r="N119" s="66">
        <v>0</v>
      </c>
    </row>
    <row r="120" spans="1:14">
      <c r="A120" t="s">
        <v>2054</v>
      </c>
      <c r="B120" t="s">
        <v>2055</v>
      </c>
      <c r="C120" t="s">
        <v>97</v>
      </c>
      <c r="D120" t="s">
        <v>120</v>
      </c>
      <c r="E120" t="s">
        <v>2056</v>
      </c>
      <c r="F120" t="s">
        <v>122</v>
      </c>
      <c r="G120" t="s">
        <v>99</v>
      </c>
      <c r="H120" s="65">
        <v>27214</v>
      </c>
      <c r="I120" s="65">
        <v>7780</v>
      </c>
      <c r="J120" s="65">
        <v>0</v>
      </c>
      <c r="K120" s="65">
        <v>2117.2492000000002</v>
      </c>
      <c r="L120" s="66">
        <v>1.4E-3</v>
      </c>
      <c r="M120" s="66">
        <v>5.0000000000000001E-4</v>
      </c>
      <c r="N120" s="66">
        <v>1E-4</v>
      </c>
    </row>
    <row r="121" spans="1:14">
      <c r="A121" t="s">
        <v>2057</v>
      </c>
      <c r="B121" t="s">
        <v>2058</v>
      </c>
      <c r="C121" t="s">
        <v>97</v>
      </c>
      <c r="D121" t="s">
        <v>120</v>
      </c>
      <c r="E121" t="s">
        <v>1385</v>
      </c>
      <c r="F121" t="s">
        <v>122</v>
      </c>
      <c r="G121" t="s">
        <v>99</v>
      </c>
      <c r="H121" s="65">
        <v>37806</v>
      </c>
      <c r="I121" s="65">
        <v>10660</v>
      </c>
      <c r="J121" s="65">
        <v>0</v>
      </c>
      <c r="K121" s="65">
        <v>4030.1196</v>
      </c>
      <c r="L121" s="66">
        <v>2.8999999999999998E-3</v>
      </c>
      <c r="M121" s="66">
        <v>8.9999999999999998E-4</v>
      </c>
      <c r="N121" s="66">
        <v>2.0000000000000001E-4</v>
      </c>
    </row>
    <row r="122" spans="1:14">
      <c r="A122" t="s">
        <v>2059</v>
      </c>
      <c r="B122" t="s">
        <v>2060</v>
      </c>
      <c r="C122" t="s">
        <v>97</v>
      </c>
      <c r="D122" t="s">
        <v>120</v>
      </c>
      <c r="E122" t="s">
        <v>2061</v>
      </c>
      <c r="F122" t="s">
        <v>122</v>
      </c>
      <c r="G122" t="s">
        <v>99</v>
      </c>
      <c r="H122" s="65">
        <v>47523</v>
      </c>
      <c r="I122" s="65">
        <v>21740</v>
      </c>
      <c r="J122" s="65">
        <v>0</v>
      </c>
      <c r="K122" s="65">
        <v>10331.5002</v>
      </c>
      <c r="L122" s="66">
        <v>4.8999999999999998E-3</v>
      </c>
      <c r="M122" s="66">
        <v>2.3999999999999998E-3</v>
      </c>
      <c r="N122" s="66">
        <v>5.0000000000000001E-4</v>
      </c>
    </row>
    <row r="123" spans="1:14">
      <c r="A123" t="s">
        <v>2062</v>
      </c>
      <c r="B123" t="s">
        <v>2063</v>
      </c>
      <c r="C123" t="s">
        <v>97</v>
      </c>
      <c r="D123" t="s">
        <v>120</v>
      </c>
      <c r="E123" t="s">
        <v>1315</v>
      </c>
      <c r="F123" t="s">
        <v>122</v>
      </c>
      <c r="G123" t="s">
        <v>99</v>
      </c>
      <c r="H123" s="65">
        <v>6833088</v>
      </c>
      <c r="I123" s="65">
        <v>626</v>
      </c>
      <c r="J123" s="65">
        <v>0</v>
      </c>
      <c r="K123" s="65">
        <v>42775.130879999997</v>
      </c>
      <c r="L123" s="66">
        <v>7.4000000000000003E-3</v>
      </c>
      <c r="M123" s="66">
        <v>9.7999999999999997E-3</v>
      </c>
      <c r="N123" s="66">
        <v>2E-3</v>
      </c>
    </row>
    <row r="124" spans="1:14">
      <c r="A124" t="s">
        <v>2064</v>
      </c>
      <c r="B124" t="s">
        <v>2065</v>
      </c>
      <c r="C124" t="s">
        <v>97</v>
      </c>
      <c r="D124" t="s">
        <v>120</v>
      </c>
      <c r="E124" t="s">
        <v>2066</v>
      </c>
      <c r="F124" t="s">
        <v>122</v>
      </c>
      <c r="G124" t="s">
        <v>99</v>
      </c>
      <c r="H124" s="65">
        <v>719259</v>
      </c>
      <c r="I124" s="65">
        <v>1460</v>
      </c>
      <c r="J124" s="65">
        <v>0</v>
      </c>
      <c r="K124" s="65">
        <v>10501.181399999999</v>
      </c>
      <c r="L124" s="66">
        <v>7.7999999999999996E-3</v>
      </c>
      <c r="M124" s="66">
        <v>2.3999999999999998E-3</v>
      </c>
      <c r="N124" s="66">
        <v>5.0000000000000001E-4</v>
      </c>
    </row>
    <row r="125" spans="1:14">
      <c r="A125" t="s">
        <v>2067</v>
      </c>
      <c r="B125" t="s">
        <v>2068</v>
      </c>
      <c r="C125" t="s">
        <v>97</v>
      </c>
      <c r="D125" t="s">
        <v>120</v>
      </c>
      <c r="E125" t="s">
        <v>2069</v>
      </c>
      <c r="F125" t="s">
        <v>122</v>
      </c>
      <c r="G125" t="s">
        <v>99</v>
      </c>
      <c r="H125" s="65">
        <v>44606</v>
      </c>
      <c r="I125" s="65">
        <v>1534</v>
      </c>
      <c r="J125" s="65">
        <v>0</v>
      </c>
      <c r="K125" s="65">
        <v>684.25603999999998</v>
      </c>
      <c r="L125" s="66">
        <v>2.9999999999999997E-4</v>
      </c>
      <c r="M125" s="66">
        <v>2.0000000000000001E-4</v>
      </c>
      <c r="N125" s="66">
        <v>0</v>
      </c>
    </row>
    <row r="126" spans="1:14">
      <c r="A126" t="s">
        <v>2070</v>
      </c>
      <c r="B126" t="s">
        <v>2071</v>
      </c>
      <c r="C126" t="s">
        <v>97</v>
      </c>
      <c r="D126" t="s">
        <v>120</v>
      </c>
      <c r="E126" t="s">
        <v>2072</v>
      </c>
      <c r="F126" t="s">
        <v>122</v>
      </c>
      <c r="G126" t="s">
        <v>99</v>
      </c>
      <c r="H126" s="65">
        <v>53858</v>
      </c>
      <c r="I126" s="65">
        <v>9152</v>
      </c>
      <c r="J126" s="65">
        <v>0</v>
      </c>
      <c r="K126" s="65">
        <v>4929.0841600000003</v>
      </c>
      <c r="L126" s="66">
        <v>2.0999999999999999E-3</v>
      </c>
      <c r="M126" s="66">
        <v>1.1000000000000001E-3</v>
      </c>
      <c r="N126" s="66">
        <v>2.0000000000000001E-4</v>
      </c>
    </row>
    <row r="127" spans="1:14">
      <c r="A127" t="s">
        <v>2073</v>
      </c>
      <c r="B127" t="s">
        <v>2074</v>
      </c>
      <c r="C127" t="s">
        <v>97</v>
      </c>
      <c r="D127" t="s">
        <v>120</v>
      </c>
      <c r="E127" t="s">
        <v>2075</v>
      </c>
      <c r="F127" t="s">
        <v>1039</v>
      </c>
      <c r="G127" t="s">
        <v>99</v>
      </c>
      <c r="H127" s="65">
        <v>40063</v>
      </c>
      <c r="I127" s="65">
        <v>43520</v>
      </c>
      <c r="J127" s="65">
        <v>118.89127000000001</v>
      </c>
      <c r="K127" s="65">
        <v>17554.308870000001</v>
      </c>
      <c r="L127" s="66">
        <v>5.5999999999999999E-3</v>
      </c>
      <c r="M127" s="66">
        <v>4.0000000000000001E-3</v>
      </c>
      <c r="N127" s="66">
        <v>8.0000000000000004E-4</v>
      </c>
    </row>
    <row r="128" spans="1:14">
      <c r="A128" t="s">
        <v>2076</v>
      </c>
      <c r="B128" t="s">
        <v>2077</v>
      </c>
      <c r="C128" t="s">
        <v>97</v>
      </c>
      <c r="D128" t="s">
        <v>120</v>
      </c>
      <c r="E128" t="s">
        <v>2078</v>
      </c>
      <c r="F128" t="s">
        <v>1039</v>
      </c>
      <c r="G128" t="s">
        <v>99</v>
      </c>
      <c r="H128" s="65">
        <v>154762</v>
      </c>
      <c r="I128" s="65">
        <v>15820</v>
      </c>
      <c r="J128" s="65">
        <v>158.47300000000001</v>
      </c>
      <c r="K128" s="65">
        <v>24641.821400000001</v>
      </c>
      <c r="L128" s="66">
        <v>6.7000000000000002E-3</v>
      </c>
      <c r="M128" s="66">
        <v>5.5999999999999999E-3</v>
      </c>
      <c r="N128" s="66">
        <v>1.1999999999999999E-3</v>
      </c>
    </row>
    <row r="129" spans="1:14">
      <c r="A129" t="s">
        <v>2079</v>
      </c>
      <c r="B129" t="s">
        <v>2080</v>
      </c>
      <c r="C129" t="s">
        <v>97</v>
      </c>
      <c r="D129" t="s">
        <v>120</v>
      </c>
      <c r="E129" t="s">
        <v>2081</v>
      </c>
      <c r="F129" t="s">
        <v>1039</v>
      </c>
      <c r="G129" t="s">
        <v>99</v>
      </c>
      <c r="H129" s="65">
        <v>19915</v>
      </c>
      <c r="I129" s="65">
        <v>8002</v>
      </c>
      <c r="J129" s="65">
        <v>0</v>
      </c>
      <c r="K129" s="65">
        <v>1593.5983000000001</v>
      </c>
      <c r="L129" s="66">
        <v>2.9999999999999997E-4</v>
      </c>
      <c r="M129" s="66">
        <v>4.0000000000000002E-4</v>
      </c>
      <c r="N129" s="66">
        <v>1E-4</v>
      </c>
    </row>
    <row r="130" spans="1:14">
      <c r="A130" t="s">
        <v>2082</v>
      </c>
      <c r="B130" t="s">
        <v>2083</v>
      </c>
      <c r="C130" t="s">
        <v>97</v>
      </c>
      <c r="D130" t="s">
        <v>120</v>
      </c>
      <c r="E130" t="s">
        <v>2084</v>
      </c>
      <c r="F130" t="s">
        <v>1039</v>
      </c>
      <c r="G130" t="s">
        <v>99</v>
      </c>
      <c r="H130" s="65">
        <v>69</v>
      </c>
      <c r="I130" s="65">
        <v>9430</v>
      </c>
      <c r="J130" s="65">
        <v>0.108</v>
      </c>
      <c r="K130" s="65">
        <v>6.6147</v>
      </c>
      <c r="L130" s="66">
        <v>0</v>
      </c>
      <c r="M130" s="66">
        <v>0</v>
      </c>
      <c r="N130" s="66">
        <v>0</v>
      </c>
    </row>
    <row r="131" spans="1:14">
      <c r="A131" t="s">
        <v>2085</v>
      </c>
      <c r="B131" t="s">
        <v>2086</v>
      </c>
      <c r="C131" t="s">
        <v>97</v>
      </c>
      <c r="D131" t="s">
        <v>120</v>
      </c>
      <c r="E131" t="s">
        <v>1038</v>
      </c>
      <c r="F131" t="s">
        <v>1039</v>
      </c>
      <c r="G131" t="s">
        <v>99</v>
      </c>
      <c r="H131" s="65">
        <v>95298.31</v>
      </c>
      <c r="I131" s="65">
        <v>29490</v>
      </c>
      <c r="J131" s="65">
        <v>0</v>
      </c>
      <c r="K131" s="65">
        <v>28103.471619</v>
      </c>
      <c r="L131" s="66">
        <v>6.0000000000000001E-3</v>
      </c>
      <c r="M131" s="66">
        <v>6.4000000000000003E-3</v>
      </c>
      <c r="N131" s="66">
        <v>1.2999999999999999E-3</v>
      </c>
    </row>
    <row r="132" spans="1:14">
      <c r="A132" t="s">
        <v>2087</v>
      </c>
      <c r="B132" t="s">
        <v>2088</v>
      </c>
      <c r="C132" t="s">
        <v>97</v>
      </c>
      <c r="D132" t="s">
        <v>120</v>
      </c>
      <c r="E132" t="s">
        <v>2089</v>
      </c>
      <c r="F132" t="s">
        <v>439</v>
      </c>
      <c r="G132" t="s">
        <v>99</v>
      </c>
      <c r="H132" s="65">
        <v>18836</v>
      </c>
      <c r="I132" s="65">
        <v>54810</v>
      </c>
      <c r="J132" s="65">
        <v>94.18</v>
      </c>
      <c r="K132" s="65">
        <v>10418.1916</v>
      </c>
      <c r="L132" s="66">
        <v>3.3E-3</v>
      </c>
      <c r="M132" s="66">
        <v>2.3999999999999998E-3</v>
      </c>
      <c r="N132" s="66">
        <v>5.0000000000000001E-4</v>
      </c>
    </row>
    <row r="133" spans="1:14">
      <c r="A133" t="s">
        <v>2090</v>
      </c>
      <c r="B133" t="s">
        <v>2091</v>
      </c>
      <c r="C133" t="s">
        <v>97</v>
      </c>
      <c r="D133" t="s">
        <v>120</v>
      </c>
      <c r="E133" t="s">
        <v>2092</v>
      </c>
      <c r="F133" t="s">
        <v>439</v>
      </c>
      <c r="G133" t="s">
        <v>99</v>
      </c>
      <c r="H133" s="65">
        <v>1487532</v>
      </c>
      <c r="I133" s="65">
        <v>299</v>
      </c>
      <c r="J133" s="65">
        <v>47.175469999999997</v>
      </c>
      <c r="K133" s="65">
        <v>4494.8961499999996</v>
      </c>
      <c r="L133" s="66">
        <v>2.8999999999999998E-3</v>
      </c>
      <c r="M133" s="66">
        <v>1E-3</v>
      </c>
      <c r="N133" s="66">
        <v>2.0000000000000001E-4</v>
      </c>
    </row>
    <row r="134" spans="1:14">
      <c r="A134" t="s">
        <v>2093</v>
      </c>
      <c r="B134" t="s">
        <v>2094</v>
      </c>
      <c r="C134" t="s">
        <v>97</v>
      </c>
      <c r="D134" t="s">
        <v>120</v>
      </c>
      <c r="E134" t="s">
        <v>2095</v>
      </c>
      <c r="F134" t="s">
        <v>785</v>
      </c>
      <c r="G134" t="s">
        <v>99</v>
      </c>
      <c r="H134" s="65">
        <v>1526656</v>
      </c>
      <c r="I134" s="65">
        <v>2130</v>
      </c>
      <c r="J134" s="65">
        <v>0</v>
      </c>
      <c r="K134" s="65">
        <v>32517.772799999999</v>
      </c>
      <c r="L134" s="66">
        <v>8.0000000000000002E-3</v>
      </c>
      <c r="M134" s="66">
        <v>7.4999999999999997E-3</v>
      </c>
      <c r="N134" s="66">
        <v>1.5E-3</v>
      </c>
    </row>
    <row r="135" spans="1:14">
      <c r="A135" t="s">
        <v>2096</v>
      </c>
      <c r="B135" t="s">
        <v>2097</v>
      </c>
      <c r="C135" t="s">
        <v>97</v>
      </c>
      <c r="D135" t="s">
        <v>120</v>
      </c>
      <c r="E135" t="s">
        <v>2098</v>
      </c>
      <c r="F135" t="s">
        <v>785</v>
      </c>
      <c r="G135" t="s">
        <v>99</v>
      </c>
      <c r="H135" s="65">
        <v>916</v>
      </c>
      <c r="I135" s="65">
        <v>2066</v>
      </c>
      <c r="J135" s="65">
        <v>0.1741</v>
      </c>
      <c r="K135" s="65">
        <v>19.098659999999999</v>
      </c>
      <c r="L135" s="66">
        <v>0</v>
      </c>
      <c r="M135" s="66">
        <v>0</v>
      </c>
      <c r="N135" s="66">
        <v>0</v>
      </c>
    </row>
    <row r="136" spans="1:14">
      <c r="A136" t="s">
        <v>2099</v>
      </c>
      <c r="B136" t="s">
        <v>2100</v>
      </c>
      <c r="C136" t="s">
        <v>97</v>
      </c>
      <c r="D136" t="s">
        <v>120</v>
      </c>
      <c r="E136" t="s">
        <v>936</v>
      </c>
      <c r="F136" t="s">
        <v>785</v>
      </c>
      <c r="G136" t="s">
        <v>99</v>
      </c>
      <c r="H136" s="65">
        <v>771181.09</v>
      </c>
      <c r="I136" s="65">
        <v>1148</v>
      </c>
      <c r="J136" s="65">
        <v>0</v>
      </c>
      <c r="K136" s="65">
        <v>8853.1589132000008</v>
      </c>
      <c r="L136" s="66">
        <v>3.8999999999999998E-3</v>
      </c>
      <c r="M136" s="66">
        <v>2E-3</v>
      </c>
      <c r="N136" s="66">
        <v>4.0000000000000002E-4</v>
      </c>
    </row>
    <row r="137" spans="1:14">
      <c r="A137" t="s">
        <v>2101</v>
      </c>
      <c r="B137" t="s">
        <v>2102</v>
      </c>
      <c r="C137" t="s">
        <v>97</v>
      </c>
      <c r="D137" t="s">
        <v>120</v>
      </c>
      <c r="E137" t="s">
        <v>1124</v>
      </c>
      <c r="F137" t="s">
        <v>785</v>
      </c>
      <c r="G137" t="s">
        <v>99</v>
      </c>
      <c r="H137" s="65">
        <v>274</v>
      </c>
      <c r="I137" s="65">
        <v>1723</v>
      </c>
      <c r="J137" s="65">
        <v>0.12695999999999999</v>
      </c>
      <c r="K137" s="65">
        <v>4.8479799999999997</v>
      </c>
      <c r="L137" s="66">
        <v>0</v>
      </c>
      <c r="M137" s="66">
        <v>0</v>
      </c>
      <c r="N137" s="66">
        <v>0</v>
      </c>
    </row>
    <row r="138" spans="1:14">
      <c r="A138" t="s">
        <v>2103</v>
      </c>
      <c r="B138" t="s">
        <v>2104</v>
      </c>
      <c r="C138" t="s">
        <v>97</v>
      </c>
      <c r="D138" t="s">
        <v>120</v>
      </c>
      <c r="E138" t="s">
        <v>784</v>
      </c>
      <c r="F138" t="s">
        <v>785</v>
      </c>
      <c r="G138" t="s">
        <v>99</v>
      </c>
      <c r="H138" s="65">
        <v>10</v>
      </c>
      <c r="I138" s="65">
        <v>54990</v>
      </c>
      <c r="J138" s="65">
        <v>5.2780000000000001E-2</v>
      </c>
      <c r="K138" s="65">
        <v>5.5517799999999999</v>
      </c>
      <c r="L138" s="66">
        <v>0</v>
      </c>
      <c r="M138" s="66">
        <v>0</v>
      </c>
      <c r="N138" s="66">
        <v>0</v>
      </c>
    </row>
    <row r="139" spans="1:14">
      <c r="A139" t="s">
        <v>2105</v>
      </c>
      <c r="B139" t="s">
        <v>2106</v>
      </c>
      <c r="C139" t="s">
        <v>97</v>
      </c>
      <c r="D139" t="s">
        <v>120</v>
      </c>
      <c r="E139" t="s">
        <v>2107</v>
      </c>
      <c r="F139" t="s">
        <v>126</v>
      </c>
      <c r="G139" t="s">
        <v>99</v>
      </c>
      <c r="H139" s="65">
        <v>331</v>
      </c>
      <c r="I139" s="65">
        <v>5232</v>
      </c>
      <c r="J139" s="65">
        <v>0</v>
      </c>
      <c r="K139" s="65">
        <v>17.317920000000001</v>
      </c>
      <c r="L139" s="66">
        <v>0</v>
      </c>
      <c r="M139" s="66">
        <v>0</v>
      </c>
      <c r="N139" s="66">
        <v>0</v>
      </c>
    </row>
    <row r="140" spans="1:14">
      <c r="A140" t="s">
        <v>2108</v>
      </c>
      <c r="B140" t="s">
        <v>2109</v>
      </c>
      <c r="C140" t="s">
        <v>97</v>
      </c>
      <c r="D140" t="s">
        <v>120</v>
      </c>
      <c r="E140" t="s">
        <v>2110</v>
      </c>
      <c r="F140" t="s">
        <v>126</v>
      </c>
      <c r="G140" t="s">
        <v>99</v>
      </c>
      <c r="H140" s="65">
        <v>159</v>
      </c>
      <c r="I140" s="65">
        <v>2114</v>
      </c>
      <c r="J140" s="65">
        <v>0</v>
      </c>
      <c r="K140" s="65">
        <v>3.3612600000000001</v>
      </c>
      <c r="L140" s="66">
        <v>0</v>
      </c>
      <c r="M140" s="66">
        <v>0</v>
      </c>
      <c r="N140" s="66">
        <v>0</v>
      </c>
    </row>
    <row r="141" spans="1:14">
      <c r="A141" t="s">
        <v>2111</v>
      </c>
      <c r="B141" t="s">
        <v>2112</v>
      </c>
      <c r="C141" t="s">
        <v>97</v>
      </c>
      <c r="D141" t="s">
        <v>120</v>
      </c>
      <c r="E141" t="s">
        <v>2113</v>
      </c>
      <c r="F141" t="s">
        <v>126</v>
      </c>
      <c r="G141" t="s">
        <v>99</v>
      </c>
      <c r="H141" s="65">
        <v>146070</v>
      </c>
      <c r="I141" s="65">
        <v>5190</v>
      </c>
      <c r="J141" s="65">
        <v>101.84694</v>
      </c>
      <c r="K141" s="65">
        <v>7682.8799399999998</v>
      </c>
      <c r="L141" s="66">
        <v>3.0000000000000001E-3</v>
      </c>
      <c r="M141" s="66">
        <v>1.8E-3</v>
      </c>
      <c r="N141" s="66">
        <v>4.0000000000000002E-4</v>
      </c>
    </row>
    <row r="142" spans="1:14">
      <c r="A142" t="s">
        <v>2114</v>
      </c>
      <c r="B142" t="s">
        <v>2115</v>
      </c>
      <c r="C142" t="s">
        <v>97</v>
      </c>
      <c r="D142" t="s">
        <v>120</v>
      </c>
      <c r="E142" t="s">
        <v>1273</v>
      </c>
      <c r="F142" t="s">
        <v>129</v>
      </c>
      <c r="G142" t="s">
        <v>99</v>
      </c>
      <c r="H142" s="65">
        <v>90873</v>
      </c>
      <c r="I142" s="65">
        <v>1250</v>
      </c>
      <c r="J142" s="65">
        <v>0</v>
      </c>
      <c r="K142" s="65">
        <v>1135.9124999999999</v>
      </c>
      <c r="L142" s="66">
        <v>5.9999999999999995E-4</v>
      </c>
      <c r="M142" s="66">
        <v>2.9999999999999997E-4</v>
      </c>
      <c r="N142" s="66">
        <v>1E-4</v>
      </c>
    </row>
    <row r="143" spans="1:14">
      <c r="A143" t="s">
        <v>2116</v>
      </c>
      <c r="B143" t="s">
        <v>2117</v>
      </c>
      <c r="C143" t="s">
        <v>97</v>
      </c>
      <c r="D143" t="s">
        <v>120</v>
      </c>
      <c r="E143" t="s">
        <v>1146</v>
      </c>
      <c r="F143" t="s">
        <v>129</v>
      </c>
      <c r="G143" t="s">
        <v>99</v>
      </c>
      <c r="H143" s="65">
        <v>526833</v>
      </c>
      <c r="I143" s="65">
        <v>1617</v>
      </c>
      <c r="J143" s="65">
        <v>0</v>
      </c>
      <c r="K143" s="65">
        <v>8518.8896100000002</v>
      </c>
      <c r="L143" s="66">
        <v>2.8E-3</v>
      </c>
      <c r="M143" s="66">
        <v>2E-3</v>
      </c>
      <c r="N143" s="66">
        <v>4.0000000000000002E-4</v>
      </c>
    </row>
    <row r="144" spans="1:14">
      <c r="A144" s="67" t="s">
        <v>2118</v>
      </c>
      <c r="D144" s="14"/>
      <c r="E144" s="14"/>
      <c r="F144" s="14"/>
      <c r="H144" s="69">
        <f>SUM(H145:H243)</f>
        <v>48161840.900000006</v>
      </c>
      <c r="J144" s="69">
        <v>182.0891</v>
      </c>
      <c r="K144" s="69">
        <v>271183.3645665131</v>
      </c>
      <c r="M144" s="68">
        <v>6.2199999999999998E-2</v>
      </c>
      <c r="N144" s="68">
        <v>1.2800000000000001E-2</v>
      </c>
    </row>
    <row r="145" spans="1:14">
      <c r="A145" t="s">
        <v>2119</v>
      </c>
      <c r="B145" t="s">
        <v>2120</v>
      </c>
      <c r="C145" t="s">
        <v>97</v>
      </c>
      <c r="D145" t="s">
        <v>120</v>
      </c>
      <c r="E145" t="s">
        <v>2121</v>
      </c>
      <c r="F145" t="s">
        <v>98</v>
      </c>
      <c r="G145" t="s">
        <v>99</v>
      </c>
      <c r="H145" s="65">
        <v>78500</v>
      </c>
      <c r="I145" s="65">
        <v>5054</v>
      </c>
      <c r="J145" s="65">
        <v>0</v>
      </c>
      <c r="K145" s="65">
        <v>3967.39</v>
      </c>
      <c r="L145" s="66">
        <v>3.0999999999999999E-3</v>
      </c>
      <c r="M145" s="66">
        <v>8.9999999999999998E-4</v>
      </c>
      <c r="N145" s="66">
        <v>2.0000000000000001E-4</v>
      </c>
    </row>
    <row r="146" spans="1:14">
      <c r="A146" t="s">
        <v>2122</v>
      </c>
      <c r="B146" t="s">
        <v>2123</v>
      </c>
      <c r="C146" t="s">
        <v>97</v>
      </c>
      <c r="D146" t="s">
        <v>120</v>
      </c>
      <c r="E146" t="s">
        <v>2124</v>
      </c>
      <c r="F146" t="s">
        <v>1797</v>
      </c>
      <c r="G146" t="s">
        <v>99</v>
      </c>
      <c r="H146" s="65">
        <v>301341</v>
      </c>
      <c r="I146" s="65">
        <v>908</v>
      </c>
      <c r="J146" s="65">
        <v>0</v>
      </c>
      <c r="K146" s="65">
        <v>2736.1762800000001</v>
      </c>
      <c r="L146" s="66">
        <v>8.6E-3</v>
      </c>
      <c r="M146" s="66">
        <v>5.9999999999999995E-4</v>
      </c>
      <c r="N146" s="66">
        <v>1E-4</v>
      </c>
    </row>
    <row r="147" spans="1:14">
      <c r="A147" t="s">
        <v>2125</v>
      </c>
      <c r="B147" t="s">
        <v>2126</v>
      </c>
      <c r="C147" t="s">
        <v>97</v>
      </c>
      <c r="D147" t="s">
        <v>120</v>
      </c>
      <c r="E147" t="s">
        <v>2127</v>
      </c>
      <c r="F147" t="s">
        <v>1797</v>
      </c>
      <c r="G147" t="s">
        <v>99</v>
      </c>
      <c r="H147" s="65">
        <v>524635</v>
      </c>
      <c r="I147" s="65">
        <v>633.70000000000005</v>
      </c>
      <c r="J147" s="65">
        <v>0</v>
      </c>
      <c r="K147" s="65">
        <v>3324.6119950000002</v>
      </c>
      <c r="L147" s="66">
        <v>7.6E-3</v>
      </c>
      <c r="M147" s="66">
        <v>8.0000000000000004E-4</v>
      </c>
      <c r="N147" s="66">
        <v>2.0000000000000001E-4</v>
      </c>
    </row>
    <row r="148" spans="1:14">
      <c r="A148" t="s">
        <v>2128</v>
      </c>
      <c r="B148" t="s">
        <v>2129</v>
      </c>
      <c r="C148" t="s">
        <v>97</v>
      </c>
      <c r="D148" t="s">
        <v>120</v>
      </c>
      <c r="E148" t="s">
        <v>2130</v>
      </c>
      <c r="F148" t="s">
        <v>1797</v>
      </c>
      <c r="G148" t="s">
        <v>99</v>
      </c>
      <c r="H148" s="65">
        <v>172907</v>
      </c>
      <c r="I148" s="65">
        <v>2795</v>
      </c>
      <c r="J148" s="65">
        <v>0</v>
      </c>
      <c r="K148" s="65">
        <v>4832.75065</v>
      </c>
      <c r="L148" s="66">
        <v>8.0999999999999996E-3</v>
      </c>
      <c r="M148" s="66">
        <v>1.1000000000000001E-3</v>
      </c>
      <c r="N148" s="66">
        <v>2.0000000000000001E-4</v>
      </c>
    </row>
    <row r="149" spans="1:14">
      <c r="A149" t="s">
        <v>2131</v>
      </c>
      <c r="B149" t="s">
        <v>2132</v>
      </c>
      <c r="C149" t="s">
        <v>97</v>
      </c>
      <c r="D149" t="s">
        <v>120</v>
      </c>
      <c r="E149" t="s">
        <v>2133</v>
      </c>
      <c r="F149" t="s">
        <v>1797</v>
      </c>
      <c r="G149" t="s">
        <v>99</v>
      </c>
      <c r="H149" s="65">
        <v>77636</v>
      </c>
      <c r="I149" s="65">
        <v>509.3</v>
      </c>
      <c r="J149" s="65">
        <v>0</v>
      </c>
      <c r="K149" s="65">
        <v>395.400148</v>
      </c>
      <c r="L149" s="66">
        <v>1.1000000000000001E-3</v>
      </c>
      <c r="M149" s="66">
        <v>1E-4</v>
      </c>
      <c r="N149" s="66">
        <v>0</v>
      </c>
    </row>
    <row r="150" spans="1:14">
      <c r="A150" t="s">
        <v>2134</v>
      </c>
      <c r="B150" t="s">
        <v>2135</v>
      </c>
      <c r="C150" t="s">
        <v>97</v>
      </c>
      <c r="D150" t="s">
        <v>120</v>
      </c>
      <c r="E150" t="s">
        <v>2136</v>
      </c>
      <c r="F150" t="s">
        <v>1797</v>
      </c>
      <c r="G150" t="s">
        <v>99</v>
      </c>
      <c r="H150" s="65">
        <v>40000</v>
      </c>
      <c r="I150" s="65">
        <v>577.1</v>
      </c>
      <c r="J150" s="65">
        <v>0</v>
      </c>
      <c r="K150" s="65">
        <v>230.84</v>
      </c>
      <c r="L150" s="66">
        <v>8.9999999999999998E-4</v>
      </c>
      <c r="M150" s="66">
        <v>1E-4</v>
      </c>
      <c r="N150" s="66">
        <v>0</v>
      </c>
    </row>
    <row r="151" spans="1:14">
      <c r="A151" t="s">
        <v>2137</v>
      </c>
      <c r="B151" t="s">
        <v>2138</v>
      </c>
      <c r="C151" t="s">
        <v>97</v>
      </c>
      <c r="D151" t="s">
        <v>120</v>
      </c>
      <c r="E151" t="s">
        <v>2139</v>
      </c>
      <c r="F151" t="s">
        <v>486</v>
      </c>
      <c r="G151" t="s">
        <v>99</v>
      </c>
      <c r="H151" s="65">
        <v>309967.42</v>
      </c>
      <c r="I151" s="65">
        <v>3330</v>
      </c>
      <c r="J151" s="65">
        <v>0</v>
      </c>
      <c r="K151" s="65">
        <v>10321.915086000001</v>
      </c>
      <c r="L151" s="66">
        <v>2.5000000000000001E-3</v>
      </c>
      <c r="M151" s="66">
        <v>2.3999999999999998E-3</v>
      </c>
      <c r="N151" s="66">
        <v>5.0000000000000001E-4</v>
      </c>
    </row>
    <row r="152" spans="1:14">
      <c r="A152" t="s">
        <v>2140</v>
      </c>
      <c r="B152" t="s">
        <v>2141</v>
      </c>
      <c r="C152" t="s">
        <v>97</v>
      </c>
      <c r="D152" t="s">
        <v>120</v>
      </c>
      <c r="E152" t="s">
        <v>2142</v>
      </c>
      <c r="F152" t="s">
        <v>486</v>
      </c>
      <c r="G152" t="s">
        <v>99</v>
      </c>
      <c r="H152" s="65">
        <v>79063</v>
      </c>
      <c r="I152" s="65">
        <v>841.3</v>
      </c>
      <c r="J152" s="65">
        <v>0</v>
      </c>
      <c r="K152" s="65">
        <v>665.15701899999999</v>
      </c>
      <c r="L152" s="66">
        <v>3.8999999999999998E-3</v>
      </c>
      <c r="M152" s="66">
        <v>2.0000000000000001E-4</v>
      </c>
      <c r="N152" s="66">
        <v>0</v>
      </c>
    </row>
    <row r="153" spans="1:14">
      <c r="A153" t="s">
        <v>2143</v>
      </c>
      <c r="B153" t="s">
        <v>2144</v>
      </c>
      <c r="C153" t="s">
        <v>97</v>
      </c>
      <c r="D153" t="s">
        <v>120</v>
      </c>
      <c r="E153" t="s">
        <v>2145</v>
      </c>
      <c r="F153" t="s">
        <v>1828</v>
      </c>
      <c r="G153" t="s">
        <v>99</v>
      </c>
      <c r="H153" s="65">
        <v>600000</v>
      </c>
      <c r="I153" s="65">
        <v>797.2</v>
      </c>
      <c r="J153" s="65">
        <v>0</v>
      </c>
      <c r="K153" s="65">
        <v>4783.2</v>
      </c>
      <c r="L153" s="66">
        <v>0.1487</v>
      </c>
      <c r="M153" s="66">
        <v>1.1000000000000001E-3</v>
      </c>
      <c r="N153" s="66">
        <v>2.0000000000000001E-4</v>
      </c>
    </row>
    <row r="154" spans="1:14">
      <c r="A154" t="s">
        <v>2146</v>
      </c>
      <c r="B154" t="s">
        <v>2147</v>
      </c>
      <c r="C154" t="s">
        <v>97</v>
      </c>
      <c r="D154" t="s">
        <v>120</v>
      </c>
      <c r="E154" t="s">
        <v>2148</v>
      </c>
      <c r="F154" t="s">
        <v>561</v>
      </c>
      <c r="G154" t="s">
        <v>99</v>
      </c>
      <c r="H154" s="65">
        <v>595656</v>
      </c>
      <c r="I154" s="65">
        <v>820.2</v>
      </c>
      <c r="J154" s="65">
        <v>0</v>
      </c>
      <c r="K154" s="65">
        <v>4885.5705120000002</v>
      </c>
      <c r="L154" s="66">
        <v>9.1000000000000004E-3</v>
      </c>
      <c r="M154" s="66">
        <v>1.1000000000000001E-3</v>
      </c>
      <c r="N154" s="66">
        <v>2.0000000000000001E-4</v>
      </c>
    </row>
    <row r="155" spans="1:14">
      <c r="A155" t="s">
        <v>2149</v>
      </c>
      <c r="B155" t="s">
        <v>2150</v>
      </c>
      <c r="C155" t="s">
        <v>97</v>
      </c>
      <c r="D155" t="s">
        <v>120</v>
      </c>
      <c r="E155" t="s">
        <v>1434</v>
      </c>
      <c r="F155" t="s">
        <v>792</v>
      </c>
      <c r="G155" t="s">
        <v>99</v>
      </c>
      <c r="H155" s="65">
        <v>442500</v>
      </c>
      <c r="I155" s="65">
        <v>245.9</v>
      </c>
      <c r="J155" s="65">
        <v>0</v>
      </c>
      <c r="K155" s="65">
        <v>1088.1075000000001</v>
      </c>
      <c r="L155" s="66">
        <v>1.8E-3</v>
      </c>
      <c r="M155" s="66">
        <v>2.0000000000000001E-4</v>
      </c>
      <c r="N155" s="66">
        <v>1E-4</v>
      </c>
    </row>
    <row r="156" spans="1:14">
      <c r="A156" t="s">
        <v>2151</v>
      </c>
      <c r="B156" t="s">
        <v>2152</v>
      </c>
      <c r="C156" t="s">
        <v>97</v>
      </c>
      <c r="D156" t="s">
        <v>120</v>
      </c>
      <c r="E156" t="s">
        <v>2153</v>
      </c>
      <c r="F156" t="s">
        <v>792</v>
      </c>
      <c r="G156" t="s">
        <v>99</v>
      </c>
      <c r="H156" s="65">
        <v>143400</v>
      </c>
      <c r="I156" s="65">
        <v>5820</v>
      </c>
      <c r="J156" s="65">
        <v>0</v>
      </c>
      <c r="K156" s="65">
        <v>8345.8799999999992</v>
      </c>
      <c r="L156" s="66">
        <v>4.5999999999999999E-3</v>
      </c>
      <c r="M156" s="66">
        <v>1.9E-3</v>
      </c>
      <c r="N156" s="66">
        <v>4.0000000000000002E-4</v>
      </c>
    </row>
    <row r="157" spans="1:14">
      <c r="A157" t="s">
        <v>2154</v>
      </c>
      <c r="B157" t="s">
        <v>2155</v>
      </c>
      <c r="C157" t="s">
        <v>97</v>
      </c>
      <c r="D157" t="s">
        <v>120</v>
      </c>
      <c r="E157" t="s">
        <v>1403</v>
      </c>
      <c r="F157" t="s">
        <v>792</v>
      </c>
      <c r="G157" t="s">
        <v>99</v>
      </c>
      <c r="H157" s="65">
        <v>1257440</v>
      </c>
      <c r="I157" s="65">
        <v>1834</v>
      </c>
      <c r="J157" s="65">
        <v>0</v>
      </c>
      <c r="K157" s="65">
        <v>23061.4496</v>
      </c>
      <c r="L157" s="66">
        <v>2.4199999999999999E-2</v>
      </c>
      <c r="M157" s="66">
        <v>5.3E-3</v>
      </c>
      <c r="N157" s="66">
        <v>1.1000000000000001E-3</v>
      </c>
    </row>
    <row r="158" spans="1:14">
      <c r="A158" t="s">
        <v>2156</v>
      </c>
      <c r="B158" t="s">
        <v>2157</v>
      </c>
      <c r="C158" t="s">
        <v>97</v>
      </c>
      <c r="D158" t="s">
        <v>120</v>
      </c>
      <c r="E158" t="s">
        <v>1502</v>
      </c>
      <c r="F158" t="s">
        <v>792</v>
      </c>
      <c r="G158" t="s">
        <v>99</v>
      </c>
      <c r="H158" s="65">
        <v>26316</v>
      </c>
      <c r="I158" s="65">
        <v>4180</v>
      </c>
      <c r="J158" s="65">
        <v>0</v>
      </c>
      <c r="K158" s="65">
        <v>1100.0088000000001</v>
      </c>
      <c r="L158" s="66">
        <v>1.8E-3</v>
      </c>
      <c r="M158" s="66">
        <v>2.9999999999999997E-4</v>
      </c>
      <c r="N158" s="66">
        <v>1E-4</v>
      </c>
    </row>
    <row r="159" spans="1:14">
      <c r="A159" t="s">
        <v>2158</v>
      </c>
      <c r="B159" t="s">
        <v>2159</v>
      </c>
      <c r="C159" t="s">
        <v>97</v>
      </c>
      <c r="D159" t="s">
        <v>120</v>
      </c>
      <c r="E159" t="s">
        <v>2160</v>
      </c>
      <c r="F159" t="s">
        <v>792</v>
      </c>
      <c r="G159" t="s">
        <v>99</v>
      </c>
      <c r="H159" s="65">
        <v>564000</v>
      </c>
      <c r="I159" s="65">
        <v>60.8</v>
      </c>
      <c r="J159" s="65">
        <v>0</v>
      </c>
      <c r="K159" s="65">
        <v>342.91199999999998</v>
      </c>
      <c r="L159" s="66">
        <v>3.7000000000000002E-3</v>
      </c>
      <c r="M159" s="66">
        <v>1E-4</v>
      </c>
      <c r="N159" s="66">
        <v>0</v>
      </c>
    </row>
    <row r="160" spans="1:14">
      <c r="A160" t="s">
        <v>2161</v>
      </c>
      <c r="B160" t="s">
        <v>2162</v>
      </c>
      <c r="C160" t="s">
        <v>97</v>
      </c>
      <c r="D160" t="s">
        <v>120</v>
      </c>
      <c r="E160" t="s">
        <v>1422</v>
      </c>
      <c r="F160" t="s">
        <v>792</v>
      </c>
      <c r="G160" t="s">
        <v>99</v>
      </c>
      <c r="H160" s="65">
        <v>86123</v>
      </c>
      <c r="I160" s="65">
        <v>2319</v>
      </c>
      <c r="J160" s="65">
        <v>23.448930000000001</v>
      </c>
      <c r="K160" s="65">
        <v>2020.6413</v>
      </c>
      <c r="L160" s="66">
        <v>4.7999999999999996E-3</v>
      </c>
      <c r="M160" s="66">
        <v>5.0000000000000001E-4</v>
      </c>
      <c r="N160" s="66">
        <v>1E-4</v>
      </c>
    </row>
    <row r="161" spans="1:14">
      <c r="A161" t="s">
        <v>2163</v>
      </c>
      <c r="B161" t="s">
        <v>2164</v>
      </c>
      <c r="C161" t="s">
        <v>97</v>
      </c>
      <c r="D161" t="s">
        <v>120</v>
      </c>
      <c r="E161" t="s">
        <v>1426</v>
      </c>
      <c r="F161" t="s">
        <v>792</v>
      </c>
      <c r="G161" t="s">
        <v>99</v>
      </c>
      <c r="H161" s="65">
        <v>145500</v>
      </c>
      <c r="I161" s="65">
        <v>1988</v>
      </c>
      <c r="J161" s="65">
        <v>0</v>
      </c>
      <c r="K161" s="65">
        <v>2892.54</v>
      </c>
      <c r="L161" s="66">
        <v>7.6E-3</v>
      </c>
      <c r="M161" s="66">
        <v>6.9999999999999999E-4</v>
      </c>
      <c r="N161" s="66">
        <v>1E-4</v>
      </c>
    </row>
    <row r="162" spans="1:14">
      <c r="A162" t="s">
        <v>2165</v>
      </c>
      <c r="B162" t="s">
        <v>2166</v>
      </c>
      <c r="C162" t="s">
        <v>97</v>
      </c>
      <c r="D162" t="s">
        <v>120</v>
      </c>
      <c r="E162" t="s">
        <v>1516</v>
      </c>
      <c r="F162" t="s">
        <v>792</v>
      </c>
      <c r="G162" t="s">
        <v>99</v>
      </c>
      <c r="H162" s="65">
        <v>16345</v>
      </c>
      <c r="I162" s="65">
        <v>1307</v>
      </c>
      <c r="J162" s="65">
        <v>0</v>
      </c>
      <c r="K162" s="65">
        <v>213.62915000000001</v>
      </c>
      <c r="L162" s="66">
        <v>1.1999999999999999E-3</v>
      </c>
      <c r="M162" s="66">
        <v>0</v>
      </c>
      <c r="N162" s="66">
        <v>0</v>
      </c>
    </row>
    <row r="163" spans="1:14" s="87" customFormat="1">
      <c r="A163" s="84" t="s">
        <v>2167</v>
      </c>
      <c r="B163" s="84" t="s">
        <v>2168</v>
      </c>
      <c r="C163" s="84" t="s">
        <v>97</v>
      </c>
      <c r="D163" s="84" t="s">
        <v>120</v>
      </c>
      <c r="E163" s="84" t="s">
        <v>2169</v>
      </c>
      <c r="F163" s="84" t="s">
        <v>838</v>
      </c>
      <c r="G163" s="84" t="s">
        <v>99</v>
      </c>
      <c r="H163" s="85">
        <v>271000</v>
      </c>
      <c r="I163" s="85">
        <f>K163*1000/H163*100</f>
        <v>378.35901639344274</v>
      </c>
      <c r="J163" s="85">
        <v>0</v>
      </c>
      <c r="K163" s="85">
        <f>1025352.93442623/1000</f>
        <v>1025.3529344262299</v>
      </c>
      <c r="L163" s="86">
        <v>1.6000000000000001E-3</v>
      </c>
      <c r="M163" s="86">
        <v>4.0000000000000002E-4</v>
      </c>
      <c r="N163" s="86">
        <v>1E-4</v>
      </c>
    </row>
    <row r="164" spans="1:14" s="87" customFormat="1">
      <c r="A164" s="84" t="s">
        <v>2170</v>
      </c>
      <c r="B164" s="84" t="s">
        <v>2171</v>
      </c>
      <c r="C164" s="84" t="s">
        <v>97</v>
      </c>
      <c r="D164" s="84" t="s">
        <v>120</v>
      </c>
      <c r="E164" s="84" t="s">
        <v>2169</v>
      </c>
      <c r="F164" s="84" t="s">
        <v>838</v>
      </c>
      <c r="G164" s="84" t="s">
        <v>99</v>
      </c>
      <c r="H164" s="85">
        <v>119028</v>
      </c>
      <c r="I164" s="85">
        <f>K164*1000/H164*100</f>
        <v>392.6</v>
      </c>
      <c r="J164" s="85">
        <v>0</v>
      </c>
      <c r="K164" s="85">
        <f>467303.928/1000</f>
        <v>467.30392800000004</v>
      </c>
      <c r="L164" s="86">
        <v>0</v>
      </c>
      <c r="M164" s="86">
        <v>0</v>
      </c>
      <c r="N164" s="86">
        <v>0</v>
      </c>
    </row>
    <row r="165" spans="1:14">
      <c r="A165" t="s">
        <v>2172</v>
      </c>
      <c r="B165" t="s">
        <v>2173</v>
      </c>
      <c r="C165" t="s">
        <v>97</v>
      </c>
      <c r="D165" t="s">
        <v>120</v>
      </c>
      <c r="E165" t="s">
        <v>2174</v>
      </c>
      <c r="F165" t="s">
        <v>838</v>
      </c>
      <c r="G165" t="s">
        <v>99</v>
      </c>
      <c r="H165" s="65">
        <v>55408</v>
      </c>
      <c r="I165" s="65">
        <v>10250</v>
      </c>
      <c r="J165" s="65">
        <v>0</v>
      </c>
      <c r="K165" s="65">
        <v>5679.32</v>
      </c>
      <c r="L165" s="66">
        <v>5.1999999999999998E-3</v>
      </c>
      <c r="M165" s="66">
        <v>1.2999999999999999E-3</v>
      </c>
      <c r="N165" s="66">
        <v>2.9999999999999997E-4</v>
      </c>
    </row>
    <row r="166" spans="1:14">
      <c r="A166" t="s">
        <v>2175</v>
      </c>
      <c r="B166" t="s">
        <v>2176</v>
      </c>
      <c r="C166" t="s">
        <v>97</v>
      </c>
      <c r="D166" t="s">
        <v>120</v>
      </c>
      <c r="E166" t="s">
        <v>2177</v>
      </c>
      <c r="F166" t="s">
        <v>1948</v>
      </c>
      <c r="G166" t="s">
        <v>99</v>
      </c>
      <c r="H166" s="65">
        <v>200001</v>
      </c>
      <c r="I166" s="65">
        <v>1344</v>
      </c>
      <c r="J166" s="65">
        <v>0</v>
      </c>
      <c r="K166" s="65">
        <v>2688.0134400000002</v>
      </c>
      <c r="L166" s="66">
        <v>2.29E-2</v>
      </c>
      <c r="M166" s="66">
        <v>5.9999999999999995E-4</v>
      </c>
      <c r="N166" s="66">
        <v>1E-4</v>
      </c>
    </row>
    <row r="167" spans="1:14">
      <c r="A167" t="s">
        <v>2178</v>
      </c>
      <c r="B167" t="s">
        <v>2179</v>
      </c>
      <c r="C167" t="s">
        <v>97</v>
      </c>
      <c r="D167" t="s">
        <v>120</v>
      </c>
      <c r="E167" t="s">
        <v>2180</v>
      </c>
      <c r="F167" t="s">
        <v>1948</v>
      </c>
      <c r="G167" t="s">
        <v>99</v>
      </c>
      <c r="H167" s="65">
        <v>1435000</v>
      </c>
      <c r="I167" s="65">
        <v>132.69999999999999</v>
      </c>
      <c r="J167" s="65">
        <v>0</v>
      </c>
      <c r="K167" s="65">
        <v>1904.2449999999999</v>
      </c>
      <c r="L167" s="66">
        <v>4.1000000000000002E-2</v>
      </c>
      <c r="M167" s="66">
        <v>4.0000000000000002E-4</v>
      </c>
      <c r="N167" s="66">
        <v>1E-4</v>
      </c>
    </row>
    <row r="168" spans="1:14">
      <c r="A168" t="s">
        <v>2181</v>
      </c>
      <c r="B168" t="s">
        <v>2182</v>
      </c>
      <c r="C168" t="s">
        <v>97</v>
      </c>
      <c r="D168" t="s">
        <v>120</v>
      </c>
      <c r="E168" t="s">
        <v>2183</v>
      </c>
      <c r="F168" t="s">
        <v>1948</v>
      </c>
      <c r="G168" t="s">
        <v>99</v>
      </c>
      <c r="H168" s="65">
        <v>537109</v>
      </c>
      <c r="I168" s="65">
        <v>321.60000000000002</v>
      </c>
      <c r="J168" s="65">
        <v>0</v>
      </c>
      <c r="K168" s="65">
        <v>1727.3425440000001</v>
      </c>
      <c r="L168" s="66">
        <v>4.4000000000000003E-3</v>
      </c>
      <c r="M168" s="66">
        <v>4.0000000000000002E-4</v>
      </c>
      <c r="N168" s="66">
        <v>1E-4</v>
      </c>
    </row>
    <row r="169" spans="1:14">
      <c r="A169" t="s">
        <v>2184</v>
      </c>
      <c r="B169" t="s">
        <v>2185</v>
      </c>
      <c r="C169" t="s">
        <v>97</v>
      </c>
      <c r="D169" t="s">
        <v>120</v>
      </c>
      <c r="E169" t="s">
        <v>2186</v>
      </c>
      <c r="F169" t="s">
        <v>1948</v>
      </c>
      <c r="G169" t="s">
        <v>99</v>
      </c>
      <c r="H169" s="65">
        <v>10588</v>
      </c>
      <c r="I169" s="65">
        <v>9116</v>
      </c>
      <c r="J169" s="65">
        <v>0</v>
      </c>
      <c r="K169" s="65">
        <v>965.20208000000002</v>
      </c>
      <c r="L169" s="66">
        <v>5.1999999999999998E-3</v>
      </c>
      <c r="M169" s="66">
        <v>2.0000000000000001E-4</v>
      </c>
      <c r="N169" s="66">
        <v>0</v>
      </c>
    </row>
    <row r="170" spans="1:14">
      <c r="A170" t="s">
        <v>2187</v>
      </c>
      <c r="B170" t="s">
        <v>2188</v>
      </c>
      <c r="C170" t="s">
        <v>97</v>
      </c>
      <c r="D170" t="s">
        <v>120</v>
      </c>
      <c r="E170" t="s">
        <v>2189</v>
      </c>
      <c r="F170" t="s">
        <v>1948</v>
      </c>
      <c r="G170" t="s">
        <v>99</v>
      </c>
      <c r="H170" s="65">
        <v>102472</v>
      </c>
      <c r="I170" s="65">
        <v>911.7</v>
      </c>
      <c r="J170" s="65">
        <v>0</v>
      </c>
      <c r="K170" s="65">
        <v>934.23722399999997</v>
      </c>
      <c r="L170" s="66">
        <v>2.41E-2</v>
      </c>
      <c r="M170" s="66">
        <v>2.0000000000000001E-4</v>
      </c>
      <c r="N170" s="66">
        <v>0</v>
      </c>
    </row>
    <row r="171" spans="1:14">
      <c r="A171" t="s">
        <v>2190</v>
      </c>
      <c r="B171" t="s">
        <v>2191</v>
      </c>
      <c r="C171" t="s">
        <v>97</v>
      </c>
      <c r="D171" t="s">
        <v>120</v>
      </c>
      <c r="E171" t="s">
        <v>2192</v>
      </c>
      <c r="F171" t="s">
        <v>1948</v>
      </c>
      <c r="G171" t="s">
        <v>99</v>
      </c>
      <c r="H171" s="65">
        <v>50748</v>
      </c>
      <c r="I171" s="65">
        <v>1760</v>
      </c>
      <c r="J171" s="65">
        <v>0</v>
      </c>
      <c r="K171" s="65">
        <v>893.16480000000001</v>
      </c>
      <c r="L171" s="66">
        <v>1.3899999999999999E-2</v>
      </c>
      <c r="M171" s="66">
        <v>2.0000000000000001E-4</v>
      </c>
      <c r="N171" s="66">
        <v>0</v>
      </c>
    </row>
    <row r="172" spans="1:14">
      <c r="A172" t="s">
        <v>2193</v>
      </c>
      <c r="B172" t="s">
        <v>2194</v>
      </c>
      <c r="C172" t="s">
        <v>97</v>
      </c>
      <c r="D172" t="s">
        <v>120</v>
      </c>
      <c r="E172" t="s">
        <v>2195</v>
      </c>
      <c r="F172" t="s">
        <v>1828</v>
      </c>
      <c r="G172" t="s">
        <v>99</v>
      </c>
      <c r="H172" s="65">
        <v>303000</v>
      </c>
      <c r="I172" s="65">
        <v>678.5</v>
      </c>
      <c r="J172" s="65">
        <v>0</v>
      </c>
      <c r="K172" s="65">
        <v>2055.855</v>
      </c>
      <c r="L172" s="66">
        <v>4.3900000000000002E-2</v>
      </c>
      <c r="M172" s="66">
        <v>5.0000000000000001E-4</v>
      </c>
      <c r="N172" s="66">
        <v>1E-4</v>
      </c>
    </row>
    <row r="173" spans="1:14">
      <c r="A173" t="s">
        <v>2196</v>
      </c>
      <c r="B173" t="s">
        <v>2197</v>
      </c>
      <c r="C173" t="s">
        <v>97</v>
      </c>
      <c r="D173" t="s">
        <v>120</v>
      </c>
      <c r="E173" t="s">
        <v>2198</v>
      </c>
      <c r="F173" t="s">
        <v>1828</v>
      </c>
      <c r="G173" t="s">
        <v>99</v>
      </c>
      <c r="H173" s="65">
        <v>373336</v>
      </c>
      <c r="I173" s="65">
        <v>67.599999999999994</v>
      </c>
      <c r="J173" s="65">
        <v>0</v>
      </c>
      <c r="K173" s="65">
        <v>252.375136</v>
      </c>
      <c r="L173" s="66">
        <v>3.0000000000000001E-3</v>
      </c>
      <c r="M173" s="66">
        <v>1E-4</v>
      </c>
      <c r="N173" s="66">
        <v>0</v>
      </c>
    </row>
    <row r="174" spans="1:14">
      <c r="A174" t="s">
        <v>2199</v>
      </c>
      <c r="B174" t="s">
        <v>2200</v>
      </c>
      <c r="C174" t="s">
        <v>97</v>
      </c>
      <c r="D174" t="s">
        <v>120</v>
      </c>
      <c r="E174" t="s">
        <v>1344</v>
      </c>
      <c r="F174" t="s">
        <v>948</v>
      </c>
      <c r="G174" t="s">
        <v>99</v>
      </c>
      <c r="H174" s="65">
        <v>208931</v>
      </c>
      <c r="I174" s="65">
        <v>1413</v>
      </c>
      <c r="J174" s="65">
        <v>0</v>
      </c>
      <c r="K174" s="65">
        <v>2952.1950299999999</v>
      </c>
      <c r="L174" s="66">
        <v>3.3999999999999998E-3</v>
      </c>
      <c r="M174" s="66">
        <v>6.9999999999999999E-4</v>
      </c>
      <c r="N174" s="66">
        <v>1E-4</v>
      </c>
    </row>
    <row r="175" spans="1:14">
      <c r="A175" t="s">
        <v>2201</v>
      </c>
      <c r="B175" t="s">
        <v>2202</v>
      </c>
      <c r="C175" t="s">
        <v>97</v>
      </c>
      <c r="D175" t="s">
        <v>120</v>
      </c>
      <c r="E175" t="s">
        <v>2203</v>
      </c>
      <c r="F175" t="s">
        <v>948</v>
      </c>
      <c r="G175" t="s">
        <v>99</v>
      </c>
      <c r="H175" s="65">
        <v>1497402</v>
      </c>
      <c r="I175" s="65">
        <v>65.900000000000006</v>
      </c>
      <c r="J175" s="65">
        <v>0</v>
      </c>
      <c r="K175" s="65">
        <v>986.78791799999999</v>
      </c>
      <c r="L175" s="66">
        <v>6.7000000000000002E-3</v>
      </c>
      <c r="M175" s="66">
        <v>2.0000000000000001E-4</v>
      </c>
      <c r="N175" s="66">
        <v>0</v>
      </c>
    </row>
    <row r="176" spans="1:14">
      <c r="A176" t="s">
        <v>2204</v>
      </c>
      <c r="B176" t="s">
        <v>2205</v>
      </c>
      <c r="C176" t="s">
        <v>97</v>
      </c>
      <c r="D176" t="s">
        <v>120</v>
      </c>
      <c r="E176" t="s">
        <v>1545</v>
      </c>
      <c r="F176" t="s">
        <v>948</v>
      </c>
      <c r="G176" t="s">
        <v>99</v>
      </c>
      <c r="H176" s="65">
        <v>350000</v>
      </c>
      <c r="I176" s="65">
        <v>435.4</v>
      </c>
      <c r="J176" s="65">
        <v>0</v>
      </c>
      <c r="K176" s="65">
        <v>1523.9</v>
      </c>
      <c r="L176" s="66">
        <v>4.0000000000000001E-3</v>
      </c>
      <c r="M176" s="66">
        <v>2.9999999999999997E-4</v>
      </c>
      <c r="N176" s="66">
        <v>1E-4</v>
      </c>
    </row>
    <row r="177" spans="1:14">
      <c r="A177" t="s">
        <v>2206</v>
      </c>
      <c r="B177" t="s">
        <v>2207</v>
      </c>
      <c r="C177" t="s">
        <v>120</v>
      </c>
      <c r="D177" t="s">
        <v>1575</v>
      </c>
      <c r="E177" t="s">
        <v>2208</v>
      </c>
      <c r="F177" t="s">
        <v>1322</v>
      </c>
      <c r="G177" t="s">
        <v>99</v>
      </c>
      <c r="H177" s="65">
        <v>1500</v>
      </c>
      <c r="I177" s="65">
        <v>5994</v>
      </c>
      <c r="J177" s="65">
        <v>0</v>
      </c>
      <c r="K177" s="65">
        <v>89.91</v>
      </c>
      <c r="L177" s="66">
        <v>2.0000000000000001E-4</v>
      </c>
      <c r="M177" s="66">
        <v>0</v>
      </c>
      <c r="N177" s="66">
        <v>0</v>
      </c>
    </row>
    <row r="178" spans="1:14">
      <c r="A178" t="s">
        <v>2209</v>
      </c>
      <c r="B178" t="s">
        <v>2210</v>
      </c>
      <c r="C178" t="s">
        <v>97</v>
      </c>
      <c r="D178" t="s">
        <v>120</v>
      </c>
      <c r="E178" t="s">
        <v>2211</v>
      </c>
      <c r="F178" t="s">
        <v>611</v>
      </c>
      <c r="G178" t="s">
        <v>99</v>
      </c>
      <c r="H178" s="65">
        <v>51222</v>
      </c>
      <c r="I178" s="65">
        <v>1766</v>
      </c>
      <c r="J178" s="65">
        <v>0</v>
      </c>
      <c r="K178" s="65">
        <v>904.58051999999998</v>
      </c>
      <c r="L178" s="66">
        <v>3.3999999999999998E-3</v>
      </c>
      <c r="M178" s="66">
        <v>2.0000000000000001E-4</v>
      </c>
      <c r="N178" s="66">
        <v>0</v>
      </c>
    </row>
    <row r="179" spans="1:14">
      <c r="A179" t="s">
        <v>2212</v>
      </c>
      <c r="B179" t="s">
        <v>2213</v>
      </c>
      <c r="C179" t="s">
        <v>97</v>
      </c>
      <c r="D179" t="s">
        <v>120</v>
      </c>
      <c r="E179" t="s">
        <v>2214</v>
      </c>
      <c r="F179" t="s">
        <v>611</v>
      </c>
      <c r="G179" t="s">
        <v>99</v>
      </c>
      <c r="H179" s="65">
        <v>69132</v>
      </c>
      <c r="I179" s="65">
        <v>2053</v>
      </c>
      <c r="J179" s="65">
        <v>0</v>
      </c>
      <c r="K179" s="65">
        <v>1419.2799600000001</v>
      </c>
      <c r="L179" s="66">
        <v>2.8999999999999998E-3</v>
      </c>
      <c r="M179" s="66">
        <v>2.9999999999999997E-4</v>
      </c>
      <c r="N179" s="66">
        <v>1E-4</v>
      </c>
    </row>
    <row r="180" spans="1:14">
      <c r="A180" t="s">
        <v>2215</v>
      </c>
      <c r="B180" t="s">
        <v>2216</v>
      </c>
      <c r="C180" t="s">
        <v>97</v>
      </c>
      <c r="D180" t="s">
        <v>120</v>
      </c>
      <c r="E180" t="s">
        <v>2217</v>
      </c>
      <c r="F180" t="s">
        <v>611</v>
      </c>
      <c r="G180" t="s">
        <v>99</v>
      </c>
      <c r="H180" s="65">
        <v>516532</v>
      </c>
      <c r="I180" s="65">
        <v>1002</v>
      </c>
      <c r="J180" s="65">
        <v>0</v>
      </c>
      <c r="K180" s="65">
        <v>5175.6506399999998</v>
      </c>
      <c r="L180" s="66">
        <v>5.1999999999999998E-3</v>
      </c>
      <c r="M180" s="66">
        <v>1.1999999999999999E-3</v>
      </c>
      <c r="N180" s="66">
        <v>2.0000000000000001E-4</v>
      </c>
    </row>
    <row r="181" spans="1:14">
      <c r="A181" t="s">
        <v>2218</v>
      </c>
      <c r="B181" t="s">
        <v>2219</v>
      </c>
      <c r="C181" t="s">
        <v>97</v>
      </c>
      <c r="D181" t="s">
        <v>120</v>
      </c>
      <c r="E181" t="s">
        <v>1509</v>
      </c>
      <c r="F181" t="s">
        <v>611</v>
      </c>
      <c r="G181" t="s">
        <v>99</v>
      </c>
      <c r="H181" s="65">
        <v>258323</v>
      </c>
      <c r="I181" s="65">
        <v>996.1</v>
      </c>
      <c r="J181" s="65">
        <v>0</v>
      </c>
      <c r="K181" s="65">
        <v>2573.1554030000002</v>
      </c>
      <c r="L181" s="66">
        <v>3.0000000000000001E-3</v>
      </c>
      <c r="M181" s="66">
        <v>5.9999999999999995E-4</v>
      </c>
      <c r="N181" s="66">
        <v>1E-4</v>
      </c>
    </row>
    <row r="182" spans="1:14">
      <c r="A182" t="s">
        <v>2220</v>
      </c>
      <c r="B182" t="s">
        <v>2221</v>
      </c>
      <c r="C182" t="s">
        <v>97</v>
      </c>
      <c r="D182" t="s">
        <v>120</v>
      </c>
      <c r="E182" t="s">
        <v>2222</v>
      </c>
      <c r="F182" t="s">
        <v>907</v>
      </c>
      <c r="G182" t="s">
        <v>99</v>
      </c>
      <c r="H182" s="65">
        <v>56924</v>
      </c>
      <c r="I182" s="65">
        <v>2016</v>
      </c>
      <c r="J182" s="65">
        <v>0</v>
      </c>
      <c r="K182" s="65">
        <v>1147.5878399999999</v>
      </c>
      <c r="L182" s="66">
        <v>3.5999999999999999E-3</v>
      </c>
      <c r="M182" s="66">
        <v>2.9999999999999997E-4</v>
      </c>
      <c r="N182" s="66">
        <v>1E-4</v>
      </c>
    </row>
    <row r="183" spans="1:14">
      <c r="A183" t="s">
        <v>2223</v>
      </c>
      <c r="B183" t="s">
        <v>2224</v>
      </c>
      <c r="C183" t="s">
        <v>97</v>
      </c>
      <c r="D183" t="s">
        <v>120</v>
      </c>
      <c r="E183" t="s">
        <v>2225</v>
      </c>
      <c r="F183" t="s">
        <v>907</v>
      </c>
      <c r="G183" t="s">
        <v>99</v>
      </c>
      <c r="H183" s="65">
        <v>140195</v>
      </c>
      <c r="I183" s="65">
        <v>3773</v>
      </c>
      <c r="J183" s="65">
        <v>0</v>
      </c>
      <c r="K183" s="65">
        <v>5289.55735</v>
      </c>
      <c r="L183" s="66">
        <v>1.4E-2</v>
      </c>
      <c r="M183" s="66">
        <v>1.1999999999999999E-3</v>
      </c>
      <c r="N183" s="66">
        <v>2.0000000000000001E-4</v>
      </c>
    </row>
    <row r="184" spans="1:14">
      <c r="A184" t="s">
        <v>2226</v>
      </c>
      <c r="B184" t="s">
        <v>2227</v>
      </c>
      <c r="C184" t="s">
        <v>97</v>
      </c>
      <c r="D184" t="s">
        <v>120</v>
      </c>
      <c r="E184" t="s">
        <v>2228</v>
      </c>
      <c r="F184" t="s">
        <v>907</v>
      </c>
      <c r="G184" t="s">
        <v>99</v>
      </c>
      <c r="H184" s="65">
        <v>7794</v>
      </c>
      <c r="I184" s="65">
        <v>16280</v>
      </c>
      <c r="J184" s="65">
        <v>0</v>
      </c>
      <c r="K184" s="65">
        <v>1268.8632</v>
      </c>
      <c r="L184" s="66">
        <v>2.0999999999999999E-3</v>
      </c>
      <c r="M184" s="66">
        <v>2.9999999999999997E-4</v>
      </c>
      <c r="N184" s="66">
        <v>1E-4</v>
      </c>
    </row>
    <row r="185" spans="1:14">
      <c r="A185" t="s">
        <v>2229</v>
      </c>
      <c r="B185" t="s">
        <v>2230</v>
      </c>
      <c r="C185" t="s">
        <v>97</v>
      </c>
      <c r="D185" t="s">
        <v>120</v>
      </c>
      <c r="E185" t="s">
        <v>2231</v>
      </c>
      <c r="F185" t="s">
        <v>1972</v>
      </c>
      <c r="G185" t="s">
        <v>99</v>
      </c>
      <c r="H185" s="65">
        <v>45460</v>
      </c>
      <c r="I185" s="65">
        <v>1492</v>
      </c>
      <c r="J185" s="65">
        <v>0</v>
      </c>
      <c r="K185" s="65">
        <v>678.26319999999998</v>
      </c>
      <c r="L185" s="66">
        <v>1.4E-3</v>
      </c>
      <c r="M185" s="66">
        <v>2.0000000000000001E-4</v>
      </c>
      <c r="N185" s="66">
        <v>0</v>
      </c>
    </row>
    <row r="186" spans="1:14">
      <c r="A186" t="s">
        <v>2232</v>
      </c>
      <c r="B186" t="s">
        <v>2233</v>
      </c>
      <c r="C186" t="s">
        <v>97</v>
      </c>
      <c r="D186" t="s">
        <v>120</v>
      </c>
      <c r="E186" t="s">
        <v>2234</v>
      </c>
      <c r="F186" t="s">
        <v>1972</v>
      </c>
      <c r="G186" t="s">
        <v>99</v>
      </c>
      <c r="H186" s="65">
        <v>290936</v>
      </c>
      <c r="I186" s="65">
        <v>1768</v>
      </c>
      <c r="J186" s="65">
        <v>0</v>
      </c>
      <c r="K186" s="65">
        <v>5143.7484800000002</v>
      </c>
      <c r="L186" s="66">
        <v>1.09E-2</v>
      </c>
      <c r="M186" s="66">
        <v>1.1999999999999999E-3</v>
      </c>
      <c r="N186" s="66">
        <v>2.0000000000000001E-4</v>
      </c>
    </row>
    <row r="187" spans="1:14" s="87" customFormat="1">
      <c r="A187" s="84" t="s">
        <v>2235</v>
      </c>
      <c r="B187" s="84">
        <v>10809850</v>
      </c>
      <c r="C187" s="84" t="s">
        <v>97</v>
      </c>
      <c r="D187" s="84" t="s">
        <v>120</v>
      </c>
      <c r="E187" s="84" t="s">
        <v>2236</v>
      </c>
      <c r="F187" s="84" t="s">
        <v>1413</v>
      </c>
      <c r="G187" s="84" t="s">
        <v>99</v>
      </c>
      <c r="H187" s="85">
        <v>16500</v>
      </c>
      <c r="I187" s="85">
        <f>K187*1000/H187*100</f>
        <v>5873.202185792351</v>
      </c>
      <c r="J187" s="85">
        <v>0</v>
      </c>
      <c r="K187" s="85">
        <f>1013.595-44.5166393442621</f>
        <v>969.07836065573792</v>
      </c>
      <c r="L187" s="86">
        <v>2.9999999999999997E-4</v>
      </c>
      <c r="M187" s="86">
        <v>2.0000000000000001E-4</v>
      </c>
      <c r="N187" s="86">
        <v>0</v>
      </c>
    </row>
    <row r="188" spans="1:14">
      <c r="A188" t="s">
        <v>2237</v>
      </c>
      <c r="B188" t="s">
        <v>2238</v>
      </c>
      <c r="C188" t="s">
        <v>97</v>
      </c>
      <c r="D188" t="s">
        <v>120</v>
      </c>
      <c r="E188" t="s">
        <v>2239</v>
      </c>
      <c r="F188" t="s">
        <v>604</v>
      </c>
      <c r="G188" t="s">
        <v>99</v>
      </c>
      <c r="H188" s="65">
        <v>20589743</v>
      </c>
      <c r="I188" s="65">
        <v>40</v>
      </c>
      <c r="J188" s="65">
        <v>0</v>
      </c>
      <c r="K188" s="65">
        <v>8235.8971999999994</v>
      </c>
      <c r="L188" s="66">
        <v>0.1178</v>
      </c>
      <c r="M188" s="66">
        <v>1.9E-3</v>
      </c>
      <c r="N188" s="66">
        <v>4.0000000000000002E-4</v>
      </c>
    </row>
    <row r="189" spans="1:14">
      <c r="A189" t="s">
        <v>2240</v>
      </c>
      <c r="B189" t="s">
        <v>2241</v>
      </c>
      <c r="C189" t="s">
        <v>97</v>
      </c>
      <c r="D189" t="s">
        <v>120</v>
      </c>
      <c r="E189" t="s">
        <v>2242</v>
      </c>
      <c r="F189" t="s">
        <v>604</v>
      </c>
      <c r="G189" t="s">
        <v>99</v>
      </c>
      <c r="H189" s="65">
        <v>225430</v>
      </c>
      <c r="I189" s="65">
        <v>1673</v>
      </c>
      <c r="J189" s="65">
        <v>0</v>
      </c>
      <c r="K189" s="65">
        <v>3771.4439000000002</v>
      </c>
      <c r="L189" s="66">
        <v>9.5999999999999992E-3</v>
      </c>
      <c r="M189" s="66">
        <v>8.9999999999999998E-4</v>
      </c>
      <c r="N189" s="66">
        <v>2.0000000000000001E-4</v>
      </c>
    </row>
    <row r="190" spans="1:14">
      <c r="A190" t="s">
        <v>2243</v>
      </c>
      <c r="B190" t="s">
        <v>2244</v>
      </c>
      <c r="C190" t="s">
        <v>97</v>
      </c>
      <c r="D190" t="s">
        <v>120</v>
      </c>
      <c r="E190" t="s">
        <v>2245</v>
      </c>
      <c r="F190" t="s">
        <v>604</v>
      </c>
      <c r="G190" t="s">
        <v>99</v>
      </c>
      <c r="H190" s="65">
        <v>704800</v>
      </c>
      <c r="I190" s="65">
        <v>620</v>
      </c>
      <c r="J190" s="65">
        <v>0</v>
      </c>
      <c r="K190" s="65">
        <v>4369.76</v>
      </c>
      <c r="L190" s="66">
        <v>4.7000000000000002E-3</v>
      </c>
      <c r="M190" s="66">
        <v>1E-3</v>
      </c>
      <c r="N190" s="66">
        <v>2.0000000000000001E-4</v>
      </c>
    </row>
    <row r="191" spans="1:14">
      <c r="A191" t="s">
        <v>2246</v>
      </c>
      <c r="B191" t="s">
        <v>2247</v>
      </c>
      <c r="C191" t="s">
        <v>97</v>
      </c>
      <c r="D191" t="s">
        <v>120</v>
      </c>
      <c r="E191" t="s">
        <v>2248</v>
      </c>
      <c r="F191" t="s">
        <v>604</v>
      </c>
      <c r="G191" t="s">
        <v>99</v>
      </c>
      <c r="H191" s="65">
        <v>13578.14</v>
      </c>
      <c r="I191" s="65">
        <v>43280</v>
      </c>
      <c r="J191" s="65">
        <v>0</v>
      </c>
      <c r="K191" s="65">
        <v>5876.6189919999997</v>
      </c>
      <c r="L191" s="66">
        <v>1.0999999999999999E-2</v>
      </c>
      <c r="M191" s="66">
        <v>1.2999999999999999E-3</v>
      </c>
      <c r="N191" s="66">
        <v>2.9999999999999997E-4</v>
      </c>
    </row>
    <row r="192" spans="1:14">
      <c r="A192" t="s">
        <v>2249</v>
      </c>
      <c r="B192" t="s">
        <v>2250</v>
      </c>
      <c r="C192" t="s">
        <v>97</v>
      </c>
      <c r="D192" t="s">
        <v>120</v>
      </c>
      <c r="E192" t="s">
        <v>2251</v>
      </c>
      <c r="F192" t="s">
        <v>604</v>
      </c>
      <c r="G192" t="s">
        <v>99</v>
      </c>
      <c r="H192" s="65">
        <v>138250</v>
      </c>
      <c r="I192" s="65">
        <v>6467</v>
      </c>
      <c r="J192" s="65">
        <v>0</v>
      </c>
      <c r="K192" s="65">
        <v>8940.6275000000005</v>
      </c>
      <c r="L192" s="66">
        <v>5.3E-3</v>
      </c>
      <c r="M192" s="66">
        <v>2E-3</v>
      </c>
      <c r="N192" s="66">
        <v>4.0000000000000002E-4</v>
      </c>
    </row>
    <row r="193" spans="1:14">
      <c r="A193" t="s">
        <v>2252</v>
      </c>
      <c r="B193" t="s">
        <v>2253</v>
      </c>
      <c r="C193" t="s">
        <v>97</v>
      </c>
      <c r="D193" t="s">
        <v>120</v>
      </c>
      <c r="E193" t="s">
        <v>2254</v>
      </c>
      <c r="F193" t="s">
        <v>604</v>
      </c>
      <c r="G193" t="s">
        <v>99</v>
      </c>
      <c r="H193" s="65">
        <v>20087</v>
      </c>
      <c r="I193" s="65">
        <v>8333</v>
      </c>
      <c r="J193" s="65">
        <v>0</v>
      </c>
      <c r="K193" s="65">
        <v>1673.84971</v>
      </c>
      <c r="L193" s="66">
        <v>1.6999999999999999E-3</v>
      </c>
      <c r="M193" s="66">
        <v>4.0000000000000002E-4</v>
      </c>
      <c r="N193" s="66">
        <v>1E-4</v>
      </c>
    </row>
    <row r="194" spans="1:14">
      <c r="A194" t="s">
        <v>2255</v>
      </c>
      <c r="B194" t="s">
        <v>2256</v>
      </c>
      <c r="C194" t="s">
        <v>97</v>
      </c>
      <c r="D194" t="s">
        <v>120</v>
      </c>
      <c r="E194" t="s">
        <v>2257</v>
      </c>
      <c r="F194" t="s">
        <v>604</v>
      </c>
      <c r="G194" t="s">
        <v>99</v>
      </c>
      <c r="H194" s="65">
        <v>135517</v>
      </c>
      <c r="I194" s="65">
        <v>1540</v>
      </c>
      <c r="J194" s="65">
        <v>0</v>
      </c>
      <c r="K194" s="65">
        <v>2086.9618</v>
      </c>
      <c r="L194" s="66">
        <v>6.4000000000000003E-3</v>
      </c>
      <c r="M194" s="66">
        <v>5.0000000000000001E-4</v>
      </c>
      <c r="N194" s="66">
        <v>1E-4</v>
      </c>
    </row>
    <row r="195" spans="1:14">
      <c r="A195" t="s">
        <v>2258</v>
      </c>
      <c r="B195" t="s">
        <v>2259</v>
      </c>
      <c r="C195" t="s">
        <v>97</v>
      </c>
      <c r="D195" t="s">
        <v>120</v>
      </c>
      <c r="E195" t="s">
        <v>2260</v>
      </c>
      <c r="F195" t="s">
        <v>1162</v>
      </c>
      <c r="G195" t="s">
        <v>99</v>
      </c>
      <c r="H195" s="65">
        <v>15743</v>
      </c>
      <c r="I195" s="65">
        <v>6390</v>
      </c>
      <c r="J195" s="65">
        <v>0</v>
      </c>
      <c r="K195" s="65">
        <v>1005.9777</v>
      </c>
      <c r="L195" s="66">
        <v>1.1000000000000001E-3</v>
      </c>
      <c r="M195" s="66">
        <v>2.0000000000000001E-4</v>
      </c>
      <c r="N195" s="66">
        <v>0</v>
      </c>
    </row>
    <row r="196" spans="1:14">
      <c r="A196" t="s">
        <v>2261</v>
      </c>
      <c r="B196" t="s">
        <v>2262</v>
      </c>
      <c r="C196" t="s">
        <v>97</v>
      </c>
      <c r="D196" t="s">
        <v>120</v>
      </c>
      <c r="E196" t="s">
        <v>2263</v>
      </c>
      <c r="F196" t="s">
        <v>1162</v>
      </c>
      <c r="G196" t="s">
        <v>99</v>
      </c>
      <c r="H196" s="65">
        <v>4987</v>
      </c>
      <c r="I196" s="65">
        <v>1490</v>
      </c>
      <c r="J196" s="65">
        <v>0</v>
      </c>
      <c r="K196" s="65">
        <v>74.306299999999993</v>
      </c>
      <c r="L196" s="66">
        <v>1E-4</v>
      </c>
      <c r="M196" s="66">
        <v>0</v>
      </c>
      <c r="N196" s="66">
        <v>0</v>
      </c>
    </row>
    <row r="197" spans="1:14">
      <c r="A197" t="s">
        <v>2264</v>
      </c>
      <c r="B197" t="s">
        <v>2265</v>
      </c>
      <c r="C197" t="s">
        <v>97</v>
      </c>
      <c r="D197" t="s">
        <v>120</v>
      </c>
      <c r="E197" t="s">
        <v>2266</v>
      </c>
      <c r="F197" t="s">
        <v>1162</v>
      </c>
      <c r="G197" t="s">
        <v>99</v>
      </c>
      <c r="H197" s="65">
        <v>22246</v>
      </c>
      <c r="I197" s="65">
        <v>7080</v>
      </c>
      <c r="J197" s="65">
        <v>0</v>
      </c>
      <c r="K197" s="65">
        <v>1575.0168000000001</v>
      </c>
      <c r="L197" s="66">
        <v>2.5000000000000001E-3</v>
      </c>
      <c r="M197" s="66">
        <v>4.0000000000000002E-4</v>
      </c>
      <c r="N197" s="66">
        <v>1E-4</v>
      </c>
    </row>
    <row r="198" spans="1:14">
      <c r="A198" t="s">
        <v>2267</v>
      </c>
      <c r="B198" t="s">
        <v>2268</v>
      </c>
      <c r="C198" t="s">
        <v>97</v>
      </c>
      <c r="D198" t="s">
        <v>120</v>
      </c>
      <c r="E198" t="s">
        <v>2269</v>
      </c>
      <c r="F198" t="s">
        <v>1162</v>
      </c>
      <c r="G198" t="s">
        <v>99</v>
      </c>
      <c r="H198" s="65">
        <v>14264</v>
      </c>
      <c r="I198" s="65">
        <v>34000</v>
      </c>
      <c r="J198" s="65">
        <v>0</v>
      </c>
      <c r="K198" s="65">
        <v>4849.76</v>
      </c>
      <c r="L198" s="66">
        <v>5.1000000000000004E-3</v>
      </c>
      <c r="M198" s="66">
        <v>1.1000000000000001E-3</v>
      </c>
      <c r="N198" s="66">
        <v>2.0000000000000001E-4</v>
      </c>
    </row>
    <row r="199" spans="1:14">
      <c r="A199" t="s">
        <v>2270</v>
      </c>
      <c r="B199" t="s">
        <v>2271</v>
      </c>
      <c r="C199" t="s">
        <v>97</v>
      </c>
      <c r="D199" t="s">
        <v>120</v>
      </c>
      <c r="E199" t="s">
        <v>758</v>
      </c>
      <c r="F199" t="s">
        <v>556</v>
      </c>
      <c r="G199" t="s">
        <v>99</v>
      </c>
      <c r="H199" s="65">
        <v>52145</v>
      </c>
      <c r="I199" s="65">
        <v>722.4</v>
      </c>
      <c r="J199" s="65">
        <v>0</v>
      </c>
      <c r="K199" s="65">
        <v>376.69547999999998</v>
      </c>
      <c r="L199" s="66">
        <v>8.0000000000000004E-4</v>
      </c>
      <c r="M199" s="66">
        <v>1E-4</v>
      </c>
      <c r="N199" s="66">
        <v>0</v>
      </c>
    </row>
    <row r="200" spans="1:14">
      <c r="A200" t="s">
        <v>2272</v>
      </c>
      <c r="B200" t="s">
        <v>2273</v>
      </c>
      <c r="C200" t="s">
        <v>97</v>
      </c>
      <c r="D200" t="s">
        <v>120</v>
      </c>
      <c r="E200" t="s">
        <v>2274</v>
      </c>
      <c r="F200" t="s">
        <v>556</v>
      </c>
      <c r="G200" t="s">
        <v>99</v>
      </c>
      <c r="H200" s="65">
        <v>151982</v>
      </c>
      <c r="I200" s="65">
        <v>2540</v>
      </c>
      <c r="J200" s="65">
        <v>0</v>
      </c>
      <c r="K200" s="65">
        <v>3860.3427999999999</v>
      </c>
      <c r="L200" s="66">
        <v>4.5999999999999999E-3</v>
      </c>
      <c r="M200" s="66">
        <v>8.9999999999999998E-4</v>
      </c>
      <c r="N200" s="66">
        <v>2.0000000000000001E-4</v>
      </c>
    </row>
    <row r="201" spans="1:14">
      <c r="A201" t="s">
        <v>2275</v>
      </c>
      <c r="B201" t="s">
        <v>2276</v>
      </c>
      <c r="C201" t="s">
        <v>97</v>
      </c>
      <c r="D201" t="s">
        <v>120</v>
      </c>
      <c r="E201" t="s">
        <v>2277</v>
      </c>
      <c r="F201" t="s">
        <v>556</v>
      </c>
      <c r="G201" t="s">
        <v>99</v>
      </c>
      <c r="H201" s="65">
        <v>20791.439999999999</v>
      </c>
      <c r="I201" s="65">
        <v>8080</v>
      </c>
      <c r="J201" s="65">
        <v>0</v>
      </c>
      <c r="K201" s="65">
        <v>1679.9483520000001</v>
      </c>
      <c r="L201" s="66">
        <v>2.5999999999999999E-3</v>
      </c>
      <c r="M201" s="66">
        <v>4.0000000000000002E-4</v>
      </c>
      <c r="N201" s="66">
        <v>1E-4</v>
      </c>
    </row>
    <row r="202" spans="1:14">
      <c r="A202" t="s">
        <v>2278</v>
      </c>
      <c r="B202" t="s">
        <v>2279</v>
      </c>
      <c r="C202" t="s">
        <v>97</v>
      </c>
      <c r="D202" t="s">
        <v>120</v>
      </c>
      <c r="E202" t="s">
        <v>480</v>
      </c>
      <c r="F202" t="s">
        <v>481</v>
      </c>
      <c r="G202" t="s">
        <v>99</v>
      </c>
      <c r="H202" s="65">
        <v>112201</v>
      </c>
      <c r="I202" s="65">
        <v>13520</v>
      </c>
      <c r="J202" s="65">
        <v>0</v>
      </c>
      <c r="K202" s="65">
        <v>15169.575199999999</v>
      </c>
      <c r="L202" s="66">
        <v>5.0000000000000001E-3</v>
      </c>
      <c r="M202" s="66">
        <v>3.5000000000000001E-3</v>
      </c>
      <c r="N202" s="66">
        <v>6.9999999999999999E-4</v>
      </c>
    </row>
    <row r="203" spans="1:14">
      <c r="A203" t="s">
        <v>2280</v>
      </c>
      <c r="B203" t="s">
        <v>2281</v>
      </c>
      <c r="C203" t="s">
        <v>97</v>
      </c>
      <c r="D203" t="s">
        <v>120</v>
      </c>
      <c r="E203" t="s">
        <v>848</v>
      </c>
      <c r="F203" t="s">
        <v>481</v>
      </c>
      <c r="G203" t="s">
        <v>99</v>
      </c>
      <c r="H203" s="65">
        <v>1637522.2</v>
      </c>
      <c r="I203" s="65">
        <v>603</v>
      </c>
      <c r="J203" s="65">
        <v>0</v>
      </c>
      <c r="K203" s="65">
        <v>9874.2588660000001</v>
      </c>
      <c r="L203" s="66">
        <v>1.5599999999999999E-2</v>
      </c>
      <c r="M203" s="66">
        <v>2.3E-3</v>
      </c>
      <c r="N203" s="66">
        <v>5.0000000000000001E-4</v>
      </c>
    </row>
    <row r="204" spans="1:14">
      <c r="A204" t="s">
        <v>2282</v>
      </c>
      <c r="B204" t="s">
        <v>2283</v>
      </c>
      <c r="C204" t="s">
        <v>97</v>
      </c>
      <c r="D204" t="s">
        <v>120</v>
      </c>
      <c r="E204" t="s">
        <v>821</v>
      </c>
      <c r="F204" t="s">
        <v>481</v>
      </c>
      <c r="G204" t="s">
        <v>99</v>
      </c>
      <c r="H204" s="65">
        <v>8106</v>
      </c>
      <c r="I204" s="65">
        <v>30820</v>
      </c>
      <c r="J204" s="65">
        <v>0</v>
      </c>
      <c r="K204" s="65">
        <v>2498.2692000000002</v>
      </c>
      <c r="L204" s="66">
        <v>1.2999999999999999E-3</v>
      </c>
      <c r="M204" s="66">
        <v>5.9999999999999995E-4</v>
      </c>
      <c r="N204" s="66">
        <v>1E-4</v>
      </c>
    </row>
    <row r="205" spans="1:14">
      <c r="A205" t="s">
        <v>2284</v>
      </c>
      <c r="B205" t="s">
        <v>2285</v>
      </c>
      <c r="C205" t="s">
        <v>97</v>
      </c>
      <c r="D205" t="s">
        <v>120</v>
      </c>
      <c r="E205" t="s">
        <v>824</v>
      </c>
      <c r="F205" t="s">
        <v>481</v>
      </c>
      <c r="G205" t="s">
        <v>99</v>
      </c>
      <c r="H205" s="65">
        <v>249941</v>
      </c>
      <c r="I205" s="65">
        <v>448.6</v>
      </c>
      <c r="J205" s="65">
        <v>0</v>
      </c>
      <c r="K205" s="65">
        <v>1121.235326</v>
      </c>
      <c r="L205" s="66">
        <v>1.6999999999999999E-3</v>
      </c>
      <c r="M205" s="66">
        <v>2.9999999999999997E-4</v>
      </c>
      <c r="N205" s="66">
        <v>1E-4</v>
      </c>
    </row>
    <row r="206" spans="1:14">
      <c r="A206" t="s">
        <v>2286</v>
      </c>
      <c r="B206" t="s">
        <v>2287</v>
      </c>
      <c r="C206" t="s">
        <v>97</v>
      </c>
      <c r="D206" t="s">
        <v>120</v>
      </c>
      <c r="E206" t="s">
        <v>1070</v>
      </c>
      <c r="F206" t="s">
        <v>1071</v>
      </c>
      <c r="G206" t="s">
        <v>99</v>
      </c>
      <c r="H206" s="65">
        <v>590742</v>
      </c>
      <c r="I206" s="65">
        <v>283</v>
      </c>
      <c r="J206" s="65">
        <v>0</v>
      </c>
      <c r="K206" s="65">
        <v>1671.7998600000001</v>
      </c>
      <c r="L206" s="66">
        <v>1.9E-3</v>
      </c>
      <c r="M206" s="66">
        <v>4.0000000000000002E-4</v>
      </c>
      <c r="N206" s="66">
        <v>1E-4</v>
      </c>
    </row>
    <row r="207" spans="1:14">
      <c r="A207" t="s">
        <v>2288</v>
      </c>
      <c r="B207" t="s">
        <v>2289</v>
      </c>
      <c r="C207" t="s">
        <v>97</v>
      </c>
      <c r="D207" t="s">
        <v>120</v>
      </c>
      <c r="E207" t="s">
        <v>2290</v>
      </c>
      <c r="F207" t="s">
        <v>1071</v>
      </c>
      <c r="G207" t="s">
        <v>99</v>
      </c>
      <c r="H207" s="65">
        <v>18004</v>
      </c>
      <c r="I207" s="65">
        <v>3039</v>
      </c>
      <c r="J207" s="65">
        <v>0</v>
      </c>
      <c r="K207" s="65">
        <v>547.14156000000003</v>
      </c>
      <c r="L207" s="66">
        <v>1.9E-3</v>
      </c>
      <c r="M207" s="66">
        <v>1E-4</v>
      </c>
      <c r="N207" s="66">
        <v>0</v>
      </c>
    </row>
    <row r="208" spans="1:14">
      <c r="A208" t="s">
        <v>2291</v>
      </c>
      <c r="B208" t="s">
        <v>2292</v>
      </c>
      <c r="C208" t="s">
        <v>97</v>
      </c>
      <c r="D208" t="s">
        <v>120</v>
      </c>
      <c r="E208" t="s">
        <v>2293</v>
      </c>
      <c r="F208" t="s">
        <v>1071</v>
      </c>
      <c r="G208" t="s">
        <v>99</v>
      </c>
      <c r="H208" s="65">
        <v>110821</v>
      </c>
      <c r="I208" s="65">
        <v>889.5</v>
      </c>
      <c r="J208" s="65">
        <v>0</v>
      </c>
      <c r="K208" s="65">
        <v>985.75279499999999</v>
      </c>
      <c r="L208" s="66">
        <v>1.6999999999999999E-3</v>
      </c>
      <c r="M208" s="66">
        <v>2.0000000000000001E-4</v>
      </c>
      <c r="N208" s="66">
        <v>0</v>
      </c>
    </row>
    <row r="209" spans="1:14">
      <c r="A209" t="s">
        <v>2294</v>
      </c>
      <c r="B209" t="s">
        <v>2295</v>
      </c>
      <c r="C209" t="s">
        <v>97</v>
      </c>
      <c r="D209" t="s">
        <v>120</v>
      </c>
      <c r="E209" t="s">
        <v>2296</v>
      </c>
      <c r="F209" t="s">
        <v>1071</v>
      </c>
      <c r="G209" t="s">
        <v>99</v>
      </c>
      <c r="H209" s="65">
        <v>21243</v>
      </c>
      <c r="I209" s="65">
        <v>632.4</v>
      </c>
      <c r="J209" s="65">
        <v>0</v>
      </c>
      <c r="K209" s="65">
        <v>134.340732</v>
      </c>
      <c r="L209" s="66">
        <v>2.9999999999999997E-4</v>
      </c>
      <c r="M209" s="66">
        <v>0</v>
      </c>
      <c r="N209" s="66">
        <v>0</v>
      </c>
    </row>
    <row r="210" spans="1:14">
      <c r="A210" t="s">
        <v>2297</v>
      </c>
      <c r="B210" t="s">
        <v>2298</v>
      </c>
      <c r="C210" t="s">
        <v>97</v>
      </c>
      <c r="D210" t="s">
        <v>120</v>
      </c>
      <c r="E210" t="s">
        <v>2299</v>
      </c>
      <c r="F210" t="s">
        <v>1857</v>
      </c>
      <c r="G210" t="s">
        <v>99</v>
      </c>
      <c r="H210" s="65">
        <v>653841</v>
      </c>
      <c r="I210" s="65">
        <v>235.7</v>
      </c>
      <c r="J210" s="65">
        <v>0</v>
      </c>
      <c r="K210" s="65">
        <v>1541.103237</v>
      </c>
      <c r="L210" s="66">
        <v>5.4999999999999997E-3</v>
      </c>
      <c r="M210" s="66">
        <v>4.0000000000000002E-4</v>
      </c>
      <c r="N210" s="66">
        <v>1E-4</v>
      </c>
    </row>
    <row r="211" spans="1:14">
      <c r="A211" t="s">
        <v>2300</v>
      </c>
      <c r="B211" t="s">
        <v>2301</v>
      </c>
      <c r="C211" t="s">
        <v>97</v>
      </c>
      <c r="D211" t="s">
        <v>120</v>
      </c>
      <c r="E211" t="s">
        <v>2302</v>
      </c>
      <c r="F211" t="s">
        <v>1857</v>
      </c>
      <c r="G211" t="s">
        <v>99</v>
      </c>
      <c r="H211" s="65">
        <v>4100000</v>
      </c>
      <c r="I211" s="65">
        <v>64</v>
      </c>
      <c r="J211" s="65">
        <v>0</v>
      </c>
      <c r="K211" s="65">
        <v>2624</v>
      </c>
      <c r="L211" s="66">
        <v>1.2200000000000001E-2</v>
      </c>
      <c r="M211" s="66">
        <v>5.9999999999999995E-4</v>
      </c>
      <c r="N211" s="66">
        <v>1E-4</v>
      </c>
    </row>
    <row r="212" spans="1:14">
      <c r="A212" t="s">
        <v>2303</v>
      </c>
      <c r="B212" t="s">
        <v>2304</v>
      </c>
      <c r="C212" t="s">
        <v>97</v>
      </c>
      <c r="D212" t="s">
        <v>120</v>
      </c>
      <c r="E212" t="s">
        <v>2305</v>
      </c>
      <c r="F212" t="s">
        <v>2050</v>
      </c>
      <c r="G212" t="s">
        <v>99</v>
      </c>
      <c r="H212" s="65">
        <v>310528</v>
      </c>
      <c r="I212" s="65">
        <v>390.5</v>
      </c>
      <c r="J212" s="65">
        <v>0</v>
      </c>
      <c r="K212" s="65">
        <v>1212.61184</v>
      </c>
      <c r="L212" s="66">
        <v>5.8999999999999999E-3</v>
      </c>
      <c r="M212" s="66">
        <v>2.9999999999999997E-4</v>
      </c>
      <c r="N212" s="66">
        <v>1E-4</v>
      </c>
    </row>
    <row r="213" spans="1:14">
      <c r="A213" t="s">
        <v>2306</v>
      </c>
      <c r="B213" t="s">
        <v>2307</v>
      </c>
      <c r="C213" t="s">
        <v>97</v>
      </c>
      <c r="D213" t="s">
        <v>120</v>
      </c>
      <c r="E213" t="s">
        <v>2308</v>
      </c>
      <c r="F213" t="s">
        <v>2050</v>
      </c>
      <c r="G213" t="s">
        <v>99</v>
      </c>
      <c r="H213" s="65">
        <v>60631</v>
      </c>
      <c r="I213" s="65">
        <v>2527</v>
      </c>
      <c r="J213" s="65">
        <v>0</v>
      </c>
      <c r="K213" s="65">
        <v>1532.14537</v>
      </c>
      <c r="L213" s="66">
        <v>7.6E-3</v>
      </c>
      <c r="M213" s="66">
        <v>4.0000000000000002E-4</v>
      </c>
      <c r="N213" s="66">
        <v>1E-4</v>
      </c>
    </row>
    <row r="214" spans="1:14">
      <c r="A214" t="s">
        <v>2309</v>
      </c>
      <c r="B214" t="s">
        <v>2310</v>
      </c>
      <c r="C214" t="s">
        <v>97</v>
      </c>
      <c r="D214" t="s">
        <v>120</v>
      </c>
      <c r="E214" t="s">
        <v>2311</v>
      </c>
      <c r="F214" t="s">
        <v>122</v>
      </c>
      <c r="G214" t="s">
        <v>99</v>
      </c>
      <c r="H214" s="65">
        <v>149000</v>
      </c>
      <c r="I214" s="65">
        <v>3700</v>
      </c>
      <c r="J214" s="65">
        <v>0</v>
      </c>
      <c r="K214" s="65">
        <v>5513</v>
      </c>
      <c r="L214" s="66">
        <v>1.1900000000000001E-2</v>
      </c>
      <c r="M214" s="66">
        <v>1.2999999999999999E-3</v>
      </c>
      <c r="N214" s="66">
        <v>2.9999999999999997E-4</v>
      </c>
    </row>
    <row r="215" spans="1:14">
      <c r="A215" t="s">
        <v>2312</v>
      </c>
      <c r="B215" t="s">
        <v>2313</v>
      </c>
      <c r="C215" t="s">
        <v>97</v>
      </c>
      <c r="D215" t="s">
        <v>120</v>
      </c>
      <c r="E215" t="s">
        <v>2314</v>
      </c>
      <c r="F215" t="s">
        <v>122</v>
      </c>
      <c r="G215" t="s">
        <v>99</v>
      </c>
      <c r="H215" s="65">
        <v>112500</v>
      </c>
      <c r="I215" s="65">
        <v>1306</v>
      </c>
      <c r="J215" s="65">
        <v>0</v>
      </c>
      <c r="K215" s="65">
        <v>1469.25</v>
      </c>
      <c r="L215" s="66">
        <v>1.5E-3</v>
      </c>
      <c r="M215" s="66">
        <v>2.9999999999999997E-4</v>
      </c>
      <c r="N215" s="66">
        <v>1E-4</v>
      </c>
    </row>
    <row r="216" spans="1:14">
      <c r="A216" t="s">
        <v>2315</v>
      </c>
      <c r="B216" t="s">
        <v>2316</v>
      </c>
      <c r="C216" t="s">
        <v>97</v>
      </c>
      <c r="D216" t="s">
        <v>120</v>
      </c>
      <c r="E216" t="s">
        <v>2317</v>
      </c>
      <c r="F216" t="s">
        <v>1039</v>
      </c>
      <c r="G216" t="s">
        <v>99</v>
      </c>
      <c r="H216" s="65">
        <v>158000</v>
      </c>
      <c r="I216" s="65">
        <v>816.6</v>
      </c>
      <c r="J216" s="65">
        <v>0</v>
      </c>
      <c r="K216" s="65">
        <v>1290.2280000000001</v>
      </c>
      <c r="L216" s="66">
        <v>1.84E-2</v>
      </c>
      <c r="M216" s="66">
        <v>2.9999999999999997E-4</v>
      </c>
      <c r="N216" s="66">
        <v>1E-4</v>
      </c>
    </row>
    <row r="217" spans="1:14">
      <c r="A217" t="s">
        <v>2318</v>
      </c>
      <c r="B217" t="s">
        <v>2319</v>
      </c>
      <c r="C217" t="s">
        <v>97</v>
      </c>
      <c r="D217" t="s">
        <v>120</v>
      </c>
      <c r="E217" t="s">
        <v>2320</v>
      </c>
      <c r="F217" t="s">
        <v>1039</v>
      </c>
      <c r="G217" t="s">
        <v>99</v>
      </c>
      <c r="H217" s="65">
        <v>106110</v>
      </c>
      <c r="I217" s="65">
        <v>2387</v>
      </c>
      <c r="J217" s="65">
        <v>0</v>
      </c>
      <c r="K217" s="65">
        <v>2532.8456999999999</v>
      </c>
      <c r="L217" s="66">
        <v>2E-3</v>
      </c>
      <c r="M217" s="66">
        <v>5.9999999999999995E-4</v>
      </c>
      <c r="N217" s="66">
        <v>1E-4</v>
      </c>
    </row>
    <row r="218" spans="1:14">
      <c r="A218" t="s">
        <v>2321</v>
      </c>
      <c r="B218" t="s">
        <v>2322</v>
      </c>
      <c r="C218" t="s">
        <v>97</v>
      </c>
      <c r="D218" t="s">
        <v>120</v>
      </c>
      <c r="E218" t="s">
        <v>2323</v>
      </c>
      <c r="F218" t="s">
        <v>1039</v>
      </c>
      <c r="G218" t="s">
        <v>99</v>
      </c>
      <c r="H218" s="65">
        <v>1224</v>
      </c>
      <c r="I218" s="65">
        <v>23370</v>
      </c>
      <c r="J218" s="65">
        <v>0</v>
      </c>
      <c r="K218" s="65">
        <v>286.04880000000003</v>
      </c>
      <c r="L218" s="66">
        <v>2.9999999999999997E-4</v>
      </c>
      <c r="M218" s="66">
        <v>1E-4</v>
      </c>
      <c r="N218" s="66">
        <v>0</v>
      </c>
    </row>
    <row r="219" spans="1:14">
      <c r="A219" t="s">
        <v>2324</v>
      </c>
      <c r="B219" t="s">
        <v>2325</v>
      </c>
      <c r="C219" t="s">
        <v>97</v>
      </c>
      <c r="D219" t="s">
        <v>120</v>
      </c>
      <c r="E219" t="s">
        <v>2326</v>
      </c>
      <c r="F219" t="s">
        <v>439</v>
      </c>
      <c r="G219" t="s">
        <v>99</v>
      </c>
      <c r="H219" s="65">
        <v>671267</v>
      </c>
      <c r="I219" s="65">
        <v>426.3</v>
      </c>
      <c r="J219" s="65">
        <v>9.2981200000000008</v>
      </c>
      <c r="K219" s="65">
        <v>2870.909341</v>
      </c>
      <c r="L219" s="66">
        <v>1.2200000000000001E-2</v>
      </c>
      <c r="M219" s="66">
        <v>6.9999999999999999E-4</v>
      </c>
      <c r="N219" s="66">
        <v>1E-4</v>
      </c>
    </row>
    <row r="220" spans="1:14" s="83" customFormat="1">
      <c r="A220" s="80" t="s">
        <v>2327</v>
      </c>
      <c r="B220" s="80">
        <v>11035060</v>
      </c>
      <c r="C220" s="80" t="s">
        <v>97</v>
      </c>
      <c r="D220" s="80" t="s">
        <v>120</v>
      </c>
      <c r="E220" s="80" t="s">
        <v>1302</v>
      </c>
      <c r="F220" s="80" t="s">
        <v>439</v>
      </c>
      <c r="G220" s="80" t="s">
        <v>99</v>
      </c>
      <c r="H220" s="81">
        <v>174730</v>
      </c>
      <c r="I220" s="81">
        <f>K220*1000/H220*100</f>
        <v>3170.4918845907168</v>
      </c>
      <c r="J220" s="81">
        <v>0</v>
      </c>
      <c r="K220" s="81">
        <f>5539800.46994536/1000</f>
        <v>5539.8004699453604</v>
      </c>
      <c r="L220" s="82">
        <v>1.5100000000000001E-2</v>
      </c>
      <c r="M220" s="82">
        <v>2E-3</v>
      </c>
      <c r="N220" s="82">
        <v>4.0000000000000002E-4</v>
      </c>
    </row>
    <row r="221" spans="1:14" s="83" customFormat="1">
      <c r="A221" s="80" t="s">
        <v>2327</v>
      </c>
      <c r="B221" s="80">
        <v>1103506</v>
      </c>
      <c r="C221" s="80" t="s">
        <v>97</v>
      </c>
      <c r="D221" s="80" t="s">
        <v>120</v>
      </c>
      <c r="E221" s="80" t="s">
        <v>1302</v>
      </c>
      <c r="F221" s="80" t="s">
        <v>439</v>
      </c>
      <c r="G221" s="80" t="s">
        <v>99</v>
      </c>
      <c r="H221" s="81">
        <v>79969</v>
      </c>
      <c r="I221" s="81">
        <f>K221*1000/H221*100</f>
        <v>3390</v>
      </c>
      <c r="J221" s="81">
        <v>0</v>
      </c>
      <c r="K221" s="81">
        <f>2710949.1/1000</f>
        <v>2710.9491000000003</v>
      </c>
      <c r="L221" s="82">
        <v>0</v>
      </c>
      <c r="M221" s="82">
        <v>-1E-4</v>
      </c>
      <c r="N221" s="82">
        <v>0</v>
      </c>
    </row>
    <row r="222" spans="1:14">
      <c r="A222" t="s">
        <v>2328</v>
      </c>
      <c r="B222" t="s">
        <v>2329</v>
      </c>
      <c r="C222" t="s">
        <v>97</v>
      </c>
      <c r="D222" t="s">
        <v>120</v>
      </c>
      <c r="E222" t="s">
        <v>2330</v>
      </c>
      <c r="F222" t="s">
        <v>439</v>
      </c>
      <c r="G222" t="s">
        <v>99</v>
      </c>
      <c r="H222" s="65">
        <v>9535</v>
      </c>
      <c r="I222" s="65">
        <v>1685</v>
      </c>
      <c r="J222" s="65">
        <v>0</v>
      </c>
      <c r="K222" s="65">
        <v>160.66475</v>
      </c>
      <c r="L222" s="66">
        <v>1.2999999999999999E-3</v>
      </c>
      <c r="M222" s="66">
        <v>0</v>
      </c>
      <c r="N222" s="66">
        <v>0</v>
      </c>
    </row>
    <row r="223" spans="1:14">
      <c r="A223" t="s">
        <v>2331</v>
      </c>
      <c r="B223" t="s">
        <v>2332</v>
      </c>
      <c r="C223" t="s">
        <v>97</v>
      </c>
      <c r="D223" t="s">
        <v>120</v>
      </c>
      <c r="E223" t="s">
        <v>2333</v>
      </c>
      <c r="F223" t="s">
        <v>439</v>
      </c>
      <c r="G223" t="s">
        <v>99</v>
      </c>
      <c r="H223" s="65">
        <v>775000</v>
      </c>
      <c r="I223" s="65">
        <v>86.9</v>
      </c>
      <c r="J223" s="65">
        <v>0</v>
      </c>
      <c r="K223" s="65">
        <v>673.47500000000002</v>
      </c>
      <c r="L223" s="66">
        <v>6.4000000000000003E-3</v>
      </c>
      <c r="M223" s="66">
        <v>2.0000000000000001E-4</v>
      </c>
      <c r="N223" s="66">
        <v>0</v>
      </c>
    </row>
    <row r="224" spans="1:14">
      <c r="A224" t="s">
        <v>2334</v>
      </c>
      <c r="B224" t="s">
        <v>2335</v>
      </c>
      <c r="C224" t="s">
        <v>97</v>
      </c>
      <c r="D224" t="s">
        <v>120</v>
      </c>
      <c r="E224" t="s">
        <v>2336</v>
      </c>
      <c r="F224" t="s">
        <v>439</v>
      </c>
      <c r="G224" t="s">
        <v>99</v>
      </c>
      <c r="H224" s="65">
        <v>558808</v>
      </c>
      <c r="I224" s="65">
        <v>392.2</v>
      </c>
      <c r="J224" s="65">
        <v>0</v>
      </c>
      <c r="K224" s="65">
        <v>2191.644976</v>
      </c>
      <c r="L224" s="66">
        <v>6.4999999999999997E-3</v>
      </c>
      <c r="M224" s="66">
        <v>5.0000000000000001E-4</v>
      </c>
      <c r="N224" s="66">
        <v>1E-4</v>
      </c>
    </row>
    <row r="225" spans="1:14">
      <c r="A225" t="s">
        <v>2337</v>
      </c>
      <c r="B225" t="s">
        <v>2338</v>
      </c>
      <c r="C225" t="s">
        <v>97</v>
      </c>
      <c r="D225" t="s">
        <v>120</v>
      </c>
      <c r="E225" t="s">
        <v>2339</v>
      </c>
      <c r="F225" t="s">
        <v>439</v>
      </c>
      <c r="G225" t="s">
        <v>99</v>
      </c>
      <c r="H225" s="65">
        <v>38217</v>
      </c>
      <c r="I225" s="65">
        <v>2850</v>
      </c>
      <c r="J225" s="65">
        <v>0</v>
      </c>
      <c r="K225" s="65">
        <v>1089.1845000000001</v>
      </c>
      <c r="L225" s="66">
        <v>2.3E-3</v>
      </c>
      <c r="M225" s="66">
        <v>2.0000000000000001E-4</v>
      </c>
      <c r="N225" s="66">
        <v>1E-4</v>
      </c>
    </row>
    <row r="226" spans="1:14" s="91" customFormat="1">
      <c r="A226" s="88" t="s">
        <v>2340</v>
      </c>
      <c r="B226" s="88">
        <v>11383790</v>
      </c>
      <c r="C226" s="88" t="s">
        <v>97</v>
      </c>
      <c r="D226" s="88" t="s">
        <v>120</v>
      </c>
      <c r="E226" s="88" t="s">
        <v>2341</v>
      </c>
      <c r="F226" s="88" t="s">
        <v>439</v>
      </c>
      <c r="G226" s="88" t="s">
        <v>99</v>
      </c>
      <c r="H226" s="89">
        <v>125000</v>
      </c>
      <c r="I226" s="89">
        <f>K226*1000/H226*100</f>
        <v>2160.928961748632</v>
      </c>
      <c r="J226" s="89">
        <v>0</v>
      </c>
      <c r="K226" s="89">
        <f>2701161.20218579/1000</f>
        <v>2701.16120218579</v>
      </c>
      <c r="L226" s="90">
        <v>1.4800000000000001E-2</v>
      </c>
      <c r="M226" s="90">
        <v>8.0000000000000004E-4</v>
      </c>
      <c r="N226" s="90">
        <v>2.0000000000000001E-4</v>
      </c>
    </row>
    <row r="227" spans="1:14" s="91" customFormat="1">
      <c r="A227" s="88" t="s">
        <v>2340</v>
      </c>
      <c r="B227" s="88">
        <v>1138379</v>
      </c>
      <c r="C227" s="88" t="s">
        <v>97</v>
      </c>
      <c r="D227" s="88" t="s">
        <v>120</v>
      </c>
      <c r="E227" s="88" t="s">
        <v>2341</v>
      </c>
      <c r="F227" s="88" t="s">
        <v>439</v>
      </c>
      <c r="G227" s="88" t="s">
        <v>99</v>
      </c>
      <c r="H227" s="89">
        <v>19721</v>
      </c>
      <c r="I227" s="89">
        <f>K227*1000/H227*100</f>
        <v>2354.0000000000005</v>
      </c>
      <c r="J227" s="89">
        <v>0</v>
      </c>
      <c r="K227" s="89">
        <f>464232.34/1000</f>
        <v>464.23234000000002</v>
      </c>
      <c r="L227" s="90">
        <v>0</v>
      </c>
      <c r="M227" s="90">
        <v>-1E-4</v>
      </c>
      <c r="N227" s="90">
        <v>0</v>
      </c>
    </row>
    <row r="228" spans="1:14">
      <c r="A228" t="s">
        <v>2342</v>
      </c>
      <c r="B228" t="s">
        <v>2343</v>
      </c>
      <c r="C228" t="s">
        <v>97</v>
      </c>
      <c r="D228" t="s">
        <v>120</v>
      </c>
      <c r="E228" t="s">
        <v>2344</v>
      </c>
      <c r="F228" t="s">
        <v>785</v>
      </c>
      <c r="G228" t="s">
        <v>99</v>
      </c>
      <c r="H228" s="65">
        <v>881447</v>
      </c>
      <c r="I228" s="65">
        <v>330.1</v>
      </c>
      <c r="J228" s="65">
        <v>0</v>
      </c>
      <c r="K228" s="65">
        <v>2909.656547</v>
      </c>
      <c r="L228" s="66">
        <v>8.3999999999999995E-3</v>
      </c>
      <c r="M228" s="66">
        <v>6.9999999999999999E-4</v>
      </c>
      <c r="N228" s="66">
        <v>1E-4</v>
      </c>
    </row>
    <row r="229" spans="1:14">
      <c r="A229" t="s">
        <v>2345</v>
      </c>
      <c r="B229" t="s">
        <v>2346</v>
      </c>
      <c r="C229" t="s">
        <v>97</v>
      </c>
      <c r="D229" t="s">
        <v>120</v>
      </c>
      <c r="E229" t="s">
        <v>2347</v>
      </c>
      <c r="F229" t="s">
        <v>785</v>
      </c>
      <c r="G229" t="s">
        <v>99</v>
      </c>
      <c r="H229" s="65">
        <v>69058</v>
      </c>
      <c r="I229" s="65">
        <v>1300</v>
      </c>
      <c r="J229" s="65">
        <v>0</v>
      </c>
      <c r="K229" s="65">
        <v>897.75400000000002</v>
      </c>
      <c r="L229" s="66">
        <v>1E-3</v>
      </c>
      <c r="M229" s="66">
        <v>2.0000000000000001E-4</v>
      </c>
      <c r="N229" s="66">
        <v>0</v>
      </c>
    </row>
    <row r="230" spans="1:14">
      <c r="A230" t="s">
        <v>2348</v>
      </c>
      <c r="B230" t="s">
        <v>2349</v>
      </c>
      <c r="C230" t="s">
        <v>97</v>
      </c>
      <c r="D230" t="s">
        <v>120</v>
      </c>
      <c r="E230" t="s">
        <v>2350</v>
      </c>
      <c r="F230" t="s">
        <v>785</v>
      </c>
      <c r="G230" t="s">
        <v>99</v>
      </c>
      <c r="H230" s="65">
        <v>372073</v>
      </c>
      <c r="I230" s="65">
        <v>1215</v>
      </c>
      <c r="J230" s="65">
        <v>0</v>
      </c>
      <c r="K230" s="65">
        <v>4520.6869500000003</v>
      </c>
      <c r="L230" s="66">
        <v>6.1999999999999998E-3</v>
      </c>
      <c r="M230" s="66">
        <v>1E-3</v>
      </c>
      <c r="N230" s="66">
        <v>2.0000000000000001E-4</v>
      </c>
    </row>
    <row r="231" spans="1:14">
      <c r="A231" t="s">
        <v>2351</v>
      </c>
      <c r="B231" t="s">
        <v>2352</v>
      </c>
      <c r="C231" t="s">
        <v>97</v>
      </c>
      <c r="D231" t="s">
        <v>120</v>
      </c>
      <c r="E231" t="s">
        <v>2353</v>
      </c>
      <c r="F231" t="s">
        <v>785</v>
      </c>
      <c r="G231" t="s">
        <v>99</v>
      </c>
      <c r="H231" s="65">
        <v>177000</v>
      </c>
      <c r="I231" s="65">
        <v>2199</v>
      </c>
      <c r="J231" s="65">
        <v>129.78725</v>
      </c>
      <c r="K231" s="65">
        <v>4022.0172499999999</v>
      </c>
      <c r="L231" s="66">
        <v>5.4000000000000003E-3</v>
      </c>
      <c r="M231" s="66">
        <v>8.9999999999999998E-4</v>
      </c>
      <c r="N231" s="66">
        <v>2.0000000000000001E-4</v>
      </c>
    </row>
    <row r="232" spans="1:14">
      <c r="A232" t="s">
        <v>2354</v>
      </c>
      <c r="B232" t="s">
        <v>2355</v>
      </c>
      <c r="C232" t="s">
        <v>97</v>
      </c>
      <c r="D232" t="s">
        <v>120</v>
      </c>
      <c r="E232" t="s">
        <v>1565</v>
      </c>
      <c r="F232" t="s">
        <v>785</v>
      </c>
      <c r="G232" t="s">
        <v>99</v>
      </c>
      <c r="H232" s="65">
        <v>62000</v>
      </c>
      <c r="I232" s="65">
        <v>3971</v>
      </c>
      <c r="J232" s="65">
        <v>19.5548</v>
      </c>
      <c r="K232" s="65">
        <v>2481.5747999999999</v>
      </c>
      <c r="L232" s="66">
        <v>1.6000000000000001E-3</v>
      </c>
      <c r="M232" s="66">
        <v>5.9999999999999995E-4</v>
      </c>
      <c r="N232" s="66">
        <v>1E-4</v>
      </c>
    </row>
    <row r="233" spans="1:14">
      <c r="A233" t="s">
        <v>2356</v>
      </c>
      <c r="B233" t="s">
        <v>2357</v>
      </c>
      <c r="C233" t="s">
        <v>97</v>
      </c>
      <c r="D233" t="s">
        <v>120</v>
      </c>
      <c r="E233" t="s">
        <v>2358</v>
      </c>
      <c r="F233" t="s">
        <v>126</v>
      </c>
      <c r="G233" t="s">
        <v>99</v>
      </c>
      <c r="H233" s="65">
        <v>39640</v>
      </c>
      <c r="I233" s="65">
        <v>2556</v>
      </c>
      <c r="J233" s="65">
        <v>0</v>
      </c>
      <c r="K233" s="65">
        <v>1013.1984</v>
      </c>
      <c r="L233" s="66">
        <v>3.2000000000000002E-3</v>
      </c>
      <c r="M233" s="66">
        <v>2.0000000000000001E-4</v>
      </c>
      <c r="N233" s="66">
        <v>0</v>
      </c>
    </row>
    <row r="234" spans="1:14">
      <c r="A234" t="s">
        <v>2359</v>
      </c>
      <c r="B234" t="s">
        <v>2360</v>
      </c>
      <c r="C234" t="s">
        <v>97</v>
      </c>
      <c r="D234" t="s">
        <v>120</v>
      </c>
      <c r="E234" t="s">
        <v>2361</v>
      </c>
      <c r="F234" t="s">
        <v>126</v>
      </c>
      <c r="G234" t="s">
        <v>99</v>
      </c>
      <c r="H234" s="65">
        <v>65096</v>
      </c>
      <c r="I234" s="65">
        <v>3628</v>
      </c>
      <c r="J234" s="65">
        <v>0</v>
      </c>
      <c r="K234" s="65">
        <v>2361.6828799999998</v>
      </c>
      <c r="L234" s="66">
        <v>8.8999999999999999E-3</v>
      </c>
      <c r="M234" s="66">
        <v>5.0000000000000001E-4</v>
      </c>
      <c r="N234" s="66">
        <v>1E-4</v>
      </c>
    </row>
    <row r="235" spans="1:14">
      <c r="A235" t="s">
        <v>2362</v>
      </c>
      <c r="B235" t="s">
        <v>2363</v>
      </c>
      <c r="C235" t="s">
        <v>97</v>
      </c>
      <c r="D235" t="s">
        <v>120</v>
      </c>
      <c r="E235" t="s">
        <v>2364</v>
      </c>
      <c r="F235" t="s">
        <v>126</v>
      </c>
      <c r="G235" t="s">
        <v>99</v>
      </c>
      <c r="H235" s="65">
        <v>20000</v>
      </c>
      <c r="I235" s="65">
        <v>613.79999999999995</v>
      </c>
      <c r="J235" s="65">
        <v>0</v>
      </c>
      <c r="K235" s="65">
        <v>122.76</v>
      </c>
      <c r="L235" s="66">
        <v>2.0000000000000001E-4</v>
      </c>
      <c r="M235" s="66">
        <v>0</v>
      </c>
      <c r="N235" s="66">
        <v>0</v>
      </c>
    </row>
    <row r="236" spans="1:14">
      <c r="A236" t="s">
        <v>2365</v>
      </c>
      <c r="B236" t="s">
        <v>2366</v>
      </c>
      <c r="C236" t="s">
        <v>97</v>
      </c>
      <c r="D236" t="s">
        <v>120</v>
      </c>
      <c r="E236" t="s">
        <v>2367</v>
      </c>
      <c r="F236" t="s">
        <v>126</v>
      </c>
      <c r="G236" t="s">
        <v>99</v>
      </c>
      <c r="H236" s="65">
        <v>113862</v>
      </c>
      <c r="I236" s="65">
        <v>643.79999999999995</v>
      </c>
      <c r="J236" s="65">
        <v>0</v>
      </c>
      <c r="K236" s="65">
        <v>733.04355599999997</v>
      </c>
      <c r="L236" s="66">
        <v>5.4000000000000003E-3</v>
      </c>
      <c r="M236" s="66">
        <v>2.0000000000000001E-4</v>
      </c>
      <c r="N236" s="66">
        <v>0</v>
      </c>
    </row>
    <row r="237" spans="1:14">
      <c r="A237" t="s">
        <v>2368</v>
      </c>
      <c r="B237" t="s">
        <v>2369</v>
      </c>
      <c r="C237" t="s">
        <v>97</v>
      </c>
      <c r="D237" t="s">
        <v>120</v>
      </c>
      <c r="E237" t="s">
        <v>2370</v>
      </c>
      <c r="F237" t="s">
        <v>126</v>
      </c>
      <c r="G237" t="s">
        <v>99</v>
      </c>
      <c r="H237" s="65">
        <v>226900</v>
      </c>
      <c r="I237" s="65">
        <v>1000</v>
      </c>
      <c r="J237" s="65">
        <v>0</v>
      </c>
      <c r="K237" s="65">
        <v>2269</v>
      </c>
      <c r="L237" s="66">
        <v>1.26E-2</v>
      </c>
      <c r="M237" s="66">
        <v>5.0000000000000001E-4</v>
      </c>
      <c r="N237" s="66">
        <v>1E-4</v>
      </c>
    </row>
    <row r="238" spans="1:14">
      <c r="A238" t="s">
        <v>2371</v>
      </c>
      <c r="B238" t="s">
        <v>2372</v>
      </c>
      <c r="C238" t="s">
        <v>97</v>
      </c>
      <c r="D238" t="s">
        <v>120</v>
      </c>
      <c r="E238" t="s">
        <v>2373</v>
      </c>
      <c r="F238" t="s">
        <v>126</v>
      </c>
      <c r="G238" t="s">
        <v>99</v>
      </c>
      <c r="H238" s="65">
        <v>208300</v>
      </c>
      <c r="I238" s="65">
        <v>2867</v>
      </c>
      <c r="J238" s="65">
        <v>0</v>
      </c>
      <c r="K238" s="65">
        <v>5971.9610000000002</v>
      </c>
      <c r="L238" s="66">
        <v>1.8499999999999999E-2</v>
      </c>
      <c r="M238" s="66">
        <v>1.4E-3</v>
      </c>
      <c r="N238" s="66">
        <v>2.9999999999999997E-4</v>
      </c>
    </row>
    <row r="239" spans="1:14">
      <c r="A239" t="s">
        <v>2374</v>
      </c>
      <c r="B239" t="s">
        <v>2375</v>
      </c>
      <c r="C239" t="s">
        <v>97</v>
      </c>
      <c r="D239" t="s">
        <v>120</v>
      </c>
      <c r="E239" t="s">
        <v>2376</v>
      </c>
      <c r="F239" t="s">
        <v>126</v>
      </c>
      <c r="G239" t="s">
        <v>99</v>
      </c>
      <c r="H239" s="65">
        <v>223763</v>
      </c>
      <c r="I239" s="65">
        <v>387.7</v>
      </c>
      <c r="J239" s="65">
        <v>0</v>
      </c>
      <c r="K239" s="65">
        <v>867.52915099999996</v>
      </c>
      <c r="L239" s="66">
        <v>6.9999999999999999E-4</v>
      </c>
      <c r="M239" s="66">
        <v>2.0000000000000001E-4</v>
      </c>
      <c r="N239" s="66">
        <v>0</v>
      </c>
    </row>
    <row r="240" spans="1:14">
      <c r="A240" t="s">
        <v>2377</v>
      </c>
      <c r="B240" t="s">
        <v>2378</v>
      </c>
      <c r="C240" t="s">
        <v>97</v>
      </c>
      <c r="D240" t="s">
        <v>120</v>
      </c>
      <c r="E240" t="s">
        <v>2379</v>
      </c>
      <c r="F240" t="s">
        <v>126</v>
      </c>
      <c r="G240" t="s">
        <v>99</v>
      </c>
      <c r="H240" s="65">
        <v>15070</v>
      </c>
      <c r="I240" s="65">
        <v>4261</v>
      </c>
      <c r="J240" s="65">
        <v>0</v>
      </c>
      <c r="K240" s="65">
        <v>642.1327</v>
      </c>
      <c r="L240" s="66">
        <v>3.8E-3</v>
      </c>
      <c r="M240" s="66">
        <v>1E-4</v>
      </c>
      <c r="N240" s="66">
        <v>0</v>
      </c>
    </row>
    <row r="241" spans="1:14">
      <c r="A241" t="s">
        <v>2380</v>
      </c>
      <c r="B241" t="s">
        <v>2381</v>
      </c>
      <c r="C241" t="s">
        <v>97</v>
      </c>
      <c r="D241" t="s">
        <v>120</v>
      </c>
      <c r="E241" t="s">
        <v>2382</v>
      </c>
      <c r="F241" t="s">
        <v>126</v>
      </c>
      <c r="G241" t="s">
        <v>99</v>
      </c>
      <c r="H241" s="65">
        <v>22550</v>
      </c>
      <c r="I241" s="65">
        <v>5101</v>
      </c>
      <c r="J241" s="65">
        <v>0</v>
      </c>
      <c r="K241" s="65">
        <v>1150.2755</v>
      </c>
      <c r="L241" s="66">
        <v>8.0000000000000002E-3</v>
      </c>
      <c r="M241" s="66">
        <v>2.9999999999999997E-4</v>
      </c>
      <c r="N241" s="66">
        <v>1E-4</v>
      </c>
    </row>
    <row r="242" spans="1:14">
      <c r="A242" t="s">
        <v>2383</v>
      </c>
      <c r="B242" t="s">
        <v>2384</v>
      </c>
      <c r="C242" t="s">
        <v>97</v>
      </c>
      <c r="D242" t="s">
        <v>120</v>
      </c>
      <c r="E242" t="s">
        <v>1473</v>
      </c>
      <c r="F242" t="s">
        <v>129</v>
      </c>
      <c r="G242" t="s">
        <v>99</v>
      </c>
      <c r="H242" s="65">
        <v>42986.7</v>
      </c>
      <c r="I242" s="65">
        <v>675.9</v>
      </c>
      <c r="J242" s="65">
        <v>0</v>
      </c>
      <c r="K242" s="65">
        <v>290.5471053</v>
      </c>
      <c r="L242" s="66">
        <v>4.0000000000000002E-4</v>
      </c>
      <c r="M242" s="66">
        <v>1E-4</v>
      </c>
      <c r="N242" s="66">
        <v>0</v>
      </c>
    </row>
    <row r="243" spans="1:14">
      <c r="A243" t="s">
        <v>2385</v>
      </c>
      <c r="B243" t="s">
        <v>2386</v>
      </c>
      <c r="C243" t="s">
        <v>97</v>
      </c>
      <c r="D243" t="s">
        <v>120</v>
      </c>
      <c r="E243" t="s">
        <v>2387</v>
      </c>
      <c r="F243" t="s">
        <v>129</v>
      </c>
      <c r="G243" t="s">
        <v>99</v>
      </c>
      <c r="H243" s="65">
        <v>230000</v>
      </c>
      <c r="I243" s="65">
        <v>97.2</v>
      </c>
      <c r="J243" s="65">
        <v>0</v>
      </c>
      <c r="K243" s="65">
        <v>223.56</v>
      </c>
      <c r="L243" s="66">
        <v>3.8999999999999998E-3</v>
      </c>
      <c r="M243" s="66">
        <v>1E-4</v>
      </c>
      <c r="N243" s="66">
        <v>0</v>
      </c>
    </row>
    <row r="244" spans="1:14">
      <c r="A244" s="67" t="s">
        <v>2388</v>
      </c>
      <c r="D244" s="14"/>
      <c r="E244" s="14"/>
      <c r="F244" s="14"/>
      <c r="H244" s="69">
        <v>0</v>
      </c>
      <c r="J244" s="69">
        <v>0</v>
      </c>
      <c r="K244" s="69">
        <v>0</v>
      </c>
      <c r="M244" s="68">
        <v>0</v>
      </c>
      <c r="N244" s="68">
        <v>0</v>
      </c>
    </row>
    <row r="245" spans="1:14">
      <c r="A245" t="s">
        <v>250</v>
      </c>
      <c r="B245" t="s">
        <v>250</v>
      </c>
      <c r="D245" s="14"/>
      <c r="E245" s="14"/>
      <c r="F245" t="s">
        <v>250</v>
      </c>
      <c r="G245" t="s">
        <v>250</v>
      </c>
      <c r="H245" s="65">
        <v>0</v>
      </c>
      <c r="I245" s="65">
        <v>0</v>
      </c>
      <c r="K245" s="65">
        <v>0</v>
      </c>
      <c r="L245" s="66">
        <v>0</v>
      </c>
      <c r="M245" s="66">
        <v>0</v>
      </c>
      <c r="N245" s="66">
        <v>0</v>
      </c>
    </row>
    <row r="246" spans="1:14">
      <c r="A246" s="67" t="s">
        <v>254</v>
      </c>
      <c r="D246" s="14"/>
      <c r="E246" s="14"/>
      <c r="F246" s="14"/>
      <c r="H246" s="69">
        <v>8209624.1500000004</v>
      </c>
      <c r="J246" s="69">
        <v>793.07318480000004</v>
      </c>
      <c r="K246" s="69">
        <v>2091901.2532040183</v>
      </c>
      <c r="M246" s="68">
        <v>0.47949999999999998</v>
      </c>
      <c r="N246" s="68">
        <v>9.8799999999999999E-2</v>
      </c>
    </row>
    <row r="247" spans="1:14">
      <c r="A247" s="67" t="s">
        <v>393</v>
      </c>
      <c r="D247" s="14"/>
      <c r="E247" s="14"/>
      <c r="F247" s="14"/>
      <c r="H247" s="69">
        <v>1354876</v>
      </c>
      <c r="J247" s="69">
        <v>9.5616000000000003</v>
      </c>
      <c r="K247" s="69">
        <v>184781.34946976</v>
      </c>
      <c r="M247" s="68">
        <v>4.24E-2</v>
      </c>
      <c r="N247" s="68">
        <v>8.6999999999999994E-3</v>
      </c>
    </row>
    <row r="248" spans="1:14">
      <c r="A248" t="s">
        <v>2389</v>
      </c>
      <c r="B248" t="s">
        <v>2390</v>
      </c>
      <c r="C248" t="s">
        <v>2391</v>
      </c>
      <c r="D248" t="s">
        <v>1575</v>
      </c>
      <c r="E248" t="s">
        <v>2392</v>
      </c>
      <c r="F248" t="s">
        <v>2393</v>
      </c>
      <c r="G248" t="s">
        <v>103</v>
      </c>
      <c r="H248" s="65">
        <v>5126</v>
      </c>
      <c r="I248" s="65">
        <v>2284</v>
      </c>
      <c r="J248" s="65">
        <v>0</v>
      </c>
      <c r="K248" s="65">
        <v>390.33751855999998</v>
      </c>
      <c r="L248" s="66">
        <v>4.0000000000000002E-4</v>
      </c>
      <c r="M248" s="66">
        <v>1E-4</v>
      </c>
      <c r="N248" s="66">
        <v>0</v>
      </c>
    </row>
    <row r="249" spans="1:14">
      <c r="A249" t="s">
        <v>2394</v>
      </c>
      <c r="B249" t="s">
        <v>2395</v>
      </c>
      <c r="C249" t="s">
        <v>120</v>
      </c>
      <c r="D249" t="s">
        <v>1575</v>
      </c>
      <c r="E249" t="s">
        <v>2396</v>
      </c>
      <c r="F249" t="s">
        <v>1764</v>
      </c>
      <c r="G249" t="s">
        <v>197</v>
      </c>
      <c r="H249" s="65">
        <v>149062</v>
      </c>
      <c r="I249" s="65">
        <v>1120</v>
      </c>
      <c r="J249" s="65">
        <v>0</v>
      </c>
      <c r="K249" s="65">
        <v>5907.8398332799998</v>
      </c>
      <c r="L249" s="66">
        <v>1.03E-2</v>
      </c>
      <c r="M249" s="66">
        <v>1.4E-3</v>
      </c>
      <c r="N249" s="66">
        <v>2.9999999999999997E-4</v>
      </c>
    </row>
    <row r="250" spans="1:14">
      <c r="A250" t="s">
        <v>2397</v>
      </c>
      <c r="B250" t="s">
        <v>2398</v>
      </c>
      <c r="C250" t="s">
        <v>2391</v>
      </c>
      <c r="D250" t="s">
        <v>1575</v>
      </c>
      <c r="E250" t="s">
        <v>1971</v>
      </c>
      <c r="F250" t="s">
        <v>1764</v>
      </c>
      <c r="G250" t="s">
        <v>103</v>
      </c>
      <c r="H250" s="65">
        <v>6960</v>
      </c>
      <c r="I250" s="65">
        <v>2395</v>
      </c>
      <c r="J250" s="65">
        <v>0</v>
      </c>
      <c r="K250" s="65">
        <v>555.75112799999999</v>
      </c>
      <c r="L250" s="66">
        <v>4.0000000000000002E-4</v>
      </c>
      <c r="M250" s="66">
        <v>1E-4</v>
      </c>
      <c r="N250" s="66">
        <v>0</v>
      </c>
    </row>
    <row r="251" spans="1:14">
      <c r="A251" t="s">
        <v>2399</v>
      </c>
      <c r="B251" t="s">
        <v>2400</v>
      </c>
      <c r="C251" t="s">
        <v>366</v>
      </c>
      <c r="D251" t="s">
        <v>1575</v>
      </c>
      <c r="E251" t="s">
        <v>2401</v>
      </c>
      <c r="F251" t="s">
        <v>1685</v>
      </c>
      <c r="G251" t="s">
        <v>103</v>
      </c>
      <c r="H251" s="65">
        <v>18403</v>
      </c>
      <c r="I251" s="65">
        <v>9912</v>
      </c>
      <c r="J251" s="65">
        <v>0</v>
      </c>
      <c r="K251" s="65">
        <v>6081.5672702399997</v>
      </c>
      <c r="L251" s="66">
        <v>4.0000000000000002E-4</v>
      </c>
      <c r="M251" s="66">
        <v>1.4E-3</v>
      </c>
      <c r="N251" s="66">
        <v>2.9999999999999997E-4</v>
      </c>
    </row>
    <row r="252" spans="1:14">
      <c r="A252" t="s">
        <v>2402</v>
      </c>
      <c r="B252" t="s">
        <v>2403</v>
      </c>
      <c r="C252" t="s">
        <v>2391</v>
      </c>
      <c r="D252" t="s">
        <v>1575</v>
      </c>
      <c r="E252" t="s">
        <v>2404</v>
      </c>
      <c r="F252" t="s">
        <v>966</v>
      </c>
      <c r="G252" t="s">
        <v>103</v>
      </c>
      <c r="H252" s="65">
        <v>543668</v>
      </c>
      <c r="I252" s="65">
        <v>1201</v>
      </c>
      <c r="J252" s="65">
        <v>0</v>
      </c>
      <c r="K252" s="65">
        <v>21769.195235120002</v>
      </c>
      <c r="L252" s="66">
        <v>1.11E-2</v>
      </c>
      <c r="M252" s="66">
        <v>5.0000000000000001E-3</v>
      </c>
      <c r="N252" s="66">
        <v>1E-3</v>
      </c>
    </row>
    <row r="253" spans="1:14">
      <c r="A253" t="s">
        <v>2405</v>
      </c>
      <c r="B253" t="s">
        <v>2406</v>
      </c>
      <c r="C253" t="s">
        <v>366</v>
      </c>
      <c r="D253" t="s">
        <v>1575</v>
      </c>
      <c r="E253" t="s">
        <v>2407</v>
      </c>
      <c r="F253" t="s">
        <v>1588</v>
      </c>
      <c r="G253" t="s">
        <v>103</v>
      </c>
      <c r="H253" s="65">
        <v>20279</v>
      </c>
      <c r="I253" s="65">
        <v>537</v>
      </c>
      <c r="J253" s="65">
        <v>0</v>
      </c>
      <c r="K253" s="65">
        <v>363.06669882</v>
      </c>
      <c r="L253" s="66">
        <v>6.9999999999999999E-4</v>
      </c>
      <c r="M253" s="66">
        <v>1E-4</v>
      </c>
      <c r="N253" s="66">
        <v>0</v>
      </c>
    </row>
    <row r="254" spans="1:14">
      <c r="A254" t="s">
        <v>2408</v>
      </c>
      <c r="B254" t="s">
        <v>2409</v>
      </c>
      <c r="C254" t="s">
        <v>2391</v>
      </c>
      <c r="D254" t="s">
        <v>1575</v>
      </c>
      <c r="E254" t="s">
        <v>2410</v>
      </c>
      <c r="F254" t="s">
        <v>1588</v>
      </c>
      <c r="G254" t="s">
        <v>103</v>
      </c>
      <c r="H254" s="65">
        <v>37239</v>
      </c>
      <c r="I254" s="65">
        <v>1948</v>
      </c>
      <c r="J254" s="65">
        <v>0</v>
      </c>
      <c r="K254" s="65">
        <v>2418.5360104800002</v>
      </c>
      <c r="L254" s="66">
        <v>1.6999999999999999E-3</v>
      </c>
      <c r="M254" s="66">
        <v>5.9999999999999995E-4</v>
      </c>
      <c r="N254" s="66">
        <v>1E-4</v>
      </c>
    </row>
    <row r="255" spans="1:14">
      <c r="A255" t="s">
        <v>2411</v>
      </c>
      <c r="B255" t="s">
        <v>2412</v>
      </c>
      <c r="C255" t="s">
        <v>366</v>
      </c>
      <c r="D255" t="s">
        <v>1575</v>
      </c>
      <c r="E255" t="s">
        <v>2413</v>
      </c>
      <c r="F255" t="s">
        <v>1588</v>
      </c>
      <c r="G255" t="s">
        <v>103</v>
      </c>
      <c r="H255" s="65">
        <v>190000</v>
      </c>
      <c r="I255" s="65">
        <v>446</v>
      </c>
      <c r="J255" s="65">
        <v>0</v>
      </c>
      <c r="K255" s="65">
        <v>2825.2316000000001</v>
      </c>
      <c r="L255" s="66">
        <v>4.1999999999999997E-3</v>
      </c>
      <c r="M255" s="66">
        <v>5.9999999999999995E-4</v>
      </c>
      <c r="N255" s="66">
        <v>1E-4</v>
      </c>
    </row>
    <row r="256" spans="1:14">
      <c r="A256" t="s">
        <v>2414</v>
      </c>
      <c r="B256" t="s">
        <v>2415</v>
      </c>
      <c r="C256" t="s">
        <v>366</v>
      </c>
      <c r="D256" t="s">
        <v>1575</v>
      </c>
      <c r="E256" t="s">
        <v>2416</v>
      </c>
      <c r="F256" t="s">
        <v>1584</v>
      </c>
      <c r="G256" t="s">
        <v>103</v>
      </c>
      <c r="H256" s="65">
        <v>3000</v>
      </c>
      <c r="I256" s="65">
        <v>7375</v>
      </c>
      <c r="J256" s="65">
        <v>0</v>
      </c>
      <c r="K256" s="65">
        <v>737.64750000000004</v>
      </c>
      <c r="L256" s="66">
        <v>1E-4</v>
      </c>
      <c r="M256" s="66">
        <v>2.0000000000000001E-4</v>
      </c>
      <c r="N256" s="66">
        <v>0</v>
      </c>
    </row>
    <row r="257" spans="1:14">
      <c r="A257" t="s">
        <v>2417</v>
      </c>
      <c r="B257" t="s">
        <v>2418</v>
      </c>
      <c r="C257" t="s">
        <v>366</v>
      </c>
      <c r="D257" t="s">
        <v>1575</v>
      </c>
      <c r="E257" t="s">
        <v>2419</v>
      </c>
      <c r="F257" t="s">
        <v>2420</v>
      </c>
      <c r="G257" t="s">
        <v>103</v>
      </c>
      <c r="H257" s="65">
        <v>110165</v>
      </c>
      <c r="I257" s="65">
        <v>11197</v>
      </c>
      <c r="J257" s="65">
        <v>0</v>
      </c>
      <c r="K257" s="65">
        <v>41125.473616700001</v>
      </c>
      <c r="L257" s="66">
        <v>8.0000000000000004E-4</v>
      </c>
      <c r="M257" s="66">
        <v>9.4000000000000004E-3</v>
      </c>
      <c r="N257" s="66">
        <v>1.9E-3</v>
      </c>
    </row>
    <row r="258" spans="1:14">
      <c r="A258" t="s">
        <v>2421</v>
      </c>
      <c r="B258" t="s">
        <v>2422</v>
      </c>
      <c r="C258" t="s">
        <v>2391</v>
      </c>
      <c r="D258" t="s">
        <v>1575</v>
      </c>
      <c r="E258" t="s">
        <v>2423</v>
      </c>
      <c r="F258" t="s">
        <v>2420</v>
      </c>
      <c r="G258" t="s">
        <v>103</v>
      </c>
      <c r="H258" s="65">
        <v>11858</v>
      </c>
      <c r="I258" s="65">
        <v>2781</v>
      </c>
      <c r="J258" s="65">
        <v>0</v>
      </c>
      <c r="K258" s="65">
        <v>1099.4564473200001</v>
      </c>
      <c r="L258" s="66">
        <v>2.0000000000000001E-4</v>
      </c>
      <c r="M258" s="66">
        <v>2.9999999999999997E-4</v>
      </c>
      <c r="N258" s="66">
        <v>1E-4</v>
      </c>
    </row>
    <row r="259" spans="1:14">
      <c r="A259" t="s">
        <v>2424</v>
      </c>
      <c r="B259" t="s">
        <v>2425</v>
      </c>
      <c r="C259" t="s">
        <v>366</v>
      </c>
      <c r="D259" t="s">
        <v>1575</v>
      </c>
      <c r="E259" t="s">
        <v>2426</v>
      </c>
      <c r="F259" t="s">
        <v>2420</v>
      </c>
      <c r="G259" t="s">
        <v>103</v>
      </c>
      <c r="H259" s="65">
        <v>8815</v>
      </c>
      <c r="I259" s="65">
        <v>12934</v>
      </c>
      <c r="J259" s="65">
        <v>0</v>
      </c>
      <c r="K259" s="65">
        <v>3801.2004213999999</v>
      </c>
      <c r="L259" s="66">
        <v>2.0000000000000001E-4</v>
      </c>
      <c r="M259" s="66">
        <v>8.9999999999999998E-4</v>
      </c>
      <c r="N259" s="66">
        <v>2.0000000000000001E-4</v>
      </c>
    </row>
    <row r="260" spans="1:14">
      <c r="A260" t="s">
        <v>2427</v>
      </c>
      <c r="B260" t="s">
        <v>2428</v>
      </c>
      <c r="C260" t="s">
        <v>366</v>
      </c>
      <c r="D260" t="s">
        <v>1575</v>
      </c>
      <c r="E260" t="s">
        <v>1592</v>
      </c>
      <c r="F260" t="s">
        <v>2420</v>
      </c>
      <c r="G260" t="s">
        <v>103</v>
      </c>
      <c r="H260" s="65">
        <v>28537</v>
      </c>
      <c r="I260" s="65">
        <v>21718</v>
      </c>
      <c r="J260" s="65">
        <v>0</v>
      </c>
      <c r="K260" s="65">
        <v>20663.017310439998</v>
      </c>
      <c r="L260" s="66">
        <v>8.0000000000000004E-4</v>
      </c>
      <c r="M260" s="66">
        <v>4.7000000000000002E-3</v>
      </c>
      <c r="N260" s="66">
        <v>1E-3</v>
      </c>
    </row>
    <row r="261" spans="1:14">
      <c r="A261" t="s">
        <v>2429</v>
      </c>
      <c r="B261" t="s">
        <v>2430</v>
      </c>
      <c r="C261" t="s">
        <v>2391</v>
      </c>
      <c r="D261" t="s">
        <v>1575</v>
      </c>
      <c r="E261" t="s">
        <v>1601</v>
      </c>
      <c r="F261" t="s">
        <v>2420</v>
      </c>
      <c r="G261" t="s">
        <v>103</v>
      </c>
      <c r="H261" s="65">
        <v>36402</v>
      </c>
      <c r="I261" s="65">
        <v>27922</v>
      </c>
      <c r="J261" s="65">
        <v>0</v>
      </c>
      <c r="K261" s="65">
        <v>33887.330910960001</v>
      </c>
      <c r="L261" s="66">
        <v>5.9999999999999995E-4</v>
      </c>
      <c r="M261" s="66">
        <v>7.7999999999999996E-3</v>
      </c>
      <c r="N261" s="66">
        <v>1.6000000000000001E-3</v>
      </c>
    </row>
    <row r="262" spans="1:14">
      <c r="A262" t="s">
        <v>2431</v>
      </c>
      <c r="B262" t="s">
        <v>2432</v>
      </c>
      <c r="C262" t="s">
        <v>366</v>
      </c>
      <c r="D262" t="s">
        <v>1575</v>
      </c>
      <c r="E262" t="s">
        <v>2433</v>
      </c>
      <c r="F262" t="s">
        <v>2420</v>
      </c>
      <c r="G262" t="s">
        <v>103</v>
      </c>
      <c r="H262" s="65">
        <v>33820</v>
      </c>
      <c r="I262" s="65">
        <v>2434</v>
      </c>
      <c r="J262" s="65">
        <v>0</v>
      </c>
      <c r="K262" s="65">
        <v>2744.4781192</v>
      </c>
      <c r="L262" s="66">
        <v>2.9999999999999997E-4</v>
      </c>
      <c r="M262" s="66">
        <v>5.9999999999999995E-4</v>
      </c>
      <c r="N262" s="66">
        <v>1E-4</v>
      </c>
    </row>
    <row r="263" spans="1:14">
      <c r="A263" t="s">
        <v>2434</v>
      </c>
      <c r="B263" t="s">
        <v>2435</v>
      </c>
      <c r="C263" t="s">
        <v>2391</v>
      </c>
      <c r="D263" t="s">
        <v>1575</v>
      </c>
      <c r="E263" t="s">
        <v>2436</v>
      </c>
      <c r="F263" t="s">
        <v>1597</v>
      </c>
      <c r="G263" t="s">
        <v>103</v>
      </c>
      <c r="H263" s="65">
        <v>22450</v>
      </c>
      <c r="I263" s="65">
        <v>2608</v>
      </c>
      <c r="J263" s="65">
        <v>0</v>
      </c>
      <c r="K263" s="65">
        <v>1952.043664</v>
      </c>
      <c r="L263" s="66">
        <v>5.0000000000000001E-4</v>
      </c>
      <c r="M263" s="66">
        <v>4.0000000000000002E-4</v>
      </c>
      <c r="N263" s="66">
        <v>1E-4</v>
      </c>
    </row>
    <row r="264" spans="1:14">
      <c r="A264" t="s">
        <v>2437</v>
      </c>
      <c r="B264" t="s">
        <v>2438</v>
      </c>
      <c r="C264" t="s">
        <v>366</v>
      </c>
      <c r="D264" t="s">
        <v>1575</v>
      </c>
      <c r="E264" t="s">
        <v>2439</v>
      </c>
      <c r="F264" t="s">
        <v>1597</v>
      </c>
      <c r="G264" t="s">
        <v>103</v>
      </c>
      <c r="H264" s="65">
        <v>34711</v>
      </c>
      <c r="I264" s="65">
        <v>28744</v>
      </c>
      <c r="J264" s="65">
        <v>0</v>
      </c>
      <c r="K264" s="65">
        <v>33264.417686560002</v>
      </c>
      <c r="L264" s="66">
        <v>6.9999999999999999E-4</v>
      </c>
      <c r="M264" s="66">
        <v>7.6E-3</v>
      </c>
      <c r="N264" s="66">
        <v>1.6000000000000001E-3</v>
      </c>
    </row>
    <row r="265" spans="1:14">
      <c r="A265" t="s">
        <v>2440</v>
      </c>
      <c r="B265" t="s">
        <v>2441</v>
      </c>
      <c r="C265" t="s">
        <v>2391</v>
      </c>
      <c r="D265" t="s">
        <v>1575</v>
      </c>
      <c r="E265" t="s">
        <v>2053</v>
      </c>
      <c r="F265" t="s">
        <v>1597</v>
      </c>
      <c r="G265" t="s">
        <v>103</v>
      </c>
      <c r="H265" s="65">
        <v>200</v>
      </c>
      <c r="I265" s="65">
        <v>1046</v>
      </c>
      <c r="J265" s="65">
        <v>0</v>
      </c>
      <c r="K265" s="65">
        <v>6.9747279999999998</v>
      </c>
      <c r="L265" s="66">
        <v>0</v>
      </c>
      <c r="M265" s="66">
        <v>0</v>
      </c>
      <c r="N265" s="66">
        <v>0</v>
      </c>
    </row>
    <row r="266" spans="1:14">
      <c r="A266" t="s">
        <v>2442</v>
      </c>
      <c r="B266" t="s">
        <v>2443</v>
      </c>
      <c r="C266" t="s">
        <v>366</v>
      </c>
      <c r="D266" t="s">
        <v>1575</v>
      </c>
      <c r="E266" t="s">
        <v>2444</v>
      </c>
      <c r="F266" t="s">
        <v>1597</v>
      </c>
      <c r="G266" t="s">
        <v>103</v>
      </c>
      <c r="H266" s="65">
        <v>14051</v>
      </c>
      <c r="I266" s="65">
        <v>4512</v>
      </c>
      <c r="J266" s="65">
        <v>0</v>
      </c>
      <c r="K266" s="65">
        <v>2113.6930540799999</v>
      </c>
      <c r="L266" s="66">
        <v>2E-3</v>
      </c>
      <c r="M266" s="66">
        <v>5.0000000000000001E-4</v>
      </c>
      <c r="N266" s="66">
        <v>1E-4</v>
      </c>
    </row>
    <row r="267" spans="1:14">
      <c r="A267" t="s">
        <v>2445</v>
      </c>
      <c r="B267" t="s">
        <v>2446</v>
      </c>
      <c r="C267" t="s">
        <v>366</v>
      </c>
      <c r="D267" t="s">
        <v>1575</v>
      </c>
      <c r="E267" t="s">
        <v>2447</v>
      </c>
      <c r="F267" t="s">
        <v>1722</v>
      </c>
      <c r="G267" t="s">
        <v>103</v>
      </c>
      <c r="H267" s="65">
        <v>8000</v>
      </c>
      <c r="I267" s="65">
        <v>2123</v>
      </c>
      <c r="J267" s="65">
        <v>9.5616000000000003</v>
      </c>
      <c r="K267" s="65">
        <v>575.80816000000004</v>
      </c>
      <c r="L267" s="66">
        <v>2.9999999999999997E-4</v>
      </c>
      <c r="M267" s="66">
        <v>1E-4</v>
      </c>
      <c r="N267" s="66">
        <v>0</v>
      </c>
    </row>
    <row r="268" spans="1:14">
      <c r="A268" t="s">
        <v>2448</v>
      </c>
      <c r="B268" t="s">
        <v>2449</v>
      </c>
      <c r="C268" t="s">
        <v>366</v>
      </c>
      <c r="D268" t="s">
        <v>1575</v>
      </c>
      <c r="E268" t="s">
        <v>2450</v>
      </c>
      <c r="F268" t="s">
        <v>1722</v>
      </c>
      <c r="G268" t="s">
        <v>103</v>
      </c>
      <c r="H268" s="65">
        <v>62600</v>
      </c>
      <c r="I268" s="65">
        <v>988</v>
      </c>
      <c r="J268" s="65">
        <v>0</v>
      </c>
      <c r="K268" s="65">
        <v>2062.0389919999998</v>
      </c>
      <c r="L268" s="66">
        <v>4.4000000000000003E-3</v>
      </c>
      <c r="M268" s="66">
        <v>5.0000000000000001E-4</v>
      </c>
      <c r="N268" s="66">
        <v>1E-4</v>
      </c>
    </row>
    <row r="269" spans="1:14">
      <c r="A269" t="s">
        <v>2451</v>
      </c>
      <c r="B269" t="s">
        <v>2452</v>
      </c>
      <c r="C269" t="s">
        <v>2391</v>
      </c>
      <c r="D269" t="s">
        <v>1575</v>
      </c>
      <c r="E269" t="s">
        <v>2453</v>
      </c>
      <c r="F269" t="s">
        <v>1577</v>
      </c>
      <c r="G269" t="s">
        <v>103</v>
      </c>
      <c r="H269" s="65">
        <v>9530</v>
      </c>
      <c r="I269" s="65">
        <v>1373</v>
      </c>
      <c r="J269" s="65">
        <v>0</v>
      </c>
      <c r="K269" s="65">
        <v>436.24356460000001</v>
      </c>
      <c r="L269" s="66">
        <v>2.9999999999999997E-4</v>
      </c>
      <c r="M269" s="66">
        <v>1E-4</v>
      </c>
      <c r="N269" s="66">
        <v>0</v>
      </c>
    </row>
    <row r="270" spans="1:14">
      <c r="A270" s="67" t="s">
        <v>394</v>
      </c>
      <c r="D270" s="14"/>
      <c r="E270" s="14"/>
      <c r="F270" s="14"/>
      <c r="H270" s="69">
        <v>6854748.1500000004</v>
      </c>
      <c r="J270" s="69">
        <v>783.51158480000004</v>
      </c>
      <c r="K270" s="69">
        <v>1907119.9037342584</v>
      </c>
      <c r="M270" s="68">
        <v>0.43719999999999998</v>
      </c>
      <c r="N270" s="68">
        <v>9.01E-2</v>
      </c>
    </row>
    <row r="271" spans="1:14">
      <c r="A271" t="s">
        <v>2454</v>
      </c>
      <c r="B271" t="s">
        <v>2455</v>
      </c>
      <c r="C271" t="s">
        <v>366</v>
      </c>
      <c r="D271" t="s">
        <v>1575</v>
      </c>
      <c r="E271" t="s">
        <v>1626</v>
      </c>
      <c r="F271" t="s">
        <v>1602</v>
      </c>
      <c r="G271" t="s">
        <v>103</v>
      </c>
      <c r="H271" s="65">
        <v>211204</v>
      </c>
      <c r="I271" s="65">
        <v>13583</v>
      </c>
      <c r="J271" s="65">
        <v>387.28477479999998</v>
      </c>
      <c r="K271" s="65">
        <v>96032.541067679995</v>
      </c>
      <c r="L271" s="66">
        <v>1E-4</v>
      </c>
      <c r="M271" s="66">
        <v>2.1999999999999999E-2</v>
      </c>
      <c r="N271" s="66">
        <v>4.4999999999999997E-3</v>
      </c>
    </row>
    <row r="272" spans="1:14">
      <c r="A272" t="s">
        <v>2456</v>
      </c>
      <c r="B272" t="s">
        <v>2457</v>
      </c>
      <c r="C272" t="s">
        <v>120</v>
      </c>
      <c r="D272" t="s">
        <v>1575</v>
      </c>
      <c r="E272" t="s">
        <v>2458</v>
      </c>
      <c r="F272" t="s">
        <v>1593</v>
      </c>
      <c r="G272" t="s">
        <v>107</v>
      </c>
      <c r="H272" s="65">
        <v>99025</v>
      </c>
      <c r="I272" s="65">
        <v>5850</v>
      </c>
      <c r="J272" s="65">
        <v>0</v>
      </c>
      <c r="K272" s="65">
        <v>22666.124373750001</v>
      </c>
      <c r="L272" s="66">
        <v>1E-4</v>
      </c>
      <c r="M272" s="66">
        <v>5.1999999999999998E-3</v>
      </c>
      <c r="N272" s="66">
        <v>1.1000000000000001E-3</v>
      </c>
    </row>
    <row r="273" spans="1:14">
      <c r="A273" t="s">
        <v>2459</v>
      </c>
      <c r="B273" t="s">
        <v>2460</v>
      </c>
      <c r="C273" t="s">
        <v>366</v>
      </c>
      <c r="D273" t="s">
        <v>1575</v>
      </c>
      <c r="E273" t="s">
        <v>2461</v>
      </c>
      <c r="F273" t="s">
        <v>1593</v>
      </c>
      <c r="G273" t="s">
        <v>103</v>
      </c>
      <c r="H273" s="65">
        <v>81000</v>
      </c>
      <c r="I273" s="65">
        <v>4436</v>
      </c>
      <c r="J273" s="65">
        <v>0</v>
      </c>
      <c r="K273" s="65">
        <v>11979.595439999999</v>
      </c>
      <c r="L273" s="66">
        <v>6.9999999999999999E-4</v>
      </c>
      <c r="M273" s="66">
        <v>2.7000000000000001E-3</v>
      </c>
      <c r="N273" s="66">
        <v>5.9999999999999995E-4</v>
      </c>
    </row>
    <row r="274" spans="1:14">
      <c r="A274" t="s">
        <v>2462</v>
      </c>
      <c r="B274" t="s">
        <v>2463</v>
      </c>
      <c r="C274" t="s">
        <v>2391</v>
      </c>
      <c r="D274" t="s">
        <v>1575</v>
      </c>
      <c r="E274" t="s">
        <v>2464</v>
      </c>
      <c r="F274" t="s">
        <v>1593</v>
      </c>
      <c r="G274" t="s">
        <v>103</v>
      </c>
      <c r="H274" s="65">
        <v>2250</v>
      </c>
      <c r="I274" s="65">
        <v>34524</v>
      </c>
      <c r="J274" s="65">
        <v>0</v>
      </c>
      <c r="K274" s="65">
        <v>2589.8178600000001</v>
      </c>
      <c r="L274" s="66">
        <v>1E-4</v>
      </c>
      <c r="M274" s="66">
        <v>5.9999999999999995E-4</v>
      </c>
      <c r="N274" s="66">
        <v>1E-4</v>
      </c>
    </row>
    <row r="275" spans="1:14">
      <c r="A275" t="s">
        <v>2465</v>
      </c>
      <c r="B275" t="s">
        <v>2466</v>
      </c>
      <c r="C275" t="s">
        <v>120</v>
      </c>
      <c r="D275" t="s">
        <v>1575</v>
      </c>
      <c r="E275" t="s">
        <v>2467</v>
      </c>
      <c r="F275" t="s">
        <v>1593</v>
      </c>
      <c r="G275" t="s">
        <v>107</v>
      </c>
      <c r="H275" s="65">
        <v>80550.009999999995</v>
      </c>
      <c r="I275" s="65">
        <v>4758.0000000000164</v>
      </c>
      <c r="J275" s="65">
        <v>0</v>
      </c>
      <c r="K275" s="65">
        <v>14995.6945879627</v>
      </c>
      <c r="L275" s="66">
        <v>0</v>
      </c>
      <c r="M275" s="66">
        <v>3.3999999999999998E-3</v>
      </c>
      <c r="N275" s="66">
        <v>6.9999999999999999E-4</v>
      </c>
    </row>
    <row r="276" spans="1:14">
      <c r="A276" t="s">
        <v>2468</v>
      </c>
      <c r="B276" t="s">
        <v>2469</v>
      </c>
      <c r="C276" t="s">
        <v>366</v>
      </c>
      <c r="D276" t="s">
        <v>1575</v>
      </c>
      <c r="E276" t="s">
        <v>1636</v>
      </c>
      <c r="F276" t="s">
        <v>1593</v>
      </c>
      <c r="G276" t="s">
        <v>103</v>
      </c>
      <c r="H276" s="65">
        <v>40300</v>
      </c>
      <c r="I276" s="65">
        <v>21173</v>
      </c>
      <c r="J276" s="65">
        <v>0</v>
      </c>
      <c r="K276" s="65">
        <v>28448.085146000001</v>
      </c>
      <c r="L276" s="66">
        <v>0</v>
      </c>
      <c r="M276" s="66">
        <v>6.4999999999999997E-3</v>
      </c>
      <c r="N276" s="66">
        <v>1.2999999999999999E-3</v>
      </c>
    </row>
    <row r="277" spans="1:14">
      <c r="A277" t="s">
        <v>2470</v>
      </c>
      <c r="B277" t="s">
        <v>2471</v>
      </c>
      <c r="C277" t="s">
        <v>366</v>
      </c>
      <c r="D277" t="s">
        <v>1575</v>
      </c>
      <c r="E277" t="s">
        <v>2472</v>
      </c>
      <c r="F277" t="s">
        <v>1616</v>
      </c>
      <c r="G277" t="s">
        <v>103</v>
      </c>
      <c r="H277" s="65">
        <v>9020</v>
      </c>
      <c r="I277" s="65">
        <v>75396</v>
      </c>
      <c r="J277" s="65">
        <v>0</v>
      </c>
      <c r="K277" s="65">
        <v>22673.597812799999</v>
      </c>
      <c r="L277" s="66">
        <v>1E-4</v>
      </c>
      <c r="M277" s="66">
        <v>5.1999999999999998E-3</v>
      </c>
      <c r="N277" s="66">
        <v>1.1000000000000001E-3</v>
      </c>
    </row>
    <row r="278" spans="1:14">
      <c r="A278" t="s">
        <v>2473</v>
      </c>
      <c r="B278" t="s">
        <v>2474</v>
      </c>
      <c r="C278" t="s">
        <v>366</v>
      </c>
      <c r="D278" t="s">
        <v>1575</v>
      </c>
      <c r="E278" t="s">
        <v>2475</v>
      </c>
      <c r="F278" t="s">
        <v>1616</v>
      </c>
      <c r="G278" t="s">
        <v>103</v>
      </c>
      <c r="H278" s="65">
        <v>25125</v>
      </c>
      <c r="I278" s="65">
        <v>35605</v>
      </c>
      <c r="J278" s="65">
        <v>0</v>
      </c>
      <c r="K278" s="65">
        <v>29825.151337499999</v>
      </c>
      <c r="L278" s="66">
        <v>0</v>
      </c>
      <c r="M278" s="66">
        <v>6.7999999999999996E-3</v>
      </c>
      <c r="N278" s="66">
        <v>1.4E-3</v>
      </c>
    </row>
    <row r="279" spans="1:14">
      <c r="A279" t="s">
        <v>2476</v>
      </c>
      <c r="B279" t="s">
        <v>2477</v>
      </c>
      <c r="C279" t="s">
        <v>120</v>
      </c>
      <c r="D279" t="s">
        <v>1575</v>
      </c>
      <c r="E279" t="s">
        <v>2478</v>
      </c>
      <c r="F279" t="s">
        <v>1643</v>
      </c>
      <c r="G279" t="s">
        <v>107</v>
      </c>
      <c r="H279" s="65">
        <v>16260</v>
      </c>
      <c r="I279" s="65">
        <v>4275</v>
      </c>
      <c r="J279" s="65">
        <v>0</v>
      </c>
      <c r="K279" s="65">
        <v>2719.7764605000002</v>
      </c>
      <c r="L279" s="66">
        <v>2.0000000000000001E-4</v>
      </c>
      <c r="M279" s="66">
        <v>5.9999999999999995E-4</v>
      </c>
      <c r="N279" s="66">
        <v>1E-4</v>
      </c>
    </row>
    <row r="280" spans="1:14">
      <c r="A280" t="s">
        <v>2479</v>
      </c>
      <c r="B280" t="s">
        <v>2480</v>
      </c>
      <c r="C280" t="s">
        <v>120</v>
      </c>
      <c r="D280" t="s">
        <v>1575</v>
      </c>
      <c r="E280" t="s">
        <v>2478</v>
      </c>
      <c r="F280" t="s">
        <v>1643</v>
      </c>
      <c r="G280" t="s">
        <v>107</v>
      </c>
      <c r="H280" s="65">
        <v>16260</v>
      </c>
      <c r="I280" s="65">
        <v>281.3</v>
      </c>
      <c r="J280" s="65">
        <v>0</v>
      </c>
      <c r="K280" s="65">
        <v>178.964472126</v>
      </c>
      <c r="L280" s="66">
        <v>0</v>
      </c>
      <c r="M280" s="66">
        <v>0</v>
      </c>
      <c r="N280" s="66">
        <v>0</v>
      </c>
    </row>
    <row r="281" spans="1:14">
      <c r="A281" t="s">
        <v>2481</v>
      </c>
      <c r="B281" t="s">
        <v>2482</v>
      </c>
      <c r="C281" t="s">
        <v>120</v>
      </c>
      <c r="D281" t="s">
        <v>1575</v>
      </c>
      <c r="E281" t="s">
        <v>2483</v>
      </c>
      <c r="F281" t="s">
        <v>1643</v>
      </c>
      <c r="G281" t="s">
        <v>198</v>
      </c>
      <c r="H281" s="65">
        <v>1800</v>
      </c>
      <c r="I281" s="65">
        <v>102450</v>
      </c>
      <c r="J281" s="65">
        <v>0</v>
      </c>
      <c r="K281" s="65">
        <v>970.18101000000001</v>
      </c>
      <c r="L281" s="66">
        <v>0</v>
      </c>
      <c r="M281" s="66">
        <v>2.0000000000000001E-4</v>
      </c>
      <c r="N281" s="66">
        <v>0</v>
      </c>
    </row>
    <row r="282" spans="1:14">
      <c r="A282" t="s">
        <v>2484</v>
      </c>
      <c r="B282" t="s">
        <v>2485</v>
      </c>
      <c r="C282" t="s">
        <v>120</v>
      </c>
      <c r="D282" t="s">
        <v>1575</v>
      </c>
      <c r="E282" t="s">
        <v>2486</v>
      </c>
      <c r="F282" t="s">
        <v>1643</v>
      </c>
      <c r="G282" t="s">
        <v>107</v>
      </c>
      <c r="H282" s="65">
        <v>20000</v>
      </c>
      <c r="I282" s="65">
        <v>3325</v>
      </c>
      <c r="J282" s="65">
        <v>0</v>
      </c>
      <c r="K282" s="65">
        <v>2601.9454999999998</v>
      </c>
      <c r="L282" s="66">
        <v>0</v>
      </c>
      <c r="M282" s="66">
        <v>5.9999999999999995E-4</v>
      </c>
      <c r="N282" s="66">
        <v>1E-4</v>
      </c>
    </row>
    <row r="283" spans="1:14">
      <c r="A283" t="s">
        <v>2487</v>
      </c>
      <c r="B283" t="s">
        <v>2485</v>
      </c>
      <c r="C283" t="s">
        <v>120</v>
      </c>
      <c r="D283" t="s">
        <v>1575</v>
      </c>
      <c r="E283" t="s">
        <v>2486</v>
      </c>
      <c r="F283" t="s">
        <v>1643</v>
      </c>
      <c r="G283" t="s">
        <v>107</v>
      </c>
      <c r="H283" s="65">
        <v>22000</v>
      </c>
      <c r="I283" s="65">
        <v>3342</v>
      </c>
      <c r="J283" s="65">
        <v>0</v>
      </c>
      <c r="K283" s="65">
        <v>2876.7735480000001</v>
      </c>
      <c r="L283" s="66">
        <v>0</v>
      </c>
      <c r="M283" s="66">
        <v>6.9999999999999999E-4</v>
      </c>
      <c r="N283" s="66">
        <v>1E-4</v>
      </c>
    </row>
    <row r="284" spans="1:14">
      <c r="A284" t="s">
        <v>2488</v>
      </c>
      <c r="B284" t="s">
        <v>2489</v>
      </c>
      <c r="C284" t="s">
        <v>120</v>
      </c>
      <c r="D284" t="s">
        <v>1575</v>
      </c>
      <c r="E284" t="s">
        <v>2490</v>
      </c>
      <c r="F284" t="s">
        <v>1643</v>
      </c>
      <c r="G284" t="s">
        <v>107</v>
      </c>
      <c r="H284" s="65">
        <v>55442</v>
      </c>
      <c r="I284" s="65">
        <v>2090</v>
      </c>
      <c r="J284" s="65">
        <v>0</v>
      </c>
      <c r="K284" s="65">
        <v>4533.7933900600001</v>
      </c>
      <c r="L284" s="66">
        <v>1.6999999999999999E-3</v>
      </c>
      <c r="M284" s="66">
        <v>1E-3</v>
      </c>
      <c r="N284" s="66">
        <v>2.0000000000000001E-4</v>
      </c>
    </row>
    <row r="285" spans="1:14">
      <c r="A285" t="s">
        <v>2491</v>
      </c>
      <c r="B285" t="s">
        <v>2492</v>
      </c>
      <c r="C285" t="s">
        <v>120</v>
      </c>
      <c r="D285" t="s">
        <v>1575</v>
      </c>
      <c r="E285" t="s">
        <v>2493</v>
      </c>
      <c r="F285" t="s">
        <v>2393</v>
      </c>
      <c r="G285" t="s">
        <v>199</v>
      </c>
      <c r="H285" s="65">
        <v>342500</v>
      </c>
      <c r="I285" s="65">
        <v>21220</v>
      </c>
      <c r="J285" s="65">
        <v>0</v>
      </c>
      <c r="K285" s="65">
        <v>28424.56135</v>
      </c>
      <c r="L285" s="66">
        <v>6.9999999999999999E-4</v>
      </c>
      <c r="M285" s="66">
        <v>6.4999999999999997E-3</v>
      </c>
      <c r="N285" s="66">
        <v>1.2999999999999999E-3</v>
      </c>
    </row>
    <row r="286" spans="1:14">
      <c r="A286" t="s">
        <v>2494</v>
      </c>
      <c r="B286" t="s">
        <v>2495</v>
      </c>
      <c r="C286" t="s">
        <v>366</v>
      </c>
      <c r="D286" t="s">
        <v>1575</v>
      </c>
      <c r="E286" t="s">
        <v>2496</v>
      </c>
      <c r="F286" t="s">
        <v>1632</v>
      </c>
      <c r="G286" t="s">
        <v>103</v>
      </c>
      <c r="H286" s="65">
        <v>90722</v>
      </c>
      <c r="I286" s="65">
        <v>5271</v>
      </c>
      <c r="J286" s="65">
        <v>0</v>
      </c>
      <c r="K286" s="65">
        <v>15943.043371080001</v>
      </c>
      <c r="L286" s="66">
        <v>0</v>
      </c>
      <c r="M286" s="66">
        <v>3.7000000000000002E-3</v>
      </c>
      <c r="N286" s="66">
        <v>8.0000000000000004E-4</v>
      </c>
    </row>
    <row r="287" spans="1:14">
      <c r="A287" t="s">
        <v>2497</v>
      </c>
      <c r="B287" t="s">
        <v>2498</v>
      </c>
      <c r="C287" t="s">
        <v>366</v>
      </c>
      <c r="D287" t="s">
        <v>1575</v>
      </c>
      <c r="E287" t="s">
        <v>2499</v>
      </c>
      <c r="F287" t="s">
        <v>1632</v>
      </c>
      <c r="G287" t="s">
        <v>103</v>
      </c>
      <c r="H287" s="65">
        <v>7940.49</v>
      </c>
      <c r="I287" s="65">
        <v>13961</v>
      </c>
      <c r="J287" s="65">
        <v>15.22429</v>
      </c>
      <c r="K287" s="65">
        <v>3711.2027008726</v>
      </c>
      <c r="L287" s="66">
        <v>0</v>
      </c>
      <c r="M287" s="66">
        <v>8.9999999999999998E-4</v>
      </c>
      <c r="N287" s="66">
        <v>2.0000000000000001E-4</v>
      </c>
    </row>
    <row r="288" spans="1:14">
      <c r="A288" t="s">
        <v>2500</v>
      </c>
      <c r="B288" t="s">
        <v>2501</v>
      </c>
      <c r="C288" t="s">
        <v>120</v>
      </c>
      <c r="D288" t="s">
        <v>1575</v>
      </c>
      <c r="E288" t="s">
        <v>1631</v>
      </c>
      <c r="F288" t="s">
        <v>1632</v>
      </c>
      <c r="G288" t="s">
        <v>197</v>
      </c>
      <c r="H288" s="65">
        <v>241348</v>
      </c>
      <c r="I288" s="65">
        <v>10534</v>
      </c>
      <c r="J288" s="65">
        <v>0</v>
      </c>
      <c r="K288" s="65">
        <v>89966.487374984004</v>
      </c>
      <c r="L288" s="66">
        <v>1E-4</v>
      </c>
      <c r="M288" s="66">
        <v>2.06E-2</v>
      </c>
      <c r="N288" s="66">
        <v>4.3E-3</v>
      </c>
    </row>
    <row r="289" spans="1:14">
      <c r="A289" t="s">
        <v>2502</v>
      </c>
      <c r="B289" t="s">
        <v>2503</v>
      </c>
      <c r="C289" t="s">
        <v>366</v>
      </c>
      <c r="D289" t="s">
        <v>1575</v>
      </c>
      <c r="E289" t="s">
        <v>2504</v>
      </c>
      <c r="F289" t="s">
        <v>1764</v>
      </c>
      <c r="G289" t="s">
        <v>103</v>
      </c>
      <c r="H289" s="65">
        <v>5365</v>
      </c>
      <c r="I289" s="65">
        <v>903</v>
      </c>
      <c r="J289" s="65">
        <v>0</v>
      </c>
      <c r="K289" s="65">
        <v>161.51879729999999</v>
      </c>
      <c r="L289" s="66">
        <v>2.9999999999999997E-4</v>
      </c>
      <c r="M289" s="66">
        <v>0</v>
      </c>
      <c r="N289" s="66">
        <v>0</v>
      </c>
    </row>
    <row r="290" spans="1:14">
      <c r="A290" t="s">
        <v>2505</v>
      </c>
      <c r="B290" t="s">
        <v>2506</v>
      </c>
      <c r="C290" t="s">
        <v>366</v>
      </c>
      <c r="D290" t="s">
        <v>1575</v>
      </c>
      <c r="E290" t="s">
        <v>1763</v>
      </c>
      <c r="F290" t="s">
        <v>1764</v>
      </c>
      <c r="G290" t="s">
        <v>103</v>
      </c>
      <c r="H290" s="65">
        <v>108675</v>
      </c>
      <c r="I290" s="65">
        <v>6391</v>
      </c>
      <c r="J290" s="65">
        <v>0</v>
      </c>
      <c r="K290" s="65">
        <v>23156.0277795</v>
      </c>
      <c r="L290" s="66">
        <v>2.0000000000000001E-4</v>
      </c>
      <c r="M290" s="66">
        <v>5.3E-3</v>
      </c>
      <c r="N290" s="66">
        <v>1.1000000000000001E-3</v>
      </c>
    </row>
    <row r="291" spans="1:14">
      <c r="A291" t="s">
        <v>2507</v>
      </c>
      <c r="B291" t="s">
        <v>2508</v>
      </c>
      <c r="C291" t="s">
        <v>2391</v>
      </c>
      <c r="D291" t="s">
        <v>1575</v>
      </c>
      <c r="E291" t="s">
        <v>2509</v>
      </c>
      <c r="F291" t="s">
        <v>1764</v>
      </c>
      <c r="G291" t="s">
        <v>103</v>
      </c>
      <c r="H291" s="65">
        <v>88246</v>
      </c>
      <c r="I291" s="65">
        <v>1926</v>
      </c>
      <c r="J291" s="65">
        <v>0</v>
      </c>
      <c r="K291" s="65">
        <v>5666.5262786399999</v>
      </c>
      <c r="L291" s="66">
        <v>5.7999999999999996E-3</v>
      </c>
      <c r="M291" s="66">
        <v>1.2999999999999999E-3</v>
      </c>
      <c r="N291" s="66">
        <v>2.9999999999999997E-4</v>
      </c>
    </row>
    <row r="292" spans="1:14">
      <c r="A292" t="s">
        <v>2510</v>
      </c>
      <c r="B292" t="s">
        <v>2511</v>
      </c>
      <c r="C292" t="s">
        <v>2391</v>
      </c>
      <c r="D292" t="s">
        <v>1575</v>
      </c>
      <c r="E292" t="s">
        <v>2512</v>
      </c>
      <c r="F292" t="s">
        <v>1764</v>
      </c>
      <c r="G292" t="s">
        <v>103</v>
      </c>
      <c r="H292" s="65">
        <v>7822</v>
      </c>
      <c r="I292" s="65">
        <v>1397</v>
      </c>
      <c r="J292" s="65">
        <v>0</v>
      </c>
      <c r="K292" s="65">
        <v>364.31731556</v>
      </c>
      <c r="L292" s="66">
        <v>0</v>
      </c>
      <c r="M292" s="66">
        <v>1E-4</v>
      </c>
      <c r="N292" s="66">
        <v>0</v>
      </c>
    </row>
    <row r="293" spans="1:14">
      <c r="A293" t="s">
        <v>2513</v>
      </c>
      <c r="B293" t="s">
        <v>2514</v>
      </c>
      <c r="C293" t="s">
        <v>97</v>
      </c>
      <c r="D293" t="s">
        <v>1575</v>
      </c>
      <c r="E293" t="s">
        <v>2515</v>
      </c>
      <c r="F293" t="s">
        <v>2516</v>
      </c>
      <c r="G293" t="s">
        <v>103</v>
      </c>
      <c r="H293" s="65">
        <v>38037</v>
      </c>
      <c r="I293" s="65">
        <v>29453</v>
      </c>
      <c r="J293" s="65">
        <v>0</v>
      </c>
      <c r="K293" s="65">
        <v>37350.927391739999</v>
      </c>
      <c r="L293" s="66">
        <v>0</v>
      </c>
      <c r="M293" s="66">
        <v>8.6E-3</v>
      </c>
      <c r="N293" s="66">
        <v>1.8E-3</v>
      </c>
    </row>
    <row r="294" spans="1:14">
      <c r="A294" t="s">
        <v>2517</v>
      </c>
      <c r="B294" t="s">
        <v>2518</v>
      </c>
      <c r="C294" t="s">
        <v>1697</v>
      </c>
      <c r="D294" t="s">
        <v>1575</v>
      </c>
      <c r="E294" t="s">
        <v>2519</v>
      </c>
      <c r="F294" t="s">
        <v>2516</v>
      </c>
      <c r="G294" t="s">
        <v>103</v>
      </c>
      <c r="H294" s="65">
        <v>20477</v>
      </c>
      <c r="I294" s="65">
        <v>182400</v>
      </c>
      <c r="J294" s="65">
        <v>0</v>
      </c>
      <c r="K294" s="65">
        <v>124525.06003199999</v>
      </c>
      <c r="L294" s="66">
        <v>1E-4</v>
      </c>
      <c r="M294" s="66">
        <v>2.8500000000000001E-2</v>
      </c>
      <c r="N294" s="66">
        <v>5.8999999999999999E-3</v>
      </c>
    </row>
    <row r="295" spans="1:14">
      <c r="A295" t="s">
        <v>2520</v>
      </c>
      <c r="B295" t="s">
        <v>2521</v>
      </c>
      <c r="C295" t="s">
        <v>1697</v>
      </c>
      <c r="D295" t="s">
        <v>1575</v>
      </c>
      <c r="E295" t="s">
        <v>2522</v>
      </c>
      <c r="F295" t="s">
        <v>2523</v>
      </c>
      <c r="G295" t="s">
        <v>107</v>
      </c>
      <c r="H295" s="65">
        <v>54912</v>
      </c>
      <c r="I295" s="65">
        <v>9654</v>
      </c>
      <c r="J295" s="65">
        <v>0</v>
      </c>
      <c r="K295" s="65">
        <v>20742.022768896</v>
      </c>
      <c r="L295" s="66">
        <v>1E-4</v>
      </c>
      <c r="M295" s="66">
        <v>4.7999999999999996E-3</v>
      </c>
      <c r="N295" s="66">
        <v>1E-3</v>
      </c>
    </row>
    <row r="296" spans="1:14">
      <c r="A296" t="s">
        <v>2524</v>
      </c>
      <c r="B296" t="s">
        <v>2525</v>
      </c>
      <c r="C296" t="s">
        <v>366</v>
      </c>
      <c r="D296" t="s">
        <v>1575</v>
      </c>
      <c r="E296" t="s">
        <v>2526</v>
      </c>
      <c r="F296" t="s">
        <v>2523</v>
      </c>
      <c r="G296" t="s">
        <v>103</v>
      </c>
      <c r="H296" s="65">
        <v>8491</v>
      </c>
      <c r="I296" s="65">
        <v>309408</v>
      </c>
      <c r="J296" s="65">
        <v>0</v>
      </c>
      <c r="K296" s="65">
        <v>87590.292155520001</v>
      </c>
      <c r="L296" s="66">
        <v>0</v>
      </c>
      <c r="M296" s="66">
        <v>2.01E-2</v>
      </c>
      <c r="N296" s="66">
        <v>4.1000000000000003E-3</v>
      </c>
    </row>
    <row r="297" spans="1:14">
      <c r="A297" t="s">
        <v>2527</v>
      </c>
      <c r="B297" t="s">
        <v>2528</v>
      </c>
      <c r="C297" t="s">
        <v>366</v>
      </c>
      <c r="D297" t="s">
        <v>1575</v>
      </c>
      <c r="E297" t="s">
        <v>2529</v>
      </c>
      <c r="F297" t="s">
        <v>1588</v>
      </c>
      <c r="G297" t="s">
        <v>103</v>
      </c>
      <c r="H297" s="65">
        <v>20000</v>
      </c>
      <c r="I297" s="65">
        <v>4972</v>
      </c>
      <c r="J297" s="65">
        <v>0</v>
      </c>
      <c r="K297" s="65">
        <v>3315.3296</v>
      </c>
      <c r="L297" s="66">
        <v>0</v>
      </c>
      <c r="M297" s="66">
        <v>8.0000000000000004E-4</v>
      </c>
      <c r="N297" s="66">
        <v>2.0000000000000001E-4</v>
      </c>
    </row>
    <row r="298" spans="1:14">
      <c r="A298" t="s">
        <v>2530</v>
      </c>
      <c r="B298" t="s">
        <v>2531</v>
      </c>
      <c r="C298" t="s">
        <v>2391</v>
      </c>
      <c r="D298" t="s">
        <v>1575</v>
      </c>
      <c r="E298" t="s">
        <v>2532</v>
      </c>
      <c r="F298" t="s">
        <v>1588</v>
      </c>
      <c r="G298" t="s">
        <v>103</v>
      </c>
      <c r="H298" s="65">
        <v>32476</v>
      </c>
      <c r="I298" s="65">
        <v>332</v>
      </c>
      <c r="J298" s="65">
        <v>0</v>
      </c>
      <c r="K298" s="65">
        <v>359.47294687999999</v>
      </c>
      <c r="L298" s="66">
        <v>8.0000000000000004E-4</v>
      </c>
      <c r="M298" s="66">
        <v>1E-4</v>
      </c>
      <c r="N298" s="66">
        <v>0</v>
      </c>
    </row>
    <row r="299" spans="1:14">
      <c r="A299" t="s">
        <v>2533</v>
      </c>
      <c r="B299" t="s">
        <v>2534</v>
      </c>
      <c r="C299" t="s">
        <v>366</v>
      </c>
      <c r="D299" t="s">
        <v>1575</v>
      </c>
      <c r="E299" t="s">
        <v>1651</v>
      </c>
      <c r="F299" t="s">
        <v>1588</v>
      </c>
      <c r="G299" t="s">
        <v>103</v>
      </c>
      <c r="H299" s="65">
        <v>392500</v>
      </c>
      <c r="I299" s="65">
        <v>3623</v>
      </c>
      <c r="J299" s="65">
        <v>0</v>
      </c>
      <c r="K299" s="65">
        <v>47410.396849999997</v>
      </c>
      <c r="L299" s="66">
        <v>1E-4</v>
      </c>
      <c r="M299" s="66">
        <v>1.09E-2</v>
      </c>
      <c r="N299" s="66">
        <v>2.2000000000000001E-3</v>
      </c>
    </row>
    <row r="300" spans="1:14">
      <c r="A300" t="s">
        <v>2535</v>
      </c>
      <c r="B300" t="s">
        <v>2536</v>
      </c>
      <c r="C300" t="s">
        <v>2537</v>
      </c>
      <c r="D300" t="s">
        <v>1575</v>
      </c>
      <c r="E300" t="s">
        <v>2538</v>
      </c>
      <c r="F300" t="s">
        <v>1588</v>
      </c>
      <c r="G300" t="s">
        <v>197</v>
      </c>
      <c r="H300" s="65">
        <v>33885</v>
      </c>
      <c r="I300" s="65">
        <v>30545</v>
      </c>
      <c r="J300" s="65">
        <v>0</v>
      </c>
      <c r="K300" s="65">
        <v>36626.158079774999</v>
      </c>
      <c r="L300" s="66">
        <v>0</v>
      </c>
      <c r="M300" s="66">
        <v>8.3999999999999995E-3</v>
      </c>
      <c r="N300" s="66">
        <v>1.6999999999999999E-3</v>
      </c>
    </row>
    <row r="301" spans="1:14">
      <c r="A301" t="s">
        <v>2539</v>
      </c>
      <c r="B301" t="s">
        <v>2540</v>
      </c>
      <c r="C301" t="s">
        <v>366</v>
      </c>
      <c r="D301" t="s">
        <v>1575</v>
      </c>
      <c r="E301" t="s">
        <v>2541</v>
      </c>
      <c r="F301" t="s">
        <v>1584</v>
      </c>
      <c r="G301" t="s">
        <v>103</v>
      </c>
      <c r="H301" s="65">
        <v>4800</v>
      </c>
      <c r="I301" s="65">
        <v>10822</v>
      </c>
      <c r="J301" s="65">
        <v>0</v>
      </c>
      <c r="K301" s="65">
        <v>1731.8663039999999</v>
      </c>
      <c r="L301" s="66">
        <v>0</v>
      </c>
      <c r="M301" s="66">
        <v>4.0000000000000002E-4</v>
      </c>
      <c r="N301" s="66">
        <v>1E-4</v>
      </c>
    </row>
    <row r="302" spans="1:14">
      <c r="A302" t="s">
        <v>2542</v>
      </c>
      <c r="B302" t="s">
        <v>2543</v>
      </c>
      <c r="C302" t="s">
        <v>1697</v>
      </c>
      <c r="D302" t="s">
        <v>1575</v>
      </c>
      <c r="E302" t="s">
        <v>2544</v>
      </c>
      <c r="F302" t="s">
        <v>1665</v>
      </c>
      <c r="G302" t="s">
        <v>107</v>
      </c>
      <c r="H302" s="65">
        <v>720</v>
      </c>
      <c r="I302" s="65">
        <v>2344</v>
      </c>
      <c r="J302" s="65">
        <v>0</v>
      </c>
      <c r="K302" s="65">
        <v>66.033855360000004</v>
      </c>
      <c r="L302" s="66">
        <v>0</v>
      </c>
      <c r="M302" s="66">
        <v>0</v>
      </c>
      <c r="N302" s="66">
        <v>0</v>
      </c>
    </row>
    <row r="303" spans="1:14">
      <c r="A303" t="s">
        <v>2545</v>
      </c>
      <c r="B303" t="s">
        <v>2546</v>
      </c>
      <c r="C303" t="s">
        <v>1697</v>
      </c>
      <c r="D303" t="s">
        <v>1575</v>
      </c>
      <c r="E303" t="s">
        <v>1713</v>
      </c>
      <c r="F303" t="s">
        <v>1665</v>
      </c>
      <c r="G303" t="s">
        <v>107</v>
      </c>
      <c r="H303" s="65">
        <v>298683.90999999997</v>
      </c>
      <c r="I303" s="65">
        <v>607</v>
      </c>
      <c r="J303" s="65">
        <v>0</v>
      </c>
      <c r="K303" s="65">
        <v>7093.7694453679896</v>
      </c>
      <c r="L303" s="66">
        <v>2.0000000000000001E-4</v>
      </c>
      <c r="M303" s="66">
        <v>1.6000000000000001E-3</v>
      </c>
      <c r="N303" s="66">
        <v>2.9999999999999997E-4</v>
      </c>
    </row>
    <row r="304" spans="1:14">
      <c r="A304" t="s">
        <v>2547</v>
      </c>
      <c r="B304" t="s">
        <v>2548</v>
      </c>
      <c r="C304" t="s">
        <v>120</v>
      </c>
      <c r="D304" t="s">
        <v>1575</v>
      </c>
      <c r="E304" t="s">
        <v>2549</v>
      </c>
      <c r="F304" t="s">
        <v>1665</v>
      </c>
      <c r="G304" t="s">
        <v>107</v>
      </c>
      <c r="H304" s="65">
        <v>1337465.74</v>
      </c>
      <c r="I304" s="65">
        <v>277.5</v>
      </c>
      <c r="J304" s="65">
        <v>0</v>
      </c>
      <c r="K304" s="65">
        <v>14521.858607492</v>
      </c>
      <c r="L304" s="66">
        <v>3.3999999999999998E-3</v>
      </c>
      <c r="M304" s="66">
        <v>3.3E-3</v>
      </c>
      <c r="N304" s="66">
        <v>6.9999999999999999E-4</v>
      </c>
    </row>
    <row r="305" spans="1:14">
      <c r="A305" t="s">
        <v>2550</v>
      </c>
      <c r="B305" t="s">
        <v>2551</v>
      </c>
      <c r="C305" t="s">
        <v>366</v>
      </c>
      <c r="D305" t="s">
        <v>1575</v>
      </c>
      <c r="E305" t="s">
        <v>2552</v>
      </c>
      <c r="F305" t="s">
        <v>1665</v>
      </c>
      <c r="G305" t="s">
        <v>103</v>
      </c>
      <c r="H305" s="65">
        <v>3000</v>
      </c>
      <c r="I305" s="65">
        <v>10126</v>
      </c>
      <c r="J305" s="65">
        <v>7.3205999999999998</v>
      </c>
      <c r="K305" s="65">
        <v>1020.12312</v>
      </c>
      <c r="L305" s="66">
        <v>0</v>
      </c>
      <c r="M305" s="66">
        <v>2.0000000000000001E-4</v>
      </c>
      <c r="N305" s="66">
        <v>0</v>
      </c>
    </row>
    <row r="306" spans="1:14">
      <c r="A306" t="s">
        <v>2553</v>
      </c>
      <c r="B306" t="s">
        <v>2554</v>
      </c>
      <c r="C306" t="s">
        <v>366</v>
      </c>
      <c r="D306" t="s">
        <v>1575</v>
      </c>
      <c r="E306" t="s">
        <v>2555</v>
      </c>
      <c r="F306" t="s">
        <v>1665</v>
      </c>
      <c r="G306" t="s">
        <v>103</v>
      </c>
      <c r="H306" s="65">
        <v>56300</v>
      </c>
      <c r="I306" s="65">
        <v>14931</v>
      </c>
      <c r="J306" s="65">
        <v>0</v>
      </c>
      <c r="K306" s="65">
        <v>28026.114102</v>
      </c>
      <c r="L306" s="66">
        <v>2.3E-3</v>
      </c>
      <c r="M306" s="66">
        <v>6.4000000000000003E-3</v>
      </c>
      <c r="N306" s="66">
        <v>1.2999999999999999E-3</v>
      </c>
    </row>
    <row r="307" spans="1:14">
      <c r="A307" t="s">
        <v>2556</v>
      </c>
      <c r="B307" t="s">
        <v>2557</v>
      </c>
      <c r="C307" t="s">
        <v>2558</v>
      </c>
      <c r="D307" t="s">
        <v>1575</v>
      </c>
      <c r="E307" t="s">
        <v>2559</v>
      </c>
      <c r="F307" t="s">
        <v>1665</v>
      </c>
      <c r="G307" t="s">
        <v>110</v>
      </c>
      <c r="H307" s="65">
        <v>167120</v>
      </c>
      <c r="I307" s="65">
        <v>1505</v>
      </c>
      <c r="J307" s="65">
        <v>0</v>
      </c>
      <c r="K307" s="65">
        <v>11536.7690564</v>
      </c>
      <c r="L307" s="66">
        <v>3.8999999999999998E-3</v>
      </c>
      <c r="M307" s="66">
        <v>2.5999999999999999E-3</v>
      </c>
      <c r="N307" s="66">
        <v>5.0000000000000001E-4</v>
      </c>
    </row>
    <row r="308" spans="1:14">
      <c r="A308" t="s">
        <v>2560</v>
      </c>
      <c r="B308" t="s">
        <v>2561</v>
      </c>
      <c r="C308" t="s">
        <v>120</v>
      </c>
      <c r="D308" t="s">
        <v>1575</v>
      </c>
      <c r="E308" t="s">
        <v>2562</v>
      </c>
      <c r="F308" t="s">
        <v>1665</v>
      </c>
      <c r="G308" t="s">
        <v>103</v>
      </c>
      <c r="H308" s="65">
        <v>198559</v>
      </c>
      <c r="I308" s="65">
        <v>86</v>
      </c>
      <c r="J308" s="65">
        <v>0</v>
      </c>
      <c r="K308" s="65">
        <v>569.31630715999995</v>
      </c>
      <c r="L308" s="66">
        <v>2.0000000000000001E-4</v>
      </c>
      <c r="M308" s="66">
        <v>1E-4</v>
      </c>
      <c r="N308" s="66">
        <v>0</v>
      </c>
    </row>
    <row r="309" spans="1:14">
      <c r="A309" t="s">
        <v>2563</v>
      </c>
      <c r="B309" t="s">
        <v>2564</v>
      </c>
      <c r="C309" t="s">
        <v>366</v>
      </c>
      <c r="D309" t="s">
        <v>1575</v>
      </c>
      <c r="E309" t="s">
        <v>2565</v>
      </c>
      <c r="F309" t="s">
        <v>1665</v>
      </c>
      <c r="G309" t="s">
        <v>103</v>
      </c>
      <c r="H309" s="65">
        <v>84000</v>
      </c>
      <c r="I309" s="65">
        <v>11377</v>
      </c>
      <c r="J309" s="65">
        <v>0</v>
      </c>
      <c r="K309" s="65">
        <v>31861.971119999998</v>
      </c>
      <c r="L309" s="66">
        <v>2.9999999999999997E-4</v>
      </c>
      <c r="M309" s="66">
        <v>7.3000000000000001E-3</v>
      </c>
      <c r="N309" s="66">
        <v>1.5E-3</v>
      </c>
    </row>
    <row r="310" spans="1:14">
      <c r="A310" t="s">
        <v>2566</v>
      </c>
      <c r="B310" t="s">
        <v>2567</v>
      </c>
      <c r="C310" t="s">
        <v>120</v>
      </c>
      <c r="D310" t="s">
        <v>1575</v>
      </c>
      <c r="E310" t="s">
        <v>2568</v>
      </c>
      <c r="F310" t="s">
        <v>2569</v>
      </c>
      <c r="G310" t="s">
        <v>107</v>
      </c>
      <c r="H310" s="65">
        <v>231000</v>
      </c>
      <c r="I310" s="65">
        <v>3615.5</v>
      </c>
      <c r="J310" s="65">
        <v>0</v>
      </c>
      <c r="K310" s="65">
        <v>32678.107423500001</v>
      </c>
      <c r="L310" s="66">
        <v>2.0000000000000001E-4</v>
      </c>
      <c r="M310" s="66">
        <v>7.4999999999999997E-3</v>
      </c>
      <c r="N310" s="66">
        <v>1.5E-3</v>
      </c>
    </row>
    <row r="311" spans="1:14">
      <c r="A311" t="s">
        <v>2570</v>
      </c>
      <c r="B311" t="s">
        <v>2571</v>
      </c>
      <c r="C311" t="s">
        <v>366</v>
      </c>
      <c r="D311" t="s">
        <v>1575</v>
      </c>
      <c r="E311" t="s">
        <v>2572</v>
      </c>
      <c r="F311" t="s">
        <v>2569</v>
      </c>
      <c r="G311" t="s">
        <v>103</v>
      </c>
      <c r="H311" s="65">
        <v>15749</v>
      </c>
      <c r="I311" s="65">
        <v>53393</v>
      </c>
      <c r="J311" s="65">
        <v>0</v>
      </c>
      <c r="K311" s="65">
        <v>28035.15114238</v>
      </c>
      <c r="L311" s="66">
        <v>0</v>
      </c>
      <c r="M311" s="66">
        <v>6.4000000000000003E-3</v>
      </c>
      <c r="N311" s="66">
        <v>1.2999999999999999E-3</v>
      </c>
    </row>
    <row r="312" spans="1:14">
      <c r="A312" t="s">
        <v>2573</v>
      </c>
      <c r="B312" t="s">
        <v>2574</v>
      </c>
      <c r="D312" t="s">
        <v>1575</v>
      </c>
      <c r="E312" t="s">
        <v>2575</v>
      </c>
      <c r="F312" t="s">
        <v>2569</v>
      </c>
      <c r="G312" t="s">
        <v>107</v>
      </c>
      <c r="H312" s="65">
        <v>6065</v>
      </c>
      <c r="I312" s="65">
        <v>17430</v>
      </c>
      <c r="J312" s="65">
        <v>0</v>
      </c>
      <c r="K312" s="65">
        <v>4136.2305946500001</v>
      </c>
      <c r="L312" s="66">
        <v>2.0000000000000001E-4</v>
      </c>
      <c r="M312" s="66">
        <v>8.9999999999999998E-4</v>
      </c>
      <c r="N312" s="66">
        <v>2.0000000000000001E-4</v>
      </c>
    </row>
    <row r="313" spans="1:14">
      <c r="A313" t="s">
        <v>2576</v>
      </c>
      <c r="B313" t="s">
        <v>2577</v>
      </c>
      <c r="C313" t="s">
        <v>366</v>
      </c>
      <c r="D313" t="s">
        <v>1575</v>
      </c>
      <c r="E313" t="s">
        <v>2578</v>
      </c>
      <c r="F313" t="s">
        <v>2569</v>
      </c>
      <c r="G313" t="s">
        <v>103</v>
      </c>
      <c r="H313" s="65">
        <v>386174</v>
      </c>
      <c r="I313" s="65">
        <v>11828</v>
      </c>
      <c r="J313" s="65">
        <v>358.72406999999998</v>
      </c>
      <c r="K313" s="65">
        <v>152644.71091048</v>
      </c>
      <c r="L313" s="66">
        <v>1E-4</v>
      </c>
      <c r="M313" s="66">
        <v>3.5000000000000003E-2</v>
      </c>
      <c r="N313" s="66">
        <v>7.1999999999999998E-3</v>
      </c>
    </row>
    <row r="314" spans="1:14">
      <c r="A314" t="s">
        <v>2579</v>
      </c>
      <c r="B314" t="s">
        <v>2580</v>
      </c>
      <c r="C314" t="s">
        <v>2391</v>
      </c>
      <c r="D314" t="s">
        <v>1575</v>
      </c>
      <c r="E314" t="s">
        <v>2581</v>
      </c>
      <c r="F314" t="s">
        <v>2420</v>
      </c>
      <c r="G314" t="s">
        <v>103</v>
      </c>
      <c r="H314" s="65">
        <v>53425</v>
      </c>
      <c r="I314" s="65">
        <v>9300</v>
      </c>
      <c r="J314" s="65">
        <v>0</v>
      </c>
      <c r="K314" s="65">
        <v>16565.06235</v>
      </c>
      <c r="L314" s="66">
        <v>1E-4</v>
      </c>
      <c r="M314" s="66">
        <v>3.8E-3</v>
      </c>
      <c r="N314" s="66">
        <v>8.0000000000000004E-4</v>
      </c>
    </row>
    <row r="315" spans="1:14">
      <c r="A315" t="s">
        <v>2582</v>
      </c>
      <c r="B315" t="s">
        <v>2583</v>
      </c>
      <c r="C315" t="s">
        <v>366</v>
      </c>
      <c r="D315" t="s">
        <v>1575</v>
      </c>
      <c r="E315" t="s">
        <v>2584</v>
      </c>
      <c r="F315" t="s">
        <v>2420</v>
      </c>
      <c r="G315" t="s">
        <v>103</v>
      </c>
      <c r="H315" s="65">
        <v>160243</v>
      </c>
      <c r="I315" s="65">
        <v>22673</v>
      </c>
      <c r="J315" s="65">
        <v>0</v>
      </c>
      <c r="K315" s="65">
        <v>121130.53923025999</v>
      </c>
      <c r="L315" s="66">
        <v>1E-4</v>
      </c>
      <c r="M315" s="66">
        <v>2.7799999999999998E-2</v>
      </c>
      <c r="N315" s="66">
        <v>5.7000000000000002E-3</v>
      </c>
    </row>
    <row r="316" spans="1:14">
      <c r="A316" t="s">
        <v>2585</v>
      </c>
      <c r="B316" t="s">
        <v>2586</v>
      </c>
      <c r="C316" t="s">
        <v>2391</v>
      </c>
      <c r="D316" t="s">
        <v>1575</v>
      </c>
      <c r="E316" t="s">
        <v>2587</v>
      </c>
      <c r="F316" t="s">
        <v>2420</v>
      </c>
      <c r="G316" t="s">
        <v>103</v>
      </c>
      <c r="H316" s="65">
        <v>5000</v>
      </c>
      <c r="I316" s="65">
        <v>20245</v>
      </c>
      <c r="J316" s="65">
        <v>0</v>
      </c>
      <c r="K316" s="65">
        <v>3374.8415</v>
      </c>
      <c r="L316" s="66">
        <v>0</v>
      </c>
      <c r="M316" s="66">
        <v>8.0000000000000004E-4</v>
      </c>
      <c r="N316" s="66">
        <v>2.0000000000000001E-4</v>
      </c>
    </row>
    <row r="317" spans="1:14">
      <c r="A317" t="s">
        <v>2588</v>
      </c>
      <c r="B317" t="s">
        <v>2589</v>
      </c>
      <c r="C317" t="s">
        <v>366</v>
      </c>
      <c r="D317" t="s">
        <v>1575</v>
      </c>
      <c r="E317" t="s">
        <v>2590</v>
      </c>
      <c r="F317" t="s">
        <v>2420</v>
      </c>
      <c r="G317" t="s">
        <v>103</v>
      </c>
      <c r="H317" s="65">
        <v>35475</v>
      </c>
      <c r="I317" s="65">
        <v>13537</v>
      </c>
      <c r="J317" s="65">
        <v>0</v>
      </c>
      <c r="K317" s="65">
        <v>16010.7040005</v>
      </c>
      <c r="L317" s="66">
        <v>1E-4</v>
      </c>
      <c r="M317" s="66">
        <v>3.7000000000000002E-3</v>
      </c>
      <c r="N317" s="66">
        <v>8.0000000000000004E-4</v>
      </c>
    </row>
    <row r="318" spans="1:14">
      <c r="A318" t="s">
        <v>2591</v>
      </c>
      <c r="B318" t="s">
        <v>2592</v>
      </c>
      <c r="C318" t="s">
        <v>366</v>
      </c>
      <c r="D318" t="s">
        <v>1575</v>
      </c>
      <c r="E318" t="s">
        <v>1606</v>
      </c>
      <c r="F318" t="s">
        <v>2420</v>
      </c>
      <c r="G318" t="s">
        <v>103</v>
      </c>
      <c r="H318" s="65">
        <v>213589</v>
      </c>
      <c r="I318" s="65">
        <v>23577</v>
      </c>
      <c r="J318" s="65">
        <v>0</v>
      </c>
      <c r="K318" s="65">
        <v>167893.16701902001</v>
      </c>
      <c r="L318" s="66">
        <v>0</v>
      </c>
      <c r="M318" s="66">
        <v>3.85E-2</v>
      </c>
      <c r="N318" s="66">
        <v>7.9000000000000008E-3</v>
      </c>
    </row>
    <row r="319" spans="1:14">
      <c r="A319" t="s">
        <v>2593</v>
      </c>
      <c r="B319" t="s">
        <v>2594</v>
      </c>
      <c r="C319" t="s">
        <v>120</v>
      </c>
      <c r="D319" t="s">
        <v>1575</v>
      </c>
      <c r="E319" t="s">
        <v>2595</v>
      </c>
      <c r="F319" t="s">
        <v>2420</v>
      </c>
      <c r="G319" t="s">
        <v>200</v>
      </c>
      <c r="H319" s="65">
        <v>8400</v>
      </c>
      <c r="I319" s="65">
        <v>61810</v>
      </c>
      <c r="J319" s="65">
        <v>14.957850000000001</v>
      </c>
      <c r="K319" s="65">
        <v>15656.497554</v>
      </c>
      <c r="L319" s="66">
        <v>1E-4</v>
      </c>
      <c r="M319" s="66">
        <v>3.5999999999999999E-3</v>
      </c>
      <c r="N319" s="66">
        <v>6.9999999999999999E-4</v>
      </c>
    </row>
    <row r="320" spans="1:14">
      <c r="A320" t="s">
        <v>2596</v>
      </c>
      <c r="B320" t="s">
        <v>2597</v>
      </c>
      <c r="C320" t="s">
        <v>2391</v>
      </c>
      <c r="D320" t="s">
        <v>1575</v>
      </c>
      <c r="E320" s="14"/>
      <c r="F320" t="s">
        <v>2420</v>
      </c>
      <c r="G320" t="s">
        <v>103</v>
      </c>
      <c r="H320" s="65">
        <v>45375</v>
      </c>
      <c r="I320" s="65">
        <v>4771</v>
      </c>
      <c r="J320" s="65">
        <v>0</v>
      </c>
      <c r="K320" s="65">
        <v>7217.5807274999997</v>
      </c>
      <c r="L320" s="66">
        <v>2.0000000000000001E-4</v>
      </c>
      <c r="M320" s="66">
        <v>1.6999999999999999E-3</v>
      </c>
      <c r="N320" s="66">
        <v>2.9999999999999997E-4</v>
      </c>
    </row>
    <row r="321" spans="1:14">
      <c r="A321" t="s">
        <v>2598</v>
      </c>
      <c r="B321" t="s">
        <v>2599</v>
      </c>
      <c r="C321" t="s">
        <v>366</v>
      </c>
      <c r="D321" t="s">
        <v>1575</v>
      </c>
      <c r="E321" t="s">
        <v>2600</v>
      </c>
      <c r="F321" t="s">
        <v>2420</v>
      </c>
      <c r="G321" t="s">
        <v>103</v>
      </c>
      <c r="H321" s="65">
        <v>54164</v>
      </c>
      <c r="I321" s="65">
        <v>32206</v>
      </c>
      <c r="J321" s="65">
        <v>0</v>
      </c>
      <c r="K321" s="65">
        <v>58158.488838559999</v>
      </c>
      <c r="L321" s="66">
        <v>5.9999999999999995E-4</v>
      </c>
      <c r="M321" s="66">
        <v>1.3299999999999999E-2</v>
      </c>
      <c r="N321" s="66">
        <v>2.7000000000000001E-3</v>
      </c>
    </row>
    <row r="322" spans="1:14">
      <c r="A322" t="s">
        <v>2601</v>
      </c>
      <c r="B322" t="s">
        <v>2602</v>
      </c>
      <c r="C322" t="s">
        <v>2391</v>
      </c>
      <c r="D322" t="s">
        <v>1575</v>
      </c>
      <c r="E322" t="s">
        <v>2603</v>
      </c>
      <c r="F322" t="s">
        <v>2420</v>
      </c>
      <c r="G322" t="s">
        <v>103</v>
      </c>
      <c r="H322" s="65">
        <v>19017</v>
      </c>
      <c r="I322" s="65">
        <v>24284</v>
      </c>
      <c r="J322" s="65">
        <v>0</v>
      </c>
      <c r="K322" s="65">
        <v>15396.706325519999</v>
      </c>
      <c r="L322" s="66">
        <v>0</v>
      </c>
      <c r="M322" s="66">
        <v>3.5000000000000001E-3</v>
      </c>
      <c r="N322" s="66">
        <v>6.9999999999999999E-4</v>
      </c>
    </row>
    <row r="323" spans="1:14">
      <c r="A323" t="s">
        <v>2604</v>
      </c>
      <c r="B323" t="s">
        <v>2605</v>
      </c>
      <c r="C323" t="s">
        <v>2391</v>
      </c>
      <c r="D323" t="s">
        <v>120</v>
      </c>
      <c r="E323" t="s">
        <v>2606</v>
      </c>
      <c r="F323" t="s">
        <v>2420</v>
      </c>
      <c r="G323" t="s">
        <v>103</v>
      </c>
      <c r="H323" s="65">
        <v>35000</v>
      </c>
      <c r="I323" s="65">
        <v>1832</v>
      </c>
      <c r="J323" s="65">
        <v>0</v>
      </c>
      <c r="K323" s="65">
        <v>2137.7608</v>
      </c>
      <c r="L323" s="66">
        <v>2.0000000000000001E-4</v>
      </c>
      <c r="M323" s="66">
        <v>5.0000000000000001E-4</v>
      </c>
      <c r="N323" s="66">
        <v>1E-4</v>
      </c>
    </row>
    <row r="324" spans="1:14">
      <c r="A324" t="s">
        <v>2607</v>
      </c>
      <c r="B324" t="s">
        <v>2608</v>
      </c>
      <c r="C324" t="s">
        <v>2391</v>
      </c>
      <c r="D324" t="s">
        <v>1575</v>
      </c>
      <c r="E324" t="s">
        <v>2609</v>
      </c>
      <c r="F324" t="s">
        <v>2420</v>
      </c>
      <c r="G324" t="s">
        <v>103</v>
      </c>
      <c r="H324" s="65">
        <v>12500</v>
      </c>
      <c r="I324" s="65">
        <v>17670</v>
      </c>
      <c r="J324" s="65">
        <v>0</v>
      </c>
      <c r="K324" s="65">
        <v>7363.9724999999999</v>
      </c>
      <c r="L324" s="66">
        <v>1E-4</v>
      </c>
      <c r="M324" s="66">
        <v>1.6999999999999999E-3</v>
      </c>
      <c r="N324" s="66">
        <v>2.9999999999999997E-4</v>
      </c>
    </row>
    <row r="325" spans="1:14">
      <c r="A325" t="s">
        <v>2610</v>
      </c>
      <c r="B325" t="s">
        <v>2611</v>
      </c>
      <c r="C325" t="s">
        <v>366</v>
      </c>
      <c r="D325" t="s">
        <v>1575</v>
      </c>
      <c r="E325" t="s">
        <v>2612</v>
      </c>
      <c r="F325" t="s">
        <v>2420</v>
      </c>
      <c r="G325" t="s">
        <v>201</v>
      </c>
      <c r="H325" s="65">
        <v>128325</v>
      </c>
      <c r="I325" s="65">
        <v>61000</v>
      </c>
      <c r="J325" s="65">
        <v>0</v>
      </c>
      <c r="K325" s="65">
        <v>33565.713600000003</v>
      </c>
      <c r="L325" s="66">
        <v>0</v>
      </c>
      <c r="M325" s="66">
        <v>7.7000000000000002E-3</v>
      </c>
      <c r="N325" s="66">
        <v>1.6000000000000001E-3</v>
      </c>
    </row>
    <row r="326" spans="1:14">
      <c r="A326" t="s">
        <v>2613</v>
      </c>
      <c r="B326" t="s">
        <v>2614</v>
      </c>
      <c r="C326" t="s">
        <v>366</v>
      </c>
      <c r="D326" t="s">
        <v>1575</v>
      </c>
      <c r="E326" t="s">
        <v>2612</v>
      </c>
      <c r="F326" t="s">
        <v>2420</v>
      </c>
      <c r="G326" t="s">
        <v>103</v>
      </c>
      <c r="H326" s="65">
        <v>40632</v>
      </c>
      <c r="I326" s="65">
        <v>7980</v>
      </c>
      <c r="J326" s="65">
        <v>0</v>
      </c>
      <c r="K326" s="65">
        <v>10810.2736224</v>
      </c>
      <c r="L326" s="66">
        <v>0</v>
      </c>
      <c r="M326" s="66">
        <v>2.5000000000000001E-3</v>
      </c>
      <c r="N326" s="66">
        <v>5.0000000000000001E-4</v>
      </c>
    </row>
    <row r="327" spans="1:14">
      <c r="A327" t="s">
        <v>2615</v>
      </c>
      <c r="B327" t="s">
        <v>2616</v>
      </c>
      <c r="C327" t="s">
        <v>2391</v>
      </c>
      <c r="D327" t="s">
        <v>1575</v>
      </c>
      <c r="E327" t="s">
        <v>2617</v>
      </c>
      <c r="F327" t="s">
        <v>2420</v>
      </c>
      <c r="G327" t="s">
        <v>103</v>
      </c>
      <c r="H327" s="65">
        <v>24168</v>
      </c>
      <c r="I327" s="65">
        <v>5134</v>
      </c>
      <c r="J327" s="65">
        <v>0</v>
      </c>
      <c r="K327" s="65">
        <v>4136.7775900799998</v>
      </c>
      <c r="L327" s="66">
        <v>2.0000000000000001E-4</v>
      </c>
      <c r="M327" s="66">
        <v>8.9999999999999998E-4</v>
      </c>
      <c r="N327" s="66">
        <v>2.0000000000000001E-4</v>
      </c>
    </row>
    <row r="328" spans="1:14">
      <c r="A328" t="s">
        <v>2618</v>
      </c>
      <c r="B328" t="s">
        <v>2619</v>
      </c>
      <c r="C328" t="s">
        <v>2391</v>
      </c>
      <c r="D328" t="s">
        <v>1575</v>
      </c>
      <c r="E328" t="s">
        <v>2620</v>
      </c>
      <c r="F328" t="s">
        <v>2420</v>
      </c>
      <c r="G328" t="s">
        <v>103</v>
      </c>
      <c r="H328" s="65">
        <v>11858</v>
      </c>
      <c r="I328" s="65">
        <v>4549</v>
      </c>
      <c r="J328" s="65">
        <v>0</v>
      </c>
      <c r="K328" s="65">
        <v>1798.42768028</v>
      </c>
      <c r="L328" s="66">
        <v>2.0000000000000001E-4</v>
      </c>
      <c r="M328" s="66">
        <v>4.0000000000000002E-4</v>
      </c>
      <c r="N328" s="66">
        <v>1E-4</v>
      </c>
    </row>
    <row r="329" spans="1:14">
      <c r="A329" t="s">
        <v>2621</v>
      </c>
      <c r="B329" t="s">
        <v>2622</v>
      </c>
      <c r="C329" t="s">
        <v>120</v>
      </c>
      <c r="D329" t="s">
        <v>1575</v>
      </c>
      <c r="E329" t="s">
        <v>2623</v>
      </c>
      <c r="F329" t="s">
        <v>1597</v>
      </c>
      <c r="G329" t="s">
        <v>107</v>
      </c>
      <c r="H329" s="65">
        <v>5837</v>
      </c>
      <c r="I329" s="65">
        <v>6038</v>
      </c>
      <c r="J329" s="65">
        <v>0</v>
      </c>
      <c r="K329" s="65">
        <v>1378.984397362</v>
      </c>
      <c r="L329" s="66">
        <v>0</v>
      </c>
      <c r="M329" s="66">
        <v>2.9999999999999997E-4</v>
      </c>
      <c r="N329" s="66">
        <v>1E-4</v>
      </c>
    </row>
    <row r="330" spans="1:14">
      <c r="A330" t="s">
        <v>2624</v>
      </c>
      <c r="B330" t="s">
        <v>2625</v>
      </c>
      <c r="C330" t="s">
        <v>366</v>
      </c>
      <c r="D330" t="s">
        <v>1575</v>
      </c>
      <c r="E330" t="s">
        <v>1610</v>
      </c>
      <c r="F330" t="s">
        <v>1597</v>
      </c>
      <c r="G330" t="s">
        <v>103</v>
      </c>
      <c r="H330" s="65">
        <v>264876</v>
      </c>
      <c r="I330" s="65">
        <v>12215</v>
      </c>
      <c r="J330" s="65">
        <v>0</v>
      </c>
      <c r="K330" s="65">
        <v>107870.2477356</v>
      </c>
      <c r="L330" s="66">
        <v>0</v>
      </c>
      <c r="M330" s="66">
        <v>2.47E-2</v>
      </c>
      <c r="N330" s="66">
        <v>5.1000000000000004E-3</v>
      </c>
    </row>
    <row r="331" spans="1:14">
      <c r="A331" t="s">
        <v>2626</v>
      </c>
      <c r="B331" t="s">
        <v>2627</v>
      </c>
      <c r="C331" t="s">
        <v>366</v>
      </c>
      <c r="D331" t="s">
        <v>1575</v>
      </c>
      <c r="E331" t="s">
        <v>2628</v>
      </c>
      <c r="F331" t="s">
        <v>1597</v>
      </c>
      <c r="G331" t="s">
        <v>103</v>
      </c>
      <c r="H331" s="65">
        <v>33200</v>
      </c>
      <c r="I331" s="65">
        <v>21755</v>
      </c>
      <c r="J331" s="65">
        <v>0</v>
      </c>
      <c r="K331" s="65">
        <v>24080.348440000002</v>
      </c>
      <c r="L331" s="66">
        <v>1E-4</v>
      </c>
      <c r="M331" s="66">
        <v>5.4999999999999997E-3</v>
      </c>
      <c r="N331" s="66">
        <v>1.1000000000000001E-3</v>
      </c>
    </row>
    <row r="332" spans="1:14">
      <c r="A332" t="s">
        <v>2629</v>
      </c>
      <c r="B332" t="s">
        <v>2630</v>
      </c>
      <c r="C332" t="s">
        <v>366</v>
      </c>
      <c r="D332" t="s">
        <v>1575</v>
      </c>
      <c r="E332" t="s">
        <v>2631</v>
      </c>
      <c r="F332" t="s">
        <v>1597</v>
      </c>
      <c r="G332" t="s">
        <v>103</v>
      </c>
      <c r="H332" s="65">
        <v>63660</v>
      </c>
      <c r="I332" s="65">
        <v>18442</v>
      </c>
      <c r="J332" s="65">
        <v>0</v>
      </c>
      <c r="K332" s="65">
        <v>39141.750784800002</v>
      </c>
      <c r="L332" s="66">
        <v>4.0000000000000002E-4</v>
      </c>
      <c r="M332" s="66">
        <v>8.9999999999999993E-3</v>
      </c>
      <c r="N332" s="66">
        <v>1.8E-3</v>
      </c>
    </row>
    <row r="333" spans="1:14">
      <c r="A333" t="s">
        <v>2632</v>
      </c>
      <c r="B333" t="s">
        <v>2633</v>
      </c>
      <c r="C333" t="s">
        <v>366</v>
      </c>
      <c r="D333" t="s">
        <v>1575</v>
      </c>
      <c r="E333" t="s">
        <v>1621</v>
      </c>
      <c r="F333" t="s">
        <v>1597</v>
      </c>
      <c r="G333" t="s">
        <v>103</v>
      </c>
      <c r="H333" s="65">
        <v>10259</v>
      </c>
      <c r="I333" s="65">
        <v>206863</v>
      </c>
      <c r="J333" s="65">
        <v>0</v>
      </c>
      <c r="K333" s="65">
        <v>70754.398616780003</v>
      </c>
      <c r="L333" s="66">
        <v>0</v>
      </c>
      <c r="M333" s="66">
        <v>1.6199999999999999E-2</v>
      </c>
      <c r="N333" s="66">
        <v>3.3E-3</v>
      </c>
    </row>
    <row r="334" spans="1:14">
      <c r="A334" t="s">
        <v>2634</v>
      </c>
      <c r="B334" t="s">
        <v>2635</v>
      </c>
      <c r="C334" t="s">
        <v>2391</v>
      </c>
      <c r="D334" t="s">
        <v>1575</v>
      </c>
      <c r="E334" t="s">
        <v>1621</v>
      </c>
      <c r="F334" t="s">
        <v>1597</v>
      </c>
      <c r="G334" t="s">
        <v>103</v>
      </c>
      <c r="H334" s="65">
        <v>1051</v>
      </c>
      <c r="I334" s="65">
        <v>206252</v>
      </c>
      <c r="J334" s="65">
        <v>0</v>
      </c>
      <c r="K334" s="65">
        <v>7227.1402056799998</v>
      </c>
      <c r="L334" s="66">
        <v>0</v>
      </c>
      <c r="M334" s="66">
        <v>1.6999999999999999E-3</v>
      </c>
      <c r="N334" s="66">
        <v>2.9999999999999997E-4</v>
      </c>
    </row>
    <row r="335" spans="1:14">
      <c r="A335" t="s">
        <v>2636</v>
      </c>
      <c r="B335" t="s">
        <v>2637</v>
      </c>
      <c r="C335" t="s">
        <v>366</v>
      </c>
      <c r="D335" t="s">
        <v>1575</v>
      </c>
      <c r="E335" t="s">
        <v>2638</v>
      </c>
      <c r="F335" t="s">
        <v>1597</v>
      </c>
      <c r="G335" t="s">
        <v>103</v>
      </c>
      <c r="H335" s="65">
        <v>92550</v>
      </c>
      <c r="I335" s="65">
        <v>10601</v>
      </c>
      <c r="J335" s="65">
        <v>0</v>
      </c>
      <c r="K335" s="65">
        <v>32710.625817</v>
      </c>
      <c r="L335" s="66">
        <v>1E-4</v>
      </c>
      <c r="M335" s="66">
        <v>7.4999999999999997E-3</v>
      </c>
      <c r="N335" s="66">
        <v>1.5E-3</v>
      </c>
    </row>
    <row r="336" spans="1:14">
      <c r="A336" t="s">
        <v>2639</v>
      </c>
      <c r="B336" t="s">
        <v>2640</v>
      </c>
      <c r="C336" t="s">
        <v>2391</v>
      </c>
      <c r="D336" t="s">
        <v>1575</v>
      </c>
      <c r="E336" t="s">
        <v>2641</v>
      </c>
      <c r="F336" t="s">
        <v>1722</v>
      </c>
      <c r="G336" t="s">
        <v>103</v>
      </c>
      <c r="H336" s="65">
        <v>20000</v>
      </c>
      <c r="I336" s="65">
        <v>8109</v>
      </c>
      <c r="J336" s="65">
        <v>0</v>
      </c>
      <c r="K336" s="65">
        <v>5407.0811999999996</v>
      </c>
      <c r="L336" s="66">
        <v>1E-4</v>
      </c>
      <c r="M336" s="66">
        <v>1.1999999999999999E-3</v>
      </c>
      <c r="N336" s="66">
        <v>2.9999999999999997E-4</v>
      </c>
    </row>
    <row r="337" spans="1:14">
      <c r="A337" t="s">
        <v>2642</v>
      </c>
      <c r="B337" t="s">
        <v>2643</v>
      </c>
      <c r="C337" t="s">
        <v>120</v>
      </c>
      <c r="D337" t="s">
        <v>1575</v>
      </c>
      <c r="E337" t="s">
        <v>1655</v>
      </c>
      <c r="F337" t="s">
        <v>1722</v>
      </c>
      <c r="G337" t="s">
        <v>103</v>
      </c>
      <c r="H337" s="65">
        <v>337000</v>
      </c>
      <c r="I337" s="65">
        <v>2049</v>
      </c>
      <c r="J337" s="65">
        <v>0</v>
      </c>
      <c r="K337" s="65">
        <v>23021.703420000002</v>
      </c>
      <c r="L337" s="66">
        <v>4.0000000000000002E-4</v>
      </c>
      <c r="M337" s="66">
        <v>5.3E-3</v>
      </c>
      <c r="N337" s="66">
        <v>1.1000000000000001E-3</v>
      </c>
    </row>
    <row r="338" spans="1:14">
      <c r="A338" t="s">
        <v>2644</v>
      </c>
      <c r="B338" t="s">
        <v>2645</v>
      </c>
      <c r="C338" t="s">
        <v>120</v>
      </c>
      <c r="D338" t="s">
        <v>1575</v>
      </c>
      <c r="E338" t="s">
        <v>2646</v>
      </c>
      <c r="F338" t="s">
        <v>1577</v>
      </c>
      <c r="G338" t="s">
        <v>107</v>
      </c>
      <c r="H338" s="65">
        <v>50000</v>
      </c>
      <c r="I338" s="65">
        <v>849.3</v>
      </c>
      <c r="J338" s="65">
        <v>0</v>
      </c>
      <c r="K338" s="65">
        <v>1661.528055</v>
      </c>
      <c r="L338" s="66">
        <v>0</v>
      </c>
      <c r="M338" s="66">
        <v>4.0000000000000002E-4</v>
      </c>
      <c r="N338" s="66">
        <v>1E-4</v>
      </c>
    </row>
    <row r="339" spans="1:14">
      <c r="A339" t="s">
        <v>2647</v>
      </c>
      <c r="B339" t="s">
        <v>2648</v>
      </c>
      <c r="C339" t="s">
        <v>1697</v>
      </c>
      <c r="D339" t="s">
        <v>1575</v>
      </c>
      <c r="E339" t="s">
        <v>2649</v>
      </c>
      <c r="F339" t="s">
        <v>439</v>
      </c>
      <c r="G339" t="s">
        <v>107</v>
      </c>
      <c r="H339" s="65">
        <v>165875</v>
      </c>
      <c r="I339" s="65">
        <v>4672</v>
      </c>
      <c r="J339" s="65">
        <v>0</v>
      </c>
      <c r="K339" s="65">
        <v>30322.172935999999</v>
      </c>
      <c r="L339" s="66">
        <v>1E-4</v>
      </c>
      <c r="M339" s="66">
        <v>7.0000000000000001E-3</v>
      </c>
      <c r="N339" s="66">
        <v>1.4E-3</v>
      </c>
    </row>
    <row r="340" spans="1:14">
      <c r="A340" s="110" t="s">
        <v>256</v>
      </c>
    </row>
    <row r="341" spans="1:14">
      <c r="A341" s="110" t="s">
        <v>387</v>
      </c>
    </row>
    <row r="342" spans="1:14">
      <c r="A342" s="110" t="s">
        <v>388</v>
      </c>
    </row>
    <row r="343" spans="1:14">
      <c r="A343" s="110" t="s">
        <v>389</v>
      </c>
    </row>
    <row r="344" spans="1:14">
      <c r="A344" s="110" t="s">
        <v>390</v>
      </c>
    </row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10" sqref="N1:XFD1048576"/>
    </sheetView>
  </sheetViews>
  <sheetFormatPr defaultColWidth="0" defaultRowHeight="18" zeroHeight="1"/>
  <cols>
    <col min="1" max="1" width="44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2.140625" style="13" bestFit="1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194</v>
      </c>
    </row>
    <row r="2" spans="1:62">
      <c r="A2" s="2" t="s">
        <v>1</v>
      </c>
    </row>
    <row r="3" spans="1:62">
      <c r="A3" s="2" t="s">
        <v>2</v>
      </c>
      <c r="B3" t="s">
        <v>195</v>
      </c>
    </row>
    <row r="4" spans="1:62">
      <c r="A4" s="2" t="s">
        <v>3</v>
      </c>
    </row>
    <row r="5" spans="1:62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  <c r="BJ5" s="16"/>
    </row>
    <row r="6" spans="1:62" ht="26.25" customHeight="1">
      <c r="A6" s="124" t="s">
        <v>191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  <c r="BG6" s="16"/>
      <c r="BJ6" s="16"/>
    </row>
    <row r="7" spans="1:62" s="16" customFormat="1" ht="20.25">
      <c r="A7" s="40" t="s">
        <v>45</v>
      </c>
      <c r="B7" s="41" t="s">
        <v>46</v>
      </c>
      <c r="C7" s="41" t="s">
        <v>67</v>
      </c>
      <c r="D7" s="41" t="s">
        <v>47</v>
      </c>
      <c r="E7" s="41" t="s">
        <v>81</v>
      </c>
      <c r="F7" s="41" t="s">
        <v>50</v>
      </c>
      <c r="G7" s="41" t="s">
        <v>184</v>
      </c>
      <c r="H7" s="41" t="s">
        <v>185</v>
      </c>
      <c r="I7" s="118" t="s">
        <v>189</v>
      </c>
      <c r="J7" s="41" t="s">
        <v>53</v>
      </c>
      <c r="K7" s="41" t="s">
        <v>70</v>
      </c>
      <c r="L7" s="41" t="s">
        <v>54</v>
      </c>
      <c r="M7" s="41" t="s">
        <v>180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181</v>
      </c>
      <c r="H8" s="26"/>
      <c r="I8" s="18" t="s">
        <v>182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29" t="s">
        <v>63</v>
      </c>
      <c r="L9" s="29" t="s">
        <v>73</v>
      </c>
      <c r="M9" s="29" t="s">
        <v>74</v>
      </c>
      <c r="N9" s="30"/>
      <c r="BG9" s="14"/>
      <c r="BH9" s="16"/>
      <c r="BJ9" s="14"/>
    </row>
    <row r="10" spans="1:62" s="20" customFormat="1" ht="18" customHeight="1">
      <c r="A10" s="21" t="s">
        <v>190</v>
      </c>
      <c r="B10" s="7"/>
      <c r="C10" s="7"/>
      <c r="D10" s="7"/>
      <c r="E10" s="7"/>
      <c r="F10" s="7"/>
      <c r="G10" s="63">
        <v>46479454.640000001</v>
      </c>
      <c r="H10" s="7"/>
      <c r="I10" s="63">
        <v>271.01377000000002</v>
      </c>
      <c r="J10" s="63">
        <v>2616032.7427935181</v>
      </c>
      <c r="K10" s="7"/>
      <c r="L10" s="64">
        <v>1</v>
      </c>
      <c r="M10" s="64">
        <v>0.1236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32705320.039999999</v>
      </c>
      <c r="I11" s="69">
        <v>0</v>
      </c>
      <c r="J11" s="69">
        <v>961408.51366276795</v>
      </c>
      <c r="L11" s="68">
        <v>0.36749999999999999</v>
      </c>
      <c r="M11" s="68">
        <v>4.5400000000000003E-2</v>
      </c>
    </row>
    <row r="12" spans="1:62">
      <c r="A12" s="67" t="s">
        <v>2650</v>
      </c>
      <c r="C12" s="14"/>
      <c r="D12" s="14"/>
      <c r="E12" s="14"/>
      <c r="F12" s="14"/>
      <c r="G12" s="69">
        <v>5625824</v>
      </c>
      <c r="I12" s="69">
        <v>0</v>
      </c>
      <c r="J12" s="69">
        <v>171970.25586</v>
      </c>
      <c r="L12" s="68">
        <v>6.5699999999999995E-2</v>
      </c>
      <c r="M12" s="68">
        <v>8.0999999999999996E-3</v>
      </c>
    </row>
    <row r="13" spans="1:62">
      <c r="A13" t="s">
        <v>2651</v>
      </c>
      <c r="B13" t="s">
        <v>2652</v>
      </c>
      <c r="C13" t="s">
        <v>97</v>
      </c>
      <c r="D13" t="s">
        <v>2653</v>
      </c>
      <c r="E13" t="s">
        <v>2654</v>
      </c>
      <c r="F13" t="s">
        <v>99</v>
      </c>
      <c r="G13" s="65">
        <v>159956</v>
      </c>
      <c r="H13" s="65">
        <v>1762</v>
      </c>
      <c r="I13" s="65">
        <v>0</v>
      </c>
      <c r="J13" s="65">
        <v>2818.42472</v>
      </c>
      <c r="K13" s="66">
        <v>5.9999999999999995E-4</v>
      </c>
      <c r="L13" s="66">
        <v>1.1000000000000001E-3</v>
      </c>
      <c r="M13" s="66">
        <v>1E-4</v>
      </c>
    </row>
    <row r="14" spans="1:62">
      <c r="A14" t="s">
        <v>2655</v>
      </c>
      <c r="B14" t="s">
        <v>2656</v>
      </c>
      <c r="C14" t="s">
        <v>97</v>
      </c>
      <c r="D14" t="s">
        <v>2653</v>
      </c>
      <c r="E14" t="s">
        <v>2654</v>
      </c>
      <c r="F14" t="s">
        <v>99</v>
      </c>
      <c r="G14" s="65">
        <v>42866</v>
      </c>
      <c r="H14" s="65">
        <v>1726</v>
      </c>
      <c r="I14" s="65">
        <v>0</v>
      </c>
      <c r="J14" s="65">
        <v>739.86716000000001</v>
      </c>
      <c r="K14" s="66">
        <v>1.2999999999999999E-3</v>
      </c>
      <c r="L14" s="66">
        <v>2.9999999999999997E-4</v>
      </c>
      <c r="M14" s="66">
        <v>0</v>
      </c>
    </row>
    <row r="15" spans="1:62">
      <c r="A15" t="s">
        <v>2657</v>
      </c>
      <c r="B15" t="s">
        <v>2658</v>
      </c>
      <c r="C15" t="s">
        <v>97</v>
      </c>
      <c r="D15" t="s">
        <v>2653</v>
      </c>
      <c r="E15" t="s">
        <v>2654</v>
      </c>
      <c r="F15" t="s">
        <v>99</v>
      </c>
      <c r="G15" s="65">
        <v>1081500</v>
      </c>
      <c r="H15" s="65">
        <v>817.8</v>
      </c>
      <c r="I15" s="65">
        <v>0</v>
      </c>
      <c r="J15" s="65">
        <v>8844.5069999999996</v>
      </c>
      <c r="K15" s="66">
        <v>0.02</v>
      </c>
      <c r="L15" s="66">
        <v>3.3999999999999998E-3</v>
      </c>
      <c r="M15" s="66">
        <v>4.0000000000000002E-4</v>
      </c>
    </row>
    <row r="16" spans="1:62">
      <c r="A16" t="s">
        <v>2659</v>
      </c>
      <c r="B16" t="s">
        <v>2660</v>
      </c>
      <c r="C16" t="s">
        <v>97</v>
      </c>
      <c r="D16" t="s">
        <v>2661</v>
      </c>
      <c r="E16" t="s">
        <v>2654</v>
      </c>
      <c r="F16" t="s">
        <v>99</v>
      </c>
      <c r="G16" s="65">
        <v>105143</v>
      </c>
      <c r="H16" s="65">
        <v>2639</v>
      </c>
      <c r="I16" s="65">
        <v>0</v>
      </c>
      <c r="J16" s="65">
        <v>2774.7237700000001</v>
      </c>
      <c r="K16" s="66">
        <v>2.0999999999999999E-3</v>
      </c>
      <c r="L16" s="66">
        <v>1.1000000000000001E-3</v>
      </c>
      <c r="M16" s="66">
        <v>1E-4</v>
      </c>
    </row>
    <row r="17" spans="1:13">
      <c r="A17" t="s">
        <v>2662</v>
      </c>
      <c r="B17" t="s">
        <v>2663</v>
      </c>
      <c r="C17" t="s">
        <v>97</v>
      </c>
      <c r="D17" t="s">
        <v>2664</v>
      </c>
      <c r="E17" t="s">
        <v>2654</v>
      </c>
      <c r="F17" t="s">
        <v>99</v>
      </c>
      <c r="G17" s="65">
        <v>73917</v>
      </c>
      <c r="H17" s="65">
        <v>1652</v>
      </c>
      <c r="I17" s="65">
        <v>0</v>
      </c>
      <c r="J17" s="65">
        <v>1221.1088400000001</v>
      </c>
      <c r="K17" s="66">
        <v>1E-4</v>
      </c>
      <c r="L17" s="66">
        <v>5.0000000000000001E-4</v>
      </c>
      <c r="M17" s="66">
        <v>1E-4</v>
      </c>
    </row>
    <row r="18" spans="1:13">
      <c r="A18" t="s">
        <v>2665</v>
      </c>
      <c r="B18" t="s">
        <v>2666</v>
      </c>
      <c r="C18" t="s">
        <v>97</v>
      </c>
      <c r="D18" t="s">
        <v>2664</v>
      </c>
      <c r="E18" t="s">
        <v>2654</v>
      </c>
      <c r="F18" t="s">
        <v>99</v>
      </c>
      <c r="G18" s="65">
        <v>1402758</v>
      </c>
      <c r="H18" s="65">
        <v>2195</v>
      </c>
      <c r="I18" s="65">
        <v>0</v>
      </c>
      <c r="J18" s="65">
        <v>30790.538100000002</v>
      </c>
      <c r="K18" s="66">
        <v>5.7999999999999996E-3</v>
      </c>
      <c r="L18" s="66">
        <v>1.18E-2</v>
      </c>
      <c r="M18" s="66">
        <v>1.5E-3</v>
      </c>
    </row>
    <row r="19" spans="1:13">
      <c r="A19" t="s">
        <v>2667</v>
      </c>
      <c r="B19" t="s">
        <v>2668</v>
      </c>
      <c r="C19" t="s">
        <v>97</v>
      </c>
      <c r="D19" t="s">
        <v>2664</v>
      </c>
      <c r="E19" t="s">
        <v>2654</v>
      </c>
      <c r="F19" t="s">
        <v>99</v>
      </c>
      <c r="G19" s="65">
        <v>1292227</v>
      </c>
      <c r="H19" s="65">
        <v>1594</v>
      </c>
      <c r="I19" s="65">
        <v>0</v>
      </c>
      <c r="J19" s="65">
        <v>20598.098379999999</v>
      </c>
      <c r="K19" s="66">
        <v>4.1000000000000003E-3</v>
      </c>
      <c r="L19" s="66">
        <v>7.9000000000000008E-3</v>
      </c>
      <c r="M19" s="66">
        <v>1E-3</v>
      </c>
    </row>
    <row r="20" spans="1:13">
      <c r="A20" t="s">
        <v>2669</v>
      </c>
      <c r="B20" t="s">
        <v>2670</v>
      </c>
      <c r="C20" t="s">
        <v>97</v>
      </c>
      <c r="D20" t="s">
        <v>2664</v>
      </c>
      <c r="E20" t="s">
        <v>2654</v>
      </c>
      <c r="F20" t="s">
        <v>99</v>
      </c>
      <c r="G20" s="65">
        <v>36545</v>
      </c>
      <c r="H20" s="65">
        <v>1749</v>
      </c>
      <c r="I20" s="65">
        <v>0</v>
      </c>
      <c r="J20" s="65">
        <v>639.17205000000001</v>
      </c>
      <c r="K20" s="66">
        <v>0</v>
      </c>
      <c r="L20" s="66">
        <v>2.0000000000000001E-4</v>
      </c>
      <c r="M20" s="66">
        <v>0</v>
      </c>
    </row>
    <row r="21" spans="1:13">
      <c r="A21" t="s">
        <v>2671</v>
      </c>
      <c r="B21" t="s">
        <v>2672</v>
      </c>
      <c r="C21" t="s">
        <v>97</v>
      </c>
      <c r="D21" t="s">
        <v>2673</v>
      </c>
      <c r="E21" t="s">
        <v>2654</v>
      </c>
      <c r="F21" t="s">
        <v>99</v>
      </c>
      <c r="G21" s="65">
        <v>662132</v>
      </c>
      <c r="H21" s="65">
        <v>1714</v>
      </c>
      <c r="I21" s="65">
        <v>0</v>
      </c>
      <c r="J21" s="65">
        <v>11348.94248</v>
      </c>
      <c r="K21" s="66">
        <v>6.9999999999999999E-4</v>
      </c>
      <c r="L21" s="66">
        <v>4.3E-3</v>
      </c>
      <c r="M21" s="66">
        <v>5.0000000000000001E-4</v>
      </c>
    </row>
    <row r="22" spans="1:13">
      <c r="A22" t="s">
        <v>2674</v>
      </c>
      <c r="B22" t="s">
        <v>2675</v>
      </c>
      <c r="C22" t="s">
        <v>97</v>
      </c>
      <c r="D22" t="s">
        <v>2673</v>
      </c>
      <c r="E22" t="s">
        <v>2654</v>
      </c>
      <c r="F22" t="s">
        <v>99</v>
      </c>
      <c r="G22" s="65">
        <v>320659</v>
      </c>
      <c r="H22" s="65">
        <v>1594</v>
      </c>
      <c r="I22" s="65">
        <v>0</v>
      </c>
      <c r="J22" s="65">
        <v>5111.3044600000003</v>
      </c>
      <c r="K22" s="66">
        <v>4.0000000000000002E-4</v>
      </c>
      <c r="L22" s="66">
        <v>2E-3</v>
      </c>
      <c r="M22" s="66">
        <v>2.0000000000000001E-4</v>
      </c>
    </row>
    <row r="23" spans="1:13">
      <c r="A23" t="s">
        <v>2676</v>
      </c>
      <c r="B23" t="s">
        <v>2677</v>
      </c>
      <c r="C23" t="s">
        <v>97</v>
      </c>
      <c r="D23" t="s">
        <v>2678</v>
      </c>
      <c r="E23" t="s">
        <v>2654</v>
      </c>
      <c r="F23" t="s">
        <v>99</v>
      </c>
      <c r="G23" s="65">
        <v>10289</v>
      </c>
      <c r="H23" s="65">
        <v>23490</v>
      </c>
      <c r="I23" s="65">
        <v>0</v>
      </c>
      <c r="J23" s="65">
        <v>2416.8861000000002</v>
      </c>
      <c r="K23" s="66">
        <v>1.2999999999999999E-3</v>
      </c>
      <c r="L23" s="66">
        <v>8.9999999999999998E-4</v>
      </c>
      <c r="M23" s="66">
        <v>1E-4</v>
      </c>
    </row>
    <row r="24" spans="1:13">
      <c r="A24" t="s">
        <v>2679</v>
      </c>
      <c r="B24" t="s">
        <v>2680</v>
      </c>
      <c r="C24" t="s">
        <v>97</v>
      </c>
      <c r="D24" t="s">
        <v>2678</v>
      </c>
      <c r="E24" t="s">
        <v>2654</v>
      </c>
      <c r="F24" t="s">
        <v>99</v>
      </c>
      <c r="G24" s="65">
        <v>114704</v>
      </c>
      <c r="H24" s="65">
        <v>15900</v>
      </c>
      <c r="I24" s="65">
        <v>0</v>
      </c>
      <c r="J24" s="65">
        <v>18237.936000000002</v>
      </c>
      <c r="K24" s="66">
        <v>4.1000000000000003E-3</v>
      </c>
      <c r="L24" s="66">
        <v>7.0000000000000001E-3</v>
      </c>
      <c r="M24" s="66">
        <v>8.9999999999999998E-4</v>
      </c>
    </row>
    <row r="25" spans="1:13">
      <c r="A25" t="s">
        <v>2681</v>
      </c>
      <c r="B25" t="s">
        <v>2682</v>
      </c>
      <c r="C25" t="s">
        <v>97</v>
      </c>
      <c r="D25" t="s">
        <v>2678</v>
      </c>
      <c r="E25" t="s">
        <v>2654</v>
      </c>
      <c r="F25" t="s">
        <v>99</v>
      </c>
      <c r="G25" s="65">
        <v>253257</v>
      </c>
      <c r="H25" s="65">
        <v>21570</v>
      </c>
      <c r="I25" s="65">
        <v>0</v>
      </c>
      <c r="J25" s="65">
        <v>54627.534899999999</v>
      </c>
      <c r="K25" s="66">
        <v>1.03E-2</v>
      </c>
      <c r="L25" s="66">
        <v>2.0899999999999998E-2</v>
      </c>
      <c r="M25" s="66">
        <v>2.5999999999999999E-3</v>
      </c>
    </row>
    <row r="26" spans="1:13">
      <c r="A26" t="s">
        <v>2683</v>
      </c>
      <c r="B26" t="s">
        <v>2684</v>
      </c>
      <c r="C26" t="s">
        <v>97</v>
      </c>
      <c r="D26" t="s">
        <v>2678</v>
      </c>
      <c r="E26" t="s">
        <v>2654</v>
      </c>
      <c r="F26" t="s">
        <v>99</v>
      </c>
      <c r="G26" s="65">
        <v>69871</v>
      </c>
      <c r="H26" s="65">
        <v>16890</v>
      </c>
      <c r="I26" s="65">
        <v>0</v>
      </c>
      <c r="J26" s="65">
        <v>11801.2119</v>
      </c>
      <c r="K26" s="66">
        <v>8.9999999999999998E-4</v>
      </c>
      <c r="L26" s="66">
        <v>4.4999999999999997E-3</v>
      </c>
      <c r="M26" s="66">
        <v>5.9999999999999995E-4</v>
      </c>
    </row>
    <row r="27" spans="1:13">
      <c r="A27" s="67" t="s">
        <v>2685</v>
      </c>
      <c r="C27" s="14"/>
      <c r="D27" s="14"/>
      <c r="E27" s="14"/>
      <c r="F27" s="14"/>
      <c r="G27" s="69">
        <v>13026899</v>
      </c>
      <c r="I27" s="69">
        <v>0</v>
      </c>
      <c r="J27" s="69">
        <v>697438.90024999995</v>
      </c>
      <c r="L27" s="68">
        <v>0.2666</v>
      </c>
      <c r="M27" s="68">
        <v>3.3000000000000002E-2</v>
      </c>
    </row>
    <row r="28" spans="1:13">
      <c r="A28" t="s">
        <v>2686</v>
      </c>
      <c r="B28" t="s">
        <v>2687</v>
      </c>
      <c r="C28" t="s">
        <v>97</v>
      </c>
      <c r="D28" t="s">
        <v>2653</v>
      </c>
      <c r="E28" t="s">
        <v>2654</v>
      </c>
      <c r="F28" t="s">
        <v>99</v>
      </c>
      <c r="G28" s="65">
        <v>10628</v>
      </c>
      <c r="H28" s="65">
        <v>4567</v>
      </c>
      <c r="I28" s="65">
        <v>0</v>
      </c>
      <c r="J28" s="65">
        <v>485.38076000000001</v>
      </c>
      <c r="K28" s="66">
        <v>1E-4</v>
      </c>
      <c r="L28" s="66">
        <v>2.0000000000000001E-4</v>
      </c>
      <c r="M28" s="66">
        <v>0</v>
      </c>
    </row>
    <row r="29" spans="1:13">
      <c r="A29" t="s">
        <v>2688</v>
      </c>
      <c r="B29" t="s">
        <v>2689</v>
      </c>
      <c r="C29" t="s">
        <v>97</v>
      </c>
      <c r="D29" t="s">
        <v>2653</v>
      </c>
      <c r="E29" t="s">
        <v>2654</v>
      </c>
      <c r="F29" t="s">
        <v>99</v>
      </c>
      <c r="G29" s="65">
        <v>649002</v>
      </c>
      <c r="H29" s="65">
        <v>1491</v>
      </c>
      <c r="I29" s="65">
        <v>0</v>
      </c>
      <c r="J29" s="65">
        <v>9676.6198199999999</v>
      </c>
      <c r="K29" s="66">
        <v>1.6999999999999999E-3</v>
      </c>
      <c r="L29" s="66">
        <v>3.7000000000000002E-3</v>
      </c>
      <c r="M29" s="66">
        <v>5.0000000000000001E-4</v>
      </c>
    </row>
    <row r="30" spans="1:13">
      <c r="A30" t="s">
        <v>2690</v>
      </c>
      <c r="B30" t="s">
        <v>2691</v>
      </c>
      <c r="C30" t="s">
        <v>97</v>
      </c>
      <c r="D30" t="s">
        <v>2653</v>
      </c>
      <c r="E30" t="s">
        <v>2654</v>
      </c>
      <c r="F30" t="s">
        <v>99</v>
      </c>
      <c r="G30" s="65">
        <v>460308</v>
      </c>
      <c r="H30" s="65">
        <v>4107</v>
      </c>
      <c r="I30" s="65">
        <v>0</v>
      </c>
      <c r="J30" s="65">
        <v>18904.849559999999</v>
      </c>
      <c r="K30" s="66">
        <v>3.8E-3</v>
      </c>
      <c r="L30" s="66">
        <v>7.1999999999999998E-3</v>
      </c>
      <c r="M30" s="66">
        <v>8.9999999999999998E-4</v>
      </c>
    </row>
    <row r="31" spans="1:13">
      <c r="A31" t="s">
        <v>2692</v>
      </c>
      <c r="B31" t="s">
        <v>2693</v>
      </c>
      <c r="C31" t="s">
        <v>97</v>
      </c>
      <c r="D31" t="s">
        <v>2653</v>
      </c>
      <c r="E31" t="s">
        <v>2654</v>
      </c>
      <c r="F31" t="s">
        <v>99</v>
      </c>
      <c r="G31" s="65">
        <v>338186</v>
      </c>
      <c r="H31" s="65">
        <v>12630</v>
      </c>
      <c r="I31" s="65">
        <v>0</v>
      </c>
      <c r="J31" s="65">
        <v>42712.891799999998</v>
      </c>
      <c r="K31" s="66">
        <v>4.5900000000000003E-2</v>
      </c>
      <c r="L31" s="66">
        <v>1.6299999999999999E-2</v>
      </c>
      <c r="M31" s="66">
        <v>2E-3</v>
      </c>
    </row>
    <row r="32" spans="1:13">
      <c r="A32" t="s">
        <v>2694</v>
      </c>
      <c r="B32" t="s">
        <v>2695</v>
      </c>
      <c r="C32" t="s">
        <v>97</v>
      </c>
      <c r="D32" t="s">
        <v>2653</v>
      </c>
      <c r="E32" t="s">
        <v>2654</v>
      </c>
      <c r="F32" t="s">
        <v>99</v>
      </c>
      <c r="G32" s="65">
        <v>1549950</v>
      </c>
      <c r="H32" s="65">
        <v>1794</v>
      </c>
      <c r="I32" s="65">
        <v>0</v>
      </c>
      <c r="J32" s="65">
        <v>27806.102999999999</v>
      </c>
      <c r="K32" s="66">
        <v>0.1336</v>
      </c>
      <c r="L32" s="66">
        <v>1.06E-2</v>
      </c>
      <c r="M32" s="66">
        <v>1.2999999999999999E-3</v>
      </c>
    </row>
    <row r="33" spans="1:13">
      <c r="A33" t="s">
        <v>2696</v>
      </c>
      <c r="B33" t="s">
        <v>2697</v>
      </c>
      <c r="C33" t="s">
        <v>97</v>
      </c>
      <c r="D33" t="s">
        <v>2661</v>
      </c>
      <c r="E33" t="s">
        <v>2654</v>
      </c>
      <c r="F33" t="s">
        <v>99</v>
      </c>
      <c r="G33" s="65">
        <v>2960000</v>
      </c>
      <c r="H33" s="65">
        <v>5303</v>
      </c>
      <c r="I33" s="65">
        <v>0</v>
      </c>
      <c r="J33" s="65">
        <v>156968.79999999999</v>
      </c>
      <c r="K33" s="66">
        <v>0.12139999999999999</v>
      </c>
      <c r="L33" s="66">
        <v>0.06</v>
      </c>
      <c r="M33" s="66">
        <v>7.4000000000000003E-3</v>
      </c>
    </row>
    <row r="34" spans="1:13">
      <c r="A34" t="s">
        <v>2698</v>
      </c>
      <c r="B34" t="s">
        <v>2699</v>
      </c>
      <c r="C34" t="s">
        <v>97</v>
      </c>
      <c r="D34" t="s">
        <v>2661</v>
      </c>
      <c r="E34" t="s">
        <v>2654</v>
      </c>
      <c r="F34" t="s">
        <v>99</v>
      </c>
      <c r="G34" s="65">
        <v>294117</v>
      </c>
      <c r="H34" s="65">
        <v>2044</v>
      </c>
      <c r="I34" s="65">
        <v>0</v>
      </c>
      <c r="J34" s="65">
        <v>6011.7514799999999</v>
      </c>
      <c r="K34" s="66">
        <v>3.27E-2</v>
      </c>
      <c r="L34" s="66">
        <v>2.3E-3</v>
      </c>
      <c r="M34" s="66">
        <v>2.9999999999999997E-4</v>
      </c>
    </row>
    <row r="35" spans="1:13">
      <c r="A35" t="s">
        <v>2700</v>
      </c>
      <c r="B35" t="s">
        <v>2701</v>
      </c>
      <c r="C35" t="s">
        <v>97</v>
      </c>
      <c r="D35" t="s">
        <v>2661</v>
      </c>
      <c r="E35" t="s">
        <v>2654</v>
      </c>
      <c r="F35" t="s">
        <v>99</v>
      </c>
      <c r="G35" s="65">
        <v>523004</v>
      </c>
      <c r="H35" s="65">
        <v>6301</v>
      </c>
      <c r="I35" s="65">
        <v>0</v>
      </c>
      <c r="J35" s="65">
        <v>32954.482040000003</v>
      </c>
      <c r="K35" s="66">
        <v>0.1162</v>
      </c>
      <c r="L35" s="66">
        <v>1.26E-2</v>
      </c>
      <c r="M35" s="66">
        <v>1.6000000000000001E-3</v>
      </c>
    </row>
    <row r="36" spans="1:13">
      <c r="A36" t="s">
        <v>2702</v>
      </c>
      <c r="B36" t="s">
        <v>2703</v>
      </c>
      <c r="C36" t="s">
        <v>97</v>
      </c>
      <c r="D36" t="s">
        <v>2661</v>
      </c>
      <c r="E36" t="s">
        <v>2654</v>
      </c>
      <c r="F36" t="s">
        <v>99</v>
      </c>
      <c r="G36" s="65">
        <v>932596</v>
      </c>
      <c r="H36" s="65">
        <v>5430</v>
      </c>
      <c r="I36" s="65">
        <v>0</v>
      </c>
      <c r="J36" s="65">
        <v>50639.962800000001</v>
      </c>
      <c r="K36" s="66">
        <v>2.7099999999999999E-2</v>
      </c>
      <c r="L36" s="66">
        <v>1.9400000000000001E-2</v>
      </c>
      <c r="M36" s="66">
        <v>2.3999999999999998E-3</v>
      </c>
    </row>
    <row r="37" spans="1:13">
      <c r="A37" t="s">
        <v>2704</v>
      </c>
      <c r="B37" t="s">
        <v>2705</v>
      </c>
      <c r="C37" t="s">
        <v>97</v>
      </c>
      <c r="D37" t="s">
        <v>2706</v>
      </c>
      <c r="E37" t="s">
        <v>2654</v>
      </c>
      <c r="F37" t="s">
        <v>99</v>
      </c>
      <c r="G37" s="65">
        <v>21949</v>
      </c>
      <c r="H37" s="65">
        <v>6230</v>
      </c>
      <c r="I37" s="65">
        <v>0</v>
      </c>
      <c r="J37" s="65">
        <v>1367.4227000000001</v>
      </c>
      <c r="K37" s="66">
        <v>3.0999999999999999E-3</v>
      </c>
      <c r="L37" s="66">
        <v>5.0000000000000001E-4</v>
      </c>
      <c r="M37" s="66">
        <v>1E-4</v>
      </c>
    </row>
    <row r="38" spans="1:13">
      <c r="A38" t="s">
        <v>2707</v>
      </c>
      <c r="B38" t="s">
        <v>2708</v>
      </c>
      <c r="C38" t="s">
        <v>97</v>
      </c>
      <c r="D38" t="s">
        <v>2706</v>
      </c>
      <c r="E38" t="s">
        <v>2654</v>
      </c>
      <c r="F38" t="s">
        <v>99</v>
      </c>
      <c r="G38" s="65">
        <v>270278</v>
      </c>
      <c r="H38" s="65">
        <v>6591</v>
      </c>
      <c r="I38" s="65">
        <v>0</v>
      </c>
      <c r="J38" s="65">
        <v>17814.022980000002</v>
      </c>
      <c r="K38" s="66">
        <v>2.76E-2</v>
      </c>
      <c r="L38" s="66">
        <v>6.7999999999999996E-3</v>
      </c>
      <c r="M38" s="66">
        <v>8.0000000000000004E-4</v>
      </c>
    </row>
    <row r="39" spans="1:13">
      <c r="A39" t="s">
        <v>2709</v>
      </c>
      <c r="B39" t="s">
        <v>2710</v>
      </c>
      <c r="C39" t="s">
        <v>97</v>
      </c>
      <c r="D39" t="s">
        <v>2706</v>
      </c>
      <c r="E39" t="s">
        <v>2654</v>
      </c>
      <c r="F39" t="s">
        <v>99</v>
      </c>
      <c r="G39" s="65">
        <v>595312</v>
      </c>
      <c r="H39" s="65">
        <v>6463</v>
      </c>
      <c r="I39" s="65">
        <v>0</v>
      </c>
      <c r="J39" s="65">
        <v>38475.014560000003</v>
      </c>
      <c r="K39" s="66">
        <v>5.9499999999999997E-2</v>
      </c>
      <c r="L39" s="66">
        <v>1.47E-2</v>
      </c>
      <c r="M39" s="66">
        <v>1.8E-3</v>
      </c>
    </row>
    <row r="40" spans="1:13">
      <c r="A40" t="s">
        <v>2711</v>
      </c>
      <c r="B40" t="s">
        <v>2712</v>
      </c>
      <c r="C40" t="s">
        <v>97</v>
      </c>
      <c r="D40" t="s">
        <v>2664</v>
      </c>
      <c r="E40" t="s">
        <v>2654</v>
      </c>
      <c r="F40" t="s">
        <v>99</v>
      </c>
      <c r="G40" s="65">
        <v>206898</v>
      </c>
      <c r="H40" s="65">
        <v>22550</v>
      </c>
      <c r="I40" s="65">
        <v>0</v>
      </c>
      <c r="J40" s="65">
        <v>46655.499000000003</v>
      </c>
      <c r="K40" s="66">
        <v>1.2200000000000001E-2</v>
      </c>
      <c r="L40" s="66">
        <v>1.78E-2</v>
      </c>
      <c r="M40" s="66">
        <v>2.2000000000000001E-3</v>
      </c>
    </row>
    <row r="41" spans="1:13">
      <c r="A41" t="s">
        <v>2713</v>
      </c>
      <c r="B41" t="s">
        <v>2714</v>
      </c>
      <c r="C41" t="s">
        <v>97</v>
      </c>
      <c r="D41" t="s">
        <v>2664</v>
      </c>
      <c r="E41" t="s">
        <v>2654</v>
      </c>
      <c r="F41" t="s">
        <v>99</v>
      </c>
      <c r="G41" s="65">
        <v>242203</v>
      </c>
      <c r="H41" s="65">
        <v>7778</v>
      </c>
      <c r="I41" s="65">
        <v>0</v>
      </c>
      <c r="J41" s="65">
        <v>18838.549340000001</v>
      </c>
      <c r="K41" s="66">
        <v>2.5899999999999999E-2</v>
      </c>
      <c r="L41" s="66">
        <v>7.1999999999999998E-3</v>
      </c>
      <c r="M41" s="66">
        <v>8.9999999999999998E-4</v>
      </c>
    </row>
    <row r="42" spans="1:13">
      <c r="A42" t="s">
        <v>2715</v>
      </c>
      <c r="B42" t="s">
        <v>2716</v>
      </c>
      <c r="C42" t="s">
        <v>97</v>
      </c>
      <c r="D42" t="s">
        <v>2664</v>
      </c>
      <c r="E42" t="s">
        <v>2654</v>
      </c>
      <c r="F42" t="s">
        <v>99</v>
      </c>
      <c r="G42" s="65">
        <v>165832</v>
      </c>
      <c r="H42" s="65">
        <v>15090</v>
      </c>
      <c r="I42" s="65">
        <v>0</v>
      </c>
      <c r="J42" s="65">
        <v>25024.0488</v>
      </c>
      <c r="K42" s="66">
        <v>6.4000000000000003E-3</v>
      </c>
      <c r="L42" s="66">
        <v>9.5999999999999992E-3</v>
      </c>
      <c r="M42" s="66">
        <v>1.1999999999999999E-3</v>
      </c>
    </row>
    <row r="43" spans="1:13">
      <c r="A43" t="s">
        <v>2717</v>
      </c>
      <c r="B43" t="s">
        <v>2718</v>
      </c>
      <c r="C43" t="s">
        <v>97</v>
      </c>
      <c r="D43" t="s">
        <v>2664</v>
      </c>
      <c r="E43" t="s">
        <v>2654</v>
      </c>
      <c r="F43" t="s">
        <v>99</v>
      </c>
      <c r="G43" s="65">
        <v>1442731</v>
      </c>
      <c r="H43" s="65">
        <v>1993</v>
      </c>
      <c r="I43" s="65">
        <v>0</v>
      </c>
      <c r="J43" s="65">
        <v>28753.628830000001</v>
      </c>
      <c r="K43" s="66">
        <v>2.63E-2</v>
      </c>
      <c r="L43" s="66">
        <v>1.0999999999999999E-2</v>
      </c>
      <c r="M43" s="66">
        <v>1.4E-3</v>
      </c>
    </row>
    <row r="44" spans="1:13">
      <c r="A44" t="s">
        <v>2719</v>
      </c>
      <c r="B44" t="s">
        <v>2720</v>
      </c>
      <c r="C44" t="s">
        <v>97</v>
      </c>
      <c r="D44" t="s">
        <v>2673</v>
      </c>
      <c r="E44" t="s">
        <v>2654</v>
      </c>
      <c r="F44" t="s">
        <v>99</v>
      </c>
      <c r="G44" s="65">
        <v>21517</v>
      </c>
      <c r="H44" s="65">
        <v>12360</v>
      </c>
      <c r="I44" s="65">
        <v>0</v>
      </c>
      <c r="J44" s="65">
        <v>2659.5012000000002</v>
      </c>
      <c r="K44" s="66">
        <v>1.1000000000000001E-3</v>
      </c>
      <c r="L44" s="66">
        <v>1E-3</v>
      </c>
      <c r="M44" s="66">
        <v>1E-4</v>
      </c>
    </row>
    <row r="45" spans="1:13">
      <c r="A45" t="s">
        <v>2721</v>
      </c>
      <c r="B45" t="s">
        <v>2722</v>
      </c>
      <c r="C45" t="s">
        <v>97</v>
      </c>
      <c r="D45" t="s">
        <v>2673</v>
      </c>
      <c r="E45" t="s">
        <v>2654</v>
      </c>
      <c r="F45" t="s">
        <v>99</v>
      </c>
      <c r="G45" s="65">
        <v>316595</v>
      </c>
      <c r="H45" s="65">
        <v>6568</v>
      </c>
      <c r="I45" s="65">
        <v>0</v>
      </c>
      <c r="J45" s="65">
        <v>20793.959599999998</v>
      </c>
      <c r="K45" s="66">
        <v>3.2000000000000002E-3</v>
      </c>
      <c r="L45" s="66">
        <v>7.9000000000000008E-3</v>
      </c>
      <c r="M45" s="66">
        <v>1E-3</v>
      </c>
    </row>
    <row r="46" spans="1:13">
      <c r="A46" t="s">
        <v>2723</v>
      </c>
      <c r="B46" t="s">
        <v>2724</v>
      </c>
      <c r="C46" t="s">
        <v>97</v>
      </c>
      <c r="D46" t="s">
        <v>2673</v>
      </c>
      <c r="E46" t="s">
        <v>2654</v>
      </c>
      <c r="F46" t="s">
        <v>99</v>
      </c>
      <c r="G46" s="65">
        <v>111980</v>
      </c>
      <c r="H46" s="65">
        <v>12750</v>
      </c>
      <c r="I46" s="65">
        <v>0</v>
      </c>
      <c r="J46" s="65">
        <v>14277.45</v>
      </c>
      <c r="K46" s="66">
        <v>1.1000000000000001E-3</v>
      </c>
      <c r="L46" s="66">
        <v>5.4999999999999997E-3</v>
      </c>
      <c r="M46" s="66">
        <v>6.9999999999999999E-4</v>
      </c>
    </row>
    <row r="47" spans="1:13">
      <c r="A47" t="s">
        <v>2725</v>
      </c>
      <c r="B47" t="s">
        <v>2726</v>
      </c>
      <c r="C47" t="s">
        <v>97</v>
      </c>
      <c r="D47" t="s">
        <v>2678</v>
      </c>
      <c r="E47" t="s">
        <v>2654</v>
      </c>
      <c r="F47" t="s">
        <v>99</v>
      </c>
      <c r="G47" s="65">
        <v>5154</v>
      </c>
      <c r="H47" s="65">
        <v>18390</v>
      </c>
      <c r="I47" s="65">
        <v>0</v>
      </c>
      <c r="J47" s="65">
        <v>947.82060000000001</v>
      </c>
      <c r="K47" s="66">
        <v>5.0000000000000001E-4</v>
      </c>
      <c r="L47" s="66">
        <v>4.0000000000000002E-4</v>
      </c>
      <c r="M47" s="66">
        <v>0</v>
      </c>
    </row>
    <row r="48" spans="1:13">
      <c r="A48" t="s">
        <v>2727</v>
      </c>
      <c r="B48" t="s">
        <v>2728</v>
      </c>
      <c r="C48" t="s">
        <v>97</v>
      </c>
      <c r="D48" t="s">
        <v>2678</v>
      </c>
      <c r="E48" t="s">
        <v>2654</v>
      </c>
      <c r="F48" t="s">
        <v>99</v>
      </c>
      <c r="G48" s="65">
        <v>13439</v>
      </c>
      <c r="H48" s="65">
        <v>5330</v>
      </c>
      <c r="I48" s="65">
        <v>0</v>
      </c>
      <c r="J48" s="65">
        <v>716.29870000000005</v>
      </c>
      <c r="K48" s="66">
        <v>5.9999999999999995E-4</v>
      </c>
      <c r="L48" s="66">
        <v>2.9999999999999997E-4</v>
      </c>
      <c r="M48" s="66">
        <v>0</v>
      </c>
    </row>
    <row r="49" spans="1:13">
      <c r="A49" t="s">
        <v>2729</v>
      </c>
      <c r="B49" t="s">
        <v>2730</v>
      </c>
      <c r="C49" t="s">
        <v>97</v>
      </c>
      <c r="D49" t="s">
        <v>2678</v>
      </c>
      <c r="E49" t="s">
        <v>2654</v>
      </c>
      <c r="F49" t="s">
        <v>99</v>
      </c>
      <c r="G49" s="65">
        <v>70239</v>
      </c>
      <c r="H49" s="65">
        <v>16710</v>
      </c>
      <c r="I49" s="65">
        <v>0</v>
      </c>
      <c r="J49" s="65">
        <v>11736.936900000001</v>
      </c>
      <c r="K49" s="66">
        <v>5.8500000000000003E-2</v>
      </c>
      <c r="L49" s="66">
        <v>4.4999999999999997E-3</v>
      </c>
      <c r="M49" s="66">
        <v>5.9999999999999995E-4</v>
      </c>
    </row>
    <row r="50" spans="1:13">
      <c r="A50" t="s">
        <v>2731</v>
      </c>
      <c r="B50" t="s">
        <v>2732</v>
      </c>
      <c r="C50" t="s">
        <v>97</v>
      </c>
      <c r="D50" t="s">
        <v>2678</v>
      </c>
      <c r="E50" t="s">
        <v>2654</v>
      </c>
      <c r="F50" t="s">
        <v>99</v>
      </c>
      <c r="G50" s="65">
        <v>114665</v>
      </c>
      <c r="H50" s="65">
        <v>11720</v>
      </c>
      <c r="I50" s="65">
        <v>0</v>
      </c>
      <c r="J50" s="65">
        <v>13438.737999999999</v>
      </c>
      <c r="K50" s="66">
        <v>9.9000000000000008E-3</v>
      </c>
      <c r="L50" s="66">
        <v>5.1000000000000004E-3</v>
      </c>
      <c r="M50" s="66">
        <v>5.9999999999999995E-4</v>
      </c>
    </row>
    <row r="51" spans="1:13">
      <c r="A51" t="s">
        <v>2733</v>
      </c>
      <c r="B51" t="s">
        <v>2734</v>
      </c>
      <c r="C51" t="s">
        <v>97</v>
      </c>
      <c r="D51" t="s">
        <v>2678</v>
      </c>
      <c r="E51" t="s">
        <v>2654</v>
      </c>
      <c r="F51" t="s">
        <v>103</v>
      </c>
      <c r="G51" s="65">
        <v>19761</v>
      </c>
      <c r="H51" s="65">
        <v>41330</v>
      </c>
      <c r="I51" s="65">
        <v>0</v>
      </c>
      <c r="J51" s="65">
        <v>8167.2213000000002</v>
      </c>
      <c r="K51" s="66">
        <v>1.5E-3</v>
      </c>
      <c r="L51" s="66">
        <v>3.0999999999999999E-3</v>
      </c>
      <c r="M51" s="66">
        <v>4.0000000000000002E-4</v>
      </c>
    </row>
    <row r="52" spans="1:13">
      <c r="A52" t="s">
        <v>2735</v>
      </c>
      <c r="B52" t="s">
        <v>2736</v>
      </c>
      <c r="C52" t="s">
        <v>97</v>
      </c>
      <c r="D52" t="s">
        <v>2678</v>
      </c>
      <c r="E52" t="s">
        <v>2654</v>
      </c>
      <c r="F52" t="s">
        <v>99</v>
      </c>
      <c r="G52" s="65">
        <v>349154</v>
      </c>
      <c r="H52" s="65">
        <v>12170</v>
      </c>
      <c r="I52" s="65">
        <v>0</v>
      </c>
      <c r="J52" s="65">
        <v>42492.041799999999</v>
      </c>
      <c r="K52" s="66">
        <v>9.9000000000000008E-3</v>
      </c>
      <c r="L52" s="66">
        <v>1.6199999999999999E-2</v>
      </c>
      <c r="M52" s="66">
        <v>2E-3</v>
      </c>
    </row>
    <row r="53" spans="1:13">
      <c r="A53" t="s">
        <v>2737</v>
      </c>
      <c r="B53" t="s">
        <v>2738</v>
      </c>
      <c r="C53" t="s">
        <v>97</v>
      </c>
      <c r="D53" t="s">
        <v>2678</v>
      </c>
      <c r="E53" t="s">
        <v>2654</v>
      </c>
      <c r="F53" t="s">
        <v>99</v>
      </c>
      <c r="G53" s="65">
        <v>1315294</v>
      </c>
      <c r="H53" s="65">
        <v>4102</v>
      </c>
      <c r="I53" s="65">
        <v>0</v>
      </c>
      <c r="J53" s="65">
        <v>53953.359880000004</v>
      </c>
      <c r="K53" s="66">
        <v>1.17E-2</v>
      </c>
      <c r="L53" s="66">
        <v>2.06E-2</v>
      </c>
      <c r="M53" s="66">
        <v>2.5000000000000001E-3</v>
      </c>
    </row>
    <row r="54" spans="1:13">
      <c r="A54" t="s">
        <v>2739</v>
      </c>
      <c r="B54" t="s">
        <v>2740</v>
      </c>
      <c r="C54" t="s">
        <v>97</v>
      </c>
      <c r="D54" t="s">
        <v>2678</v>
      </c>
      <c r="E54" t="s">
        <v>2654</v>
      </c>
      <c r="F54" t="s">
        <v>99</v>
      </c>
      <c r="G54" s="65">
        <v>7850</v>
      </c>
      <c r="H54" s="65">
        <v>32930</v>
      </c>
      <c r="I54" s="65">
        <v>0</v>
      </c>
      <c r="J54" s="65">
        <v>2585.0050000000001</v>
      </c>
      <c r="K54" s="66">
        <v>2.8E-3</v>
      </c>
      <c r="L54" s="66">
        <v>1E-3</v>
      </c>
      <c r="M54" s="66">
        <v>1E-4</v>
      </c>
    </row>
    <row r="55" spans="1:13">
      <c r="A55" t="s">
        <v>2741</v>
      </c>
      <c r="B55" t="s">
        <v>2742</v>
      </c>
      <c r="C55" t="s">
        <v>97</v>
      </c>
      <c r="D55" t="s">
        <v>2678</v>
      </c>
      <c r="E55" t="s">
        <v>2654</v>
      </c>
      <c r="F55" t="s">
        <v>99</v>
      </c>
      <c r="G55" s="65">
        <v>18257</v>
      </c>
      <c r="H55" s="65">
        <v>14140</v>
      </c>
      <c r="I55" s="65">
        <v>0</v>
      </c>
      <c r="J55" s="65">
        <v>2581.5398</v>
      </c>
      <c r="K55" s="66">
        <v>4.0000000000000002E-4</v>
      </c>
      <c r="L55" s="66">
        <v>1E-3</v>
      </c>
      <c r="M55" s="66">
        <v>1E-4</v>
      </c>
    </row>
    <row r="56" spans="1:13">
      <c r="A56" s="67" t="s">
        <v>2743</v>
      </c>
      <c r="C56" s="14"/>
      <c r="D56" s="14"/>
      <c r="E56" s="14"/>
      <c r="F56" s="14"/>
      <c r="G56" s="69">
        <v>14009895.039999999</v>
      </c>
      <c r="I56" s="69">
        <v>0</v>
      </c>
      <c r="J56" s="69">
        <v>88836.662742768007</v>
      </c>
      <c r="L56" s="68">
        <v>3.4000000000000002E-2</v>
      </c>
      <c r="M56" s="68">
        <v>4.1999999999999997E-3</v>
      </c>
    </row>
    <row r="57" spans="1:13">
      <c r="A57" t="s">
        <v>2744</v>
      </c>
      <c r="B57" t="s">
        <v>2745</v>
      </c>
      <c r="C57" t="s">
        <v>97</v>
      </c>
      <c r="D57" t="s">
        <v>2653</v>
      </c>
      <c r="E57" t="s">
        <v>2746</v>
      </c>
      <c r="F57" t="s">
        <v>99</v>
      </c>
      <c r="G57" s="65">
        <v>814187</v>
      </c>
      <c r="H57" s="65">
        <v>381.75</v>
      </c>
      <c r="I57" s="65">
        <v>0</v>
      </c>
      <c r="J57" s="65">
        <v>3108.1588725000001</v>
      </c>
      <c r="K57" s="66">
        <v>3.5999999999999999E-3</v>
      </c>
      <c r="L57" s="66">
        <v>1.1999999999999999E-3</v>
      </c>
      <c r="M57" s="66">
        <v>1E-4</v>
      </c>
    </row>
    <row r="58" spans="1:13">
      <c r="A58" t="s">
        <v>2747</v>
      </c>
      <c r="B58" t="s">
        <v>2748</v>
      </c>
      <c r="C58" t="s">
        <v>97</v>
      </c>
      <c r="D58" t="s">
        <v>2661</v>
      </c>
      <c r="E58" t="s">
        <v>2746</v>
      </c>
      <c r="F58" t="s">
        <v>99</v>
      </c>
      <c r="G58" s="65">
        <v>924749</v>
      </c>
      <c r="H58" s="65">
        <v>445.53</v>
      </c>
      <c r="I58" s="65">
        <v>0</v>
      </c>
      <c r="J58" s="65">
        <v>4120.0342197</v>
      </c>
      <c r="K58" s="66">
        <v>6.4000000000000003E-3</v>
      </c>
      <c r="L58" s="66">
        <v>1.6000000000000001E-3</v>
      </c>
      <c r="M58" s="66">
        <v>2.0000000000000001E-4</v>
      </c>
    </row>
    <row r="59" spans="1:13">
      <c r="A59" t="s">
        <v>2749</v>
      </c>
      <c r="B59" t="s">
        <v>2750</v>
      </c>
      <c r="C59" t="s">
        <v>97</v>
      </c>
      <c r="D59" t="s">
        <v>2664</v>
      </c>
      <c r="E59" t="s">
        <v>2746</v>
      </c>
      <c r="F59" t="s">
        <v>99</v>
      </c>
      <c r="G59" s="65">
        <v>104768</v>
      </c>
      <c r="H59" s="65">
        <v>3637.84</v>
      </c>
      <c r="I59" s="65">
        <v>0</v>
      </c>
      <c r="J59" s="65">
        <v>3811.2922112000001</v>
      </c>
      <c r="K59" s="66">
        <v>4.7000000000000002E-3</v>
      </c>
      <c r="L59" s="66">
        <v>1.5E-3</v>
      </c>
      <c r="M59" s="66">
        <v>2.0000000000000001E-4</v>
      </c>
    </row>
    <row r="60" spans="1:13">
      <c r="A60" t="s">
        <v>2751</v>
      </c>
      <c r="B60" t="s">
        <v>2752</v>
      </c>
      <c r="C60" t="s">
        <v>97</v>
      </c>
      <c r="D60" t="s">
        <v>2664</v>
      </c>
      <c r="E60" t="s">
        <v>2746</v>
      </c>
      <c r="F60" t="s">
        <v>99</v>
      </c>
      <c r="G60" s="65">
        <v>152079</v>
      </c>
      <c r="H60" s="65">
        <v>382.63</v>
      </c>
      <c r="I60" s="65">
        <v>0</v>
      </c>
      <c r="J60" s="65">
        <v>581.89987770000005</v>
      </c>
      <c r="K60" s="66">
        <v>2.0000000000000001E-4</v>
      </c>
      <c r="L60" s="66">
        <v>2.0000000000000001E-4</v>
      </c>
      <c r="M60" s="66">
        <v>0</v>
      </c>
    </row>
    <row r="61" spans="1:13">
      <c r="A61" t="s">
        <v>2753</v>
      </c>
      <c r="B61" t="s">
        <v>2754</v>
      </c>
      <c r="C61" t="s">
        <v>97</v>
      </c>
      <c r="D61" t="s">
        <v>2673</v>
      </c>
      <c r="E61" t="s">
        <v>2746</v>
      </c>
      <c r="F61" t="s">
        <v>99</v>
      </c>
      <c r="G61" s="65">
        <v>535214</v>
      </c>
      <c r="H61" s="65">
        <v>359.69</v>
      </c>
      <c r="I61" s="65">
        <v>0</v>
      </c>
      <c r="J61" s="65">
        <v>1925.1112366</v>
      </c>
      <c r="K61" s="66">
        <v>2.0000000000000001E-4</v>
      </c>
      <c r="L61" s="66">
        <v>6.9999999999999999E-4</v>
      </c>
      <c r="M61" s="66">
        <v>1E-4</v>
      </c>
    </row>
    <row r="62" spans="1:13">
      <c r="A62" t="s">
        <v>2755</v>
      </c>
      <c r="B62" t="s">
        <v>2756</v>
      </c>
      <c r="C62" t="s">
        <v>97</v>
      </c>
      <c r="D62" t="s">
        <v>2673</v>
      </c>
      <c r="E62" t="s">
        <v>2746</v>
      </c>
      <c r="F62" t="s">
        <v>99</v>
      </c>
      <c r="G62" s="65">
        <v>38017</v>
      </c>
      <c r="H62" s="65">
        <v>3584.67</v>
      </c>
      <c r="I62" s="65">
        <v>0</v>
      </c>
      <c r="J62" s="65">
        <v>1362.7839939</v>
      </c>
      <c r="K62" s="66">
        <v>1.6999999999999999E-3</v>
      </c>
      <c r="L62" s="66">
        <v>5.0000000000000001E-4</v>
      </c>
      <c r="M62" s="66">
        <v>1E-4</v>
      </c>
    </row>
    <row r="63" spans="1:13">
      <c r="A63" t="s">
        <v>2757</v>
      </c>
      <c r="B63" t="s">
        <v>2758</v>
      </c>
      <c r="C63" t="s">
        <v>97</v>
      </c>
      <c r="D63" t="s">
        <v>2673</v>
      </c>
      <c r="E63" t="s">
        <v>2746</v>
      </c>
      <c r="F63" t="s">
        <v>99</v>
      </c>
      <c r="G63" s="65">
        <v>10411412.039999999</v>
      </c>
      <c r="H63" s="65">
        <v>350.17</v>
      </c>
      <c r="I63" s="65">
        <v>0</v>
      </c>
      <c r="J63" s="65">
        <v>36457.641540468001</v>
      </c>
      <c r="K63" s="66">
        <v>7.6E-3</v>
      </c>
      <c r="L63" s="66">
        <v>1.3899999999999999E-2</v>
      </c>
      <c r="M63" s="66">
        <v>1.6999999999999999E-3</v>
      </c>
    </row>
    <row r="64" spans="1:13">
      <c r="A64" t="s">
        <v>2759</v>
      </c>
      <c r="B64" t="s">
        <v>2760</v>
      </c>
      <c r="C64" t="s">
        <v>97</v>
      </c>
      <c r="D64" t="s">
        <v>2673</v>
      </c>
      <c r="E64" t="s">
        <v>2746</v>
      </c>
      <c r="F64" t="s">
        <v>99</v>
      </c>
      <c r="G64" s="65">
        <v>532687</v>
      </c>
      <c r="H64" s="65">
        <v>3636.24</v>
      </c>
      <c r="I64" s="65">
        <v>0</v>
      </c>
      <c r="J64" s="65">
        <v>19369.777768799999</v>
      </c>
      <c r="K64" s="66">
        <v>2.6800000000000001E-2</v>
      </c>
      <c r="L64" s="66">
        <v>7.4000000000000003E-3</v>
      </c>
      <c r="M64" s="66">
        <v>8.9999999999999998E-4</v>
      </c>
    </row>
    <row r="65" spans="1:13">
      <c r="A65" t="s">
        <v>2761</v>
      </c>
      <c r="B65" t="s">
        <v>2762</v>
      </c>
      <c r="C65" t="s">
        <v>97</v>
      </c>
      <c r="D65" t="s">
        <v>2678</v>
      </c>
      <c r="E65" t="s">
        <v>2746</v>
      </c>
      <c r="F65" t="s">
        <v>99</v>
      </c>
      <c r="G65" s="65">
        <v>125391</v>
      </c>
      <c r="H65" s="65">
        <v>3926.36</v>
      </c>
      <c r="I65" s="65">
        <v>0</v>
      </c>
      <c r="J65" s="65">
        <v>4923.3020675999996</v>
      </c>
      <c r="K65" s="66">
        <v>5.4000000000000003E-3</v>
      </c>
      <c r="L65" s="66">
        <v>1.9E-3</v>
      </c>
      <c r="M65" s="66">
        <v>2.0000000000000001E-4</v>
      </c>
    </row>
    <row r="66" spans="1:13">
      <c r="A66" t="s">
        <v>2763</v>
      </c>
      <c r="B66" t="s">
        <v>2764</v>
      </c>
      <c r="C66" t="s">
        <v>97</v>
      </c>
      <c r="D66" t="s">
        <v>2678</v>
      </c>
      <c r="E66" t="s">
        <v>2746</v>
      </c>
      <c r="F66" t="s">
        <v>99</v>
      </c>
      <c r="G66" s="65">
        <v>48405</v>
      </c>
      <c r="H66" s="65">
        <v>3267.37</v>
      </c>
      <c r="I66" s="65">
        <v>0</v>
      </c>
      <c r="J66" s="65">
        <v>1581.5704485000001</v>
      </c>
      <c r="K66" s="66">
        <v>2.8999999999999998E-3</v>
      </c>
      <c r="L66" s="66">
        <v>5.9999999999999995E-4</v>
      </c>
      <c r="M66" s="66">
        <v>1E-4</v>
      </c>
    </row>
    <row r="67" spans="1:13">
      <c r="A67" t="s">
        <v>2765</v>
      </c>
      <c r="B67" t="s">
        <v>2766</v>
      </c>
      <c r="C67" t="s">
        <v>97</v>
      </c>
      <c r="D67" t="s">
        <v>2678</v>
      </c>
      <c r="E67" t="s">
        <v>2746</v>
      </c>
      <c r="F67" t="s">
        <v>99</v>
      </c>
      <c r="G67" s="65">
        <v>287346</v>
      </c>
      <c r="H67" s="65">
        <v>3603.13</v>
      </c>
      <c r="I67" s="65">
        <v>0</v>
      </c>
      <c r="J67" s="65">
        <v>10353.449929799999</v>
      </c>
      <c r="K67" s="66">
        <v>1.9E-3</v>
      </c>
      <c r="L67" s="66">
        <v>4.0000000000000001E-3</v>
      </c>
      <c r="M67" s="66">
        <v>5.0000000000000001E-4</v>
      </c>
    </row>
    <row r="68" spans="1:13">
      <c r="A68" t="s">
        <v>2767</v>
      </c>
      <c r="B68" t="s">
        <v>2768</v>
      </c>
      <c r="C68" t="s">
        <v>97</v>
      </c>
      <c r="D68" t="s">
        <v>2678</v>
      </c>
      <c r="E68" t="s">
        <v>2746</v>
      </c>
      <c r="F68" t="s">
        <v>99</v>
      </c>
      <c r="G68" s="65">
        <v>35640</v>
      </c>
      <c r="H68" s="65">
        <v>3483.84</v>
      </c>
      <c r="I68" s="65">
        <v>0</v>
      </c>
      <c r="J68" s="65">
        <v>1241.640576</v>
      </c>
      <c r="K68" s="66">
        <v>2.9999999999999997E-4</v>
      </c>
      <c r="L68" s="66">
        <v>5.0000000000000001E-4</v>
      </c>
      <c r="M68" s="66">
        <v>1E-4</v>
      </c>
    </row>
    <row r="69" spans="1:13">
      <c r="A69" s="67" t="s">
        <v>2769</v>
      </c>
      <c r="C69" s="14"/>
      <c r="D69" s="14"/>
      <c r="E69" s="14"/>
      <c r="F69" s="14"/>
      <c r="G69" s="69">
        <v>42702</v>
      </c>
      <c r="I69" s="69">
        <v>0</v>
      </c>
      <c r="J69" s="69">
        <v>3162.69481</v>
      </c>
      <c r="L69" s="68">
        <v>1.1999999999999999E-3</v>
      </c>
      <c r="M69" s="68">
        <v>1E-4</v>
      </c>
    </row>
    <row r="70" spans="1:13">
      <c r="A70" t="s">
        <v>2770</v>
      </c>
      <c r="B70" t="s">
        <v>2771</v>
      </c>
      <c r="C70" t="s">
        <v>97</v>
      </c>
      <c r="D70" t="s">
        <v>2678</v>
      </c>
      <c r="E70" t="s">
        <v>2746</v>
      </c>
      <c r="F70" t="s">
        <v>99</v>
      </c>
      <c r="G70" s="65">
        <v>29513</v>
      </c>
      <c r="H70" s="65">
        <v>6398</v>
      </c>
      <c r="I70" s="65">
        <v>0</v>
      </c>
      <c r="J70" s="65">
        <v>1888.2417399999999</v>
      </c>
      <c r="K70" s="66">
        <v>5.8999999999999999E-3</v>
      </c>
      <c r="L70" s="66">
        <v>6.9999999999999999E-4</v>
      </c>
      <c r="M70" s="66">
        <v>1E-4</v>
      </c>
    </row>
    <row r="71" spans="1:13">
      <c r="A71" t="s">
        <v>2772</v>
      </c>
      <c r="B71" t="s">
        <v>2773</v>
      </c>
      <c r="C71" t="s">
        <v>97</v>
      </c>
      <c r="D71" t="s">
        <v>2678</v>
      </c>
      <c r="E71" t="s">
        <v>2746</v>
      </c>
      <c r="F71" t="s">
        <v>99</v>
      </c>
      <c r="G71" s="65">
        <v>13189</v>
      </c>
      <c r="H71" s="65">
        <v>9663</v>
      </c>
      <c r="I71" s="65">
        <v>0</v>
      </c>
      <c r="J71" s="65">
        <v>1274.45307</v>
      </c>
      <c r="K71" s="66">
        <v>1.1999999999999999E-3</v>
      </c>
      <c r="L71" s="66">
        <v>5.0000000000000001E-4</v>
      </c>
      <c r="M71" s="66">
        <v>1E-4</v>
      </c>
    </row>
    <row r="72" spans="1:13">
      <c r="A72" s="67" t="s">
        <v>1572</v>
      </c>
      <c r="C72" s="14"/>
      <c r="D72" s="14"/>
      <c r="E72" s="14"/>
      <c r="F72" s="14"/>
      <c r="G72" s="69">
        <v>0</v>
      </c>
      <c r="I72" s="69">
        <v>0</v>
      </c>
      <c r="J72" s="69">
        <v>0</v>
      </c>
      <c r="L72" s="68">
        <v>0</v>
      </c>
      <c r="M72" s="68">
        <v>0</v>
      </c>
    </row>
    <row r="73" spans="1:13">
      <c r="A73" t="s">
        <v>250</v>
      </c>
      <c r="B73" t="s">
        <v>250</v>
      </c>
      <c r="C73" s="14"/>
      <c r="D73" s="14"/>
      <c r="E73" t="s">
        <v>250</v>
      </c>
      <c r="F73" t="s">
        <v>250</v>
      </c>
      <c r="G73" s="65">
        <v>0</v>
      </c>
      <c r="H73" s="65">
        <v>0</v>
      </c>
      <c r="J73" s="65">
        <v>0</v>
      </c>
      <c r="K73" s="66">
        <v>0</v>
      </c>
      <c r="L73" s="66">
        <v>0</v>
      </c>
      <c r="M73" s="66">
        <v>0</v>
      </c>
    </row>
    <row r="74" spans="1:13">
      <c r="A74" s="67" t="s">
        <v>2774</v>
      </c>
      <c r="C74" s="14"/>
      <c r="D74" s="14"/>
      <c r="E74" s="14"/>
      <c r="F74" s="14"/>
      <c r="G74" s="69">
        <v>0</v>
      </c>
      <c r="I74" s="69">
        <v>0</v>
      </c>
      <c r="J74" s="69">
        <v>0</v>
      </c>
      <c r="L74" s="68">
        <v>0</v>
      </c>
      <c r="M74" s="68">
        <v>0</v>
      </c>
    </row>
    <row r="75" spans="1:13">
      <c r="A75" t="s">
        <v>250</v>
      </c>
      <c r="B75" t="s">
        <v>250</v>
      </c>
      <c r="C75" s="14"/>
      <c r="D75" s="14"/>
      <c r="E75" t="s">
        <v>250</v>
      </c>
      <c r="F75" t="s">
        <v>250</v>
      </c>
      <c r="G75" s="65">
        <v>0</v>
      </c>
      <c r="H75" s="65">
        <v>0</v>
      </c>
      <c r="J75" s="65">
        <v>0</v>
      </c>
      <c r="K75" s="66">
        <v>0</v>
      </c>
      <c r="L75" s="66">
        <v>0</v>
      </c>
      <c r="M75" s="66">
        <v>0</v>
      </c>
    </row>
    <row r="76" spans="1:13">
      <c r="A76" s="67" t="s">
        <v>254</v>
      </c>
      <c r="C76" s="14"/>
      <c r="D76" s="14"/>
      <c r="E76" s="14"/>
      <c r="F76" s="14"/>
      <c r="G76" s="69">
        <v>13774134.6</v>
      </c>
      <c r="I76" s="69">
        <v>271.01377000000002</v>
      </c>
      <c r="J76" s="69">
        <v>1654624.2291307501</v>
      </c>
      <c r="L76" s="68">
        <v>0.63249999999999995</v>
      </c>
      <c r="M76" s="68">
        <v>7.8200000000000006E-2</v>
      </c>
    </row>
    <row r="77" spans="1:13">
      <c r="A77" s="67" t="s">
        <v>2775</v>
      </c>
      <c r="C77" s="14"/>
      <c r="D77" s="14"/>
      <c r="E77" s="14"/>
      <c r="F77" s="14"/>
      <c r="G77" s="69">
        <v>11104755.6</v>
      </c>
      <c r="I77" s="69">
        <v>271.01377000000002</v>
      </c>
      <c r="J77" s="69">
        <v>1473277.1915756699</v>
      </c>
      <c r="L77" s="68">
        <v>0.56320000000000003</v>
      </c>
      <c r="M77" s="68">
        <v>6.9599999999999995E-2</v>
      </c>
    </row>
    <row r="78" spans="1:13">
      <c r="A78" t="s">
        <v>2776</v>
      </c>
      <c r="B78" t="s">
        <v>2777</v>
      </c>
      <c r="C78" t="s">
        <v>366</v>
      </c>
      <c r="D78" t="s">
        <v>2778</v>
      </c>
      <c r="E78" t="s">
        <v>2654</v>
      </c>
      <c r="F78" t="s">
        <v>103</v>
      </c>
      <c r="G78" s="65">
        <v>195455</v>
      </c>
      <c r="H78" s="65">
        <v>4906</v>
      </c>
      <c r="I78" s="65">
        <v>0</v>
      </c>
      <c r="J78" s="65">
        <v>31969.800348199999</v>
      </c>
      <c r="K78" s="66">
        <v>0</v>
      </c>
      <c r="L78" s="66">
        <v>1.2200000000000001E-2</v>
      </c>
      <c r="M78" s="66">
        <v>1.5E-3</v>
      </c>
    </row>
    <row r="79" spans="1:13">
      <c r="A79" t="s">
        <v>2779</v>
      </c>
      <c r="B79" t="s">
        <v>2780</v>
      </c>
      <c r="C79" t="s">
        <v>120</v>
      </c>
      <c r="D79" t="s">
        <v>2781</v>
      </c>
      <c r="E79" t="s">
        <v>2654</v>
      </c>
      <c r="F79" t="s">
        <v>103</v>
      </c>
      <c r="G79" s="65">
        <v>250402</v>
      </c>
      <c r="H79" s="65">
        <v>1331</v>
      </c>
      <c r="I79" s="65">
        <v>0</v>
      </c>
      <c r="J79" s="65">
        <v>11111.723967080001</v>
      </c>
      <c r="K79" s="66">
        <v>1E-4</v>
      </c>
      <c r="L79" s="66">
        <v>4.1999999999999997E-3</v>
      </c>
      <c r="M79" s="66">
        <v>5.0000000000000001E-4</v>
      </c>
    </row>
    <row r="80" spans="1:13">
      <c r="A80" t="s">
        <v>2782</v>
      </c>
      <c r="B80" t="s">
        <v>2783</v>
      </c>
      <c r="C80" t="s">
        <v>120</v>
      </c>
      <c r="D80" t="s">
        <v>2784</v>
      </c>
      <c r="E80" t="s">
        <v>2654</v>
      </c>
      <c r="F80" t="s">
        <v>103</v>
      </c>
      <c r="G80" s="65">
        <v>614100</v>
      </c>
      <c r="H80" s="65">
        <v>4666</v>
      </c>
      <c r="I80" s="65">
        <v>0</v>
      </c>
      <c r="J80" s="65">
        <v>95532.122604000004</v>
      </c>
      <c r="K80" s="66">
        <v>1E-4</v>
      </c>
      <c r="L80" s="66">
        <v>3.6499999999999998E-2</v>
      </c>
      <c r="M80" s="66">
        <v>4.4999999999999997E-3</v>
      </c>
    </row>
    <row r="81" spans="1:13">
      <c r="A81" t="s">
        <v>2785</v>
      </c>
      <c r="B81" t="s">
        <v>2786</v>
      </c>
      <c r="C81" t="s">
        <v>2558</v>
      </c>
      <c r="D81" t="s">
        <v>2784</v>
      </c>
      <c r="E81" t="s">
        <v>2654</v>
      </c>
      <c r="F81" t="s">
        <v>103</v>
      </c>
      <c r="G81" s="65">
        <v>435257</v>
      </c>
      <c r="H81" s="65">
        <v>971</v>
      </c>
      <c r="I81" s="65">
        <v>0</v>
      </c>
      <c r="J81" s="65">
        <v>14090.635796979999</v>
      </c>
      <c r="K81" s="66">
        <v>2.0000000000000001E-4</v>
      </c>
      <c r="L81" s="66">
        <v>5.4000000000000003E-3</v>
      </c>
      <c r="M81" s="66">
        <v>6.9999999999999999E-4</v>
      </c>
    </row>
    <row r="82" spans="1:13">
      <c r="A82" t="s">
        <v>2787</v>
      </c>
      <c r="B82" t="s">
        <v>2788</v>
      </c>
      <c r="C82" t="s">
        <v>120</v>
      </c>
      <c r="D82" t="s">
        <v>2784</v>
      </c>
      <c r="E82" t="s">
        <v>2654</v>
      </c>
      <c r="F82" t="s">
        <v>103</v>
      </c>
      <c r="G82" s="65">
        <v>237197</v>
      </c>
      <c r="H82" s="65">
        <v>2342</v>
      </c>
      <c r="I82" s="65">
        <v>0</v>
      </c>
      <c r="J82" s="65">
        <v>18520.88256916</v>
      </c>
      <c r="K82" s="66">
        <v>2.9999999999999997E-4</v>
      </c>
      <c r="L82" s="66">
        <v>7.1000000000000004E-3</v>
      </c>
      <c r="M82" s="66">
        <v>8.9999999999999998E-4</v>
      </c>
    </row>
    <row r="83" spans="1:13">
      <c r="A83" t="s">
        <v>2789</v>
      </c>
      <c r="B83" t="s">
        <v>2790</v>
      </c>
      <c r="C83" t="s">
        <v>2558</v>
      </c>
      <c r="D83" t="s">
        <v>2791</v>
      </c>
      <c r="E83" t="s">
        <v>2654</v>
      </c>
      <c r="F83" t="s">
        <v>103</v>
      </c>
      <c r="G83" s="65">
        <v>46627</v>
      </c>
      <c r="H83" s="65">
        <v>5837.5</v>
      </c>
      <c r="I83" s="65">
        <v>0</v>
      </c>
      <c r="J83" s="65">
        <v>9074.65165075</v>
      </c>
      <c r="K83" s="66">
        <v>1E-4</v>
      </c>
      <c r="L83" s="66">
        <v>3.5000000000000001E-3</v>
      </c>
      <c r="M83" s="66">
        <v>4.0000000000000002E-4</v>
      </c>
    </row>
    <row r="84" spans="1:13">
      <c r="A84" t="s">
        <v>2792</v>
      </c>
      <c r="B84" t="s">
        <v>2793</v>
      </c>
      <c r="C84" t="s">
        <v>366</v>
      </c>
      <c r="D84" t="s">
        <v>2794</v>
      </c>
      <c r="E84" t="s">
        <v>2654</v>
      </c>
      <c r="F84" t="s">
        <v>103</v>
      </c>
      <c r="G84" s="65">
        <v>422750</v>
      </c>
      <c r="H84" s="65">
        <v>3992</v>
      </c>
      <c r="I84" s="65">
        <v>0</v>
      </c>
      <c r="J84" s="65">
        <v>56265.184119999998</v>
      </c>
      <c r="K84" s="66">
        <v>2.0000000000000001E-4</v>
      </c>
      <c r="L84" s="66">
        <v>2.1499999999999998E-2</v>
      </c>
      <c r="M84" s="66">
        <v>2.7000000000000001E-3</v>
      </c>
    </row>
    <row r="85" spans="1:13">
      <c r="A85" t="s">
        <v>2795</v>
      </c>
      <c r="B85" t="s">
        <v>2796</v>
      </c>
      <c r="C85" t="s">
        <v>366</v>
      </c>
      <c r="D85" t="s">
        <v>2797</v>
      </c>
      <c r="E85" t="s">
        <v>2654</v>
      </c>
      <c r="F85" t="s">
        <v>103</v>
      </c>
      <c r="G85" s="65">
        <v>35130</v>
      </c>
      <c r="H85" s="65">
        <v>35849</v>
      </c>
      <c r="I85" s="65">
        <v>0</v>
      </c>
      <c r="J85" s="65">
        <v>41987.574835799998</v>
      </c>
      <c r="K85" s="66">
        <v>0</v>
      </c>
      <c r="L85" s="66">
        <v>1.61E-2</v>
      </c>
      <c r="M85" s="66">
        <v>2E-3</v>
      </c>
    </row>
    <row r="86" spans="1:13">
      <c r="A86" t="s">
        <v>2798</v>
      </c>
      <c r="B86" t="s">
        <v>2799</v>
      </c>
      <c r="C86" t="s">
        <v>2558</v>
      </c>
      <c r="D86" t="s">
        <v>2800</v>
      </c>
      <c r="E86" t="s">
        <v>2654</v>
      </c>
      <c r="F86" t="s">
        <v>103</v>
      </c>
      <c r="G86" s="65">
        <v>2765500</v>
      </c>
      <c r="H86" s="65">
        <v>1820</v>
      </c>
      <c r="I86" s="65">
        <v>0</v>
      </c>
      <c r="J86" s="65">
        <v>167807.22140000001</v>
      </c>
      <c r="K86" s="66">
        <v>1.6999999999999999E-3</v>
      </c>
      <c r="L86" s="66">
        <v>6.4100000000000004E-2</v>
      </c>
      <c r="M86" s="66">
        <v>7.9000000000000008E-3</v>
      </c>
    </row>
    <row r="87" spans="1:13">
      <c r="A87" t="s">
        <v>2801</v>
      </c>
      <c r="B87" t="s">
        <v>2802</v>
      </c>
      <c r="C87" t="s">
        <v>366</v>
      </c>
      <c r="D87" t="s">
        <v>2472</v>
      </c>
      <c r="E87" t="s">
        <v>2654</v>
      </c>
      <c r="F87" t="s">
        <v>103</v>
      </c>
      <c r="G87" s="65">
        <v>320104</v>
      </c>
      <c r="H87" s="65">
        <v>2479</v>
      </c>
      <c r="I87" s="65">
        <v>0</v>
      </c>
      <c r="J87" s="65">
        <v>26456.550785439998</v>
      </c>
      <c r="K87" s="66">
        <v>2.0000000000000001E-4</v>
      </c>
      <c r="L87" s="66">
        <v>1.01E-2</v>
      </c>
      <c r="M87" s="66">
        <v>1.2999999999999999E-3</v>
      </c>
    </row>
    <row r="88" spans="1:13">
      <c r="A88" t="s">
        <v>2803</v>
      </c>
      <c r="B88" t="s">
        <v>2804</v>
      </c>
      <c r="C88" t="s">
        <v>366</v>
      </c>
      <c r="D88" t="s">
        <v>2472</v>
      </c>
      <c r="E88" t="s">
        <v>2654</v>
      </c>
      <c r="F88" t="s">
        <v>103</v>
      </c>
      <c r="G88" s="65">
        <v>534706</v>
      </c>
      <c r="H88" s="65">
        <v>8970</v>
      </c>
      <c r="I88" s="65">
        <v>0</v>
      </c>
      <c r="J88" s="65">
        <v>159909.06941880001</v>
      </c>
      <c r="K88" s="66">
        <v>1E-4</v>
      </c>
      <c r="L88" s="66">
        <v>6.1100000000000002E-2</v>
      </c>
      <c r="M88" s="66">
        <v>7.6E-3</v>
      </c>
    </row>
    <row r="89" spans="1:13">
      <c r="A89" t="s">
        <v>2805</v>
      </c>
      <c r="B89" t="s">
        <v>2806</v>
      </c>
      <c r="C89" t="s">
        <v>366</v>
      </c>
      <c r="D89" t="s">
        <v>2472</v>
      </c>
      <c r="E89" t="s">
        <v>2654</v>
      </c>
      <c r="F89" t="s">
        <v>103</v>
      </c>
      <c r="G89" s="65">
        <v>56232</v>
      </c>
      <c r="H89" s="65">
        <v>34142</v>
      </c>
      <c r="I89" s="65">
        <v>0</v>
      </c>
      <c r="J89" s="65">
        <v>64008.563952960001</v>
      </c>
      <c r="K89" s="66">
        <v>0</v>
      </c>
      <c r="L89" s="66">
        <v>2.4500000000000001E-2</v>
      </c>
      <c r="M89" s="66">
        <v>3.0000000000000001E-3</v>
      </c>
    </row>
    <row r="90" spans="1:13">
      <c r="A90" t="s">
        <v>2807</v>
      </c>
      <c r="B90" t="s">
        <v>2808</v>
      </c>
      <c r="C90" t="s">
        <v>2391</v>
      </c>
      <c r="D90" t="s">
        <v>2809</v>
      </c>
      <c r="E90" t="s">
        <v>2654</v>
      </c>
      <c r="F90" t="s">
        <v>103</v>
      </c>
      <c r="G90" s="65">
        <v>198148</v>
      </c>
      <c r="H90" s="65">
        <v>4182</v>
      </c>
      <c r="I90" s="65">
        <v>0</v>
      </c>
      <c r="J90" s="65">
        <v>27627.355566239999</v>
      </c>
      <c r="K90" s="66">
        <v>1E-4</v>
      </c>
      <c r="L90" s="66">
        <v>1.06E-2</v>
      </c>
      <c r="M90" s="66">
        <v>1.2999999999999999E-3</v>
      </c>
    </row>
    <row r="91" spans="1:13">
      <c r="A91" t="s">
        <v>2810</v>
      </c>
      <c r="B91" t="s">
        <v>2811</v>
      </c>
      <c r="C91" t="s">
        <v>120</v>
      </c>
      <c r="D91" t="s">
        <v>2812</v>
      </c>
      <c r="E91" t="s">
        <v>2654</v>
      </c>
      <c r="F91" t="s">
        <v>103</v>
      </c>
      <c r="G91" s="65">
        <v>331703</v>
      </c>
      <c r="H91" s="65">
        <v>2506</v>
      </c>
      <c r="I91" s="65">
        <v>0</v>
      </c>
      <c r="J91" s="65">
        <v>27713.798918119999</v>
      </c>
      <c r="K91" s="66">
        <v>1E-4</v>
      </c>
      <c r="L91" s="66">
        <v>1.06E-2</v>
      </c>
      <c r="M91" s="66">
        <v>1.2999999999999999E-3</v>
      </c>
    </row>
    <row r="92" spans="1:13">
      <c r="A92" t="s">
        <v>2813</v>
      </c>
      <c r="B92" t="s">
        <v>2814</v>
      </c>
      <c r="C92" t="s">
        <v>2391</v>
      </c>
      <c r="D92" t="s">
        <v>2812</v>
      </c>
      <c r="E92" t="s">
        <v>2654</v>
      </c>
      <c r="F92" t="s">
        <v>103</v>
      </c>
      <c r="G92" s="65">
        <v>208452</v>
      </c>
      <c r="H92" s="65">
        <v>2574</v>
      </c>
      <c r="I92" s="65">
        <v>0</v>
      </c>
      <c r="J92" s="65">
        <v>17888.758636319999</v>
      </c>
      <c r="K92" s="66">
        <v>2.0000000000000001E-4</v>
      </c>
      <c r="L92" s="66">
        <v>6.7999999999999996E-3</v>
      </c>
      <c r="M92" s="66">
        <v>8.0000000000000004E-4</v>
      </c>
    </row>
    <row r="93" spans="1:13">
      <c r="A93" t="s">
        <v>2815</v>
      </c>
      <c r="B93" t="s">
        <v>2816</v>
      </c>
      <c r="C93" t="s">
        <v>2391</v>
      </c>
      <c r="D93" t="s">
        <v>2812</v>
      </c>
      <c r="E93" t="s">
        <v>2654</v>
      </c>
      <c r="F93" t="s">
        <v>103</v>
      </c>
      <c r="G93" s="65">
        <v>921000</v>
      </c>
      <c r="H93" s="65">
        <v>2505</v>
      </c>
      <c r="I93" s="65">
        <v>0</v>
      </c>
      <c r="J93" s="65">
        <v>76918.880699999994</v>
      </c>
      <c r="K93" s="66">
        <v>1.1000000000000001E-3</v>
      </c>
      <c r="L93" s="66">
        <v>2.9399999999999999E-2</v>
      </c>
      <c r="M93" s="66">
        <v>3.5999999999999999E-3</v>
      </c>
    </row>
    <row r="94" spans="1:13">
      <c r="A94" t="s">
        <v>2817</v>
      </c>
      <c r="B94" t="s">
        <v>2818</v>
      </c>
      <c r="C94" t="s">
        <v>2391</v>
      </c>
      <c r="D94" t="s">
        <v>2812</v>
      </c>
      <c r="E94" t="s">
        <v>2654</v>
      </c>
      <c r="F94" t="s">
        <v>103</v>
      </c>
      <c r="G94" s="65">
        <v>321874</v>
      </c>
      <c r="H94" s="65">
        <v>1912</v>
      </c>
      <c r="I94" s="65">
        <v>0</v>
      </c>
      <c r="J94" s="65">
        <v>20518.20575392</v>
      </c>
      <c r="K94" s="66">
        <v>4.0000000000000002E-4</v>
      </c>
      <c r="L94" s="66">
        <v>7.7999999999999996E-3</v>
      </c>
      <c r="M94" s="66">
        <v>1E-3</v>
      </c>
    </row>
    <row r="95" spans="1:13">
      <c r="A95" t="s">
        <v>2819</v>
      </c>
      <c r="B95" t="s">
        <v>2820</v>
      </c>
      <c r="C95" t="s">
        <v>366</v>
      </c>
      <c r="D95" t="s">
        <v>2821</v>
      </c>
      <c r="E95" t="s">
        <v>2654</v>
      </c>
      <c r="F95" t="s">
        <v>103</v>
      </c>
      <c r="G95" s="65">
        <v>8651</v>
      </c>
      <c r="H95" s="65">
        <v>14166</v>
      </c>
      <c r="I95" s="65">
        <v>0</v>
      </c>
      <c r="J95" s="65">
        <v>4085.8192004399998</v>
      </c>
      <c r="K95" s="66">
        <v>0</v>
      </c>
      <c r="L95" s="66">
        <v>1.6000000000000001E-3</v>
      </c>
      <c r="M95" s="66">
        <v>2.0000000000000001E-4</v>
      </c>
    </row>
    <row r="96" spans="1:13">
      <c r="A96" t="s">
        <v>2822</v>
      </c>
      <c r="B96" t="s">
        <v>2823</v>
      </c>
      <c r="C96" t="s">
        <v>1727</v>
      </c>
      <c r="D96" t="s">
        <v>2824</v>
      </c>
      <c r="E96" t="s">
        <v>2654</v>
      </c>
      <c r="F96" t="s">
        <v>103</v>
      </c>
      <c r="G96" s="65">
        <v>1378840.6</v>
      </c>
      <c r="H96" s="65">
        <v>1910</v>
      </c>
      <c r="I96" s="65">
        <v>0</v>
      </c>
      <c r="J96" s="65">
        <v>87803.742103640005</v>
      </c>
      <c r="K96" s="66">
        <v>8.0000000000000004E-4</v>
      </c>
      <c r="L96" s="66">
        <v>3.3599999999999998E-2</v>
      </c>
      <c r="M96" s="66">
        <v>4.1000000000000003E-3</v>
      </c>
    </row>
    <row r="97" spans="1:13">
      <c r="A97" t="s">
        <v>2825</v>
      </c>
      <c r="B97" t="s">
        <v>2826</v>
      </c>
      <c r="C97" t="s">
        <v>2391</v>
      </c>
      <c r="D97" t="s">
        <v>2824</v>
      </c>
      <c r="E97" t="s">
        <v>2654</v>
      </c>
      <c r="F97" t="s">
        <v>103</v>
      </c>
      <c r="G97" s="65">
        <v>52709</v>
      </c>
      <c r="H97" s="65">
        <v>31913</v>
      </c>
      <c r="I97" s="65">
        <v>51.85886</v>
      </c>
      <c r="J97" s="65">
        <v>56133.150108779999</v>
      </c>
      <c r="K97" s="66">
        <v>0</v>
      </c>
      <c r="L97" s="66">
        <v>2.1499999999999998E-2</v>
      </c>
      <c r="M97" s="66">
        <v>2.7000000000000001E-3</v>
      </c>
    </row>
    <row r="98" spans="1:13">
      <c r="A98" t="s">
        <v>2827</v>
      </c>
      <c r="B98" t="s">
        <v>2828</v>
      </c>
      <c r="C98" t="s">
        <v>366</v>
      </c>
      <c r="D98" t="s">
        <v>2784</v>
      </c>
      <c r="E98" t="s">
        <v>2654</v>
      </c>
      <c r="F98" t="s">
        <v>103</v>
      </c>
      <c r="G98" s="65">
        <v>85457</v>
      </c>
      <c r="H98" s="65">
        <v>5334</v>
      </c>
      <c r="I98" s="65">
        <v>0</v>
      </c>
      <c r="J98" s="65">
        <v>15197.29345092</v>
      </c>
      <c r="K98" s="66">
        <v>0</v>
      </c>
      <c r="L98" s="66">
        <v>5.7999999999999996E-3</v>
      </c>
      <c r="M98" s="66">
        <v>6.9999999999999999E-4</v>
      </c>
    </row>
    <row r="99" spans="1:13">
      <c r="A99" t="s">
        <v>2829</v>
      </c>
      <c r="B99" t="s">
        <v>2830</v>
      </c>
      <c r="C99" t="s">
        <v>366</v>
      </c>
      <c r="D99" t="s">
        <v>2784</v>
      </c>
      <c r="E99" t="s">
        <v>2654</v>
      </c>
      <c r="F99" t="s">
        <v>103</v>
      </c>
      <c r="G99" s="65">
        <v>73190</v>
      </c>
      <c r="H99" s="65">
        <v>6852</v>
      </c>
      <c r="I99" s="65">
        <v>0</v>
      </c>
      <c r="J99" s="65">
        <v>16719.939319199999</v>
      </c>
      <c r="K99" s="66">
        <v>0</v>
      </c>
      <c r="L99" s="66">
        <v>6.4000000000000003E-3</v>
      </c>
      <c r="M99" s="66">
        <v>8.0000000000000004E-4</v>
      </c>
    </row>
    <row r="100" spans="1:13">
      <c r="A100" t="s">
        <v>2831</v>
      </c>
      <c r="B100" t="s">
        <v>2832</v>
      </c>
      <c r="C100" t="s">
        <v>120</v>
      </c>
      <c r="D100" t="s">
        <v>2784</v>
      </c>
      <c r="E100" t="s">
        <v>2654</v>
      </c>
      <c r="F100" t="s">
        <v>103</v>
      </c>
      <c r="G100" s="65">
        <v>212545</v>
      </c>
      <c r="H100" s="65">
        <v>3687</v>
      </c>
      <c r="I100" s="65">
        <v>0</v>
      </c>
      <c r="J100" s="65">
        <v>26127.0048561</v>
      </c>
      <c r="K100" s="66">
        <v>0</v>
      </c>
      <c r="L100" s="66">
        <v>0.01</v>
      </c>
      <c r="M100" s="66">
        <v>1.1999999999999999E-3</v>
      </c>
    </row>
    <row r="101" spans="1:13">
      <c r="A101" t="s">
        <v>2833</v>
      </c>
      <c r="B101" t="s">
        <v>2834</v>
      </c>
      <c r="C101" t="s">
        <v>120</v>
      </c>
      <c r="D101" t="s">
        <v>2784</v>
      </c>
      <c r="E101" t="s">
        <v>2654</v>
      </c>
      <c r="F101" t="s">
        <v>107</v>
      </c>
      <c r="G101" s="65">
        <v>2121</v>
      </c>
      <c r="H101" s="65">
        <v>26690</v>
      </c>
      <c r="I101" s="65">
        <v>0</v>
      </c>
      <c r="J101" s="65">
        <v>2214.9595152299999</v>
      </c>
      <c r="K101" s="66">
        <v>0</v>
      </c>
      <c r="L101" s="66">
        <v>8.0000000000000004E-4</v>
      </c>
      <c r="M101" s="66">
        <v>1E-4</v>
      </c>
    </row>
    <row r="102" spans="1:13">
      <c r="A102" t="s">
        <v>2835</v>
      </c>
      <c r="B102" t="s">
        <v>2836</v>
      </c>
      <c r="C102" t="s">
        <v>366</v>
      </c>
      <c r="D102" t="s">
        <v>2837</v>
      </c>
      <c r="E102" t="s">
        <v>2654</v>
      </c>
      <c r="F102" t="s">
        <v>103</v>
      </c>
      <c r="G102" s="65">
        <v>329431</v>
      </c>
      <c r="H102" s="65">
        <v>2691</v>
      </c>
      <c r="I102" s="65">
        <v>0</v>
      </c>
      <c r="J102" s="65">
        <v>29555.870692140001</v>
      </c>
      <c r="K102" s="66">
        <v>1E-4</v>
      </c>
      <c r="L102" s="66">
        <v>1.1299999999999999E-2</v>
      </c>
      <c r="M102" s="66">
        <v>1.4E-3</v>
      </c>
    </row>
    <row r="103" spans="1:13">
      <c r="A103" t="s">
        <v>2838</v>
      </c>
      <c r="B103" t="s">
        <v>2839</v>
      </c>
      <c r="C103" t="s">
        <v>366</v>
      </c>
      <c r="D103" t="s">
        <v>2840</v>
      </c>
      <c r="E103" t="s">
        <v>2654</v>
      </c>
      <c r="F103" t="s">
        <v>103</v>
      </c>
      <c r="G103" s="65">
        <v>223017</v>
      </c>
      <c r="H103" s="65">
        <v>7635</v>
      </c>
      <c r="I103" s="65">
        <v>0</v>
      </c>
      <c r="J103" s="65">
        <v>56769.178065300002</v>
      </c>
      <c r="K103" s="66">
        <v>1E-4</v>
      </c>
      <c r="L103" s="66">
        <v>2.1700000000000001E-2</v>
      </c>
      <c r="M103" s="66">
        <v>2.7000000000000001E-3</v>
      </c>
    </row>
    <row r="104" spans="1:13">
      <c r="A104" t="s">
        <v>2841</v>
      </c>
      <c r="B104" t="s">
        <v>2842</v>
      </c>
      <c r="C104" t="s">
        <v>366</v>
      </c>
      <c r="D104" t="s">
        <v>2778</v>
      </c>
      <c r="E104" t="s">
        <v>2654</v>
      </c>
      <c r="F104" t="s">
        <v>103</v>
      </c>
      <c r="G104" s="65">
        <v>90289</v>
      </c>
      <c r="H104" s="65">
        <v>11674</v>
      </c>
      <c r="I104" s="65">
        <v>0</v>
      </c>
      <c r="J104" s="65">
        <v>35141.48642524</v>
      </c>
      <c r="K104" s="66">
        <v>0</v>
      </c>
      <c r="L104" s="66">
        <v>1.34E-2</v>
      </c>
      <c r="M104" s="66">
        <v>1.6999999999999999E-3</v>
      </c>
    </row>
    <row r="105" spans="1:13">
      <c r="A105" t="s">
        <v>2843</v>
      </c>
      <c r="B105" t="s">
        <v>2844</v>
      </c>
      <c r="C105" t="s">
        <v>366</v>
      </c>
      <c r="D105" t="s">
        <v>2778</v>
      </c>
      <c r="E105" t="s">
        <v>2654</v>
      </c>
      <c r="F105" t="s">
        <v>103</v>
      </c>
      <c r="G105" s="65">
        <v>4208</v>
      </c>
      <c r="H105" s="65">
        <v>3949</v>
      </c>
      <c r="I105" s="65">
        <v>0</v>
      </c>
      <c r="J105" s="65">
        <v>554.02384928000004</v>
      </c>
      <c r="K105" s="66">
        <v>0</v>
      </c>
      <c r="L105" s="66">
        <v>2.0000000000000001E-4</v>
      </c>
      <c r="M105" s="66">
        <v>0</v>
      </c>
    </row>
    <row r="106" spans="1:13">
      <c r="A106" t="s">
        <v>2845</v>
      </c>
      <c r="B106" t="s">
        <v>2846</v>
      </c>
      <c r="C106" t="s">
        <v>366</v>
      </c>
      <c r="D106" t="s">
        <v>2778</v>
      </c>
      <c r="E106" t="s">
        <v>2654</v>
      </c>
      <c r="F106" t="s">
        <v>103</v>
      </c>
      <c r="G106" s="65">
        <v>68710</v>
      </c>
      <c r="H106" s="65">
        <v>39633</v>
      </c>
      <c r="I106" s="65">
        <v>219.15491</v>
      </c>
      <c r="J106" s="65">
        <v>91010.090466199996</v>
      </c>
      <c r="K106" s="66">
        <v>0</v>
      </c>
      <c r="L106" s="66">
        <v>3.4799999999999998E-2</v>
      </c>
      <c r="M106" s="66">
        <v>4.3E-3</v>
      </c>
    </row>
    <row r="107" spans="1:13">
      <c r="A107" t="s">
        <v>2847</v>
      </c>
      <c r="B107" t="s">
        <v>2848</v>
      </c>
      <c r="C107" t="s">
        <v>366</v>
      </c>
      <c r="D107" t="s">
        <v>2778</v>
      </c>
      <c r="E107" t="s">
        <v>2654</v>
      </c>
      <c r="F107" t="s">
        <v>103</v>
      </c>
      <c r="G107" s="65">
        <v>483075</v>
      </c>
      <c r="H107" s="65">
        <v>3405</v>
      </c>
      <c r="I107" s="65">
        <v>0</v>
      </c>
      <c r="J107" s="65">
        <v>54839.9783025</v>
      </c>
      <c r="K107" s="66">
        <v>0</v>
      </c>
      <c r="L107" s="66">
        <v>2.1000000000000001E-2</v>
      </c>
      <c r="M107" s="66">
        <v>2.5999999999999999E-3</v>
      </c>
    </row>
    <row r="108" spans="1:13">
      <c r="A108" t="s">
        <v>2849</v>
      </c>
      <c r="B108" t="s">
        <v>2850</v>
      </c>
      <c r="C108" t="s">
        <v>366</v>
      </c>
      <c r="D108" t="s">
        <v>2778</v>
      </c>
      <c r="E108" t="s">
        <v>2654</v>
      </c>
      <c r="F108" t="s">
        <v>103</v>
      </c>
      <c r="G108" s="65">
        <v>27369</v>
      </c>
      <c r="H108" s="65">
        <v>6831</v>
      </c>
      <c r="I108" s="65">
        <v>0</v>
      </c>
      <c r="J108" s="65">
        <v>6233.16768426</v>
      </c>
      <c r="K108" s="66">
        <v>0</v>
      </c>
      <c r="L108" s="66">
        <v>2.3999999999999998E-3</v>
      </c>
      <c r="M108" s="66">
        <v>2.9999999999999997E-4</v>
      </c>
    </row>
    <row r="109" spans="1:13">
      <c r="A109" t="s">
        <v>2851</v>
      </c>
      <c r="B109" t="s">
        <v>2852</v>
      </c>
      <c r="C109" t="s">
        <v>2391</v>
      </c>
      <c r="D109" t="s">
        <v>2853</v>
      </c>
      <c r="E109" t="s">
        <v>2654</v>
      </c>
      <c r="F109" t="s">
        <v>103</v>
      </c>
      <c r="G109" s="65">
        <v>1007</v>
      </c>
      <c r="H109" s="65">
        <v>16507.5</v>
      </c>
      <c r="I109" s="65">
        <v>0</v>
      </c>
      <c r="J109" s="65">
        <v>554.21257034999996</v>
      </c>
      <c r="K109" s="66">
        <v>0</v>
      </c>
      <c r="L109" s="66">
        <v>2.0000000000000001E-4</v>
      </c>
      <c r="M109" s="66">
        <v>0</v>
      </c>
    </row>
    <row r="110" spans="1:13">
      <c r="A110" t="s">
        <v>2854</v>
      </c>
      <c r="B110" t="s">
        <v>2855</v>
      </c>
      <c r="C110" t="s">
        <v>366</v>
      </c>
      <c r="D110" t="s">
        <v>2797</v>
      </c>
      <c r="E110" t="s">
        <v>2654</v>
      </c>
      <c r="F110" t="s">
        <v>103</v>
      </c>
      <c r="G110" s="65">
        <v>94750</v>
      </c>
      <c r="H110" s="65">
        <v>36430</v>
      </c>
      <c r="I110" s="65">
        <v>0</v>
      </c>
      <c r="J110" s="65">
        <v>115081.09495</v>
      </c>
      <c r="K110" s="66">
        <v>0</v>
      </c>
      <c r="L110" s="66">
        <v>4.3999999999999997E-2</v>
      </c>
      <c r="M110" s="66">
        <v>5.4000000000000003E-3</v>
      </c>
    </row>
    <row r="111" spans="1:13">
      <c r="A111" t="s">
        <v>2856</v>
      </c>
      <c r="B111" t="s">
        <v>2857</v>
      </c>
      <c r="C111" t="s">
        <v>366</v>
      </c>
      <c r="D111" t="s">
        <v>2858</v>
      </c>
      <c r="E111" t="s">
        <v>2654</v>
      </c>
      <c r="F111" t="s">
        <v>103</v>
      </c>
      <c r="G111" s="65">
        <v>74749</v>
      </c>
      <c r="H111" s="65">
        <v>3152</v>
      </c>
      <c r="I111" s="65">
        <v>0</v>
      </c>
      <c r="J111" s="65">
        <v>7855.1989923199999</v>
      </c>
      <c r="K111" s="66">
        <v>1E-4</v>
      </c>
      <c r="L111" s="66">
        <v>3.0000000000000001E-3</v>
      </c>
      <c r="M111" s="66">
        <v>4.0000000000000002E-4</v>
      </c>
    </row>
    <row r="112" spans="1:13">
      <c r="A112" s="67" t="s">
        <v>2859</v>
      </c>
      <c r="C112" s="14"/>
      <c r="D112" s="14"/>
      <c r="E112" s="14"/>
      <c r="F112" s="14"/>
      <c r="G112" s="69">
        <v>95918</v>
      </c>
      <c r="I112" s="69">
        <v>0</v>
      </c>
      <c r="J112" s="69">
        <v>36003.210135519999</v>
      </c>
      <c r="L112" s="68">
        <v>1.38E-2</v>
      </c>
      <c r="M112" s="68">
        <v>1.6999999999999999E-3</v>
      </c>
    </row>
    <row r="113" spans="1:13">
      <c r="A113" t="s">
        <v>2860</v>
      </c>
      <c r="B113" t="s">
        <v>2861</v>
      </c>
      <c r="C113" t="s">
        <v>366</v>
      </c>
      <c r="D113" t="s">
        <v>2472</v>
      </c>
      <c r="E113" t="s">
        <v>2746</v>
      </c>
      <c r="F113" t="s">
        <v>103</v>
      </c>
      <c r="G113" s="65">
        <v>4340</v>
      </c>
      <c r="H113" s="65">
        <v>8718</v>
      </c>
      <c r="I113" s="65">
        <v>0</v>
      </c>
      <c r="J113" s="65">
        <v>1261.4562407999999</v>
      </c>
      <c r="K113" s="66">
        <v>0</v>
      </c>
      <c r="L113" s="66">
        <v>5.0000000000000001E-4</v>
      </c>
      <c r="M113" s="66">
        <v>1E-4</v>
      </c>
    </row>
    <row r="114" spans="1:13">
      <c r="A114" t="s">
        <v>2862</v>
      </c>
      <c r="B114" t="s">
        <v>2863</v>
      </c>
      <c r="C114" t="s">
        <v>120</v>
      </c>
      <c r="D114" t="s">
        <v>2784</v>
      </c>
      <c r="E114" t="s">
        <v>2746</v>
      </c>
      <c r="F114" t="s">
        <v>103</v>
      </c>
      <c r="G114" s="65">
        <v>36907</v>
      </c>
      <c r="H114" s="65">
        <v>10824</v>
      </c>
      <c r="I114" s="65">
        <v>0</v>
      </c>
      <c r="J114" s="65">
        <v>13318.70880912</v>
      </c>
      <c r="K114" s="66">
        <v>0</v>
      </c>
      <c r="L114" s="66">
        <v>5.1000000000000004E-3</v>
      </c>
      <c r="M114" s="66">
        <v>5.9999999999999995E-4</v>
      </c>
    </row>
    <row r="115" spans="1:13">
      <c r="A115" t="s">
        <v>2864</v>
      </c>
      <c r="B115" t="s">
        <v>2865</v>
      </c>
      <c r="C115" t="s">
        <v>366</v>
      </c>
      <c r="D115" t="s">
        <v>2784</v>
      </c>
      <c r="E115" t="s">
        <v>2746</v>
      </c>
      <c r="F115" t="s">
        <v>103</v>
      </c>
      <c r="G115" s="65">
        <v>34681</v>
      </c>
      <c r="H115" s="65">
        <v>12550</v>
      </c>
      <c r="I115" s="65">
        <v>0</v>
      </c>
      <c r="J115" s="65">
        <v>14511.119977</v>
      </c>
      <c r="K115" s="66">
        <v>0</v>
      </c>
      <c r="L115" s="66">
        <v>5.4999999999999997E-3</v>
      </c>
      <c r="M115" s="66">
        <v>6.9999999999999999E-4</v>
      </c>
    </row>
    <row r="116" spans="1:13">
      <c r="A116" t="s">
        <v>2866</v>
      </c>
      <c r="B116" t="s">
        <v>2867</v>
      </c>
      <c r="C116" t="s">
        <v>2558</v>
      </c>
      <c r="D116" t="s">
        <v>2868</v>
      </c>
      <c r="E116" t="s">
        <v>2746</v>
      </c>
      <c r="F116" t="s">
        <v>103</v>
      </c>
      <c r="G116" s="65">
        <v>19990</v>
      </c>
      <c r="H116" s="65">
        <v>10371</v>
      </c>
      <c r="I116" s="65">
        <v>0</v>
      </c>
      <c r="J116" s="65">
        <v>6911.9251086000004</v>
      </c>
      <c r="K116" s="66">
        <v>1E-4</v>
      </c>
      <c r="L116" s="66">
        <v>2.5999999999999999E-3</v>
      </c>
      <c r="M116" s="66">
        <v>2.9999999999999997E-4</v>
      </c>
    </row>
    <row r="117" spans="1:13">
      <c r="A117" s="67" t="s">
        <v>1572</v>
      </c>
      <c r="C117" s="14"/>
      <c r="D117" s="14"/>
      <c r="E117" s="14"/>
      <c r="F117" s="14"/>
      <c r="G117" s="69">
        <v>2573461</v>
      </c>
      <c r="I117" s="69">
        <v>0</v>
      </c>
      <c r="J117" s="69">
        <v>145343.82741956</v>
      </c>
      <c r="L117" s="68">
        <v>5.5599999999999997E-2</v>
      </c>
      <c r="M117" s="68">
        <v>6.8999999999999999E-3</v>
      </c>
    </row>
    <row r="118" spans="1:13">
      <c r="A118" t="s">
        <v>2869</v>
      </c>
      <c r="B118" t="s">
        <v>2870</v>
      </c>
      <c r="C118" t="s">
        <v>366</v>
      </c>
      <c r="D118" t="s">
        <v>2824</v>
      </c>
      <c r="E118" t="s">
        <v>2523</v>
      </c>
      <c r="F118" t="s">
        <v>103</v>
      </c>
      <c r="G118" s="65">
        <v>2573461</v>
      </c>
      <c r="H118" s="65">
        <v>1694</v>
      </c>
      <c r="I118" s="65">
        <v>0</v>
      </c>
      <c r="J118" s="65">
        <v>145343.82741956</v>
      </c>
      <c r="K118" s="66">
        <v>3.2000000000000002E-3</v>
      </c>
      <c r="L118" s="66">
        <v>5.5599999999999997E-2</v>
      </c>
      <c r="M118" s="66">
        <v>6.8999999999999999E-3</v>
      </c>
    </row>
    <row r="119" spans="1:13">
      <c r="A119" s="67" t="s">
        <v>2774</v>
      </c>
      <c r="C119" s="14"/>
      <c r="D119" s="14"/>
      <c r="E119" s="14"/>
      <c r="F119" s="14"/>
      <c r="G119" s="69">
        <v>0</v>
      </c>
      <c r="I119" s="69">
        <v>0</v>
      </c>
      <c r="J119" s="69">
        <v>0</v>
      </c>
      <c r="L119" s="68">
        <v>0</v>
      </c>
      <c r="M119" s="68">
        <v>0</v>
      </c>
    </row>
    <row r="120" spans="1:13">
      <c r="A120" t="s">
        <v>250</v>
      </c>
      <c r="B120" t="s">
        <v>250</v>
      </c>
      <c r="C120" s="14"/>
      <c r="D120" s="14"/>
      <c r="E120" t="s">
        <v>250</v>
      </c>
      <c r="F120" t="s">
        <v>250</v>
      </c>
      <c r="G120" s="65">
        <v>0</v>
      </c>
      <c r="H120" s="65">
        <v>0</v>
      </c>
      <c r="J120" s="65">
        <v>0</v>
      </c>
      <c r="K120" s="66">
        <v>0</v>
      </c>
      <c r="L120" s="66">
        <v>0</v>
      </c>
      <c r="M120" s="66">
        <v>0</v>
      </c>
    </row>
    <row r="121" spans="1:13">
      <c r="A121" s="110" t="s">
        <v>256</v>
      </c>
      <c r="C121" s="14"/>
      <c r="D121" s="14"/>
      <c r="E121" s="14"/>
      <c r="F121" s="14"/>
    </row>
    <row r="122" spans="1:13">
      <c r="A122" s="110" t="s">
        <v>387</v>
      </c>
      <c r="C122" s="14"/>
      <c r="D122" s="14"/>
      <c r="E122" s="14"/>
      <c r="F122" s="14"/>
    </row>
    <row r="123" spans="1:13">
      <c r="A123" s="110" t="s">
        <v>388</v>
      </c>
      <c r="C123" s="14"/>
      <c r="D123" s="14"/>
      <c r="E123" s="14"/>
      <c r="F123" s="14"/>
    </row>
    <row r="124" spans="1:13">
      <c r="A124" s="110" t="s">
        <v>389</v>
      </c>
      <c r="C124" s="14"/>
      <c r="D124" s="14"/>
      <c r="E124" s="14"/>
      <c r="F124" s="14"/>
    </row>
    <row r="125" spans="1:13">
      <c r="A125" s="110" t="s">
        <v>390</v>
      </c>
      <c r="C125" s="14"/>
      <c r="D125" s="14"/>
      <c r="E125" s="14"/>
      <c r="F125" s="14"/>
    </row>
    <row r="126" spans="1:13" hidden="1">
      <c r="C126" s="14"/>
      <c r="D126" s="14"/>
      <c r="E126" s="14"/>
      <c r="F126" s="14"/>
    </row>
    <row r="127" spans="1:13" hidden="1">
      <c r="C127" s="14"/>
      <c r="D127" s="14"/>
      <c r="E127" s="14"/>
      <c r="F127" s="14"/>
    </row>
    <row r="128" spans="1:13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44" sqref="O1:XFD1048576"/>
    </sheetView>
  </sheetViews>
  <sheetFormatPr defaultColWidth="0" defaultRowHeight="18" zeroHeight="1"/>
  <cols>
    <col min="1" max="1" width="40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194</v>
      </c>
    </row>
    <row r="2" spans="1:64">
      <c r="A2" s="2" t="s">
        <v>1</v>
      </c>
    </row>
    <row r="3" spans="1:64">
      <c r="A3" s="2" t="s">
        <v>2</v>
      </c>
      <c r="B3" t="s">
        <v>195</v>
      </c>
    </row>
    <row r="4" spans="1:64">
      <c r="A4" s="2" t="s">
        <v>3</v>
      </c>
    </row>
    <row r="5" spans="1:64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1:64" ht="26.25" customHeight="1">
      <c r="A6" s="124" t="s">
        <v>90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BL6" s="16"/>
    </row>
    <row r="7" spans="1:64" s="16" customFormat="1">
      <c r="A7" s="40" t="s">
        <v>45</v>
      </c>
      <c r="B7" s="41" t="s">
        <v>46</v>
      </c>
      <c r="C7" s="41" t="s">
        <v>67</v>
      </c>
      <c r="D7" s="41" t="s">
        <v>47</v>
      </c>
      <c r="E7" s="41" t="s">
        <v>81</v>
      </c>
      <c r="F7" s="41" t="s">
        <v>48</v>
      </c>
      <c r="G7" s="41" t="s">
        <v>49</v>
      </c>
      <c r="H7" s="41" t="s">
        <v>50</v>
      </c>
      <c r="I7" s="41" t="s">
        <v>184</v>
      </c>
      <c r="J7" s="41" t="s">
        <v>185</v>
      </c>
      <c r="K7" s="41" t="s">
        <v>53</v>
      </c>
      <c r="L7" s="41" t="s">
        <v>70</v>
      </c>
      <c r="M7" s="41" t="s">
        <v>54</v>
      </c>
      <c r="N7" s="128" t="s">
        <v>180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181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29" t="s">
        <v>74</v>
      </c>
      <c r="N9" s="29" t="s">
        <v>75</v>
      </c>
      <c r="O9" s="30"/>
      <c r="BF9" s="14"/>
      <c r="BG9" s="16"/>
      <c r="BH9" s="14"/>
    </row>
    <row r="10" spans="1:64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7"/>
      <c r="I10" s="63">
        <v>140320895.87</v>
      </c>
      <c r="J10" s="7"/>
      <c r="K10" s="63">
        <v>677871.90867372497</v>
      </c>
      <c r="L10" s="7"/>
      <c r="M10" s="64">
        <v>1</v>
      </c>
      <c r="N10" s="64">
        <v>3.2000000000000001E-2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137603010.30000001</v>
      </c>
      <c r="K11" s="69">
        <v>192112.80458990001</v>
      </c>
      <c r="M11" s="68">
        <v>0.28339999999999999</v>
      </c>
      <c r="N11" s="68">
        <v>9.1000000000000004E-3</v>
      </c>
    </row>
    <row r="12" spans="1:64">
      <c r="A12" s="67" t="s">
        <v>2871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250</v>
      </c>
      <c r="B13" t="s">
        <v>250</v>
      </c>
      <c r="C13" s="14"/>
      <c r="D13" s="14"/>
      <c r="E13" t="s">
        <v>250</v>
      </c>
      <c r="F13" t="s">
        <v>250</v>
      </c>
      <c r="H13" t="s">
        <v>250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2872</v>
      </c>
      <c r="B14" s="14"/>
      <c r="C14" s="14"/>
      <c r="D14" s="14"/>
      <c r="I14" s="69">
        <v>61446700</v>
      </c>
      <c r="K14" s="69">
        <v>82151.703880000001</v>
      </c>
      <c r="M14" s="68">
        <v>0.1212</v>
      </c>
      <c r="N14" s="68">
        <v>3.8999999999999998E-3</v>
      </c>
    </row>
    <row r="15" spans="1:64">
      <c r="A15" t="s">
        <v>2873</v>
      </c>
      <c r="B15" t="s">
        <v>2874</v>
      </c>
      <c r="C15" t="s">
        <v>97</v>
      </c>
      <c r="D15" t="s">
        <v>2875</v>
      </c>
      <c r="E15" t="s">
        <v>2876</v>
      </c>
      <c r="F15" t="s">
        <v>721</v>
      </c>
      <c r="G15" t="s">
        <v>208</v>
      </c>
      <c r="H15" t="s">
        <v>99</v>
      </c>
      <c r="I15" s="65">
        <v>28050000</v>
      </c>
      <c r="J15" s="65">
        <v>151.06</v>
      </c>
      <c r="K15" s="65">
        <v>42372.33</v>
      </c>
      <c r="L15" s="66">
        <v>0</v>
      </c>
      <c r="M15" s="66">
        <v>6.25E-2</v>
      </c>
      <c r="N15" s="66">
        <v>2E-3</v>
      </c>
    </row>
    <row r="16" spans="1:64">
      <c r="A16" t="s">
        <v>2877</v>
      </c>
      <c r="B16" t="s">
        <v>2878</v>
      </c>
      <c r="C16" t="s">
        <v>97</v>
      </c>
      <c r="D16" t="s">
        <v>2875</v>
      </c>
      <c r="E16" t="s">
        <v>2876</v>
      </c>
      <c r="F16" t="s">
        <v>809</v>
      </c>
      <c r="G16" t="s">
        <v>208</v>
      </c>
      <c r="H16" t="s">
        <v>99</v>
      </c>
      <c r="I16" s="65">
        <v>27575000</v>
      </c>
      <c r="J16" s="65">
        <v>116.15</v>
      </c>
      <c r="K16" s="65">
        <v>32028.362499999999</v>
      </c>
      <c r="L16" s="66">
        <v>0</v>
      </c>
      <c r="M16" s="66">
        <v>4.7199999999999999E-2</v>
      </c>
      <c r="N16" s="66">
        <v>1.5E-3</v>
      </c>
    </row>
    <row r="17" spans="1:14">
      <c r="A17" t="s">
        <v>2879</v>
      </c>
      <c r="B17" t="s">
        <v>2880</v>
      </c>
      <c r="C17" t="s">
        <v>97</v>
      </c>
      <c r="D17" t="s">
        <v>2706</v>
      </c>
      <c r="E17" t="s">
        <v>2881</v>
      </c>
      <c r="F17" t="s">
        <v>833</v>
      </c>
      <c r="G17" t="s">
        <v>208</v>
      </c>
      <c r="H17" t="s">
        <v>99</v>
      </c>
      <c r="I17" s="65">
        <v>5821700</v>
      </c>
      <c r="J17" s="65">
        <v>133.13999999999999</v>
      </c>
      <c r="K17" s="65">
        <v>7751.0113799999999</v>
      </c>
      <c r="L17" s="66">
        <v>0</v>
      </c>
      <c r="M17" s="66">
        <v>1.14E-2</v>
      </c>
      <c r="N17" s="66">
        <v>4.0000000000000002E-4</v>
      </c>
    </row>
    <row r="18" spans="1:14">
      <c r="A18" s="67" t="s">
        <v>89</v>
      </c>
      <c r="B18" s="14"/>
      <c r="C18" s="14"/>
      <c r="D18" s="14"/>
      <c r="I18" s="69">
        <v>76156310.299999997</v>
      </c>
      <c r="K18" s="69">
        <v>109961.1007099</v>
      </c>
      <c r="M18" s="68">
        <v>0.16220000000000001</v>
      </c>
      <c r="N18" s="68">
        <v>5.1999999999999998E-3</v>
      </c>
    </row>
    <row r="19" spans="1:14">
      <c r="A19" t="s">
        <v>2882</v>
      </c>
      <c r="B19" t="s">
        <v>2883</v>
      </c>
      <c r="C19" t="s">
        <v>97</v>
      </c>
      <c r="D19" t="s">
        <v>2884</v>
      </c>
      <c r="E19" t="s">
        <v>2885</v>
      </c>
      <c r="F19" t="s">
        <v>476</v>
      </c>
      <c r="G19" t="s">
        <v>208</v>
      </c>
      <c r="H19" t="s">
        <v>103</v>
      </c>
      <c r="I19" s="65">
        <v>18485450.300000001</v>
      </c>
      <c r="J19" s="65">
        <v>86.3</v>
      </c>
      <c r="K19" s="65">
        <v>15952.943608899999</v>
      </c>
      <c r="L19" s="66">
        <v>4.7800000000000002E-2</v>
      </c>
      <c r="M19" s="66">
        <v>2.35E-2</v>
      </c>
      <c r="N19" s="66">
        <v>8.0000000000000004E-4</v>
      </c>
    </row>
    <row r="20" spans="1:14">
      <c r="A20" t="s">
        <v>2886</v>
      </c>
      <c r="B20" t="s">
        <v>2887</v>
      </c>
      <c r="C20" t="s">
        <v>97</v>
      </c>
      <c r="D20" t="s">
        <v>2706</v>
      </c>
      <c r="E20" t="s">
        <v>2888</v>
      </c>
      <c r="F20" t="s">
        <v>754</v>
      </c>
      <c r="G20" t="s">
        <v>208</v>
      </c>
      <c r="H20" t="s">
        <v>99</v>
      </c>
      <c r="I20" s="65">
        <v>18360610</v>
      </c>
      <c r="J20" s="65">
        <v>165.69</v>
      </c>
      <c r="K20" s="65">
        <v>30421.694708999999</v>
      </c>
      <c r="L20" s="66">
        <v>0</v>
      </c>
      <c r="M20" s="66">
        <v>4.4900000000000002E-2</v>
      </c>
      <c r="N20" s="66">
        <v>1.4E-3</v>
      </c>
    </row>
    <row r="21" spans="1:14">
      <c r="A21" t="s">
        <v>2889</v>
      </c>
      <c r="B21" t="s">
        <v>2890</v>
      </c>
      <c r="C21" t="s">
        <v>97</v>
      </c>
      <c r="D21" t="s">
        <v>2706</v>
      </c>
      <c r="E21" t="s">
        <v>2885</v>
      </c>
      <c r="F21" t="s">
        <v>1390</v>
      </c>
      <c r="G21" t="s">
        <v>208</v>
      </c>
      <c r="H21" t="s">
        <v>99</v>
      </c>
      <c r="I21" s="65">
        <v>994760</v>
      </c>
      <c r="J21" s="65">
        <v>223.46</v>
      </c>
      <c r="K21" s="65">
        <v>2222.8906959999999</v>
      </c>
      <c r="L21" s="66">
        <v>0</v>
      </c>
      <c r="M21" s="66">
        <v>3.3E-3</v>
      </c>
      <c r="N21" s="66">
        <v>1E-4</v>
      </c>
    </row>
    <row r="22" spans="1:14">
      <c r="A22" t="s">
        <v>2891</v>
      </c>
      <c r="B22" t="s">
        <v>2892</v>
      </c>
      <c r="C22" t="s">
        <v>97</v>
      </c>
      <c r="D22" t="s">
        <v>2706</v>
      </c>
      <c r="E22" t="s">
        <v>2888</v>
      </c>
      <c r="F22" t="s">
        <v>839</v>
      </c>
      <c r="G22" t="s">
        <v>208</v>
      </c>
      <c r="H22" t="s">
        <v>99</v>
      </c>
      <c r="I22" s="65">
        <v>10396990</v>
      </c>
      <c r="J22" s="65">
        <v>195.04</v>
      </c>
      <c r="K22" s="65">
        <v>20278.289295999999</v>
      </c>
      <c r="L22" s="66">
        <v>0</v>
      </c>
      <c r="M22" s="66">
        <v>2.9899999999999999E-2</v>
      </c>
      <c r="N22" s="66">
        <v>1E-3</v>
      </c>
    </row>
    <row r="23" spans="1:14">
      <c r="A23" t="s">
        <v>2893</v>
      </c>
      <c r="B23" t="s">
        <v>2894</v>
      </c>
      <c r="C23" t="s">
        <v>97</v>
      </c>
      <c r="D23" t="s">
        <v>2706</v>
      </c>
      <c r="E23" t="s">
        <v>2885</v>
      </c>
      <c r="F23" t="s">
        <v>2895</v>
      </c>
      <c r="G23" t="s">
        <v>208</v>
      </c>
      <c r="H23" t="s">
        <v>99</v>
      </c>
      <c r="I23" s="65">
        <v>1194500</v>
      </c>
      <c r="J23" s="65">
        <v>204.88</v>
      </c>
      <c r="K23" s="65">
        <v>2447.2916</v>
      </c>
      <c r="L23" s="66">
        <v>0</v>
      </c>
      <c r="M23" s="66">
        <v>3.5999999999999999E-3</v>
      </c>
      <c r="N23" s="66">
        <v>1E-4</v>
      </c>
    </row>
    <row r="24" spans="1:14">
      <c r="A24" t="s">
        <v>2896</v>
      </c>
      <c r="B24" t="s">
        <v>2897</v>
      </c>
      <c r="C24" t="s">
        <v>97</v>
      </c>
      <c r="D24" t="s">
        <v>2706</v>
      </c>
      <c r="E24" t="s">
        <v>2888</v>
      </c>
      <c r="F24" t="s">
        <v>250</v>
      </c>
      <c r="G24" t="s">
        <v>844</v>
      </c>
      <c r="H24" t="s">
        <v>99</v>
      </c>
      <c r="I24" s="65">
        <v>5770000</v>
      </c>
      <c r="J24" s="65">
        <v>155.69999999999999</v>
      </c>
      <c r="K24" s="65">
        <v>8983.89</v>
      </c>
      <c r="L24" s="66">
        <v>0</v>
      </c>
      <c r="M24" s="66">
        <v>1.3299999999999999E-2</v>
      </c>
      <c r="N24" s="66">
        <v>4.0000000000000002E-4</v>
      </c>
    </row>
    <row r="25" spans="1:14">
      <c r="A25" t="s">
        <v>2898</v>
      </c>
      <c r="B25" t="s">
        <v>2899</v>
      </c>
      <c r="C25" t="s">
        <v>97</v>
      </c>
      <c r="D25" t="s">
        <v>2706</v>
      </c>
      <c r="E25" t="s">
        <v>2888</v>
      </c>
      <c r="F25" t="s">
        <v>250</v>
      </c>
      <c r="G25" t="s">
        <v>844</v>
      </c>
      <c r="H25" t="s">
        <v>99</v>
      </c>
      <c r="I25" s="65">
        <v>20954000</v>
      </c>
      <c r="J25" s="65">
        <v>141.52000000000001</v>
      </c>
      <c r="K25" s="65">
        <v>29654.1008</v>
      </c>
      <c r="L25" s="66">
        <v>0</v>
      </c>
      <c r="M25" s="66">
        <v>4.3700000000000003E-2</v>
      </c>
      <c r="N25" s="66">
        <v>1.4E-3</v>
      </c>
    </row>
    <row r="26" spans="1:14">
      <c r="A26" s="67" t="s">
        <v>1572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250</v>
      </c>
      <c r="B27" t="s">
        <v>250</v>
      </c>
      <c r="C27" s="14"/>
      <c r="D27" s="14"/>
      <c r="E27" t="s">
        <v>250</v>
      </c>
      <c r="F27" t="s">
        <v>250</v>
      </c>
      <c r="H27" t="s">
        <v>250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254</v>
      </c>
      <c r="B28" s="14"/>
      <c r="C28" s="14"/>
      <c r="D28" s="14"/>
      <c r="I28" s="69">
        <v>2717885.57</v>
      </c>
      <c r="K28" s="69">
        <v>485759.10408382502</v>
      </c>
      <c r="M28" s="68">
        <v>0.71660000000000001</v>
      </c>
      <c r="N28" s="68">
        <v>2.3E-2</v>
      </c>
    </row>
    <row r="29" spans="1:14">
      <c r="A29" s="67" t="s">
        <v>2871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250</v>
      </c>
      <c r="B30" t="s">
        <v>250</v>
      </c>
      <c r="C30" s="14"/>
      <c r="D30" s="14"/>
      <c r="E30" t="s">
        <v>250</v>
      </c>
      <c r="F30" t="s">
        <v>250</v>
      </c>
      <c r="H30" t="s">
        <v>250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67" t="s">
        <v>2872</v>
      </c>
      <c r="B31" s="14"/>
      <c r="C31" s="14"/>
      <c r="D31" s="14"/>
      <c r="I31" s="69">
        <v>0</v>
      </c>
      <c r="K31" s="69">
        <v>0</v>
      </c>
      <c r="M31" s="68">
        <v>0</v>
      </c>
      <c r="N31" s="68">
        <v>0</v>
      </c>
    </row>
    <row r="32" spans="1:14">
      <c r="A32" t="s">
        <v>250</v>
      </c>
      <c r="B32" t="s">
        <v>250</v>
      </c>
      <c r="C32" s="14"/>
      <c r="D32" s="14"/>
      <c r="E32" t="s">
        <v>250</v>
      </c>
      <c r="F32" t="s">
        <v>250</v>
      </c>
      <c r="H32" t="s">
        <v>250</v>
      </c>
      <c r="I32" s="65">
        <v>0</v>
      </c>
      <c r="J32" s="65">
        <v>0</v>
      </c>
      <c r="K32" s="65">
        <v>0</v>
      </c>
      <c r="L32" s="66">
        <v>0</v>
      </c>
      <c r="M32" s="66">
        <v>0</v>
      </c>
      <c r="N32" s="66">
        <v>0</v>
      </c>
    </row>
    <row r="33" spans="1:14">
      <c r="A33" s="67" t="s">
        <v>89</v>
      </c>
      <c r="B33" s="14"/>
      <c r="C33" s="14"/>
      <c r="D33" s="14"/>
      <c r="I33" s="69">
        <v>2717885.57</v>
      </c>
      <c r="K33" s="69">
        <v>485759.10408382502</v>
      </c>
      <c r="M33" s="68">
        <v>0.71660000000000001</v>
      </c>
      <c r="N33" s="68">
        <v>2.3E-2</v>
      </c>
    </row>
    <row r="34" spans="1:14">
      <c r="A34" t="s">
        <v>2900</v>
      </c>
      <c r="B34" t="s">
        <v>2901</v>
      </c>
      <c r="C34" t="s">
        <v>120</v>
      </c>
      <c r="D34" t="s">
        <v>2902</v>
      </c>
      <c r="E34" t="s">
        <v>2523</v>
      </c>
      <c r="F34" t="s">
        <v>250</v>
      </c>
      <c r="G34" t="s">
        <v>844</v>
      </c>
      <c r="H34" t="s">
        <v>103</v>
      </c>
      <c r="I34" s="65">
        <v>137000</v>
      </c>
      <c r="J34" s="65">
        <v>3314</v>
      </c>
      <c r="K34" s="65">
        <v>15136.96012</v>
      </c>
      <c r="L34" s="66">
        <v>1E-4</v>
      </c>
      <c r="M34" s="66">
        <v>2.23E-2</v>
      </c>
      <c r="N34" s="66">
        <v>6.9999999999999999E-4</v>
      </c>
    </row>
    <row r="35" spans="1:14">
      <c r="A35" t="s">
        <v>2903</v>
      </c>
      <c r="B35" t="s">
        <v>2904</v>
      </c>
      <c r="C35" t="s">
        <v>120</v>
      </c>
      <c r="D35" t="s">
        <v>2905</v>
      </c>
      <c r="E35" t="s">
        <v>2523</v>
      </c>
      <c r="F35" t="s">
        <v>250</v>
      </c>
      <c r="G35" t="s">
        <v>844</v>
      </c>
      <c r="H35" t="s">
        <v>103</v>
      </c>
      <c r="I35" s="65">
        <v>37550</v>
      </c>
      <c r="J35" s="65">
        <v>17155</v>
      </c>
      <c r="K35" s="65">
        <v>21476.636135000001</v>
      </c>
      <c r="L35" s="66">
        <v>0</v>
      </c>
      <c r="M35" s="66">
        <v>3.1699999999999999E-2</v>
      </c>
      <c r="N35" s="66">
        <v>1E-3</v>
      </c>
    </row>
    <row r="36" spans="1:14">
      <c r="A36" t="s">
        <v>2906</v>
      </c>
      <c r="B36" t="s">
        <v>2907</v>
      </c>
      <c r="C36" t="s">
        <v>120</v>
      </c>
      <c r="D36" t="s">
        <v>2908</v>
      </c>
      <c r="E36" t="s">
        <v>2523</v>
      </c>
      <c r="F36" t="s">
        <v>250</v>
      </c>
      <c r="G36" t="s">
        <v>844</v>
      </c>
      <c r="H36" t="s">
        <v>103</v>
      </c>
      <c r="I36" s="65">
        <v>27000</v>
      </c>
      <c r="J36" s="65">
        <v>11904</v>
      </c>
      <c r="K36" s="65">
        <v>10715.74272</v>
      </c>
      <c r="L36" s="66">
        <v>1E-4</v>
      </c>
      <c r="M36" s="66">
        <v>1.5800000000000002E-2</v>
      </c>
      <c r="N36" s="66">
        <v>5.0000000000000001E-4</v>
      </c>
    </row>
    <row r="37" spans="1:14">
      <c r="A37" t="s">
        <v>2909</v>
      </c>
      <c r="B37" t="s">
        <v>2910</v>
      </c>
      <c r="C37" t="s">
        <v>120</v>
      </c>
      <c r="D37" t="s">
        <v>2911</v>
      </c>
      <c r="E37" t="s">
        <v>1616</v>
      </c>
      <c r="F37" t="s">
        <v>250</v>
      </c>
      <c r="G37" t="s">
        <v>844</v>
      </c>
      <c r="H37" t="s">
        <v>103</v>
      </c>
      <c r="I37" s="65">
        <v>3010</v>
      </c>
      <c r="J37" s="65">
        <v>160380</v>
      </c>
      <c r="K37" s="65">
        <v>16094.678292000001</v>
      </c>
      <c r="L37" s="66">
        <v>0</v>
      </c>
      <c r="M37" s="66">
        <v>2.3699999999999999E-2</v>
      </c>
      <c r="N37" s="66">
        <v>8.0000000000000004E-4</v>
      </c>
    </row>
    <row r="38" spans="1:14">
      <c r="A38" t="s">
        <v>2912</v>
      </c>
      <c r="B38" t="s">
        <v>2913</v>
      </c>
      <c r="C38" t="s">
        <v>120</v>
      </c>
      <c r="D38" t="s">
        <v>2914</v>
      </c>
      <c r="E38" t="s">
        <v>2523</v>
      </c>
      <c r="F38" t="s">
        <v>250</v>
      </c>
      <c r="G38" t="s">
        <v>844</v>
      </c>
      <c r="H38" t="s">
        <v>107</v>
      </c>
      <c r="I38" s="65">
        <v>164250</v>
      </c>
      <c r="J38" s="65">
        <v>5426</v>
      </c>
      <c r="K38" s="65">
        <v>34870.784503499999</v>
      </c>
      <c r="L38" s="66">
        <v>1E-4</v>
      </c>
      <c r="M38" s="66">
        <v>5.1400000000000001E-2</v>
      </c>
      <c r="N38" s="66">
        <v>1.6000000000000001E-3</v>
      </c>
    </row>
    <row r="39" spans="1:14">
      <c r="A39" t="s">
        <v>2915</v>
      </c>
      <c r="B39" t="s">
        <v>2916</v>
      </c>
      <c r="C39" t="s">
        <v>120</v>
      </c>
      <c r="D39" t="s">
        <v>2914</v>
      </c>
      <c r="E39" t="s">
        <v>2523</v>
      </c>
      <c r="F39" t="s">
        <v>250</v>
      </c>
      <c r="G39" t="s">
        <v>844</v>
      </c>
      <c r="H39" t="s">
        <v>200</v>
      </c>
      <c r="I39" s="65">
        <v>271000</v>
      </c>
      <c r="J39" s="65">
        <v>1962</v>
      </c>
      <c r="K39" s="65">
        <v>16018.054452</v>
      </c>
      <c r="L39" s="66">
        <v>0</v>
      </c>
      <c r="M39" s="66">
        <v>2.3599999999999999E-2</v>
      </c>
      <c r="N39" s="66">
        <v>8.0000000000000004E-4</v>
      </c>
    </row>
    <row r="40" spans="1:14">
      <c r="A40" t="s">
        <v>2917</v>
      </c>
      <c r="B40" t="s">
        <v>2918</v>
      </c>
      <c r="C40" t="s">
        <v>120</v>
      </c>
      <c r="D40" t="s">
        <v>2919</v>
      </c>
      <c r="E40" t="s">
        <v>2523</v>
      </c>
      <c r="F40" t="s">
        <v>250</v>
      </c>
      <c r="G40" t="s">
        <v>844</v>
      </c>
      <c r="H40" t="s">
        <v>103</v>
      </c>
      <c r="I40" s="65">
        <v>4470</v>
      </c>
      <c r="J40" s="65">
        <v>188136</v>
      </c>
      <c r="K40" s="65">
        <v>28037.870452800002</v>
      </c>
      <c r="L40" s="66">
        <v>0</v>
      </c>
      <c r="M40" s="66">
        <v>4.1399999999999999E-2</v>
      </c>
      <c r="N40" s="66">
        <v>1.2999999999999999E-3</v>
      </c>
    </row>
    <row r="41" spans="1:14">
      <c r="A41" t="s">
        <v>2920</v>
      </c>
      <c r="B41" t="s">
        <v>2921</v>
      </c>
      <c r="C41" t="s">
        <v>366</v>
      </c>
      <c r="D41" t="s">
        <v>2922</v>
      </c>
      <c r="E41" t="s">
        <v>1588</v>
      </c>
      <c r="F41" t="s">
        <v>250</v>
      </c>
      <c r="G41" t="s">
        <v>844</v>
      </c>
      <c r="H41" t="s">
        <v>197</v>
      </c>
      <c r="I41" s="65">
        <v>10275</v>
      </c>
      <c r="J41" s="65">
        <v>33250</v>
      </c>
      <c r="K41" s="65">
        <v>12089.747381249999</v>
      </c>
      <c r="L41" s="66">
        <v>0</v>
      </c>
      <c r="M41" s="66">
        <v>1.78E-2</v>
      </c>
      <c r="N41" s="66">
        <v>5.9999999999999995E-4</v>
      </c>
    </row>
    <row r="42" spans="1:14">
      <c r="A42" t="s">
        <v>2923</v>
      </c>
      <c r="B42" t="s">
        <v>2924</v>
      </c>
      <c r="C42" t="s">
        <v>120</v>
      </c>
      <c r="D42" t="s">
        <v>2925</v>
      </c>
      <c r="E42" t="s">
        <v>2523</v>
      </c>
      <c r="F42" t="s">
        <v>250</v>
      </c>
      <c r="G42" t="s">
        <v>844</v>
      </c>
      <c r="H42" t="s">
        <v>103</v>
      </c>
      <c r="I42" s="65">
        <v>4000</v>
      </c>
      <c r="J42" s="65">
        <v>23114.26</v>
      </c>
      <c r="K42" s="65">
        <v>3082.5177136000002</v>
      </c>
      <c r="L42" s="66">
        <v>0</v>
      </c>
      <c r="M42" s="66">
        <v>4.4999999999999997E-3</v>
      </c>
      <c r="N42" s="66">
        <v>1E-4</v>
      </c>
    </row>
    <row r="43" spans="1:14">
      <c r="A43" t="s">
        <v>2926</v>
      </c>
      <c r="B43" t="s">
        <v>2927</v>
      </c>
      <c r="C43" t="s">
        <v>120</v>
      </c>
      <c r="D43" t="s">
        <v>2928</v>
      </c>
      <c r="E43" t="s">
        <v>2523</v>
      </c>
      <c r="F43" t="s">
        <v>250</v>
      </c>
      <c r="G43" t="s">
        <v>844</v>
      </c>
      <c r="H43" t="s">
        <v>103</v>
      </c>
      <c r="I43" s="65">
        <v>66284</v>
      </c>
      <c r="J43" s="65">
        <v>10243</v>
      </c>
      <c r="K43" s="65">
        <v>22636.093380080001</v>
      </c>
      <c r="L43" s="66">
        <v>0</v>
      </c>
      <c r="M43" s="66">
        <v>3.3399999999999999E-2</v>
      </c>
      <c r="N43" s="66">
        <v>1.1000000000000001E-3</v>
      </c>
    </row>
    <row r="44" spans="1:14">
      <c r="A44" t="s">
        <v>2929</v>
      </c>
      <c r="B44" t="s">
        <v>2930</v>
      </c>
      <c r="C44" t="s">
        <v>120</v>
      </c>
      <c r="D44" t="s">
        <v>2931</v>
      </c>
      <c r="E44" t="s">
        <v>2523</v>
      </c>
      <c r="F44" t="s">
        <v>250</v>
      </c>
      <c r="G44" t="s">
        <v>844</v>
      </c>
      <c r="H44" t="s">
        <v>103</v>
      </c>
      <c r="I44" s="65">
        <v>482571.81</v>
      </c>
      <c r="J44" s="65">
        <v>2093.9300000000026</v>
      </c>
      <c r="K44" s="65">
        <v>33689.122814377501</v>
      </c>
      <c r="L44" s="66">
        <v>2.9999999999999997E-4</v>
      </c>
      <c r="M44" s="66">
        <v>4.9700000000000001E-2</v>
      </c>
      <c r="N44" s="66">
        <v>1.6000000000000001E-3</v>
      </c>
    </row>
    <row r="45" spans="1:14">
      <c r="A45" t="s">
        <v>2932</v>
      </c>
      <c r="B45" t="s">
        <v>2933</v>
      </c>
      <c r="C45" t="s">
        <v>120</v>
      </c>
      <c r="D45" t="s">
        <v>2934</v>
      </c>
      <c r="E45" t="s">
        <v>2888</v>
      </c>
      <c r="F45" t="s">
        <v>250</v>
      </c>
      <c r="G45" t="s">
        <v>844</v>
      </c>
      <c r="H45" t="s">
        <v>110</v>
      </c>
      <c r="I45" s="65">
        <v>591500</v>
      </c>
      <c r="J45" s="65">
        <v>606.20000000000005</v>
      </c>
      <c r="K45" s="65">
        <v>16447.123483700001</v>
      </c>
      <c r="L45" s="66">
        <v>4.0000000000000002E-4</v>
      </c>
      <c r="M45" s="66">
        <v>2.4299999999999999E-2</v>
      </c>
      <c r="N45" s="66">
        <v>8.0000000000000004E-4</v>
      </c>
    </row>
    <row r="46" spans="1:14">
      <c r="A46" t="s">
        <v>2935</v>
      </c>
      <c r="B46" t="s">
        <v>2936</v>
      </c>
      <c r="C46" t="s">
        <v>120</v>
      </c>
      <c r="D46" t="s">
        <v>2937</v>
      </c>
      <c r="E46" t="s">
        <v>2523</v>
      </c>
      <c r="F46" t="s">
        <v>250</v>
      </c>
      <c r="G46" t="s">
        <v>844</v>
      </c>
      <c r="H46" t="s">
        <v>103</v>
      </c>
      <c r="I46" s="65">
        <v>137500</v>
      </c>
      <c r="J46" s="65">
        <v>14327.32</v>
      </c>
      <c r="K46" s="65">
        <v>65680.016709999996</v>
      </c>
      <c r="L46" s="66">
        <v>0</v>
      </c>
      <c r="M46" s="66">
        <v>9.69E-2</v>
      </c>
      <c r="N46" s="66">
        <v>3.0999999999999999E-3</v>
      </c>
    </row>
    <row r="47" spans="1:14">
      <c r="A47" t="s">
        <v>2938</v>
      </c>
      <c r="B47" t="s">
        <v>2939</v>
      </c>
      <c r="C47" t="s">
        <v>120</v>
      </c>
      <c r="D47" t="s">
        <v>2937</v>
      </c>
      <c r="E47" t="s">
        <v>2523</v>
      </c>
      <c r="F47" t="s">
        <v>250</v>
      </c>
      <c r="G47" t="s">
        <v>844</v>
      </c>
      <c r="H47" t="s">
        <v>103</v>
      </c>
      <c r="I47" s="65">
        <v>41038</v>
      </c>
      <c r="J47" s="65">
        <v>11843.56</v>
      </c>
      <c r="K47" s="65">
        <v>16204.4407494352</v>
      </c>
      <c r="L47" s="66">
        <v>0</v>
      </c>
      <c r="M47" s="66">
        <v>2.3900000000000001E-2</v>
      </c>
      <c r="N47" s="66">
        <v>8.0000000000000004E-4</v>
      </c>
    </row>
    <row r="48" spans="1:14">
      <c r="A48" t="s">
        <v>2940</v>
      </c>
      <c r="B48" t="s">
        <v>2941</v>
      </c>
      <c r="C48" t="s">
        <v>120</v>
      </c>
      <c r="D48" t="s">
        <v>2937</v>
      </c>
      <c r="E48" t="s">
        <v>2523</v>
      </c>
      <c r="F48" t="s">
        <v>250</v>
      </c>
      <c r="G48" t="s">
        <v>844</v>
      </c>
      <c r="H48" t="s">
        <v>103</v>
      </c>
      <c r="I48" s="65">
        <v>40520.5</v>
      </c>
      <c r="J48" s="65">
        <v>18344.229999999945</v>
      </c>
      <c r="K48" s="65">
        <v>24782.201172977999</v>
      </c>
      <c r="L48" s="66">
        <v>0</v>
      </c>
      <c r="M48" s="66">
        <v>3.6600000000000001E-2</v>
      </c>
      <c r="N48" s="66">
        <v>1.1999999999999999E-3</v>
      </c>
    </row>
    <row r="49" spans="1:14">
      <c r="A49" t="s">
        <v>2942</v>
      </c>
      <c r="B49" t="s">
        <v>2943</v>
      </c>
      <c r="C49" t="s">
        <v>120</v>
      </c>
      <c r="D49" t="s">
        <v>2944</v>
      </c>
      <c r="E49" t="s">
        <v>2523</v>
      </c>
      <c r="F49" t="s">
        <v>250</v>
      </c>
      <c r="G49" t="s">
        <v>844</v>
      </c>
      <c r="H49" t="s">
        <v>103</v>
      </c>
      <c r="I49" s="65">
        <v>304000</v>
      </c>
      <c r="J49" s="65">
        <v>1747.2</v>
      </c>
      <c r="K49" s="65">
        <v>17708.500992000001</v>
      </c>
      <c r="L49" s="66">
        <v>2.9999999999999997E-4</v>
      </c>
      <c r="M49" s="66">
        <v>2.6100000000000002E-2</v>
      </c>
      <c r="N49" s="66">
        <v>8.0000000000000004E-4</v>
      </c>
    </row>
    <row r="50" spans="1:14">
      <c r="A50" t="s">
        <v>2945</v>
      </c>
      <c r="B50" t="s">
        <v>2946</v>
      </c>
      <c r="C50" t="s">
        <v>120</v>
      </c>
      <c r="D50" t="s">
        <v>2947</v>
      </c>
      <c r="E50" t="s">
        <v>2523</v>
      </c>
      <c r="F50" t="s">
        <v>250</v>
      </c>
      <c r="G50" t="s">
        <v>844</v>
      </c>
      <c r="H50" t="s">
        <v>107</v>
      </c>
      <c r="I50" s="65">
        <v>18250</v>
      </c>
      <c r="J50" s="65">
        <v>9963</v>
      </c>
      <c r="K50" s="65">
        <v>7114.2569932500001</v>
      </c>
      <c r="L50" s="66">
        <v>1E-4</v>
      </c>
      <c r="M50" s="66">
        <v>1.0500000000000001E-2</v>
      </c>
      <c r="N50" s="66">
        <v>2.9999999999999997E-4</v>
      </c>
    </row>
    <row r="51" spans="1:14">
      <c r="A51" t="s">
        <v>2948</v>
      </c>
      <c r="B51" t="s">
        <v>2949</v>
      </c>
      <c r="C51" t="s">
        <v>120</v>
      </c>
      <c r="D51" t="s">
        <v>2950</v>
      </c>
      <c r="E51" t="s">
        <v>2523</v>
      </c>
      <c r="F51" t="s">
        <v>250</v>
      </c>
      <c r="G51" t="s">
        <v>844</v>
      </c>
      <c r="H51" t="s">
        <v>103</v>
      </c>
      <c r="I51" s="65">
        <v>44700</v>
      </c>
      <c r="J51" s="65">
        <v>30175</v>
      </c>
      <c r="K51" s="65">
        <v>44969.742149999998</v>
      </c>
      <c r="L51" s="66">
        <v>0</v>
      </c>
      <c r="M51" s="66">
        <v>6.6299999999999998E-2</v>
      </c>
      <c r="N51" s="66">
        <v>2.0999999999999999E-3</v>
      </c>
    </row>
    <row r="52" spans="1:14">
      <c r="A52" t="s">
        <v>2951</v>
      </c>
      <c r="B52" t="s">
        <v>2952</v>
      </c>
      <c r="C52" t="s">
        <v>120</v>
      </c>
      <c r="D52" t="s">
        <v>2950</v>
      </c>
      <c r="E52" t="s">
        <v>2523</v>
      </c>
      <c r="F52" t="s">
        <v>250</v>
      </c>
      <c r="G52" t="s">
        <v>844</v>
      </c>
      <c r="H52" t="s">
        <v>103</v>
      </c>
      <c r="I52" s="65">
        <v>122250</v>
      </c>
      <c r="J52" s="65">
        <v>16031</v>
      </c>
      <c r="K52" s="65">
        <v>65339.390265000002</v>
      </c>
      <c r="L52" s="66">
        <v>0</v>
      </c>
      <c r="M52" s="66">
        <v>9.64E-2</v>
      </c>
      <c r="N52" s="66">
        <v>3.0999999999999999E-3</v>
      </c>
    </row>
    <row r="53" spans="1:14">
      <c r="A53" t="s">
        <v>2953</v>
      </c>
      <c r="B53" t="s">
        <v>2954</v>
      </c>
      <c r="C53" t="s">
        <v>120</v>
      </c>
      <c r="D53" t="s">
        <v>2955</v>
      </c>
      <c r="E53" t="s">
        <v>2523</v>
      </c>
      <c r="F53" t="s">
        <v>250</v>
      </c>
      <c r="G53" t="s">
        <v>844</v>
      </c>
      <c r="H53" t="s">
        <v>103</v>
      </c>
      <c r="I53" s="65">
        <v>210716.26</v>
      </c>
      <c r="J53" s="65">
        <v>1945.150000000004</v>
      </c>
      <c r="K53" s="65">
        <v>13665.223602854299</v>
      </c>
      <c r="L53" s="66">
        <v>2.9999999999999997E-4</v>
      </c>
      <c r="M53" s="66">
        <v>2.0199999999999999E-2</v>
      </c>
      <c r="N53" s="66">
        <v>5.9999999999999995E-4</v>
      </c>
    </row>
    <row r="54" spans="1:14">
      <c r="A54" s="67" t="s">
        <v>1572</v>
      </c>
      <c r="B54" s="14"/>
      <c r="C54" s="14"/>
      <c r="D54" s="14"/>
      <c r="I54" s="69">
        <v>0</v>
      </c>
      <c r="K54" s="69">
        <v>0</v>
      </c>
      <c r="M54" s="68">
        <v>0</v>
      </c>
      <c r="N54" s="68">
        <v>0</v>
      </c>
    </row>
    <row r="55" spans="1:14">
      <c r="A55" t="s">
        <v>250</v>
      </c>
      <c r="B55" t="s">
        <v>250</v>
      </c>
      <c r="C55" s="14"/>
      <c r="D55" s="14"/>
      <c r="E55" t="s">
        <v>250</v>
      </c>
      <c r="F55" t="s">
        <v>250</v>
      </c>
      <c r="H55" t="s">
        <v>250</v>
      </c>
      <c r="I55" s="65">
        <v>0</v>
      </c>
      <c r="J55" s="65">
        <v>0</v>
      </c>
      <c r="K55" s="65">
        <v>0</v>
      </c>
      <c r="L55" s="66">
        <v>0</v>
      </c>
      <c r="M55" s="66">
        <v>0</v>
      </c>
      <c r="N55" s="66">
        <v>0</v>
      </c>
    </row>
    <row r="56" spans="1:14">
      <c r="A56" s="110" t="s">
        <v>256</v>
      </c>
      <c r="B56" s="14"/>
      <c r="C56" s="14"/>
      <c r="D56" s="14"/>
    </row>
    <row r="57" spans="1:14">
      <c r="A57" s="110" t="s">
        <v>387</v>
      </c>
      <c r="B57" s="14"/>
      <c r="C57" s="14"/>
      <c r="D57" s="14"/>
    </row>
    <row r="58" spans="1:14">
      <c r="A58" s="110" t="s">
        <v>388</v>
      </c>
      <c r="B58" s="14"/>
      <c r="C58" s="14"/>
      <c r="D58" s="14"/>
    </row>
    <row r="59" spans="1:14">
      <c r="A59" s="110" t="s">
        <v>389</v>
      </c>
      <c r="B59" s="14"/>
      <c r="C59" s="14"/>
      <c r="D59" s="14"/>
    </row>
    <row r="60" spans="1:14" hidden="1">
      <c r="B60" s="14"/>
      <c r="C60" s="14"/>
      <c r="D60" s="14"/>
    </row>
    <row r="61" spans="1:14" hidden="1">
      <c r="B61" s="14"/>
      <c r="C61" s="14"/>
      <c r="D61" s="14"/>
    </row>
    <row r="62" spans="1:14" hidden="1">
      <c r="B62" s="14"/>
      <c r="C62" s="14"/>
      <c r="D62" s="14"/>
    </row>
    <row r="63" spans="1:14" hidden="1">
      <c r="B63" s="14"/>
      <c r="C63" s="14"/>
      <c r="D63" s="14"/>
    </row>
    <row r="64" spans="1:1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194</v>
      </c>
    </row>
    <row r="2" spans="1:59">
      <c r="A2" s="2" t="s">
        <v>1</v>
      </c>
    </row>
    <row r="3" spans="1:59">
      <c r="A3" s="2" t="s">
        <v>2</v>
      </c>
      <c r="B3" t="s">
        <v>195</v>
      </c>
    </row>
    <row r="4" spans="1:59">
      <c r="A4" s="2" t="s">
        <v>3</v>
      </c>
    </row>
    <row r="5" spans="1:59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59" ht="26.25" customHeight="1">
      <c r="A6" s="124" t="s">
        <v>92</v>
      </c>
      <c r="B6" s="125"/>
      <c r="C6" s="125"/>
      <c r="D6" s="125"/>
      <c r="E6" s="125"/>
      <c r="F6" s="125"/>
      <c r="G6" s="125"/>
      <c r="H6" s="125"/>
      <c r="I6" s="125"/>
      <c r="J6" s="125"/>
      <c r="K6" s="126"/>
      <c r="BG6" s="16"/>
    </row>
    <row r="7" spans="1:59" s="16" customFormat="1">
      <c r="A7" s="40" t="s">
        <v>93</v>
      </c>
      <c r="B7" s="41" t="s">
        <v>46</v>
      </c>
      <c r="C7" s="41" t="s">
        <v>67</v>
      </c>
      <c r="D7" s="41" t="s">
        <v>81</v>
      </c>
      <c r="E7" s="41" t="s">
        <v>50</v>
      </c>
      <c r="F7" s="41" t="s">
        <v>184</v>
      </c>
      <c r="G7" s="41" t="s">
        <v>185</v>
      </c>
      <c r="H7" s="41" t="s">
        <v>53</v>
      </c>
      <c r="I7" s="41" t="s">
        <v>70</v>
      </c>
      <c r="J7" s="41" t="s">
        <v>54</v>
      </c>
      <c r="K7" s="41" t="s">
        <v>180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181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56</v>
      </c>
      <c r="F9" s="7" t="s">
        <v>57</v>
      </c>
      <c r="G9" s="7" t="s">
        <v>58</v>
      </c>
      <c r="H9" s="7" t="s">
        <v>59</v>
      </c>
      <c r="I9" s="7" t="s">
        <v>60</v>
      </c>
      <c r="J9" s="29" t="s">
        <v>61</v>
      </c>
      <c r="K9" s="29" t="s">
        <v>62</v>
      </c>
      <c r="BB9" s="14"/>
      <c r="BC9" s="16"/>
      <c r="BD9" s="14"/>
    </row>
    <row r="10" spans="1:59" s="20" customFormat="1" ht="18" customHeight="1">
      <c r="A10" s="21" t="s">
        <v>94</v>
      </c>
      <c r="B10" s="7"/>
      <c r="C10" s="7"/>
      <c r="D10" s="7"/>
      <c r="E10" s="7"/>
      <c r="F10" s="63">
        <v>3213304.45</v>
      </c>
      <c r="G10" s="7"/>
      <c r="H10" s="63">
        <v>4554.6371704100002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3213304.45</v>
      </c>
      <c r="H11" s="69">
        <v>4554.6371704100002</v>
      </c>
      <c r="J11" s="68">
        <v>1</v>
      </c>
      <c r="K11" s="68">
        <v>2.0000000000000001E-4</v>
      </c>
    </row>
    <row r="12" spans="1:59">
      <c r="A12" s="67" t="s">
        <v>2956</v>
      </c>
      <c r="C12" s="14"/>
      <c r="D12" s="14"/>
      <c r="F12" s="69">
        <v>3213304.45</v>
      </c>
      <c r="H12" s="69">
        <v>4554.6371704100002</v>
      </c>
      <c r="J12" s="68">
        <v>1</v>
      </c>
      <c r="K12" s="68">
        <v>2.0000000000000001E-4</v>
      </c>
    </row>
    <row r="13" spans="1:59">
      <c r="A13" t="s">
        <v>2957</v>
      </c>
      <c r="B13" t="s">
        <v>2958</v>
      </c>
      <c r="C13" t="s">
        <v>97</v>
      </c>
      <c r="D13" t="s">
        <v>1948</v>
      </c>
      <c r="E13" t="s">
        <v>99</v>
      </c>
      <c r="F13" s="65">
        <v>66667</v>
      </c>
      <c r="G13" s="65">
        <v>398.4</v>
      </c>
      <c r="H13" s="65">
        <v>265.60132800000002</v>
      </c>
      <c r="I13" s="66">
        <v>2.8899999999999999E-2</v>
      </c>
      <c r="J13" s="66">
        <v>5.8299999999999998E-2</v>
      </c>
      <c r="K13" s="66">
        <v>0</v>
      </c>
    </row>
    <row r="14" spans="1:59">
      <c r="A14" t="s">
        <v>2959</v>
      </c>
      <c r="B14" t="s">
        <v>2960</v>
      </c>
      <c r="C14" t="s">
        <v>97</v>
      </c>
      <c r="D14" t="s">
        <v>1948</v>
      </c>
      <c r="E14" t="s">
        <v>99</v>
      </c>
      <c r="F14" s="65">
        <v>750000</v>
      </c>
      <c r="G14" s="65">
        <v>18.899999999999999</v>
      </c>
      <c r="H14" s="65">
        <v>141.75</v>
      </c>
      <c r="I14" s="66">
        <v>4.2900000000000001E-2</v>
      </c>
      <c r="J14" s="66">
        <v>3.1099999999999999E-2</v>
      </c>
      <c r="K14" s="66">
        <v>0</v>
      </c>
    </row>
    <row r="15" spans="1:59">
      <c r="A15" t="s">
        <v>2961</v>
      </c>
      <c r="B15" t="s">
        <v>2962</v>
      </c>
      <c r="C15" t="s">
        <v>97</v>
      </c>
      <c r="D15" t="s">
        <v>1948</v>
      </c>
      <c r="E15" t="s">
        <v>99</v>
      </c>
      <c r="F15" s="65">
        <v>770000</v>
      </c>
      <c r="G15" s="65">
        <v>26.5</v>
      </c>
      <c r="H15" s="65">
        <v>204.05</v>
      </c>
      <c r="I15" s="66">
        <v>4.3999999999999997E-2</v>
      </c>
      <c r="J15" s="66">
        <v>4.48E-2</v>
      </c>
      <c r="K15" s="66">
        <v>0</v>
      </c>
    </row>
    <row r="16" spans="1:59">
      <c r="A16" t="s">
        <v>2963</v>
      </c>
      <c r="B16" t="s">
        <v>2964</v>
      </c>
      <c r="C16" t="s">
        <v>97</v>
      </c>
      <c r="D16" t="s">
        <v>1948</v>
      </c>
      <c r="E16" t="s">
        <v>99</v>
      </c>
      <c r="F16" s="65">
        <v>60166</v>
      </c>
      <c r="G16" s="65">
        <v>166.1</v>
      </c>
      <c r="H16" s="65">
        <v>99.935726000000003</v>
      </c>
      <c r="I16" s="66">
        <v>6.13E-2</v>
      </c>
      <c r="J16" s="66">
        <v>2.1899999999999999E-2</v>
      </c>
      <c r="K16" s="66">
        <v>0</v>
      </c>
    </row>
    <row r="17" spans="1:11">
      <c r="A17" t="s">
        <v>2965</v>
      </c>
      <c r="B17" t="s">
        <v>2966</v>
      </c>
      <c r="C17" t="s">
        <v>97</v>
      </c>
      <c r="D17" t="s">
        <v>1828</v>
      </c>
      <c r="E17" t="s">
        <v>99</v>
      </c>
      <c r="F17" s="65">
        <v>151500</v>
      </c>
      <c r="G17" s="65">
        <v>72.5</v>
      </c>
      <c r="H17" s="65">
        <v>109.83750000000001</v>
      </c>
      <c r="I17" s="66">
        <v>4.3900000000000002E-2</v>
      </c>
      <c r="J17" s="66">
        <v>2.41E-2</v>
      </c>
      <c r="K17" s="66">
        <v>0</v>
      </c>
    </row>
    <row r="18" spans="1:11">
      <c r="A18" t="s">
        <v>2967</v>
      </c>
      <c r="B18" t="s">
        <v>2968</v>
      </c>
      <c r="C18" t="s">
        <v>97</v>
      </c>
      <c r="D18" t="s">
        <v>1828</v>
      </c>
      <c r="E18" t="s">
        <v>99</v>
      </c>
      <c r="F18" s="65">
        <v>151500</v>
      </c>
      <c r="G18" s="65">
        <v>155.1</v>
      </c>
      <c r="H18" s="65">
        <v>234.97649999999999</v>
      </c>
      <c r="I18" s="66">
        <v>4.3900000000000002E-2</v>
      </c>
      <c r="J18" s="66">
        <v>5.16E-2</v>
      </c>
      <c r="K18" s="66">
        <v>0</v>
      </c>
    </row>
    <row r="19" spans="1:11">
      <c r="A19" t="s">
        <v>2969</v>
      </c>
      <c r="B19" t="s">
        <v>2970</v>
      </c>
      <c r="C19" t="s">
        <v>97</v>
      </c>
      <c r="D19" t="s">
        <v>948</v>
      </c>
      <c r="E19" t="s">
        <v>99</v>
      </c>
      <c r="F19" s="65">
        <v>284311.53000000003</v>
      </c>
      <c r="G19" s="65">
        <v>7.7</v>
      </c>
      <c r="H19" s="65">
        <v>21.89198781</v>
      </c>
      <c r="I19" s="66">
        <v>2.5999999999999999E-3</v>
      </c>
      <c r="J19" s="66">
        <v>4.7999999999999996E-3</v>
      </c>
      <c r="K19" s="66">
        <v>0</v>
      </c>
    </row>
    <row r="20" spans="1:11">
      <c r="A20" t="s">
        <v>2971</v>
      </c>
      <c r="B20" t="s">
        <v>2972</v>
      </c>
      <c r="C20" t="s">
        <v>97</v>
      </c>
      <c r="D20" t="s">
        <v>611</v>
      </c>
      <c r="E20" t="s">
        <v>99</v>
      </c>
      <c r="F20" s="65">
        <v>240000</v>
      </c>
      <c r="G20" s="65">
        <v>122.4</v>
      </c>
      <c r="H20" s="65">
        <v>293.76</v>
      </c>
      <c r="I20" s="66">
        <v>1.3899999999999999E-2</v>
      </c>
      <c r="J20" s="66">
        <v>6.4500000000000002E-2</v>
      </c>
      <c r="K20" s="66">
        <v>0</v>
      </c>
    </row>
    <row r="21" spans="1:11">
      <c r="A21" t="s">
        <v>2973</v>
      </c>
      <c r="B21" t="s">
        <v>2974</v>
      </c>
      <c r="C21" t="s">
        <v>97</v>
      </c>
      <c r="D21" t="s">
        <v>604</v>
      </c>
      <c r="E21" t="s">
        <v>99</v>
      </c>
      <c r="F21" s="65">
        <v>75550</v>
      </c>
      <c r="G21" s="65">
        <v>317.8</v>
      </c>
      <c r="H21" s="65">
        <v>240.09790000000001</v>
      </c>
      <c r="I21" s="66">
        <v>2.9000000000000001E-2</v>
      </c>
      <c r="J21" s="66">
        <v>5.2699999999999997E-2</v>
      </c>
      <c r="K21" s="66">
        <v>0</v>
      </c>
    </row>
    <row r="22" spans="1:11">
      <c r="A22" t="s">
        <v>2975</v>
      </c>
      <c r="B22" t="s">
        <v>2976</v>
      </c>
      <c r="C22" t="s">
        <v>97</v>
      </c>
      <c r="D22" t="s">
        <v>481</v>
      </c>
      <c r="E22" t="s">
        <v>99</v>
      </c>
      <c r="F22" s="65">
        <v>5550.92</v>
      </c>
      <c r="G22" s="65">
        <v>6948</v>
      </c>
      <c r="H22" s="65">
        <v>385.67792159999999</v>
      </c>
      <c r="I22" s="66">
        <v>4.1999999999999997E-3</v>
      </c>
      <c r="J22" s="66">
        <v>8.4699999999999998E-2</v>
      </c>
      <c r="K22" s="66">
        <v>0</v>
      </c>
    </row>
    <row r="23" spans="1:11">
      <c r="A23" t="s">
        <v>2977</v>
      </c>
      <c r="B23" t="s">
        <v>2978</v>
      </c>
      <c r="C23" t="s">
        <v>97</v>
      </c>
      <c r="D23" t="s">
        <v>481</v>
      </c>
      <c r="E23" t="s">
        <v>99</v>
      </c>
      <c r="F23" s="65">
        <v>270000</v>
      </c>
      <c r="G23" s="65">
        <v>23.7</v>
      </c>
      <c r="H23" s="65">
        <v>63.99</v>
      </c>
      <c r="I23" s="66">
        <v>1.15E-2</v>
      </c>
      <c r="J23" s="66">
        <v>1.4E-2</v>
      </c>
      <c r="K23" s="66">
        <v>0</v>
      </c>
    </row>
    <row r="24" spans="1:11">
      <c r="A24" t="s">
        <v>2979</v>
      </c>
      <c r="B24" t="s">
        <v>2980</v>
      </c>
      <c r="C24" t="s">
        <v>97</v>
      </c>
      <c r="D24" t="s">
        <v>481</v>
      </c>
      <c r="E24" t="s">
        <v>99</v>
      </c>
      <c r="F24" s="65">
        <v>100659</v>
      </c>
      <c r="G24" s="65">
        <v>60.3</v>
      </c>
      <c r="H24" s="65">
        <v>60.697377000000003</v>
      </c>
      <c r="I24" s="66">
        <v>6.4299999999999996E-2</v>
      </c>
      <c r="J24" s="66">
        <v>1.3299999999999999E-2</v>
      </c>
      <c r="K24" s="66">
        <v>0</v>
      </c>
    </row>
    <row r="25" spans="1:11">
      <c r="A25" t="s">
        <v>2981</v>
      </c>
      <c r="B25" t="s">
        <v>2982</v>
      </c>
      <c r="C25" t="s">
        <v>97</v>
      </c>
      <c r="D25" t="s">
        <v>122</v>
      </c>
      <c r="E25" t="s">
        <v>99</v>
      </c>
      <c r="F25" s="65">
        <v>4015</v>
      </c>
      <c r="G25" s="65">
        <v>2245</v>
      </c>
      <c r="H25" s="65">
        <v>90.136750000000006</v>
      </c>
      <c r="I25" s="66">
        <v>1.04E-2</v>
      </c>
      <c r="J25" s="66">
        <v>1.9800000000000002E-2</v>
      </c>
      <c r="K25" s="66">
        <v>0</v>
      </c>
    </row>
    <row r="26" spans="1:11">
      <c r="A26" t="s">
        <v>2983</v>
      </c>
      <c r="B26" t="s">
        <v>2984</v>
      </c>
      <c r="C26" t="s">
        <v>97</v>
      </c>
      <c r="D26" t="s">
        <v>126</v>
      </c>
      <c r="E26" t="s">
        <v>99</v>
      </c>
      <c r="F26" s="65">
        <v>20200</v>
      </c>
      <c r="G26" s="65">
        <v>498.9</v>
      </c>
      <c r="H26" s="65">
        <v>100.7778</v>
      </c>
      <c r="I26" s="66">
        <v>2.4500000000000001E-2</v>
      </c>
      <c r="J26" s="66">
        <v>2.2100000000000002E-2</v>
      </c>
      <c r="K26" s="66">
        <v>0</v>
      </c>
    </row>
    <row r="27" spans="1:11">
      <c r="A27" t="s">
        <v>2985</v>
      </c>
      <c r="B27" t="s">
        <v>2986</v>
      </c>
      <c r="C27" t="s">
        <v>97</v>
      </c>
      <c r="D27" t="s">
        <v>126</v>
      </c>
      <c r="E27" t="s">
        <v>99</v>
      </c>
      <c r="F27" s="65">
        <v>14548</v>
      </c>
      <c r="G27" s="65">
        <v>602</v>
      </c>
      <c r="H27" s="65">
        <v>87.578959999999995</v>
      </c>
      <c r="I27" s="66">
        <v>1.7600000000000001E-2</v>
      </c>
      <c r="J27" s="66">
        <v>1.9199999999999998E-2</v>
      </c>
      <c r="K27" s="66">
        <v>0</v>
      </c>
    </row>
    <row r="28" spans="1:11">
      <c r="A28" t="s">
        <v>2987</v>
      </c>
      <c r="B28" t="s">
        <v>2988</v>
      </c>
      <c r="C28" t="s">
        <v>97</v>
      </c>
      <c r="D28" t="s">
        <v>126</v>
      </c>
      <c r="E28" t="s">
        <v>99</v>
      </c>
      <c r="F28" s="65">
        <v>113450</v>
      </c>
      <c r="G28" s="65">
        <v>300</v>
      </c>
      <c r="H28" s="65">
        <v>340.35</v>
      </c>
      <c r="I28" s="66">
        <v>4.48E-2</v>
      </c>
      <c r="J28" s="66">
        <v>7.4700000000000003E-2</v>
      </c>
      <c r="K28" s="66">
        <v>0</v>
      </c>
    </row>
    <row r="29" spans="1:11">
      <c r="A29" t="s">
        <v>2989</v>
      </c>
      <c r="B29" t="s">
        <v>2990</v>
      </c>
      <c r="C29" t="s">
        <v>97</v>
      </c>
      <c r="D29" t="s">
        <v>126</v>
      </c>
      <c r="E29" t="s">
        <v>99</v>
      </c>
      <c r="F29" s="65">
        <v>104150</v>
      </c>
      <c r="G29" s="65">
        <v>1499</v>
      </c>
      <c r="H29" s="65">
        <v>1561.2085</v>
      </c>
      <c r="I29" s="66">
        <v>4.48E-2</v>
      </c>
      <c r="J29" s="66">
        <v>0.34279999999999999</v>
      </c>
      <c r="K29" s="66">
        <v>1E-4</v>
      </c>
    </row>
    <row r="30" spans="1:11">
      <c r="A30" t="s">
        <v>2991</v>
      </c>
      <c r="B30" t="s">
        <v>2992</v>
      </c>
      <c r="C30" t="s">
        <v>97</v>
      </c>
      <c r="D30" t="s">
        <v>126</v>
      </c>
      <c r="E30" t="s">
        <v>99</v>
      </c>
      <c r="F30" s="65">
        <v>8487</v>
      </c>
      <c r="G30" s="65">
        <v>316</v>
      </c>
      <c r="H30" s="65">
        <v>26.818919999999999</v>
      </c>
      <c r="I30" s="66">
        <v>1.1599999999999999E-2</v>
      </c>
      <c r="J30" s="66">
        <v>5.8999999999999999E-3</v>
      </c>
      <c r="K30" s="66">
        <v>0</v>
      </c>
    </row>
    <row r="31" spans="1:11">
      <c r="A31" t="s">
        <v>2993</v>
      </c>
      <c r="B31" t="s">
        <v>2994</v>
      </c>
      <c r="C31" t="s">
        <v>97</v>
      </c>
      <c r="D31" t="s">
        <v>126</v>
      </c>
      <c r="E31" t="s">
        <v>99</v>
      </c>
      <c r="F31" s="65">
        <v>22550</v>
      </c>
      <c r="G31" s="65">
        <v>1000</v>
      </c>
      <c r="H31" s="65">
        <v>225.5</v>
      </c>
      <c r="I31" s="66">
        <v>2.2100000000000002E-2</v>
      </c>
      <c r="J31" s="66">
        <v>4.9500000000000002E-2</v>
      </c>
      <c r="K31" s="66">
        <v>0</v>
      </c>
    </row>
    <row r="32" spans="1:11">
      <c r="A32" s="67" t="s">
        <v>254</v>
      </c>
      <c r="C32" s="14"/>
      <c r="D32" s="14"/>
      <c r="F32" s="69">
        <v>0</v>
      </c>
      <c r="H32" s="69">
        <v>0</v>
      </c>
      <c r="J32" s="68">
        <v>0</v>
      </c>
      <c r="K32" s="68">
        <v>0</v>
      </c>
    </row>
    <row r="33" spans="1:11">
      <c r="A33" s="67" t="s">
        <v>2995</v>
      </c>
      <c r="C33" s="14"/>
      <c r="D33" s="14"/>
      <c r="F33" s="69">
        <v>0</v>
      </c>
      <c r="H33" s="69">
        <v>0</v>
      </c>
      <c r="J33" s="68">
        <v>0</v>
      </c>
      <c r="K33" s="68">
        <v>0</v>
      </c>
    </row>
    <row r="34" spans="1:11">
      <c r="A34" t="s">
        <v>250</v>
      </c>
      <c r="B34" t="s">
        <v>250</v>
      </c>
      <c r="C34" s="14"/>
      <c r="D34" t="s">
        <v>250</v>
      </c>
      <c r="E34" t="s">
        <v>250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  <c r="K34" s="66">
        <v>0</v>
      </c>
    </row>
    <row r="35" spans="1:11">
      <c r="A35" s="110" t="s">
        <v>256</v>
      </c>
      <c r="C35" s="14"/>
      <c r="D35" s="14"/>
    </row>
    <row r="36" spans="1:11">
      <c r="A36" s="110" t="s">
        <v>387</v>
      </c>
      <c r="C36" s="14"/>
      <c r="D36" s="14"/>
    </row>
    <row r="37" spans="1:11">
      <c r="A37" s="110" t="s">
        <v>388</v>
      </c>
      <c r="C37" s="14"/>
      <c r="D37" s="14"/>
    </row>
    <row r="38" spans="1:11">
      <c r="A38" s="110" t="s">
        <v>389</v>
      </c>
      <c r="C38" s="14"/>
      <c r="D38" s="14"/>
    </row>
    <row r="39" spans="1:11" hidden="1">
      <c r="C39" s="14"/>
      <c r="D39" s="14"/>
    </row>
    <row r="40" spans="1:11" hidden="1">
      <c r="C40" s="14"/>
      <c r="D40" s="14"/>
    </row>
    <row r="41" spans="1:11" hidden="1">
      <c r="C41" s="14"/>
      <c r="D41" s="14"/>
    </row>
    <row r="42" spans="1:11" hidden="1">
      <c r="C42" s="14"/>
      <c r="D42" s="14"/>
    </row>
    <row r="43" spans="1:11" hidden="1">
      <c r="C43" s="14"/>
      <c r="D43" s="14"/>
    </row>
    <row r="44" spans="1:11" hidden="1">
      <c r="C44" s="14"/>
      <c r="D44" s="14"/>
    </row>
    <row r="45" spans="1:11" hidden="1">
      <c r="C45" s="14"/>
      <c r="D45" s="14"/>
    </row>
    <row r="46" spans="1:11" hidden="1">
      <c r="C46" s="14"/>
      <c r="D46" s="14"/>
    </row>
    <row r="47" spans="1:11" hidden="1">
      <c r="C47" s="14"/>
      <c r="D47" s="14"/>
    </row>
    <row r="48" spans="1:11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194</v>
      </c>
    </row>
    <row r="2" spans="1:60">
      <c r="A2" s="2" t="s">
        <v>1</v>
      </c>
    </row>
    <row r="3" spans="1:60">
      <c r="A3" s="2" t="s">
        <v>2</v>
      </c>
      <c r="B3" t="s">
        <v>195</v>
      </c>
    </row>
    <row r="4" spans="1:60">
      <c r="A4" s="2" t="s">
        <v>3</v>
      </c>
    </row>
    <row r="5" spans="1:60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60" ht="26.25" customHeight="1">
      <c r="A6" s="124" t="s">
        <v>95</v>
      </c>
      <c r="B6" s="125"/>
      <c r="C6" s="125"/>
      <c r="D6" s="125"/>
      <c r="E6" s="125"/>
      <c r="F6" s="125"/>
      <c r="G6" s="125"/>
      <c r="H6" s="125"/>
      <c r="I6" s="125"/>
      <c r="J6" s="125"/>
      <c r="K6" s="126"/>
      <c r="BH6" s="16"/>
    </row>
    <row r="7" spans="1:60" s="16" customFormat="1">
      <c r="A7" s="40" t="s">
        <v>93</v>
      </c>
      <c r="B7" s="41" t="s">
        <v>46</v>
      </c>
      <c r="C7" s="41" t="s">
        <v>67</v>
      </c>
      <c r="D7" s="41" t="s">
        <v>81</v>
      </c>
      <c r="E7" s="41" t="s">
        <v>50</v>
      </c>
      <c r="F7" s="41" t="s">
        <v>184</v>
      </c>
      <c r="G7" s="41" t="s">
        <v>185</v>
      </c>
      <c r="H7" s="41" t="s">
        <v>53</v>
      </c>
      <c r="I7" s="41" t="s">
        <v>70</v>
      </c>
      <c r="J7" s="41" t="s">
        <v>54</v>
      </c>
      <c r="K7" s="42" t="s">
        <v>180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181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56</v>
      </c>
      <c r="F9" s="7" t="s">
        <v>57</v>
      </c>
      <c r="G9" s="7" t="s">
        <v>58</v>
      </c>
      <c r="H9" s="7" t="s">
        <v>59</v>
      </c>
      <c r="I9" s="7" t="s">
        <v>60</v>
      </c>
      <c r="J9" s="29" t="s">
        <v>61</v>
      </c>
      <c r="K9" s="29" t="s">
        <v>62</v>
      </c>
      <c r="BC9" s="14"/>
      <c r="BD9" s="16"/>
      <c r="BE9" s="14"/>
    </row>
    <row r="10" spans="1:60" s="20" customFormat="1" ht="18" customHeight="1">
      <c r="A10" s="21" t="s">
        <v>96</v>
      </c>
      <c r="B10" s="7"/>
      <c r="C10" s="7"/>
      <c r="D10" s="7"/>
      <c r="E10" s="7"/>
      <c r="F10" s="63">
        <v>-39300</v>
      </c>
      <c r="G10" s="7"/>
      <c r="H10" s="63">
        <v>427.98286855781998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2996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250</v>
      </c>
      <c r="B13" t="s">
        <v>250</v>
      </c>
      <c r="C13" s="14"/>
      <c r="D13" t="s">
        <v>250</v>
      </c>
      <c r="E13" t="s">
        <v>250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2997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250</v>
      </c>
      <c r="B15" t="s">
        <v>250</v>
      </c>
      <c r="C15" s="14"/>
      <c r="D15" t="s">
        <v>250</v>
      </c>
      <c r="E15" t="s">
        <v>250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2998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250</v>
      </c>
      <c r="B17" t="s">
        <v>250</v>
      </c>
      <c r="C17" s="14"/>
      <c r="D17" t="s">
        <v>250</v>
      </c>
      <c r="E17" t="s">
        <v>250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1572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250</v>
      </c>
      <c r="B19" t="s">
        <v>250</v>
      </c>
      <c r="C19" s="14"/>
      <c r="D19" t="s">
        <v>250</v>
      </c>
      <c r="E19" t="s">
        <v>250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254</v>
      </c>
      <c r="B20" s="14"/>
      <c r="C20" s="14"/>
      <c r="D20" s="14"/>
      <c r="F20" s="69">
        <v>-39300</v>
      </c>
      <c r="H20" s="69">
        <v>427.98286855781998</v>
      </c>
      <c r="J20" s="68">
        <v>1</v>
      </c>
      <c r="K20" s="68">
        <v>0</v>
      </c>
    </row>
    <row r="21" spans="1:11">
      <c r="A21" s="67" t="s">
        <v>2996</v>
      </c>
      <c r="B21" s="14"/>
      <c r="C21" s="14"/>
      <c r="D21" s="14"/>
      <c r="F21" s="69">
        <v>-39300</v>
      </c>
      <c r="H21" s="69">
        <v>427.98286855781998</v>
      </c>
      <c r="J21" s="68">
        <v>1</v>
      </c>
      <c r="K21" s="68">
        <v>0</v>
      </c>
    </row>
    <row r="22" spans="1:11">
      <c r="A22" t="s">
        <v>2999</v>
      </c>
      <c r="B22" t="s">
        <v>3000</v>
      </c>
      <c r="C22" t="s">
        <v>120</v>
      </c>
      <c r="D22" t="s">
        <v>2523</v>
      </c>
      <c r="E22" t="s">
        <v>103</v>
      </c>
      <c r="F22" s="65">
        <v>-25500</v>
      </c>
      <c r="G22" s="65">
        <v>1.2999999999999999E-2</v>
      </c>
      <c r="H22" s="65">
        <v>-1.105221E-2</v>
      </c>
      <c r="I22" s="66">
        <v>0</v>
      </c>
      <c r="J22" s="66">
        <v>0</v>
      </c>
      <c r="K22" s="66">
        <v>0</v>
      </c>
    </row>
    <row r="23" spans="1:11">
      <c r="A23" t="s">
        <v>3001</v>
      </c>
      <c r="B23" t="s">
        <v>3002</v>
      </c>
      <c r="C23" t="s">
        <v>120</v>
      </c>
      <c r="D23" t="s">
        <v>2523</v>
      </c>
      <c r="E23" t="s">
        <v>103</v>
      </c>
      <c r="F23" s="65">
        <v>-4700</v>
      </c>
      <c r="G23" s="65">
        <v>4.36E-2</v>
      </c>
      <c r="H23" s="65">
        <v>-6.8320328000000003E-3</v>
      </c>
      <c r="I23" s="66">
        <v>0</v>
      </c>
      <c r="J23" s="66">
        <v>0</v>
      </c>
      <c r="K23" s="66">
        <v>0</v>
      </c>
    </row>
    <row r="24" spans="1:11">
      <c r="A24" t="s">
        <v>3003</v>
      </c>
      <c r="B24" t="s">
        <v>3004</v>
      </c>
      <c r="C24" t="s">
        <v>120</v>
      </c>
      <c r="D24" t="s">
        <v>2523</v>
      </c>
      <c r="E24" t="s">
        <v>103</v>
      </c>
      <c r="F24" s="65">
        <v>-12700</v>
      </c>
      <c r="G24" s="65">
        <v>1.141E-2</v>
      </c>
      <c r="H24" s="65">
        <v>-4.8311993799999998E-3</v>
      </c>
      <c r="I24" s="66">
        <v>0</v>
      </c>
      <c r="J24" s="66">
        <v>0</v>
      </c>
      <c r="K24" s="66">
        <v>0</v>
      </c>
    </row>
    <row r="25" spans="1:11">
      <c r="A25" t="s">
        <v>3005</v>
      </c>
      <c r="B25" t="s">
        <v>3006</v>
      </c>
      <c r="C25" t="s">
        <v>120</v>
      </c>
      <c r="D25" t="s">
        <v>2523</v>
      </c>
      <c r="E25" t="s">
        <v>103</v>
      </c>
      <c r="F25" s="65">
        <v>3600</v>
      </c>
      <c r="G25" s="65">
        <v>3566</v>
      </c>
      <c r="H25" s="65">
        <v>428.005584</v>
      </c>
      <c r="I25" s="66">
        <v>0</v>
      </c>
      <c r="J25" s="66">
        <v>1.0001</v>
      </c>
      <c r="K25" s="66">
        <v>0</v>
      </c>
    </row>
    <row r="26" spans="1:11">
      <c r="A26" s="67" t="s">
        <v>3007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250</v>
      </c>
      <c r="B27" t="s">
        <v>250</v>
      </c>
      <c r="C27" s="14"/>
      <c r="D27" t="s">
        <v>250</v>
      </c>
      <c r="E27" t="s">
        <v>250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2998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250</v>
      </c>
      <c r="B29" t="s">
        <v>250</v>
      </c>
      <c r="C29" s="14"/>
      <c r="D29" t="s">
        <v>250</v>
      </c>
      <c r="E29" t="s">
        <v>250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3008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250</v>
      </c>
      <c r="B31" t="s">
        <v>250</v>
      </c>
      <c r="C31" s="14"/>
      <c r="D31" t="s">
        <v>250</v>
      </c>
      <c r="E31" t="s">
        <v>250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1572</v>
      </c>
      <c r="B32" s="14"/>
      <c r="C32" s="14"/>
      <c r="D32" s="14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250</v>
      </c>
      <c r="B33" t="s">
        <v>250</v>
      </c>
      <c r="C33" s="14"/>
      <c r="D33" t="s">
        <v>250</v>
      </c>
      <c r="E33" t="s">
        <v>250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110" t="s">
        <v>256</v>
      </c>
      <c r="B34" s="14"/>
      <c r="C34" s="14"/>
      <c r="D34" s="14"/>
    </row>
    <row r="35" spans="1:11">
      <c r="A35" s="110" t="s">
        <v>387</v>
      </c>
      <c r="B35" s="14"/>
      <c r="C35" s="14"/>
      <c r="D35" s="14"/>
    </row>
    <row r="36" spans="1:11">
      <c r="A36" s="110" t="s">
        <v>388</v>
      </c>
      <c r="B36" s="14"/>
      <c r="C36" s="14"/>
      <c r="D36" s="14"/>
    </row>
    <row r="37" spans="1:11">
      <c r="A37" s="110" t="s">
        <v>389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10" sqref="A10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285156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194</v>
      </c>
    </row>
    <row r="2" spans="1:58">
      <c r="A2" s="2" t="s">
        <v>1</v>
      </c>
    </row>
    <row r="3" spans="1:58">
      <c r="A3" s="2" t="s">
        <v>2</v>
      </c>
      <c r="B3" t="s">
        <v>195</v>
      </c>
    </row>
    <row r="4" spans="1:58">
      <c r="A4" s="2" t="s">
        <v>3</v>
      </c>
    </row>
    <row r="5" spans="1:58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6"/>
      <c r="BB5" s="14" t="s">
        <v>97</v>
      </c>
      <c r="BD5" s="14" t="s">
        <v>98</v>
      </c>
      <c r="BF5" s="16" t="s">
        <v>99</v>
      </c>
    </row>
    <row r="6" spans="1:58" ht="26.25" customHeight="1">
      <c r="A6" s="124" t="s">
        <v>100</v>
      </c>
      <c r="B6" s="125"/>
      <c r="C6" s="125"/>
      <c r="D6" s="125"/>
      <c r="E6" s="125"/>
      <c r="F6" s="125"/>
      <c r="G6" s="125"/>
      <c r="H6" s="125"/>
      <c r="I6" s="125"/>
      <c r="J6" s="126"/>
      <c r="BB6" s="16" t="s">
        <v>101</v>
      </c>
      <c r="BD6" s="14" t="s">
        <v>102</v>
      </c>
      <c r="BF6" s="16" t="s">
        <v>103</v>
      </c>
    </row>
    <row r="7" spans="1:58" s="16" customFormat="1" ht="20.25">
      <c r="A7" s="40" t="s">
        <v>93</v>
      </c>
      <c r="B7" s="41" t="s">
        <v>46</v>
      </c>
      <c r="C7" s="41" t="s">
        <v>67</v>
      </c>
      <c r="D7" s="41" t="s">
        <v>81</v>
      </c>
      <c r="E7" s="41" t="s">
        <v>50</v>
      </c>
      <c r="F7" s="41" t="s">
        <v>184</v>
      </c>
      <c r="G7" s="41" t="s">
        <v>185</v>
      </c>
      <c r="H7" s="41" t="s">
        <v>53</v>
      </c>
      <c r="I7" s="41" t="s">
        <v>54</v>
      </c>
      <c r="J7" s="41" t="s">
        <v>180</v>
      </c>
      <c r="BA7" s="14" t="s">
        <v>104</v>
      </c>
      <c r="BB7" s="14" t="s">
        <v>105</v>
      </c>
      <c r="BC7" s="14" t="s">
        <v>106</v>
      </c>
      <c r="BE7" s="20" t="s">
        <v>107</v>
      </c>
    </row>
    <row r="8" spans="1:58" s="16" customFormat="1" ht="18.75" customHeight="1">
      <c r="A8" s="17"/>
      <c r="B8" s="18"/>
      <c r="C8" s="18"/>
      <c r="D8" s="18"/>
      <c r="E8" s="18"/>
      <c r="F8" s="18" t="s">
        <v>181</v>
      </c>
      <c r="G8" s="18"/>
      <c r="H8" s="18" t="s">
        <v>6</v>
      </c>
      <c r="I8" s="26" t="s">
        <v>7</v>
      </c>
      <c r="J8" s="37" t="s">
        <v>7</v>
      </c>
      <c r="BA8" s="14" t="s">
        <v>108</v>
      </c>
      <c r="BC8" s="14" t="s">
        <v>109</v>
      </c>
      <c r="BE8" s="20" t="s">
        <v>110</v>
      </c>
    </row>
    <row r="9" spans="1:58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56</v>
      </c>
      <c r="F9" s="7" t="s">
        <v>57</v>
      </c>
      <c r="G9" s="7" t="s">
        <v>58</v>
      </c>
      <c r="H9" s="38" t="s">
        <v>59</v>
      </c>
      <c r="I9" s="38" t="s">
        <v>60</v>
      </c>
      <c r="J9" s="38" t="s">
        <v>61</v>
      </c>
      <c r="K9" s="16"/>
      <c r="L9" s="16"/>
      <c r="M9" s="16"/>
      <c r="N9" s="16"/>
      <c r="BA9" s="14" t="s">
        <v>111</v>
      </c>
      <c r="BB9" s="16"/>
      <c r="BC9" s="14" t="s">
        <v>112</v>
      </c>
      <c r="BE9" s="14" t="s">
        <v>113</v>
      </c>
    </row>
    <row r="10" spans="1:58" s="20" customFormat="1" ht="18" customHeight="1">
      <c r="A10" s="21" t="s">
        <v>114</v>
      </c>
      <c r="B10" s="7"/>
      <c r="C10" s="7"/>
      <c r="D10" s="7"/>
      <c r="E10" s="7"/>
      <c r="F10" s="63">
        <v>-676123.55</v>
      </c>
      <c r="G10" s="22"/>
      <c r="H10" s="63">
        <v>-7485.4069592016176</v>
      </c>
      <c r="I10" s="64">
        <v>1</v>
      </c>
      <c r="J10" s="64">
        <v>-4.0000000000000002E-4</v>
      </c>
      <c r="K10" s="16"/>
      <c r="L10" s="16"/>
      <c r="M10" s="16"/>
      <c r="N10" s="16"/>
      <c r="BA10" s="14" t="s">
        <v>115</v>
      </c>
      <c r="BB10" s="16"/>
      <c r="BC10" s="14" t="s">
        <v>116</v>
      </c>
      <c r="BE10" s="14" t="s">
        <v>117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118</v>
      </c>
      <c r="BD11" s="14" t="s">
        <v>119</v>
      </c>
    </row>
    <row r="12" spans="1:58">
      <c r="A12" t="s">
        <v>250</v>
      </c>
      <c r="B12" t="s">
        <v>250</v>
      </c>
      <c r="C12" s="16"/>
      <c r="D12" t="s">
        <v>250</v>
      </c>
      <c r="E12" t="s">
        <v>250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120</v>
      </c>
      <c r="BC12" s="14" t="s">
        <v>121</v>
      </c>
      <c r="BD12" s="14" t="s">
        <v>122</v>
      </c>
    </row>
    <row r="13" spans="1:58">
      <c r="A13" s="67" t="s">
        <v>254</v>
      </c>
      <c r="B13" s="16"/>
      <c r="C13" s="16"/>
      <c r="D13" s="16"/>
      <c r="E13" s="16"/>
      <c r="F13" s="69">
        <v>-676123.55</v>
      </c>
      <c r="G13" s="16"/>
      <c r="H13" s="69">
        <v>-7485.4069592016176</v>
      </c>
      <c r="I13" s="68">
        <v>1</v>
      </c>
      <c r="J13" s="68">
        <v>-4.0000000000000002E-4</v>
      </c>
      <c r="BD13" s="14" t="s">
        <v>123</v>
      </c>
    </row>
    <row r="14" spans="1:58">
      <c r="A14" t="s">
        <v>3009</v>
      </c>
      <c r="B14" t="s">
        <v>3010</v>
      </c>
      <c r="C14" t="s">
        <v>120</v>
      </c>
      <c r="D14" t="s">
        <v>2523</v>
      </c>
      <c r="E14" t="s">
        <v>117</v>
      </c>
      <c r="F14" s="65">
        <v>66</v>
      </c>
      <c r="G14" s="65">
        <v>0.67659999999999998</v>
      </c>
      <c r="H14" s="65">
        <v>1.1334930948000001E-3</v>
      </c>
      <c r="I14" s="66">
        <v>0</v>
      </c>
      <c r="J14" s="66">
        <v>0</v>
      </c>
      <c r="BD14" s="14" t="s">
        <v>124</v>
      </c>
    </row>
    <row r="15" spans="1:58">
      <c r="A15" t="s">
        <v>3011</v>
      </c>
      <c r="B15" t="s">
        <v>3012</v>
      </c>
      <c r="C15" t="s">
        <v>120</v>
      </c>
      <c r="D15" t="s">
        <v>2523</v>
      </c>
      <c r="E15" t="s">
        <v>107</v>
      </c>
      <c r="F15" s="65">
        <v>22</v>
      </c>
      <c r="G15" s="65">
        <v>1.5028999999999999</v>
      </c>
      <c r="H15" s="65">
        <v>1.2936873025999999E-3</v>
      </c>
      <c r="I15" s="66">
        <v>0</v>
      </c>
      <c r="J15" s="66">
        <v>0</v>
      </c>
      <c r="BD15" s="14" t="s">
        <v>125</v>
      </c>
    </row>
    <row r="16" spans="1:58">
      <c r="A16" t="s">
        <v>3013</v>
      </c>
      <c r="B16" t="s">
        <v>3014</v>
      </c>
      <c r="C16" t="s">
        <v>120</v>
      </c>
      <c r="D16" t="s">
        <v>2523</v>
      </c>
      <c r="E16" t="s">
        <v>107</v>
      </c>
      <c r="F16" s="65">
        <v>212</v>
      </c>
      <c r="G16" s="65">
        <v>1.5028999999999999</v>
      </c>
      <c r="H16" s="65">
        <v>1.2466441279599999E-2</v>
      </c>
      <c r="I16" s="66">
        <v>0</v>
      </c>
      <c r="J16" s="66">
        <v>0</v>
      </c>
      <c r="BD16" s="14" t="s">
        <v>126</v>
      </c>
    </row>
    <row r="17" spans="1:56">
      <c r="A17" t="s">
        <v>3015</v>
      </c>
      <c r="B17" t="s">
        <v>3016</v>
      </c>
      <c r="C17" t="s">
        <v>120</v>
      </c>
      <c r="D17" t="s">
        <v>2523</v>
      </c>
      <c r="E17" t="s">
        <v>103</v>
      </c>
      <c r="F17" s="65">
        <v>141</v>
      </c>
      <c r="G17" s="65">
        <v>3.2898000000000001</v>
      </c>
      <c r="H17" s="65">
        <v>1.5465152411999999E-2</v>
      </c>
      <c r="I17" s="66">
        <v>0</v>
      </c>
      <c r="J17" s="66">
        <v>0</v>
      </c>
      <c r="BD17" s="14" t="s">
        <v>127</v>
      </c>
    </row>
    <row r="18" spans="1:56">
      <c r="A18" t="s">
        <v>3017</v>
      </c>
      <c r="B18" t="s">
        <v>3018</v>
      </c>
      <c r="C18" t="s">
        <v>120</v>
      </c>
      <c r="D18" t="s">
        <v>2523</v>
      </c>
      <c r="E18" t="s">
        <v>110</v>
      </c>
      <c r="F18" s="65">
        <v>249</v>
      </c>
      <c r="G18" s="65">
        <v>0.66795000000000004</v>
      </c>
      <c r="H18" s="65">
        <v>7.62891143895E-3</v>
      </c>
      <c r="I18" s="66">
        <v>0</v>
      </c>
      <c r="J18" s="66">
        <v>0</v>
      </c>
      <c r="BD18" s="14" t="s">
        <v>128</v>
      </c>
    </row>
    <row r="19" spans="1:56">
      <c r="A19" t="s">
        <v>3019</v>
      </c>
      <c r="B19" t="s">
        <v>3020</v>
      </c>
      <c r="C19" t="s">
        <v>120</v>
      </c>
      <c r="D19" t="s">
        <v>2523</v>
      </c>
      <c r="E19" t="s">
        <v>117</v>
      </c>
      <c r="F19" s="65">
        <v>19800</v>
      </c>
      <c r="G19" s="65">
        <v>100</v>
      </c>
      <c r="H19" s="65">
        <v>50.258339999999997</v>
      </c>
      <c r="I19" s="66">
        <v>-6.7000000000000002E-3</v>
      </c>
      <c r="J19" s="66">
        <v>0</v>
      </c>
      <c r="BD19" s="14" t="s">
        <v>129</v>
      </c>
    </row>
    <row r="20" spans="1:56">
      <c r="A20" t="s">
        <v>3021</v>
      </c>
      <c r="B20" t="s">
        <v>3022</v>
      </c>
      <c r="C20" t="s">
        <v>120</v>
      </c>
      <c r="D20" t="s">
        <v>2523</v>
      </c>
      <c r="E20" t="s">
        <v>110</v>
      </c>
      <c r="F20" s="65">
        <v>-76455</v>
      </c>
      <c r="G20" s="65">
        <v>100</v>
      </c>
      <c r="H20" s="65">
        <v>-350.6914395</v>
      </c>
      <c r="I20" s="66">
        <v>4.6899999999999997E-2</v>
      </c>
      <c r="J20" s="66">
        <v>0</v>
      </c>
      <c r="BD20" s="14" t="s">
        <v>120</v>
      </c>
    </row>
    <row r="21" spans="1:56">
      <c r="A21" t="s">
        <v>3023</v>
      </c>
      <c r="B21" t="s">
        <v>3022</v>
      </c>
      <c r="C21" t="s">
        <v>120</v>
      </c>
      <c r="D21" t="s">
        <v>2523</v>
      </c>
      <c r="E21" t="s">
        <v>107</v>
      </c>
      <c r="F21" s="65">
        <v>815554</v>
      </c>
      <c r="G21" s="65">
        <v>100</v>
      </c>
      <c r="H21" s="65">
        <v>3191.0181358</v>
      </c>
      <c r="I21" s="66">
        <v>-0.42630000000000001</v>
      </c>
      <c r="J21" s="66">
        <v>2.0000000000000001E-4</v>
      </c>
    </row>
    <row r="22" spans="1:56">
      <c r="A22" t="s">
        <v>3024</v>
      </c>
      <c r="B22" t="s">
        <v>3025</v>
      </c>
      <c r="C22" t="s">
        <v>120</v>
      </c>
      <c r="D22" t="s">
        <v>2523</v>
      </c>
      <c r="E22" t="s">
        <v>201</v>
      </c>
      <c r="F22" s="65">
        <v>1921107.89</v>
      </c>
      <c r="G22" s="65">
        <v>100</v>
      </c>
      <c r="H22" s="65">
        <v>823.77106323199996</v>
      </c>
      <c r="I22" s="66">
        <v>-0.1101</v>
      </c>
      <c r="J22" s="66">
        <v>0</v>
      </c>
    </row>
    <row r="23" spans="1:56">
      <c r="A23" t="s">
        <v>3026</v>
      </c>
      <c r="B23" t="s">
        <v>3027</v>
      </c>
      <c r="C23" t="s">
        <v>120</v>
      </c>
      <c r="D23" t="s">
        <v>2523</v>
      </c>
      <c r="E23" t="s">
        <v>103</v>
      </c>
      <c r="F23" s="65">
        <v>-567404.43999999994</v>
      </c>
      <c r="G23" s="65">
        <v>100</v>
      </c>
      <c r="H23" s="65">
        <v>-1891.7264029600001</v>
      </c>
      <c r="I23" s="66">
        <v>0.25269999999999998</v>
      </c>
      <c r="J23" s="66">
        <v>-1E-4</v>
      </c>
    </row>
    <row r="24" spans="1:56">
      <c r="A24" t="s">
        <v>3028</v>
      </c>
      <c r="B24" t="s">
        <v>3029</v>
      </c>
      <c r="C24" t="s">
        <v>120</v>
      </c>
      <c r="D24" t="s">
        <v>2523</v>
      </c>
      <c r="E24" t="s">
        <v>201</v>
      </c>
      <c r="F24" s="65">
        <v>90</v>
      </c>
      <c r="G24" s="65">
        <v>2.8315999999999999</v>
      </c>
      <c r="H24" s="65">
        <v>1.0927710719999999E-3</v>
      </c>
      <c r="I24" s="66">
        <v>0</v>
      </c>
      <c r="J24" s="66">
        <v>0</v>
      </c>
    </row>
    <row r="25" spans="1:56">
      <c r="A25" t="s">
        <v>3030</v>
      </c>
      <c r="B25" t="s">
        <v>3031</v>
      </c>
      <c r="C25" t="s">
        <v>120</v>
      </c>
      <c r="D25" t="s">
        <v>2523</v>
      </c>
      <c r="E25" t="s">
        <v>107</v>
      </c>
      <c r="F25" s="65">
        <v>6</v>
      </c>
      <c r="G25" s="65">
        <v>3.1756000000000002</v>
      </c>
      <c r="H25" s="65">
        <v>7.4551020720000001E-4</v>
      </c>
      <c r="I25" s="66">
        <v>0</v>
      </c>
      <c r="J25" s="66">
        <v>0</v>
      </c>
    </row>
    <row r="26" spans="1:56">
      <c r="A26" t="s">
        <v>3032</v>
      </c>
      <c r="B26" t="s">
        <v>3033</v>
      </c>
      <c r="C26" t="s">
        <v>120</v>
      </c>
      <c r="D26" t="s">
        <v>2523</v>
      </c>
      <c r="E26" t="s">
        <v>103</v>
      </c>
      <c r="F26" s="65">
        <v>201</v>
      </c>
      <c r="G26" s="65">
        <v>1.308975</v>
      </c>
      <c r="H26" s="65">
        <v>8.7718865264999994E-3</v>
      </c>
      <c r="I26" s="66">
        <v>0</v>
      </c>
      <c r="J26" s="66">
        <v>0</v>
      </c>
    </row>
    <row r="27" spans="1:56">
      <c r="A27" t="s">
        <v>3034</v>
      </c>
      <c r="B27" t="s">
        <v>3035</v>
      </c>
      <c r="C27" t="s">
        <v>120</v>
      </c>
      <c r="D27" t="s">
        <v>2523</v>
      </c>
      <c r="E27" t="s">
        <v>103</v>
      </c>
      <c r="F27" s="65">
        <v>1780</v>
      </c>
      <c r="G27" s="65">
        <v>0.39673999999999998</v>
      </c>
      <c r="H27" s="65">
        <v>2.3544614647999999E-2</v>
      </c>
      <c r="I27" s="66">
        <v>0</v>
      </c>
      <c r="J27" s="66">
        <v>0</v>
      </c>
    </row>
    <row r="28" spans="1:56">
      <c r="A28" t="s">
        <v>3036</v>
      </c>
      <c r="B28" t="s">
        <v>3037</v>
      </c>
      <c r="C28" t="s">
        <v>120</v>
      </c>
      <c r="D28" t="s">
        <v>2523</v>
      </c>
      <c r="E28" t="s">
        <v>103</v>
      </c>
      <c r="F28" s="65">
        <v>326</v>
      </c>
      <c r="G28" s="65">
        <v>0.22225</v>
      </c>
      <c r="H28" s="65">
        <v>2.4155996899999999E-3</v>
      </c>
      <c r="I28" s="66">
        <v>0</v>
      </c>
      <c r="J28" s="66">
        <v>0</v>
      </c>
    </row>
    <row r="29" spans="1:56">
      <c r="A29" t="s">
        <v>3038</v>
      </c>
      <c r="B29" t="s">
        <v>3039</v>
      </c>
      <c r="C29" t="s">
        <v>120</v>
      </c>
      <c r="D29" t="s">
        <v>2523</v>
      </c>
      <c r="E29" t="s">
        <v>107</v>
      </c>
      <c r="F29" s="65">
        <v>12</v>
      </c>
      <c r="G29" s="65">
        <v>4.2529999999999998E-2</v>
      </c>
      <c r="H29" s="65">
        <v>1.9968855719999999E-5</v>
      </c>
      <c r="I29" s="66">
        <v>0</v>
      </c>
      <c r="J29" s="66">
        <v>0</v>
      </c>
    </row>
    <row r="30" spans="1:56">
      <c r="A30" t="s">
        <v>3040</v>
      </c>
      <c r="B30" t="s">
        <v>3041</v>
      </c>
      <c r="C30" t="s">
        <v>120</v>
      </c>
      <c r="D30" t="s">
        <v>2523</v>
      </c>
      <c r="E30" t="s">
        <v>103</v>
      </c>
      <c r="F30" s="65">
        <v>44</v>
      </c>
      <c r="G30" s="65">
        <v>1.103633E-2</v>
      </c>
      <c r="H30" s="65">
        <v>1.6189854656799999E-5</v>
      </c>
      <c r="I30" s="66">
        <v>0</v>
      </c>
      <c r="J30" s="66">
        <v>0</v>
      </c>
    </row>
    <row r="31" spans="1:56">
      <c r="A31" t="s">
        <v>3042</v>
      </c>
      <c r="B31" t="s">
        <v>3043</v>
      </c>
      <c r="C31" t="s">
        <v>120</v>
      </c>
      <c r="D31" t="s">
        <v>2523</v>
      </c>
      <c r="E31" t="s">
        <v>103</v>
      </c>
      <c r="F31" s="65">
        <v>-2791875</v>
      </c>
      <c r="G31" s="65">
        <v>100</v>
      </c>
      <c r="H31" s="65">
        <v>-9308.1112499999999</v>
      </c>
      <c r="I31" s="66">
        <v>1.2435</v>
      </c>
      <c r="J31" s="66">
        <v>-4.0000000000000002E-4</v>
      </c>
    </row>
    <row r="32" spans="1:56">
      <c r="A32" s="110" t="s">
        <v>256</v>
      </c>
      <c r="B32" s="16"/>
      <c r="C32" s="16"/>
      <c r="D32" s="16"/>
      <c r="E32" s="16"/>
      <c r="F32" s="16"/>
      <c r="G32" s="16"/>
    </row>
    <row r="33" spans="1:7">
      <c r="A33" s="110" t="s">
        <v>387</v>
      </c>
      <c r="B33" s="16"/>
      <c r="C33" s="16"/>
      <c r="D33" s="16"/>
      <c r="E33" s="16"/>
      <c r="F33" s="16"/>
      <c r="G33" s="16"/>
    </row>
    <row r="34" spans="1:7">
      <c r="A34" s="110" t="s">
        <v>388</v>
      </c>
      <c r="B34" s="16"/>
      <c r="C34" s="16"/>
      <c r="D34" s="16"/>
      <c r="E34" s="16"/>
      <c r="F34" s="16"/>
      <c r="G34" s="16"/>
    </row>
    <row r="35" spans="1:7">
      <c r="A35" s="110" t="s">
        <v>389</v>
      </c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194</v>
      </c>
    </row>
    <row r="2" spans="1:80">
      <c r="A2" s="2" t="s">
        <v>1</v>
      </c>
    </row>
    <row r="3" spans="1:80">
      <c r="A3" s="2" t="s">
        <v>2</v>
      </c>
      <c r="B3" t="s">
        <v>195</v>
      </c>
      <c r="D3" s="13"/>
    </row>
    <row r="4" spans="1:80">
      <c r="A4" s="2" t="s">
        <v>3</v>
      </c>
    </row>
    <row r="5" spans="1:80" ht="26.25" customHeight="1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</row>
    <row r="6" spans="1:80" ht="26.25" customHeight="1">
      <c r="A6" s="124" t="s">
        <v>130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1:80" s="16" customFormat="1">
      <c r="A7" s="40" t="s">
        <v>93</v>
      </c>
      <c r="B7" s="41" t="s">
        <v>46</v>
      </c>
      <c r="C7" s="43" t="s">
        <v>131</v>
      </c>
      <c r="D7" s="41" t="s">
        <v>48</v>
      </c>
      <c r="E7" s="41" t="s">
        <v>49</v>
      </c>
      <c r="F7" s="41" t="s">
        <v>68</v>
      </c>
      <c r="G7" s="41" t="s">
        <v>69</v>
      </c>
      <c r="H7" s="41" t="s">
        <v>50</v>
      </c>
      <c r="I7" s="41" t="s">
        <v>51</v>
      </c>
      <c r="J7" s="41" t="s">
        <v>52</v>
      </c>
      <c r="K7" s="41" t="s">
        <v>184</v>
      </c>
      <c r="L7" s="41" t="s">
        <v>185</v>
      </c>
      <c r="M7" s="41" t="s">
        <v>53</v>
      </c>
      <c r="N7" s="41" t="s">
        <v>70</v>
      </c>
      <c r="O7" s="41" t="s">
        <v>54</v>
      </c>
      <c r="P7" s="42" t="s">
        <v>180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71</v>
      </c>
      <c r="G8" s="26" t="s">
        <v>72</v>
      </c>
      <c r="H8" s="26"/>
      <c r="I8" s="26" t="s">
        <v>7</v>
      </c>
      <c r="J8" s="26" t="s">
        <v>7</v>
      </c>
      <c r="K8" s="26" t="s">
        <v>181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7" t="s">
        <v>76</v>
      </c>
      <c r="P9" s="29" t="s">
        <v>77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3044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250</v>
      </c>
      <c r="B13" t="s">
        <v>250</v>
      </c>
      <c r="D13" t="s">
        <v>250</v>
      </c>
      <c r="G13" s="65">
        <v>0</v>
      </c>
      <c r="H13" t="s">
        <v>250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3045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250</v>
      </c>
      <c r="B15" t="s">
        <v>250</v>
      </c>
      <c r="D15" t="s">
        <v>250</v>
      </c>
      <c r="G15" s="65">
        <v>0</v>
      </c>
      <c r="H15" t="s">
        <v>250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3046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3047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250</v>
      </c>
      <c r="B18" t="s">
        <v>250</v>
      </c>
      <c r="D18" t="s">
        <v>250</v>
      </c>
      <c r="G18" s="65">
        <v>0</v>
      </c>
      <c r="H18" t="s">
        <v>250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3048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250</v>
      </c>
      <c r="B20" t="s">
        <v>250</v>
      </c>
      <c r="D20" t="s">
        <v>250</v>
      </c>
      <c r="G20" s="65">
        <v>0</v>
      </c>
      <c r="H20" t="s">
        <v>250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3049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250</v>
      </c>
      <c r="B22" t="s">
        <v>250</v>
      </c>
      <c r="D22" t="s">
        <v>250</v>
      </c>
      <c r="G22" s="65">
        <v>0</v>
      </c>
      <c r="H22" t="s">
        <v>250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3050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250</v>
      </c>
      <c r="B24" t="s">
        <v>250</v>
      </c>
      <c r="D24" t="s">
        <v>250</v>
      </c>
      <c r="G24" s="65">
        <v>0</v>
      </c>
      <c r="H24" t="s">
        <v>250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254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3044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250</v>
      </c>
      <c r="B27" t="s">
        <v>250</v>
      </c>
      <c r="D27" t="s">
        <v>250</v>
      </c>
      <c r="G27" s="65">
        <v>0</v>
      </c>
      <c r="H27" t="s">
        <v>250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3045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250</v>
      </c>
      <c r="B29" t="s">
        <v>250</v>
      </c>
      <c r="D29" t="s">
        <v>250</v>
      </c>
      <c r="G29" s="65">
        <v>0</v>
      </c>
      <c r="H29" t="s">
        <v>250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3046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3047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250</v>
      </c>
      <c r="B32" t="s">
        <v>250</v>
      </c>
      <c r="D32" t="s">
        <v>250</v>
      </c>
      <c r="G32" s="65">
        <v>0</v>
      </c>
      <c r="H32" t="s">
        <v>250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3048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250</v>
      </c>
      <c r="B34" t="s">
        <v>250</v>
      </c>
      <c r="D34" t="s">
        <v>250</v>
      </c>
      <c r="G34" s="65">
        <v>0</v>
      </c>
      <c r="H34" t="s">
        <v>250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3049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250</v>
      </c>
      <c r="B36" t="s">
        <v>250</v>
      </c>
      <c r="D36" t="s">
        <v>250</v>
      </c>
      <c r="G36" s="65">
        <v>0</v>
      </c>
      <c r="H36" t="s">
        <v>250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3050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250</v>
      </c>
      <c r="B38" t="s">
        <v>250</v>
      </c>
      <c r="D38" t="s">
        <v>250</v>
      </c>
      <c r="G38" s="65">
        <v>0</v>
      </c>
      <c r="H38" t="s">
        <v>250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10" t="s">
        <v>256</v>
      </c>
    </row>
    <row r="40" spans="1:16">
      <c r="A40" s="110" t="s">
        <v>387</v>
      </c>
    </row>
    <row r="41" spans="1:16">
      <c r="A41" s="110" t="s">
        <v>388</v>
      </c>
    </row>
    <row r="42" spans="1:16">
      <c r="A42" s="110" t="s">
        <v>389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194</v>
      </c>
    </row>
    <row r="2" spans="1:71">
      <c r="A2" s="2" t="s">
        <v>1</v>
      </c>
    </row>
    <row r="3" spans="1:71">
      <c r="A3" s="2" t="s">
        <v>2</v>
      </c>
      <c r="B3" t="s">
        <v>195</v>
      </c>
    </row>
    <row r="4" spans="1:71">
      <c r="A4" s="2" t="s">
        <v>3</v>
      </c>
    </row>
    <row r="5" spans="1:71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71" ht="26.25" customHeight="1">
      <c r="A6" s="124" t="s">
        <v>66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1:71" s="16" customFormat="1">
      <c r="A7" s="40" t="s">
        <v>93</v>
      </c>
      <c r="B7" s="41" t="s">
        <v>46</v>
      </c>
      <c r="C7" s="41" t="s">
        <v>48</v>
      </c>
      <c r="D7" s="41" t="s">
        <v>49</v>
      </c>
      <c r="E7" s="41" t="s">
        <v>68</v>
      </c>
      <c r="F7" s="41" t="s">
        <v>69</v>
      </c>
      <c r="G7" s="41" t="s">
        <v>50</v>
      </c>
      <c r="H7" s="41" t="s">
        <v>51</v>
      </c>
      <c r="I7" s="41" t="s">
        <v>52</v>
      </c>
      <c r="J7" s="41" t="s">
        <v>184</v>
      </c>
      <c r="K7" s="41" t="s">
        <v>185</v>
      </c>
      <c r="L7" s="41" t="s">
        <v>5</v>
      </c>
      <c r="M7" s="41" t="s">
        <v>70</v>
      </c>
      <c r="N7" s="41" t="s">
        <v>54</v>
      </c>
      <c r="O7" s="42" t="s">
        <v>180</v>
      </c>
    </row>
    <row r="8" spans="1:71" s="16" customFormat="1" ht="25.5" customHeight="1">
      <c r="A8" s="17"/>
      <c r="B8" s="26"/>
      <c r="C8" s="26"/>
      <c r="D8" s="26"/>
      <c r="E8" s="26" t="s">
        <v>71</v>
      </c>
      <c r="F8" s="26" t="s">
        <v>72</v>
      </c>
      <c r="G8" s="26"/>
      <c r="H8" s="26" t="s">
        <v>7</v>
      </c>
      <c r="I8" s="26" t="s">
        <v>7</v>
      </c>
      <c r="J8" s="26" t="s">
        <v>181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29" t="s">
        <v>75</v>
      </c>
      <c r="O9" s="29" t="s">
        <v>76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78</v>
      </c>
      <c r="B10" s="7"/>
      <c r="C10" s="7"/>
      <c r="D10" s="7"/>
      <c r="E10" s="7"/>
      <c r="F10" s="63">
        <v>6.22</v>
      </c>
      <c r="G10" s="7"/>
      <c r="H10" s="7"/>
      <c r="I10" s="64">
        <v>-1.0699999999999999E-2</v>
      </c>
      <c r="J10" s="63">
        <v>19682661.109999999</v>
      </c>
      <c r="K10" s="7"/>
      <c r="L10" s="63">
        <v>28587.89169976702</v>
      </c>
      <c r="M10" s="7"/>
      <c r="N10" s="64">
        <v>1</v>
      </c>
      <c r="O10" s="64">
        <v>1.4E-3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6.22</v>
      </c>
      <c r="I11" s="68">
        <v>-1.0699999999999999E-2</v>
      </c>
      <c r="J11" s="69">
        <v>19682661.109999999</v>
      </c>
      <c r="L11" s="69">
        <v>28587.89169976702</v>
      </c>
      <c r="N11" s="68">
        <v>1</v>
      </c>
      <c r="O11" s="68">
        <v>1.4E-3</v>
      </c>
    </row>
    <row r="12" spans="1:71">
      <c r="A12" s="67" t="s">
        <v>3051</v>
      </c>
      <c r="F12" s="69">
        <v>6.22</v>
      </c>
      <c r="I12" s="68">
        <v>-1.0699999999999999E-2</v>
      </c>
      <c r="J12" s="69">
        <v>19682661.109999999</v>
      </c>
      <c r="L12" s="69">
        <v>28587.89169976702</v>
      </c>
      <c r="N12" s="68">
        <v>1</v>
      </c>
      <c r="O12" s="68">
        <v>1.4E-3</v>
      </c>
    </row>
    <row r="13" spans="1:71">
      <c r="A13" t="s">
        <v>3052</v>
      </c>
      <c r="B13" t="s">
        <v>3053</v>
      </c>
      <c r="C13" t="s">
        <v>261</v>
      </c>
      <c r="E13" t="s">
        <v>3054</v>
      </c>
      <c r="F13" s="65">
        <v>0</v>
      </c>
      <c r="G13" t="s">
        <v>99</v>
      </c>
      <c r="H13" s="66">
        <v>0.04</v>
      </c>
      <c r="I13" s="66">
        <v>0</v>
      </c>
      <c r="J13" s="65">
        <v>-909362</v>
      </c>
      <c r="K13" s="65">
        <v>94.341775039925679</v>
      </c>
      <c r="L13" s="65">
        <v>-857.90825233856901</v>
      </c>
      <c r="M13" s="66">
        <v>0</v>
      </c>
      <c r="N13" s="66">
        <v>-0.03</v>
      </c>
      <c r="O13" s="66">
        <v>0</v>
      </c>
    </row>
    <row r="14" spans="1:71">
      <c r="A14" t="s">
        <v>3055</v>
      </c>
      <c r="B14" t="s">
        <v>3056</v>
      </c>
      <c r="C14" t="s">
        <v>261</v>
      </c>
      <c r="E14" t="s">
        <v>3054</v>
      </c>
      <c r="F14" s="65">
        <v>9.6199999999999992</v>
      </c>
      <c r="G14" t="s">
        <v>99</v>
      </c>
      <c r="H14" s="66">
        <v>0.04</v>
      </c>
      <c r="I14" s="66">
        <v>-4.5999999999999999E-3</v>
      </c>
      <c r="J14" s="65">
        <v>1675501.73</v>
      </c>
      <c r="K14" s="65">
        <v>154.51372649732508</v>
      </c>
      <c r="L14" s="65">
        <v>2588.8801605501499</v>
      </c>
      <c r="M14" s="66">
        <v>0</v>
      </c>
      <c r="N14" s="66">
        <v>9.06E-2</v>
      </c>
      <c r="O14" s="66">
        <v>1E-4</v>
      </c>
    </row>
    <row r="15" spans="1:71">
      <c r="A15" t="s">
        <v>3057</v>
      </c>
      <c r="B15" t="s">
        <v>3058</v>
      </c>
      <c r="C15" t="s">
        <v>261</v>
      </c>
      <c r="E15" t="s">
        <v>1694</v>
      </c>
      <c r="F15" s="65">
        <v>0.32</v>
      </c>
      <c r="G15" t="s">
        <v>99</v>
      </c>
      <c r="H15" s="66">
        <v>0.04</v>
      </c>
      <c r="I15" s="66">
        <v>-2.7900000000000001E-2</v>
      </c>
      <c r="J15" s="65">
        <v>3287331.51</v>
      </c>
      <c r="K15" s="65">
        <v>112.66520819286127</v>
      </c>
      <c r="L15" s="65">
        <v>3703.6788897310298</v>
      </c>
      <c r="M15" s="66">
        <v>0</v>
      </c>
      <c r="N15" s="66">
        <v>0.12959999999999999</v>
      </c>
      <c r="O15" s="66">
        <v>2.0000000000000001E-4</v>
      </c>
    </row>
    <row r="16" spans="1:71">
      <c r="A16" t="s">
        <v>3059</v>
      </c>
      <c r="B16" t="s">
        <v>3060</v>
      </c>
      <c r="C16" t="s">
        <v>261</v>
      </c>
      <c r="E16" t="s">
        <v>1694</v>
      </c>
      <c r="F16" s="65">
        <v>1.29</v>
      </c>
      <c r="G16" t="s">
        <v>99</v>
      </c>
      <c r="H16" s="66">
        <v>0.04</v>
      </c>
      <c r="I16" s="66">
        <v>-1.54E-2</v>
      </c>
      <c r="J16" s="65">
        <v>2153350.64</v>
      </c>
      <c r="K16" s="65">
        <v>116.24799847814334</v>
      </c>
      <c r="L16" s="65">
        <v>2503.22701921629</v>
      </c>
      <c r="M16" s="66">
        <v>0</v>
      </c>
      <c r="N16" s="66">
        <v>8.7599999999999997E-2</v>
      </c>
      <c r="O16" s="66">
        <v>1E-4</v>
      </c>
    </row>
    <row r="17" spans="1:15">
      <c r="A17" t="s">
        <v>3061</v>
      </c>
      <c r="B17" t="s">
        <v>3062</v>
      </c>
      <c r="C17" t="s">
        <v>261</v>
      </c>
      <c r="E17" t="s">
        <v>1694</v>
      </c>
      <c r="F17" s="65">
        <v>2.23</v>
      </c>
      <c r="G17" t="s">
        <v>99</v>
      </c>
      <c r="H17" s="66">
        <v>0.04</v>
      </c>
      <c r="I17" s="66">
        <v>-1.6799999999999999E-2</v>
      </c>
      <c r="J17" s="65">
        <v>1053078.2</v>
      </c>
      <c r="K17" s="65">
        <v>118.72874811782924</v>
      </c>
      <c r="L17" s="65">
        <v>1250.30656356177</v>
      </c>
      <c r="M17" s="66">
        <v>0</v>
      </c>
      <c r="N17" s="66">
        <v>4.3700000000000003E-2</v>
      </c>
      <c r="O17" s="66">
        <v>1E-4</v>
      </c>
    </row>
    <row r="18" spans="1:15">
      <c r="A18" t="s">
        <v>3063</v>
      </c>
      <c r="B18" t="s">
        <v>3064</v>
      </c>
      <c r="C18" t="s">
        <v>261</v>
      </c>
      <c r="E18" t="s">
        <v>1694</v>
      </c>
      <c r="F18" s="65">
        <v>2.69</v>
      </c>
      <c r="G18" t="s">
        <v>99</v>
      </c>
      <c r="H18" s="66">
        <v>0.04</v>
      </c>
      <c r="I18" s="66">
        <v>-1.5100000000000001E-2</v>
      </c>
      <c r="J18" s="65">
        <v>826749</v>
      </c>
      <c r="K18" s="65">
        <v>119.49238570095143</v>
      </c>
      <c r="L18" s="65">
        <v>987.90210385875901</v>
      </c>
      <c r="M18" s="66">
        <v>0</v>
      </c>
      <c r="N18" s="66">
        <v>3.4599999999999999E-2</v>
      </c>
      <c r="O18" s="66">
        <v>0</v>
      </c>
    </row>
    <row r="19" spans="1:15">
      <c r="A19" t="s">
        <v>3065</v>
      </c>
      <c r="B19" t="s">
        <v>3066</v>
      </c>
      <c r="C19" t="s">
        <v>261</v>
      </c>
      <c r="E19" t="s">
        <v>1694</v>
      </c>
      <c r="F19" s="65">
        <v>4.0199999999999996</v>
      </c>
      <c r="G19" t="s">
        <v>99</v>
      </c>
      <c r="H19" s="66">
        <v>0.04</v>
      </c>
      <c r="I19" s="66">
        <v>-1.32E-2</v>
      </c>
      <c r="J19" s="65">
        <v>1212912</v>
      </c>
      <c r="K19" s="65">
        <v>124.8967234175208</v>
      </c>
      <c r="L19" s="65">
        <v>1514.8873459379199</v>
      </c>
      <c r="M19" s="66">
        <v>0</v>
      </c>
      <c r="N19" s="66">
        <v>5.2999999999999999E-2</v>
      </c>
      <c r="O19" s="66">
        <v>1E-4</v>
      </c>
    </row>
    <row r="20" spans="1:15">
      <c r="A20" t="s">
        <v>3067</v>
      </c>
      <c r="B20" t="s">
        <v>3068</v>
      </c>
      <c r="C20" t="s">
        <v>261</v>
      </c>
      <c r="E20" t="s">
        <v>1694</v>
      </c>
      <c r="F20" s="65">
        <v>4.88</v>
      </c>
      <c r="G20" t="s">
        <v>99</v>
      </c>
      <c r="H20" s="66">
        <v>0.04</v>
      </c>
      <c r="I20" s="66">
        <v>-1.18E-2</v>
      </c>
      <c r="J20" s="65">
        <v>131255</v>
      </c>
      <c r="K20" s="65">
        <v>129.59071873847776</v>
      </c>
      <c r="L20" s="65">
        <v>170.094297880189</v>
      </c>
      <c r="M20" s="66">
        <v>0</v>
      </c>
      <c r="N20" s="66">
        <v>5.8999999999999999E-3</v>
      </c>
      <c r="O20" s="66">
        <v>0</v>
      </c>
    </row>
    <row r="21" spans="1:15">
      <c r="A21" t="s">
        <v>3069</v>
      </c>
      <c r="B21" t="s">
        <v>3070</v>
      </c>
      <c r="C21" t="s">
        <v>261</v>
      </c>
      <c r="E21" t="s">
        <v>1694</v>
      </c>
      <c r="F21" s="65">
        <v>5.71</v>
      </c>
      <c r="G21" t="s">
        <v>99</v>
      </c>
      <c r="H21" s="66">
        <v>0.04</v>
      </c>
      <c r="I21" s="66">
        <v>-1.0500000000000001E-2</v>
      </c>
      <c r="J21" s="65">
        <v>970017.61</v>
      </c>
      <c r="K21" s="65">
        <v>134.17528811962703</v>
      </c>
      <c r="L21" s="65">
        <v>1301.5239230286199</v>
      </c>
      <c r="M21" s="66">
        <v>0</v>
      </c>
      <c r="N21" s="66">
        <v>4.5499999999999999E-2</v>
      </c>
      <c r="O21" s="66">
        <v>1E-4</v>
      </c>
    </row>
    <row r="22" spans="1:15">
      <c r="A22" t="s">
        <v>3071</v>
      </c>
      <c r="B22" t="s">
        <v>3072</v>
      </c>
      <c r="C22" t="s">
        <v>261</v>
      </c>
      <c r="E22" t="s">
        <v>1694</v>
      </c>
      <c r="F22" s="65">
        <v>6.53</v>
      </c>
      <c r="G22" t="s">
        <v>99</v>
      </c>
      <c r="H22" s="66">
        <v>0.04</v>
      </c>
      <c r="I22" s="66">
        <v>-9.1000000000000004E-3</v>
      </c>
      <c r="J22" s="65">
        <v>1347294.69</v>
      </c>
      <c r="K22" s="65">
        <v>139.20731235802762</v>
      </c>
      <c r="L22" s="65">
        <v>1875.53272749142</v>
      </c>
      <c r="M22" s="66">
        <v>0</v>
      </c>
      <c r="N22" s="66">
        <v>6.5600000000000006E-2</v>
      </c>
      <c r="O22" s="66">
        <v>1E-4</v>
      </c>
    </row>
    <row r="23" spans="1:15">
      <c r="A23" t="s">
        <v>3073</v>
      </c>
      <c r="B23" t="s">
        <v>3074</v>
      </c>
      <c r="C23" t="s">
        <v>261</v>
      </c>
      <c r="E23" t="s">
        <v>1694</v>
      </c>
      <c r="F23" s="65">
        <v>7.33</v>
      </c>
      <c r="G23" t="s">
        <v>99</v>
      </c>
      <c r="H23" s="66">
        <v>0.04</v>
      </c>
      <c r="I23" s="66">
        <v>-7.7999999999999996E-3</v>
      </c>
      <c r="J23" s="65">
        <v>6089029.9100000001</v>
      </c>
      <c r="K23" s="65">
        <v>144.02236423358198</v>
      </c>
      <c r="L23" s="65">
        <v>8769.5648352719509</v>
      </c>
      <c r="M23" s="66">
        <v>0</v>
      </c>
      <c r="N23" s="66">
        <v>0.30680000000000002</v>
      </c>
      <c r="O23" s="66">
        <v>4.0000000000000002E-4</v>
      </c>
    </row>
    <row r="24" spans="1:15">
      <c r="A24" t="s">
        <v>3075</v>
      </c>
      <c r="B24" t="s">
        <v>3076</v>
      </c>
      <c r="C24" t="s">
        <v>261</v>
      </c>
      <c r="E24" t="s">
        <v>1694</v>
      </c>
      <c r="F24" s="65">
        <v>0</v>
      </c>
      <c r="G24" t="s">
        <v>99</v>
      </c>
      <c r="H24" s="66">
        <v>0</v>
      </c>
      <c r="I24" s="66">
        <v>0</v>
      </c>
      <c r="J24" s="65">
        <v>-674465.9</v>
      </c>
      <c r="K24" s="65">
        <v>76.677316000000005</v>
      </c>
      <c r="L24" s="65">
        <v>-517.162349455244</v>
      </c>
      <c r="M24" s="66">
        <v>0</v>
      </c>
      <c r="N24" s="66">
        <v>-1.8100000000000002E-2</v>
      </c>
      <c r="O24" s="66">
        <v>0</v>
      </c>
    </row>
    <row r="25" spans="1:15">
      <c r="A25" t="s">
        <v>3077</v>
      </c>
      <c r="B25" t="s">
        <v>3078</v>
      </c>
      <c r="C25" t="s">
        <v>261</v>
      </c>
      <c r="E25" t="s">
        <v>1694</v>
      </c>
      <c r="F25" s="65">
        <v>0</v>
      </c>
      <c r="G25" t="s">
        <v>99</v>
      </c>
      <c r="H25" s="66">
        <v>0</v>
      </c>
      <c r="I25" s="66">
        <v>0</v>
      </c>
      <c r="J25" s="65">
        <v>-1708542</v>
      </c>
      <c r="K25" s="65">
        <v>69.33</v>
      </c>
      <c r="L25" s="65">
        <v>-1184.5321686</v>
      </c>
      <c r="M25" s="66">
        <v>0</v>
      </c>
      <c r="N25" s="66">
        <v>-4.1399999999999999E-2</v>
      </c>
      <c r="O25" s="66">
        <v>-1E-4</v>
      </c>
    </row>
    <row r="26" spans="1:15">
      <c r="A26" t="s">
        <v>3079</v>
      </c>
      <c r="B26" t="s">
        <v>3080</v>
      </c>
      <c r="C26" t="s">
        <v>261</v>
      </c>
      <c r="E26" t="s">
        <v>1694</v>
      </c>
      <c r="F26" s="65">
        <v>8.11</v>
      </c>
      <c r="G26" t="s">
        <v>99</v>
      </c>
      <c r="H26" s="66">
        <v>0.04</v>
      </c>
      <c r="I26" s="66">
        <v>-6.6E-3</v>
      </c>
      <c r="J26" s="65">
        <v>1672399.28</v>
      </c>
      <c r="K26" s="65">
        <v>145.58127518734821</v>
      </c>
      <c r="L26" s="65">
        <v>2434.70019804803</v>
      </c>
      <c r="M26" s="66">
        <v>0</v>
      </c>
      <c r="N26" s="66">
        <v>8.5199999999999998E-2</v>
      </c>
      <c r="O26" s="66">
        <v>1E-4</v>
      </c>
    </row>
    <row r="27" spans="1:15">
      <c r="A27" t="s">
        <v>3081</v>
      </c>
      <c r="B27" t="s">
        <v>3082</v>
      </c>
      <c r="C27" t="s">
        <v>261</v>
      </c>
      <c r="E27" t="s">
        <v>1694</v>
      </c>
      <c r="F27" s="65">
        <v>0</v>
      </c>
      <c r="G27" t="s">
        <v>99</v>
      </c>
      <c r="H27" s="66">
        <v>0.04</v>
      </c>
      <c r="I27" s="66">
        <v>0</v>
      </c>
      <c r="J27" s="65">
        <v>-632841.56000000006</v>
      </c>
      <c r="K27" s="65">
        <v>77.66370100000006</v>
      </c>
      <c r="L27" s="65">
        <v>-491.48817696213598</v>
      </c>
      <c r="M27" s="66">
        <v>0</v>
      </c>
      <c r="N27" s="66">
        <v>-1.72E-2</v>
      </c>
      <c r="O27" s="66">
        <v>0</v>
      </c>
    </row>
    <row r="28" spans="1:15">
      <c r="A28" t="s">
        <v>3083</v>
      </c>
      <c r="B28" t="s">
        <v>3084</v>
      </c>
      <c r="C28" t="s">
        <v>261</v>
      </c>
      <c r="E28" t="s">
        <v>1694</v>
      </c>
      <c r="F28" s="65">
        <v>8.8699999999999992</v>
      </c>
      <c r="G28" t="s">
        <v>99</v>
      </c>
      <c r="H28" s="66">
        <v>0.04</v>
      </c>
      <c r="I28" s="66">
        <v>-5.4999999999999997E-3</v>
      </c>
      <c r="J28" s="65">
        <v>2408123</v>
      </c>
      <c r="K28" s="65">
        <v>149.81506046213877</v>
      </c>
      <c r="L28" s="65">
        <v>3607.73092845267</v>
      </c>
      <c r="M28" s="66">
        <v>0</v>
      </c>
      <c r="N28" s="66">
        <v>0.12620000000000001</v>
      </c>
      <c r="O28" s="66">
        <v>2.0000000000000001E-4</v>
      </c>
    </row>
    <row r="29" spans="1:15">
      <c r="A29" t="s">
        <v>3085</v>
      </c>
      <c r="B29" t="s">
        <v>3086</v>
      </c>
      <c r="C29" t="s">
        <v>261</v>
      </c>
      <c r="E29" t="s">
        <v>1694</v>
      </c>
      <c r="F29" s="65">
        <v>0</v>
      </c>
      <c r="G29" t="s">
        <v>99</v>
      </c>
      <c r="H29" s="66">
        <v>0</v>
      </c>
      <c r="I29" s="66">
        <v>0</v>
      </c>
      <c r="J29" s="65">
        <v>-1219170</v>
      </c>
      <c r="K29" s="65">
        <v>92.786804529789123</v>
      </c>
      <c r="L29" s="65">
        <v>-1131.2288847858299</v>
      </c>
      <c r="M29" s="66">
        <v>0</v>
      </c>
      <c r="N29" s="66">
        <v>-3.9600000000000003E-2</v>
      </c>
      <c r="O29" s="66">
        <v>-1E-4</v>
      </c>
    </row>
    <row r="30" spans="1:15">
      <c r="A30" t="s">
        <v>3087</v>
      </c>
      <c r="B30" t="s">
        <v>3088</v>
      </c>
      <c r="C30" t="s">
        <v>261</v>
      </c>
      <c r="E30" t="s">
        <v>1694</v>
      </c>
      <c r="F30" s="65">
        <v>0.25</v>
      </c>
      <c r="G30" t="s">
        <v>99</v>
      </c>
      <c r="H30" s="66">
        <v>0.02</v>
      </c>
      <c r="I30" s="66">
        <v>2.01E-2</v>
      </c>
      <c r="J30" s="65">
        <v>2000000</v>
      </c>
      <c r="K30" s="65">
        <v>103.109126944</v>
      </c>
      <c r="L30" s="65">
        <v>2062.1825388799998</v>
      </c>
      <c r="M30" s="66">
        <v>0</v>
      </c>
      <c r="N30" s="66">
        <v>7.2099999999999997E-2</v>
      </c>
      <c r="O30" s="66">
        <v>1E-4</v>
      </c>
    </row>
    <row r="31" spans="1:15">
      <c r="A31" s="67" t="s">
        <v>3089</v>
      </c>
      <c r="F31" s="69">
        <v>0</v>
      </c>
      <c r="I31" s="68">
        <v>0</v>
      </c>
      <c r="J31" s="69">
        <v>0</v>
      </c>
      <c r="L31" s="69">
        <v>0</v>
      </c>
      <c r="N31" s="68">
        <v>0</v>
      </c>
      <c r="O31" s="68">
        <v>0</v>
      </c>
    </row>
    <row r="32" spans="1:15">
      <c r="A32" t="s">
        <v>250</v>
      </c>
      <c r="B32" t="s">
        <v>250</v>
      </c>
      <c r="C32" t="s">
        <v>250</v>
      </c>
      <c r="F32" s="65">
        <v>0</v>
      </c>
      <c r="G32" t="s">
        <v>250</v>
      </c>
      <c r="H32" s="66">
        <v>0</v>
      </c>
      <c r="I32" s="66">
        <v>0</v>
      </c>
      <c r="J32" s="65">
        <v>0</v>
      </c>
      <c r="K32" s="65">
        <v>0</v>
      </c>
      <c r="L32" s="65">
        <v>0</v>
      </c>
      <c r="M32" s="66">
        <v>0</v>
      </c>
      <c r="N32" s="66">
        <v>0</v>
      </c>
      <c r="O32" s="66">
        <v>0</v>
      </c>
    </row>
    <row r="33" spans="1:15">
      <c r="A33" s="67" t="s">
        <v>3090</v>
      </c>
      <c r="F33" s="69">
        <v>0</v>
      </c>
      <c r="I33" s="68">
        <v>0</v>
      </c>
      <c r="J33" s="69">
        <v>0</v>
      </c>
      <c r="L33" s="69">
        <v>0</v>
      </c>
      <c r="N33" s="68">
        <v>0</v>
      </c>
      <c r="O33" s="68">
        <v>0</v>
      </c>
    </row>
    <row r="34" spans="1:15">
      <c r="A34" t="s">
        <v>250</v>
      </c>
      <c r="B34" t="s">
        <v>250</v>
      </c>
      <c r="C34" t="s">
        <v>250</v>
      </c>
      <c r="F34" s="65">
        <v>0</v>
      </c>
      <c r="G34" t="s">
        <v>250</v>
      </c>
      <c r="H34" s="66">
        <v>0</v>
      </c>
      <c r="I34" s="66">
        <v>0</v>
      </c>
      <c r="J34" s="65">
        <v>0</v>
      </c>
      <c r="K34" s="65">
        <v>0</v>
      </c>
      <c r="L34" s="65">
        <v>0</v>
      </c>
      <c r="M34" s="66">
        <v>0</v>
      </c>
      <c r="N34" s="66">
        <v>0</v>
      </c>
      <c r="O34" s="66">
        <v>0</v>
      </c>
    </row>
    <row r="35" spans="1:15">
      <c r="A35" s="67" t="s">
        <v>3091</v>
      </c>
      <c r="F35" s="69">
        <v>0</v>
      </c>
      <c r="I35" s="68">
        <v>0</v>
      </c>
      <c r="J35" s="69">
        <v>0</v>
      </c>
      <c r="L35" s="69">
        <v>0</v>
      </c>
      <c r="N35" s="68">
        <v>0</v>
      </c>
      <c r="O35" s="68">
        <v>0</v>
      </c>
    </row>
    <row r="36" spans="1:15">
      <c r="A36" t="s">
        <v>250</v>
      </c>
      <c r="B36" t="s">
        <v>250</v>
      </c>
      <c r="C36" t="s">
        <v>250</v>
      </c>
      <c r="F36" s="65">
        <v>0</v>
      </c>
      <c r="G36" t="s">
        <v>250</v>
      </c>
      <c r="H36" s="66">
        <v>0</v>
      </c>
      <c r="I36" s="66">
        <v>0</v>
      </c>
      <c r="J36" s="65">
        <v>0</v>
      </c>
      <c r="K36" s="65">
        <v>0</v>
      </c>
      <c r="L36" s="65">
        <v>0</v>
      </c>
      <c r="M36" s="66">
        <v>0</v>
      </c>
      <c r="N36" s="66">
        <v>0</v>
      </c>
      <c r="O36" s="66">
        <v>0</v>
      </c>
    </row>
    <row r="37" spans="1:15">
      <c r="A37" s="67" t="s">
        <v>1572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250</v>
      </c>
      <c r="B38" t="s">
        <v>250</v>
      </c>
      <c r="C38" t="s">
        <v>250</v>
      </c>
      <c r="F38" s="65">
        <v>0</v>
      </c>
      <c r="G38" t="s">
        <v>250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254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s="67" t="s">
        <v>363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t="s">
        <v>250</v>
      </c>
      <c r="B41" t="s">
        <v>250</v>
      </c>
      <c r="C41" t="s">
        <v>250</v>
      </c>
      <c r="F41" s="65">
        <v>0</v>
      </c>
      <c r="G41" t="s">
        <v>250</v>
      </c>
      <c r="H41" s="66">
        <v>0</v>
      </c>
      <c r="I41" s="66">
        <v>0</v>
      </c>
      <c r="J41" s="65">
        <v>0</v>
      </c>
      <c r="K41" s="65">
        <v>0</v>
      </c>
      <c r="L41" s="65">
        <v>0</v>
      </c>
      <c r="M41" s="66">
        <v>0</v>
      </c>
      <c r="N41" s="66">
        <v>0</v>
      </c>
      <c r="O41" s="66">
        <v>0</v>
      </c>
    </row>
    <row r="42" spans="1:15">
      <c r="A42" s="67" t="s">
        <v>3092</v>
      </c>
      <c r="F42" s="69">
        <v>0</v>
      </c>
      <c r="I42" s="68">
        <v>0</v>
      </c>
      <c r="J42" s="69">
        <v>0</v>
      </c>
      <c r="L42" s="69">
        <v>0</v>
      </c>
      <c r="N42" s="68">
        <v>0</v>
      </c>
      <c r="O42" s="68">
        <v>0</v>
      </c>
    </row>
    <row r="43" spans="1:15">
      <c r="A43" t="s">
        <v>250</v>
      </c>
      <c r="B43" t="s">
        <v>250</v>
      </c>
      <c r="C43" t="s">
        <v>250</v>
      </c>
      <c r="F43" s="65">
        <v>0</v>
      </c>
      <c r="G43" t="s">
        <v>250</v>
      </c>
      <c r="H43" s="66">
        <v>0</v>
      </c>
      <c r="I43" s="66">
        <v>0</v>
      </c>
      <c r="J43" s="65">
        <v>0</v>
      </c>
      <c r="K43" s="65">
        <v>0</v>
      </c>
      <c r="L43" s="65">
        <v>0</v>
      </c>
      <c r="M43" s="66">
        <v>0</v>
      </c>
      <c r="N43" s="66">
        <v>0</v>
      </c>
      <c r="O43" s="66">
        <v>0</v>
      </c>
    </row>
    <row r="44" spans="1:15">
      <c r="A44" s="110" t="s">
        <v>387</v>
      </c>
    </row>
    <row r="45" spans="1:15">
      <c r="A45" s="110" t="s">
        <v>388</v>
      </c>
    </row>
    <row r="46" spans="1:15">
      <c r="A46" s="110" t="s">
        <v>389</v>
      </c>
    </row>
    <row r="47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194</v>
      </c>
    </row>
    <row r="2" spans="1:64">
      <c r="A2" s="2" t="s">
        <v>1</v>
      </c>
    </row>
    <row r="3" spans="1:64">
      <c r="A3" s="2" t="s">
        <v>2</v>
      </c>
      <c r="B3" t="s">
        <v>195</v>
      </c>
    </row>
    <row r="4" spans="1:64">
      <c r="A4" s="2" t="s">
        <v>3</v>
      </c>
    </row>
    <row r="5" spans="1:64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</row>
    <row r="6" spans="1:64" ht="26.25" customHeight="1">
      <c r="A6" s="124" t="s">
        <v>79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1:64" s="16" customFormat="1">
      <c r="A7" s="40" t="s">
        <v>93</v>
      </c>
      <c r="B7" s="41" t="s">
        <v>46</v>
      </c>
      <c r="C7" s="41" t="s">
        <v>134</v>
      </c>
      <c r="D7" s="41" t="s">
        <v>47</v>
      </c>
      <c r="E7" s="41" t="s">
        <v>81</v>
      </c>
      <c r="F7" s="41" t="s">
        <v>48</v>
      </c>
      <c r="G7" s="41" t="s">
        <v>49</v>
      </c>
      <c r="H7" s="41" t="s">
        <v>68</v>
      </c>
      <c r="I7" s="41" t="s">
        <v>69</v>
      </c>
      <c r="J7" s="41" t="s">
        <v>50</v>
      </c>
      <c r="K7" s="41" t="s">
        <v>51</v>
      </c>
      <c r="L7" s="127" t="s">
        <v>52</v>
      </c>
      <c r="M7" s="41" t="s">
        <v>184</v>
      </c>
      <c r="N7" s="41" t="s">
        <v>185</v>
      </c>
      <c r="O7" s="41" t="s">
        <v>5</v>
      </c>
      <c r="P7" s="41" t="s">
        <v>70</v>
      </c>
      <c r="Q7" s="41" t="s">
        <v>54</v>
      </c>
      <c r="R7" s="42" t="s">
        <v>180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71</v>
      </c>
      <c r="I8" s="26" t="s">
        <v>72</v>
      </c>
      <c r="J8" s="26"/>
      <c r="K8" s="26" t="s">
        <v>7</v>
      </c>
      <c r="L8" s="26" t="s">
        <v>7</v>
      </c>
      <c r="M8" s="26" t="s">
        <v>181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7" t="s">
        <v>76</v>
      </c>
      <c r="P9" s="7" t="s">
        <v>77</v>
      </c>
      <c r="Q9" s="29" t="s">
        <v>82</v>
      </c>
      <c r="R9" s="29" t="s">
        <v>83</v>
      </c>
      <c r="S9" s="30"/>
      <c r="BI9" s="14"/>
    </row>
    <row r="10" spans="1:64" s="20" customFormat="1" ht="18" customHeight="1">
      <c r="A10" s="21" t="s">
        <v>85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3093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250</v>
      </c>
      <c r="B13" t="s">
        <v>250</v>
      </c>
      <c r="C13" s="14"/>
      <c r="D13" s="14"/>
      <c r="E13" t="s">
        <v>250</v>
      </c>
      <c r="F13" t="s">
        <v>250</v>
      </c>
      <c r="I13" s="65">
        <v>0</v>
      </c>
      <c r="J13" t="s">
        <v>250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3094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250</v>
      </c>
      <c r="B15" t="s">
        <v>250</v>
      </c>
      <c r="C15" s="14"/>
      <c r="D15" s="14"/>
      <c r="E15" t="s">
        <v>250</v>
      </c>
      <c r="F15" t="s">
        <v>250</v>
      </c>
      <c r="I15" s="65">
        <v>0</v>
      </c>
      <c r="J15" t="s">
        <v>250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392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250</v>
      </c>
      <c r="B17" t="s">
        <v>250</v>
      </c>
      <c r="C17" s="14"/>
      <c r="D17" s="14"/>
      <c r="E17" t="s">
        <v>250</v>
      </c>
      <c r="F17" t="s">
        <v>250</v>
      </c>
      <c r="I17" s="65">
        <v>0</v>
      </c>
      <c r="J17" t="s">
        <v>250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1572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250</v>
      </c>
      <c r="B19" t="s">
        <v>250</v>
      </c>
      <c r="C19" s="14"/>
      <c r="D19" s="14"/>
      <c r="E19" t="s">
        <v>250</v>
      </c>
      <c r="F19" t="s">
        <v>250</v>
      </c>
      <c r="I19" s="65">
        <v>0</v>
      </c>
      <c r="J19" t="s">
        <v>250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254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3095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250</v>
      </c>
      <c r="B22" t="s">
        <v>250</v>
      </c>
      <c r="C22" s="14"/>
      <c r="D22" s="14"/>
      <c r="E22" t="s">
        <v>250</v>
      </c>
      <c r="F22" t="s">
        <v>250</v>
      </c>
      <c r="I22" s="65">
        <v>0</v>
      </c>
      <c r="J22" t="s">
        <v>250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3096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250</v>
      </c>
      <c r="B24" t="s">
        <v>250</v>
      </c>
      <c r="C24" s="14"/>
      <c r="D24" s="14"/>
      <c r="E24" t="s">
        <v>250</v>
      </c>
      <c r="F24" t="s">
        <v>250</v>
      </c>
      <c r="I24" s="65">
        <v>0</v>
      </c>
      <c r="J24" t="s">
        <v>250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10" t="s">
        <v>256</v>
      </c>
      <c r="C25" s="14"/>
      <c r="D25" s="14"/>
      <c r="E25" s="14"/>
    </row>
    <row r="26" spans="1:18">
      <c r="A26" s="110" t="s">
        <v>387</v>
      </c>
      <c r="C26" s="14"/>
      <c r="D26" s="14"/>
      <c r="E26" s="14"/>
    </row>
    <row r="27" spans="1:18">
      <c r="A27" s="110" t="s">
        <v>388</v>
      </c>
      <c r="C27" s="14"/>
      <c r="D27" s="14"/>
      <c r="E27" s="14"/>
    </row>
    <row r="28" spans="1:18">
      <c r="A28" s="110" t="s">
        <v>389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194</v>
      </c>
    </row>
    <row r="2" spans="1:80">
      <c r="A2" s="2" t="s">
        <v>1</v>
      </c>
    </row>
    <row r="3" spans="1:80">
      <c r="A3" s="2" t="s">
        <v>2</v>
      </c>
      <c r="B3" t="s">
        <v>195</v>
      </c>
    </row>
    <row r="4" spans="1:80">
      <c r="A4" s="2" t="s">
        <v>3</v>
      </c>
    </row>
    <row r="5" spans="1:80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</row>
    <row r="6" spans="1:80" ht="26.25" customHeight="1">
      <c r="A6" s="124" t="s">
        <v>86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1:80" s="16" customFormat="1">
      <c r="A7" s="40" t="s">
        <v>93</v>
      </c>
      <c r="B7" s="41" t="s">
        <v>46</v>
      </c>
      <c r="C7" s="41" t="s">
        <v>134</v>
      </c>
      <c r="D7" s="41" t="s">
        <v>47</v>
      </c>
      <c r="E7" s="41" t="s">
        <v>81</v>
      </c>
      <c r="F7" s="41" t="s">
        <v>48</v>
      </c>
      <c r="G7" s="41" t="s">
        <v>49</v>
      </c>
      <c r="H7" s="41" t="s">
        <v>68</v>
      </c>
      <c r="I7" s="41" t="s">
        <v>69</v>
      </c>
      <c r="J7" s="41" t="s">
        <v>50</v>
      </c>
      <c r="K7" s="41" t="s">
        <v>51</v>
      </c>
      <c r="L7" s="127" t="s">
        <v>52</v>
      </c>
      <c r="M7" s="127" t="s">
        <v>184</v>
      </c>
      <c r="N7" s="41" t="s">
        <v>185</v>
      </c>
      <c r="O7" s="41" t="s">
        <v>5</v>
      </c>
      <c r="P7" s="41" t="s">
        <v>70</v>
      </c>
      <c r="Q7" s="41" t="s">
        <v>54</v>
      </c>
      <c r="R7" s="42" t="s">
        <v>180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71</v>
      </c>
      <c r="I8" s="26" t="s">
        <v>72</v>
      </c>
      <c r="J8" s="26"/>
      <c r="K8" s="26" t="s">
        <v>7</v>
      </c>
      <c r="L8" s="26" t="s">
        <v>7</v>
      </c>
      <c r="M8" s="26" t="s">
        <v>181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7" t="s">
        <v>76</v>
      </c>
      <c r="P9" s="7" t="s">
        <v>77</v>
      </c>
      <c r="Q9" s="29" t="s">
        <v>82</v>
      </c>
      <c r="R9" s="29" t="s">
        <v>83</v>
      </c>
      <c r="S9" s="30"/>
      <c r="BY9" s="14"/>
    </row>
    <row r="10" spans="1:80" s="20" customFormat="1" ht="18" customHeight="1">
      <c r="A10" s="21" t="s">
        <v>135</v>
      </c>
      <c r="B10" s="7"/>
      <c r="C10" s="7"/>
      <c r="D10" s="7"/>
      <c r="E10" s="7"/>
      <c r="F10" s="7"/>
      <c r="G10" s="7"/>
      <c r="H10" s="7"/>
      <c r="I10" s="63">
        <v>5.27</v>
      </c>
      <c r="J10" s="7"/>
      <c r="K10" s="7"/>
      <c r="L10" s="64">
        <v>3.2000000000000001E-2</v>
      </c>
      <c r="M10" s="63">
        <v>207476846.16999999</v>
      </c>
      <c r="N10" s="7"/>
      <c r="O10" s="63">
        <v>224687.5874872602</v>
      </c>
      <c r="P10" s="7"/>
      <c r="Q10" s="64">
        <v>1</v>
      </c>
      <c r="R10" s="64">
        <v>1.06E-2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5.27</v>
      </c>
      <c r="L11" s="68">
        <v>3.2000000000000001E-2</v>
      </c>
      <c r="M11" s="69">
        <v>207476846.16999999</v>
      </c>
      <c r="O11" s="69">
        <v>224687.5874872602</v>
      </c>
      <c r="Q11" s="68">
        <v>1</v>
      </c>
      <c r="R11" s="68">
        <v>1.06E-2</v>
      </c>
    </row>
    <row r="12" spans="1:80">
      <c r="A12" s="67" t="s">
        <v>3093</v>
      </c>
      <c r="B12" s="14"/>
      <c r="C12" s="14"/>
      <c r="D12" s="14"/>
      <c r="I12" s="69">
        <v>8.84</v>
      </c>
      <c r="L12" s="68">
        <v>7.7999999999999996E-3</v>
      </c>
      <c r="M12" s="69">
        <v>68494275.849999994</v>
      </c>
      <c r="O12" s="69">
        <v>79446.789704975687</v>
      </c>
      <c r="Q12" s="68">
        <v>0.35360000000000003</v>
      </c>
      <c r="R12" s="68">
        <v>3.8E-3</v>
      </c>
    </row>
    <row r="13" spans="1:80">
      <c r="A13" t="s">
        <v>3097</v>
      </c>
      <c r="B13" t="s">
        <v>3098</v>
      </c>
      <c r="C13" t="s">
        <v>120</v>
      </c>
      <c r="D13" t="s">
        <v>438</v>
      </c>
      <c r="E13" t="s">
        <v>439</v>
      </c>
      <c r="F13" t="s">
        <v>207</v>
      </c>
      <c r="G13" t="s">
        <v>208</v>
      </c>
      <c r="H13" t="s">
        <v>3099</v>
      </c>
      <c r="I13" s="65">
        <v>11.65</v>
      </c>
      <c r="J13" t="s">
        <v>99</v>
      </c>
      <c r="K13" s="66">
        <v>4.1000000000000002E-2</v>
      </c>
      <c r="L13" s="66">
        <v>7.6E-3</v>
      </c>
      <c r="M13" s="65">
        <v>30333335.739999998</v>
      </c>
      <c r="N13" s="65">
        <v>151.22</v>
      </c>
      <c r="O13" s="65">
        <v>45870.070306027999</v>
      </c>
      <c r="P13" s="66">
        <v>7.4999999999999997E-3</v>
      </c>
      <c r="Q13" s="66">
        <v>0.20419999999999999</v>
      </c>
      <c r="R13" s="66">
        <v>2.2000000000000001E-3</v>
      </c>
    </row>
    <row r="14" spans="1:80">
      <c r="A14" t="s">
        <v>3100</v>
      </c>
      <c r="B14" t="s">
        <v>3101</v>
      </c>
      <c r="C14" t="s">
        <v>120</v>
      </c>
      <c r="D14" t="s">
        <v>3102</v>
      </c>
      <c r="E14" t="s">
        <v>486</v>
      </c>
      <c r="F14" t="s">
        <v>416</v>
      </c>
      <c r="G14" t="s">
        <v>147</v>
      </c>
      <c r="H14" t="s">
        <v>3103</v>
      </c>
      <c r="I14" s="65">
        <v>10.42</v>
      </c>
      <c r="J14" t="s">
        <v>99</v>
      </c>
      <c r="K14" s="66">
        <v>8.3000000000000001E-3</v>
      </c>
      <c r="L14" s="66">
        <v>8.2000000000000007E-3</v>
      </c>
      <c r="M14" s="65">
        <v>4519837</v>
      </c>
      <c r="N14" s="65">
        <v>101.45</v>
      </c>
      <c r="O14" s="65">
        <v>4585.3746364999997</v>
      </c>
      <c r="P14" s="66">
        <v>1.29E-2</v>
      </c>
      <c r="Q14" s="66">
        <v>2.0400000000000001E-2</v>
      </c>
      <c r="R14" s="66">
        <v>2.0000000000000001E-4</v>
      </c>
    </row>
    <row r="15" spans="1:80">
      <c r="A15" t="s">
        <v>3104</v>
      </c>
      <c r="B15" t="s">
        <v>3105</v>
      </c>
      <c r="C15" t="s">
        <v>120</v>
      </c>
      <c r="D15" t="s">
        <v>413</v>
      </c>
      <c r="E15" t="s">
        <v>406</v>
      </c>
      <c r="F15" t="s">
        <v>476</v>
      </c>
      <c r="G15" t="s">
        <v>208</v>
      </c>
      <c r="H15" t="s">
        <v>3106</v>
      </c>
      <c r="I15" s="65">
        <v>3.19</v>
      </c>
      <c r="J15" t="s">
        <v>99</v>
      </c>
      <c r="K15" s="66">
        <v>6.6000000000000003E-2</v>
      </c>
      <c r="L15" s="66">
        <v>-9.4000000000000004E-3</v>
      </c>
      <c r="M15" s="65">
        <v>600000</v>
      </c>
      <c r="N15" s="65">
        <v>155.36000000000001</v>
      </c>
      <c r="O15" s="65">
        <v>932.16</v>
      </c>
      <c r="P15" s="66">
        <v>0</v>
      </c>
      <c r="Q15" s="66">
        <v>4.1000000000000003E-3</v>
      </c>
      <c r="R15" s="66">
        <v>0</v>
      </c>
    </row>
    <row r="16" spans="1:80">
      <c r="A16" t="s">
        <v>3107</v>
      </c>
      <c r="B16" t="s">
        <v>3108</v>
      </c>
      <c r="C16" t="s">
        <v>120</v>
      </c>
      <c r="D16" t="s">
        <v>3109</v>
      </c>
      <c r="E16" t="s">
        <v>785</v>
      </c>
      <c r="F16" t="s">
        <v>524</v>
      </c>
      <c r="G16" t="s">
        <v>208</v>
      </c>
      <c r="H16" t="s">
        <v>3110</v>
      </c>
      <c r="I16" s="65">
        <v>1.41</v>
      </c>
      <c r="J16" t="s">
        <v>99</v>
      </c>
      <c r="K16" s="66">
        <v>2.9499999999999998E-2</v>
      </c>
      <c r="L16" s="66">
        <v>5.1999999999999998E-3</v>
      </c>
      <c r="M16" s="65">
        <v>979140.04</v>
      </c>
      <c r="N16" s="65">
        <v>103.65</v>
      </c>
      <c r="O16" s="65">
        <v>1014.87865146</v>
      </c>
      <c r="P16" s="66">
        <v>1.15E-2</v>
      </c>
      <c r="Q16" s="66">
        <v>4.4999999999999997E-3</v>
      </c>
      <c r="R16" s="66">
        <v>0</v>
      </c>
    </row>
    <row r="17" spans="1:18">
      <c r="A17" t="s">
        <v>3111</v>
      </c>
      <c r="B17" t="s">
        <v>3112</v>
      </c>
      <c r="C17" t="s">
        <v>120</v>
      </c>
      <c r="D17" t="s">
        <v>3113</v>
      </c>
      <c r="E17" t="s">
        <v>785</v>
      </c>
      <c r="F17" t="s">
        <v>629</v>
      </c>
      <c r="G17" t="s">
        <v>147</v>
      </c>
      <c r="H17" t="s">
        <v>3114</v>
      </c>
      <c r="I17" s="65">
        <v>2.0699999999999998</v>
      </c>
      <c r="J17" t="s">
        <v>99</v>
      </c>
      <c r="K17" s="66">
        <v>2.5000000000000001E-2</v>
      </c>
      <c r="L17" s="66">
        <v>5.3E-3</v>
      </c>
      <c r="M17" s="65">
        <v>1570200.57</v>
      </c>
      <c r="N17" s="65">
        <v>104.26</v>
      </c>
      <c r="O17" s="65">
        <v>1637.091114282</v>
      </c>
      <c r="P17" s="66">
        <v>8.3000000000000001E-3</v>
      </c>
      <c r="Q17" s="66">
        <v>7.3000000000000001E-3</v>
      </c>
      <c r="R17" s="66">
        <v>1E-4</v>
      </c>
    </row>
    <row r="18" spans="1:18">
      <c r="A18" t="s">
        <v>3115</v>
      </c>
      <c r="B18" t="s">
        <v>3116</v>
      </c>
      <c r="C18" t="s">
        <v>120</v>
      </c>
      <c r="D18" t="s">
        <v>784</v>
      </c>
      <c r="E18" t="s">
        <v>785</v>
      </c>
      <c r="F18" t="s">
        <v>761</v>
      </c>
      <c r="G18" t="s">
        <v>147</v>
      </c>
      <c r="H18" t="s">
        <v>3117</v>
      </c>
      <c r="I18" s="65">
        <v>1.23</v>
      </c>
      <c r="J18" t="s">
        <v>99</v>
      </c>
      <c r="K18" s="66">
        <v>3.15E-2</v>
      </c>
      <c r="L18" s="66">
        <v>1.1000000000000001E-3</v>
      </c>
      <c r="M18" s="65">
        <v>6968794.54</v>
      </c>
      <c r="N18" s="65">
        <v>105.94</v>
      </c>
      <c r="O18" s="65">
        <v>7382.7409356759999</v>
      </c>
      <c r="P18" s="66">
        <v>2.4E-2</v>
      </c>
      <c r="Q18" s="66">
        <v>3.2899999999999999E-2</v>
      </c>
      <c r="R18" s="66">
        <v>2.9999999999999997E-4</v>
      </c>
    </row>
    <row r="19" spans="1:18">
      <c r="A19" t="s">
        <v>3118</v>
      </c>
      <c r="B19" t="s">
        <v>3119</v>
      </c>
      <c r="C19" t="s">
        <v>120</v>
      </c>
      <c r="D19" t="s">
        <v>3120</v>
      </c>
      <c r="E19" t="s">
        <v>486</v>
      </c>
      <c r="F19" t="s">
        <v>800</v>
      </c>
      <c r="G19" t="s">
        <v>147</v>
      </c>
      <c r="H19" t="s">
        <v>308</v>
      </c>
      <c r="I19" s="65">
        <v>5.75</v>
      </c>
      <c r="J19" t="s">
        <v>99</v>
      </c>
      <c r="K19" s="66">
        <v>1.7999999999999999E-2</v>
      </c>
      <c r="L19" s="66">
        <v>1.2200000000000001E-2</v>
      </c>
      <c r="M19" s="65">
        <v>17420000</v>
      </c>
      <c r="N19" s="65">
        <v>103.47</v>
      </c>
      <c r="O19" s="65">
        <v>18024.473999999998</v>
      </c>
      <c r="P19" s="66">
        <v>1.5100000000000001E-2</v>
      </c>
      <c r="Q19" s="66">
        <v>8.0199999999999994E-2</v>
      </c>
      <c r="R19" s="66">
        <v>8.9999999999999998E-4</v>
      </c>
    </row>
    <row r="20" spans="1:18">
      <c r="A20" t="s">
        <v>3121</v>
      </c>
      <c r="B20" t="s">
        <v>3122</v>
      </c>
      <c r="C20" t="s">
        <v>120</v>
      </c>
      <c r="D20" t="s">
        <v>3123</v>
      </c>
      <c r="E20" t="s">
        <v>481</v>
      </c>
      <c r="F20" t="s">
        <v>250</v>
      </c>
      <c r="G20" t="s">
        <v>844</v>
      </c>
      <c r="H20" t="s">
        <v>3124</v>
      </c>
      <c r="I20" s="65">
        <v>0</v>
      </c>
      <c r="J20" t="s">
        <v>99</v>
      </c>
      <c r="K20" s="66">
        <v>0.08</v>
      </c>
      <c r="L20" s="66">
        <v>0</v>
      </c>
      <c r="M20" s="65">
        <v>2815079.1</v>
      </c>
      <c r="N20" s="65">
        <v>9.9999999999999995E-7</v>
      </c>
      <c r="O20" s="65">
        <v>2.8150791E-5</v>
      </c>
      <c r="P20" s="66">
        <v>2.5000000000000001E-2</v>
      </c>
      <c r="Q20" s="66">
        <v>0</v>
      </c>
      <c r="R20" s="66">
        <v>0</v>
      </c>
    </row>
    <row r="21" spans="1:18">
      <c r="A21" t="s">
        <v>3125</v>
      </c>
      <c r="B21" t="s">
        <v>3126</v>
      </c>
      <c r="C21" t="s">
        <v>120</v>
      </c>
      <c r="D21" t="s">
        <v>3127</v>
      </c>
      <c r="E21" t="s">
        <v>838</v>
      </c>
      <c r="F21" t="s">
        <v>250</v>
      </c>
      <c r="G21" t="s">
        <v>844</v>
      </c>
      <c r="H21" t="s">
        <v>3128</v>
      </c>
      <c r="I21" s="65">
        <v>0</v>
      </c>
      <c r="J21" t="s">
        <v>99</v>
      </c>
      <c r="K21" s="66">
        <v>7.4499999999999997E-2</v>
      </c>
      <c r="L21" s="66">
        <v>0</v>
      </c>
      <c r="M21" s="65">
        <v>608840</v>
      </c>
      <c r="N21" s="65">
        <v>9.9999999999999995E-7</v>
      </c>
      <c r="O21" s="65">
        <v>6.0884E-6</v>
      </c>
      <c r="P21" s="66">
        <v>1.2500000000000001E-2</v>
      </c>
      <c r="Q21" s="66">
        <v>0</v>
      </c>
      <c r="R21" s="66">
        <v>0</v>
      </c>
    </row>
    <row r="22" spans="1:18">
      <c r="A22" t="s">
        <v>3129</v>
      </c>
      <c r="B22" t="s">
        <v>3130</v>
      </c>
      <c r="C22" t="s">
        <v>120</v>
      </c>
      <c r="D22" t="s">
        <v>3127</v>
      </c>
      <c r="E22" t="s">
        <v>838</v>
      </c>
      <c r="F22" t="s">
        <v>250</v>
      </c>
      <c r="G22" t="s">
        <v>844</v>
      </c>
      <c r="H22" t="s">
        <v>3131</v>
      </c>
      <c r="I22" s="65">
        <v>0</v>
      </c>
      <c r="J22" t="s">
        <v>99</v>
      </c>
      <c r="K22" s="66">
        <v>7.4999999999999997E-2</v>
      </c>
      <c r="L22" s="66">
        <v>0</v>
      </c>
      <c r="M22" s="65">
        <v>475854.14</v>
      </c>
      <c r="N22" s="65">
        <v>9.9999999999999995E-7</v>
      </c>
      <c r="O22" s="65">
        <v>4.7585413999999997E-6</v>
      </c>
      <c r="P22" s="66">
        <v>8.3000000000000001E-3</v>
      </c>
      <c r="Q22" s="66">
        <v>0</v>
      </c>
      <c r="R22" s="66">
        <v>0</v>
      </c>
    </row>
    <row r="23" spans="1:18">
      <c r="A23" t="s">
        <v>3132</v>
      </c>
      <c r="B23" t="s">
        <v>3133</v>
      </c>
      <c r="C23" t="s">
        <v>120</v>
      </c>
      <c r="D23" t="s">
        <v>3127</v>
      </c>
      <c r="E23" t="s">
        <v>838</v>
      </c>
      <c r="F23" t="s">
        <v>250</v>
      </c>
      <c r="G23" t="s">
        <v>844</v>
      </c>
      <c r="I23" s="65">
        <v>0</v>
      </c>
      <c r="J23" t="s">
        <v>99</v>
      </c>
      <c r="K23" s="66">
        <v>7.4999999999999997E-2</v>
      </c>
      <c r="L23" s="66">
        <v>0</v>
      </c>
      <c r="M23" s="65">
        <v>158617.87</v>
      </c>
      <c r="N23" s="65">
        <v>9.9999999999999995E-7</v>
      </c>
      <c r="O23" s="65">
        <v>1.5861787E-6</v>
      </c>
      <c r="P23" s="66">
        <v>0</v>
      </c>
      <c r="Q23" s="66">
        <v>0</v>
      </c>
      <c r="R23" s="66">
        <v>0</v>
      </c>
    </row>
    <row r="24" spans="1:18">
      <c r="A24" t="s">
        <v>3134</v>
      </c>
      <c r="B24" t="s">
        <v>3135</v>
      </c>
      <c r="C24" t="s">
        <v>120</v>
      </c>
      <c r="D24" t="s">
        <v>3136</v>
      </c>
      <c r="E24" t="s">
        <v>481</v>
      </c>
      <c r="F24" t="s">
        <v>250</v>
      </c>
      <c r="G24" t="s">
        <v>844</v>
      </c>
      <c r="H24" t="s">
        <v>3117</v>
      </c>
      <c r="I24" s="65">
        <v>0</v>
      </c>
      <c r="J24" t="s">
        <v>99</v>
      </c>
      <c r="K24" s="66">
        <v>6.4000000000000001E-2</v>
      </c>
      <c r="L24" s="66">
        <v>0</v>
      </c>
      <c r="M24" s="65">
        <v>2000000</v>
      </c>
      <c r="N24" s="65">
        <v>9.9999999999999995E-7</v>
      </c>
      <c r="O24" s="65">
        <v>2.0000000000000002E-5</v>
      </c>
      <c r="P24" s="66">
        <v>1.3299999999999999E-2</v>
      </c>
      <c r="Q24" s="66">
        <v>0</v>
      </c>
      <c r="R24" s="66">
        <v>0</v>
      </c>
    </row>
    <row r="25" spans="1:18">
      <c r="A25" t="s">
        <v>3137</v>
      </c>
      <c r="B25" t="s">
        <v>3138</v>
      </c>
      <c r="C25" t="s">
        <v>120</v>
      </c>
      <c r="D25" t="s">
        <v>3139</v>
      </c>
      <c r="E25" t="s">
        <v>439</v>
      </c>
      <c r="F25" t="s">
        <v>250</v>
      </c>
      <c r="G25" t="s">
        <v>844</v>
      </c>
      <c r="H25" t="s">
        <v>3117</v>
      </c>
      <c r="I25" s="65">
        <v>0</v>
      </c>
      <c r="J25" t="s">
        <v>99</v>
      </c>
      <c r="K25" s="66">
        <v>7.3999999999999996E-2</v>
      </c>
      <c r="L25" s="66">
        <v>0</v>
      </c>
      <c r="M25" s="65">
        <v>44576.85</v>
      </c>
      <c r="N25" s="65">
        <v>9.9999999999999995E-7</v>
      </c>
      <c r="O25" s="65">
        <v>4.4576850000000001E-7</v>
      </c>
      <c r="P25" s="66">
        <v>0</v>
      </c>
      <c r="Q25" s="66">
        <v>0</v>
      </c>
      <c r="R25" s="66">
        <v>0</v>
      </c>
    </row>
    <row r="26" spans="1:18">
      <c r="A26" s="67" t="s">
        <v>3094</v>
      </c>
      <c r="B26" s="14"/>
      <c r="C26" s="14"/>
      <c r="D26" s="14"/>
      <c r="I26" s="69">
        <v>3.37</v>
      </c>
      <c r="L26" s="68">
        <v>4.5400000000000003E-2</v>
      </c>
      <c r="M26" s="69">
        <v>137605479.27000001</v>
      </c>
      <c r="O26" s="69">
        <v>140623.134198354</v>
      </c>
      <c r="Q26" s="68">
        <v>0.62590000000000001</v>
      </c>
      <c r="R26" s="68">
        <v>6.6E-3</v>
      </c>
    </row>
    <row r="27" spans="1:18">
      <c r="A27" t="s">
        <v>3140</v>
      </c>
      <c r="B27" t="s">
        <v>3141</v>
      </c>
      <c r="C27" t="s">
        <v>120</v>
      </c>
      <c r="D27" t="s">
        <v>3142</v>
      </c>
      <c r="E27" t="s">
        <v>481</v>
      </c>
      <c r="F27" t="s">
        <v>519</v>
      </c>
      <c r="G27" t="s">
        <v>147</v>
      </c>
      <c r="H27" t="s">
        <v>3143</v>
      </c>
      <c r="I27" s="65">
        <v>4.12</v>
      </c>
      <c r="J27" t="s">
        <v>99</v>
      </c>
      <c r="K27" s="66">
        <v>3.1E-2</v>
      </c>
      <c r="L27" s="66">
        <v>1.5900000000000001E-2</v>
      </c>
      <c r="M27" s="65">
        <v>14762133.359999999</v>
      </c>
      <c r="N27" s="65">
        <v>106.39</v>
      </c>
      <c r="O27" s="65">
        <v>15705.433681704</v>
      </c>
      <c r="P27" s="66">
        <v>1.7000000000000001E-2</v>
      </c>
      <c r="Q27" s="66">
        <v>6.9900000000000004E-2</v>
      </c>
      <c r="R27" s="66">
        <v>6.9999999999999999E-4</v>
      </c>
    </row>
    <row r="28" spans="1:18">
      <c r="A28" t="s">
        <v>3144</v>
      </c>
      <c r="B28" t="s">
        <v>3145</v>
      </c>
      <c r="C28" t="s">
        <v>120</v>
      </c>
      <c r="D28" t="s">
        <v>1863</v>
      </c>
      <c r="E28" t="s">
        <v>122</v>
      </c>
      <c r="F28" t="s">
        <v>612</v>
      </c>
      <c r="G28" t="s">
        <v>208</v>
      </c>
      <c r="H28" t="s">
        <v>3146</v>
      </c>
      <c r="I28" s="65">
        <v>5.13</v>
      </c>
      <c r="J28" t="s">
        <v>99</v>
      </c>
      <c r="K28" s="66">
        <v>3.3500000000000002E-2</v>
      </c>
      <c r="L28" s="66">
        <v>2.7699999999999999E-2</v>
      </c>
      <c r="M28" s="65">
        <v>23753354</v>
      </c>
      <c r="N28" s="65">
        <v>104.06</v>
      </c>
      <c r="O28" s="65">
        <v>24717.740172400001</v>
      </c>
      <c r="P28" s="66">
        <v>2.3800000000000002E-2</v>
      </c>
      <c r="Q28" s="66">
        <v>0.11</v>
      </c>
      <c r="R28" s="66">
        <v>1.1999999999999999E-3</v>
      </c>
    </row>
    <row r="29" spans="1:18">
      <c r="A29" t="s">
        <v>3147</v>
      </c>
      <c r="B29" t="s">
        <v>3148</v>
      </c>
      <c r="C29" t="s">
        <v>120</v>
      </c>
      <c r="D29" t="s">
        <v>3149</v>
      </c>
      <c r="E29" t="s">
        <v>785</v>
      </c>
      <c r="F29" t="s">
        <v>612</v>
      </c>
      <c r="G29" t="s">
        <v>208</v>
      </c>
      <c r="H29" t="s">
        <v>3150</v>
      </c>
      <c r="I29" s="65">
        <v>1.39</v>
      </c>
      <c r="J29" t="s">
        <v>99</v>
      </c>
      <c r="K29" s="66">
        <v>2.1899999999999999E-2</v>
      </c>
      <c r="L29" s="66">
        <v>0.1396</v>
      </c>
      <c r="M29" s="65">
        <v>13267063.32</v>
      </c>
      <c r="N29" s="65">
        <v>102.15</v>
      </c>
      <c r="O29" s="65">
        <v>13552.305181379999</v>
      </c>
      <c r="P29" s="66">
        <v>1.7600000000000001E-2</v>
      </c>
      <c r="Q29" s="66">
        <v>6.0299999999999999E-2</v>
      </c>
      <c r="R29" s="66">
        <v>5.9999999999999995E-4</v>
      </c>
    </row>
    <row r="30" spans="1:18">
      <c r="A30" t="s">
        <v>3151</v>
      </c>
      <c r="B30" t="s">
        <v>3152</v>
      </c>
      <c r="C30" t="s">
        <v>120</v>
      </c>
      <c r="D30" t="s">
        <v>3149</v>
      </c>
      <c r="E30" t="s">
        <v>785</v>
      </c>
      <c r="F30" t="s">
        <v>612</v>
      </c>
      <c r="G30" t="s">
        <v>208</v>
      </c>
      <c r="H30" t="s">
        <v>1699</v>
      </c>
      <c r="I30" s="65">
        <v>0.67</v>
      </c>
      <c r="J30" t="s">
        <v>99</v>
      </c>
      <c r="K30" s="66">
        <v>1.14E-2</v>
      </c>
      <c r="L30" s="66">
        <v>7.4000000000000003E-3</v>
      </c>
      <c r="M30" s="65">
        <v>8165465.0199999996</v>
      </c>
      <c r="N30" s="65">
        <v>100.45</v>
      </c>
      <c r="O30" s="65">
        <v>8202.2096125900007</v>
      </c>
      <c r="P30" s="66">
        <v>2.5600000000000001E-2</v>
      </c>
      <c r="Q30" s="66">
        <v>3.6499999999999998E-2</v>
      </c>
      <c r="R30" s="66">
        <v>4.0000000000000002E-4</v>
      </c>
    </row>
    <row r="31" spans="1:18">
      <c r="A31" t="s">
        <v>3153</v>
      </c>
      <c r="B31" t="s">
        <v>3154</v>
      </c>
      <c r="C31" t="s">
        <v>120</v>
      </c>
      <c r="D31" t="s">
        <v>3155</v>
      </c>
      <c r="E31" t="s">
        <v>481</v>
      </c>
      <c r="F31" t="s">
        <v>721</v>
      </c>
      <c r="G31" t="s">
        <v>208</v>
      </c>
      <c r="H31" t="s">
        <v>3156</v>
      </c>
      <c r="I31" s="65">
        <v>3.3</v>
      </c>
      <c r="J31" t="s">
        <v>99</v>
      </c>
      <c r="K31" s="66">
        <v>3.5499999999999997E-2</v>
      </c>
      <c r="L31" s="66">
        <v>1.6299999999999999E-2</v>
      </c>
      <c r="M31" s="65">
        <v>7383000</v>
      </c>
      <c r="N31" s="65">
        <v>107.39</v>
      </c>
      <c r="O31" s="65">
        <v>7928.6036999999997</v>
      </c>
      <c r="P31" s="66">
        <v>2.5100000000000001E-2</v>
      </c>
      <c r="Q31" s="66">
        <v>3.5299999999999998E-2</v>
      </c>
      <c r="R31" s="66">
        <v>4.0000000000000002E-4</v>
      </c>
    </row>
    <row r="32" spans="1:18">
      <c r="A32" t="s">
        <v>3157</v>
      </c>
      <c r="B32" t="s">
        <v>3158</v>
      </c>
      <c r="C32" t="s">
        <v>120</v>
      </c>
      <c r="D32" t="s">
        <v>3159</v>
      </c>
      <c r="E32" t="s">
        <v>838</v>
      </c>
      <c r="F32" t="s">
        <v>716</v>
      </c>
      <c r="G32" t="s">
        <v>147</v>
      </c>
      <c r="H32" t="s">
        <v>3160</v>
      </c>
      <c r="I32" s="65">
        <v>3.73</v>
      </c>
      <c r="J32" t="s">
        <v>99</v>
      </c>
      <c r="K32" s="66">
        <v>2.1000000000000001E-2</v>
      </c>
      <c r="L32" s="66">
        <v>2.0199999999999999E-2</v>
      </c>
      <c r="M32" s="65">
        <v>5000000</v>
      </c>
      <c r="N32" s="65">
        <v>100.47</v>
      </c>
      <c r="O32" s="65">
        <v>5023.5</v>
      </c>
      <c r="P32" s="66">
        <v>4.1700000000000001E-2</v>
      </c>
      <c r="Q32" s="66">
        <v>2.24E-2</v>
      </c>
      <c r="R32" s="66">
        <v>2.0000000000000001E-4</v>
      </c>
    </row>
    <row r="33" spans="1:18">
      <c r="A33" t="s">
        <v>3161</v>
      </c>
      <c r="B33" t="s">
        <v>3162</v>
      </c>
      <c r="C33" t="s">
        <v>120</v>
      </c>
      <c r="D33" t="s">
        <v>3163</v>
      </c>
      <c r="E33" t="s">
        <v>785</v>
      </c>
      <c r="F33" t="s">
        <v>761</v>
      </c>
      <c r="G33" t="s">
        <v>147</v>
      </c>
      <c r="H33" t="s">
        <v>834</v>
      </c>
      <c r="I33" s="65">
        <v>1.49</v>
      </c>
      <c r="J33" t="s">
        <v>99</v>
      </c>
      <c r="K33" s="66">
        <v>3.4200000000000001E-2</v>
      </c>
      <c r="L33" s="66">
        <v>1.66E-2</v>
      </c>
      <c r="M33" s="65">
        <v>54886.400000000001</v>
      </c>
      <c r="N33" s="65">
        <v>104.24</v>
      </c>
      <c r="O33" s="65">
        <v>57.213583360000001</v>
      </c>
      <c r="P33" s="66">
        <v>5.0000000000000001E-4</v>
      </c>
      <c r="Q33" s="66">
        <v>2.9999999999999997E-4</v>
      </c>
      <c r="R33" s="66">
        <v>0</v>
      </c>
    </row>
    <row r="34" spans="1:18">
      <c r="A34" t="s">
        <v>3164</v>
      </c>
      <c r="B34" t="s">
        <v>3165</v>
      </c>
      <c r="C34" t="s">
        <v>120</v>
      </c>
      <c r="D34" t="s">
        <v>3166</v>
      </c>
      <c r="E34" t="s">
        <v>838</v>
      </c>
      <c r="F34" t="s">
        <v>761</v>
      </c>
      <c r="G34" t="s">
        <v>147</v>
      </c>
      <c r="H34" t="s">
        <v>3167</v>
      </c>
      <c r="I34" s="65">
        <v>4.03</v>
      </c>
      <c r="J34" t="s">
        <v>99</v>
      </c>
      <c r="K34" s="66">
        <v>4.5999999999999999E-2</v>
      </c>
      <c r="L34" s="66">
        <v>3.3500000000000002E-2</v>
      </c>
      <c r="M34" s="65">
        <v>3051121.95</v>
      </c>
      <c r="N34" s="65">
        <v>106.3</v>
      </c>
      <c r="O34" s="65">
        <v>3243.34263285</v>
      </c>
      <c r="P34" s="66">
        <v>4.8999999999999998E-3</v>
      </c>
      <c r="Q34" s="66">
        <v>1.44E-2</v>
      </c>
      <c r="R34" s="66">
        <v>2.0000000000000001E-4</v>
      </c>
    </row>
    <row r="35" spans="1:18">
      <c r="A35" t="s">
        <v>3168</v>
      </c>
      <c r="B35" t="s">
        <v>3169</v>
      </c>
      <c r="C35" t="s">
        <v>120</v>
      </c>
      <c r="D35" t="s">
        <v>3170</v>
      </c>
      <c r="E35" t="s">
        <v>838</v>
      </c>
      <c r="F35" t="s">
        <v>754</v>
      </c>
      <c r="G35" t="s">
        <v>208</v>
      </c>
      <c r="H35" t="s">
        <v>3171</v>
      </c>
      <c r="I35" s="65">
        <v>0.75</v>
      </c>
      <c r="J35" t="s">
        <v>99</v>
      </c>
      <c r="K35" s="66">
        <v>2.5700000000000001E-2</v>
      </c>
      <c r="L35" s="66">
        <v>1.8800000000000001E-2</v>
      </c>
      <c r="M35" s="65">
        <v>3420000</v>
      </c>
      <c r="N35" s="65">
        <v>101.15</v>
      </c>
      <c r="O35" s="65">
        <v>3459.33</v>
      </c>
      <c r="P35" s="66">
        <v>2.1399999999999999E-2</v>
      </c>
      <c r="Q35" s="66">
        <v>1.54E-2</v>
      </c>
      <c r="R35" s="66">
        <v>2.0000000000000001E-4</v>
      </c>
    </row>
    <row r="36" spans="1:18">
      <c r="A36" t="s">
        <v>3172</v>
      </c>
      <c r="B36" t="s">
        <v>3173</v>
      </c>
      <c r="C36" t="s">
        <v>120</v>
      </c>
      <c r="D36" t="s">
        <v>3174</v>
      </c>
      <c r="E36" t="s">
        <v>838</v>
      </c>
      <c r="F36" t="s">
        <v>761</v>
      </c>
      <c r="G36" t="s">
        <v>147</v>
      </c>
      <c r="H36" t="s">
        <v>3175</v>
      </c>
      <c r="I36" s="65">
        <v>4.3499999999999996</v>
      </c>
      <c r="J36" t="s">
        <v>99</v>
      </c>
      <c r="K36" s="66">
        <v>4.4699999999999997E-2</v>
      </c>
      <c r="L36" s="66">
        <v>4.1399999999999999E-2</v>
      </c>
      <c r="M36" s="65">
        <v>18703490.440000001</v>
      </c>
      <c r="N36" s="65">
        <v>102.7</v>
      </c>
      <c r="O36" s="65">
        <v>19208.48468188</v>
      </c>
      <c r="P36" s="66">
        <v>3.1E-2</v>
      </c>
      <c r="Q36" s="66">
        <v>8.5500000000000007E-2</v>
      </c>
      <c r="R36" s="66">
        <v>8.9999999999999998E-4</v>
      </c>
    </row>
    <row r="37" spans="1:18">
      <c r="A37" t="s">
        <v>3176</v>
      </c>
      <c r="B37" t="s">
        <v>3177</v>
      </c>
      <c r="C37" t="s">
        <v>120</v>
      </c>
      <c r="D37" t="s">
        <v>3178</v>
      </c>
      <c r="E37" t="s">
        <v>838</v>
      </c>
      <c r="F37" t="s">
        <v>800</v>
      </c>
      <c r="G37" t="s">
        <v>147</v>
      </c>
      <c r="H37" t="s">
        <v>3179</v>
      </c>
      <c r="I37" s="65">
        <v>2.77</v>
      </c>
      <c r="J37" t="s">
        <v>99</v>
      </c>
      <c r="K37" s="66">
        <v>4.3499999999999997E-2</v>
      </c>
      <c r="L37" s="66">
        <v>7.3700000000000002E-2</v>
      </c>
      <c r="M37" s="65">
        <v>21469500</v>
      </c>
      <c r="N37" s="65">
        <v>92.58</v>
      </c>
      <c r="O37" s="65">
        <v>19876.463100000001</v>
      </c>
      <c r="P37" s="66">
        <v>1.84E-2</v>
      </c>
      <c r="Q37" s="66">
        <v>8.8499999999999995E-2</v>
      </c>
      <c r="R37" s="66">
        <v>8.9999999999999998E-4</v>
      </c>
    </row>
    <row r="38" spans="1:18">
      <c r="A38" t="s">
        <v>3180</v>
      </c>
      <c r="B38" t="s">
        <v>3181</v>
      </c>
      <c r="C38" t="s">
        <v>120</v>
      </c>
      <c r="D38" t="s">
        <v>3182</v>
      </c>
      <c r="E38" t="s">
        <v>604</v>
      </c>
      <c r="F38" t="s">
        <v>800</v>
      </c>
      <c r="G38" t="s">
        <v>147</v>
      </c>
      <c r="H38" t="s">
        <v>3183</v>
      </c>
      <c r="I38" s="65">
        <v>3.67</v>
      </c>
      <c r="J38" t="s">
        <v>99</v>
      </c>
      <c r="K38" s="66">
        <v>4.2999999999999997E-2</v>
      </c>
      <c r="L38" s="66">
        <v>3.1199999999999999E-2</v>
      </c>
      <c r="M38" s="65">
        <v>11500000</v>
      </c>
      <c r="N38" s="65">
        <v>105.52</v>
      </c>
      <c r="O38" s="65">
        <v>12134.8</v>
      </c>
      <c r="P38" s="66">
        <v>5.6300000000000003E-2</v>
      </c>
      <c r="Q38" s="66">
        <v>5.3999999999999999E-2</v>
      </c>
      <c r="R38" s="66">
        <v>5.9999999999999995E-4</v>
      </c>
    </row>
    <row r="39" spans="1:18">
      <c r="A39" t="s">
        <v>3184</v>
      </c>
      <c r="B39" t="s">
        <v>3185</v>
      </c>
      <c r="C39" t="s">
        <v>120</v>
      </c>
      <c r="D39" t="s">
        <v>3186</v>
      </c>
      <c r="E39" t="s">
        <v>792</v>
      </c>
      <c r="F39" t="s">
        <v>833</v>
      </c>
      <c r="G39" t="s">
        <v>208</v>
      </c>
      <c r="H39" t="s">
        <v>3187</v>
      </c>
      <c r="I39" s="65">
        <v>2.02</v>
      </c>
      <c r="J39" t="s">
        <v>99</v>
      </c>
      <c r="K39" s="66">
        <v>6.4199999999999993E-2</v>
      </c>
      <c r="L39" s="66">
        <v>6.2100000000000002E-2</v>
      </c>
      <c r="M39" s="65">
        <v>7000000</v>
      </c>
      <c r="N39" s="65">
        <v>104.74</v>
      </c>
      <c r="O39" s="65">
        <v>7331.8</v>
      </c>
      <c r="P39" s="66">
        <v>1.24E-2</v>
      </c>
      <c r="Q39" s="66">
        <v>3.2599999999999997E-2</v>
      </c>
      <c r="R39" s="66">
        <v>2.9999999999999997E-4</v>
      </c>
    </row>
    <row r="40" spans="1:18">
      <c r="A40" t="s">
        <v>3188</v>
      </c>
      <c r="B40" t="s">
        <v>3189</v>
      </c>
      <c r="C40" t="s">
        <v>120</v>
      </c>
      <c r="D40" t="s">
        <v>3190</v>
      </c>
      <c r="E40" t="s">
        <v>792</v>
      </c>
      <c r="F40" t="s">
        <v>250</v>
      </c>
      <c r="G40" t="s">
        <v>844</v>
      </c>
      <c r="H40" t="s">
        <v>3191</v>
      </c>
      <c r="I40" s="65">
        <v>0</v>
      </c>
      <c r="J40" t="s">
        <v>99</v>
      </c>
      <c r="K40" s="66">
        <v>8.6499999999999994E-2</v>
      </c>
      <c r="L40" s="66">
        <v>0</v>
      </c>
      <c r="M40" s="65">
        <v>75464.78</v>
      </c>
      <c r="N40" s="65">
        <v>241.05</v>
      </c>
      <c r="O40" s="65">
        <v>181.90785219</v>
      </c>
      <c r="P40" s="66">
        <v>2.8E-3</v>
      </c>
      <c r="Q40" s="66">
        <v>8.0000000000000004E-4</v>
      </c>
      <c r="R40" s="66">
        <v>0</v>
      </c>
    </row>
    <row r="41" spans="1:18">
      <c r="A41" s="67" t="s">
        <v>392</v>
      </c>
      <c r="B41" s="14"/>
      <c r="C41" s="14"/>
      <c r="D41" s="14"/>
      <c r="I41" s="69">
        <v>2.15</v>
      </c>
      <c r="L41" s="68">
        <v>8.8400000000000006E-2</v>
      </c>
      <c r="M41" s="69">
        <v>127091.05</v>
      </c>
      <c r="O41" s="69">
        <v>376.81558393051</v>
      </c>
      <c r="Q41" s="68">
        <v>1.6999999999999999E-3</v>
      </c>
      <c r="R41" s="68">
        <v>0</v>
      </c>
    </row>
    <row r="42" spans="1:18">
      <c r="A42" t="s">
        <v>3192</v>
      </c>
      <c r="B42" t="s">
        <v>3193</v>
      </c>
      <c r="C42" t="s">
        <v>120</v>
      </c>
      <c r="D42" t="s">
        <v>2433</v>
      </c>
      <c r="E42" t="s">
        <v>439</v>
      </c>
      <c r="F42" t="s">
        <v>250</v>
      </c>
      <c r="G42" t="s">
        <v>844</v>
      </c>
      <c r="H42" t="s">
        <v>3194</v>
      </c>
      <c r="I42" s="65">
        <v>2.15</v>
      </c>
      <c r="J42" t="s">
        <v>103</v>
      </c>
      <c r="K42" s="66">
        <v>0.03</v>
      </c>
      <c r="L42" s="66">
        <v>8.8400000000000006E-2</v>
      </c>
      <c r="M42" s="65">
        <v>127091.05</v>
      </c>
      <c r="N42" s="65">
        <v>88.93</v>
      </c>
      <c r="O42" s="65">
        <v>376.81558393051</v>
      </c>
      <c r="P42" s="66">
        <v>0</v>
      </c>
      <c r="Q42" s="66">
        <v>1.6999999999999999E-3</v>
      </c>
      <c r="R42" s="66">
        <v>0</v>
      </c>
    </row>
    <row r="43" spans="1:18">
      <c r="A43" s="67" t="s">
        <v>1572</v>
      </c>
      <c r="B43" s="14"/>
      <c r="C43" s="14"/>
      <c r="D43" s="14"/>
      <c r="I43" s="69">
        <v>1.43</v>
      </c>
      <c r="L43" s="68">
        <v>3.3599999999999998E-2</v>
      </c>
      <c r="M43" s="69">
        <v>1250000</v>
      </c>
      <c r="O43" s="69">
        <v>4240.848</v>
      </c>
      <c r="Q43" s="68">
        <v>1.89E-2</v>
      </c>
      <c r="R43" s="68">
        <v>2.0000000000000001E-4</v>
      </c>
    </row>
    <row r="44" spans="1:18">
      <c r="A44" t="s">
        <v>3195</v>
      </c>
      <c r="B44" t="s">
        <v>3196</v>
      </c>
      <c r="C44" t="s">
        <v>120</v>
      </c>
      <c r="D44" t="s">
        <v>1863</v>
      </c>
      <c r="E44" t="s">
        <v>122</v>
      </c>
      <c r="F44" t="s">
        <v>612</v>
      </c>
      <c r="G44" t="s">
        <v>208</v>
      </c>
      <c r="H44" t="s">
        <v>3197</v>
      </c>
      <c r="I44" s="65">
        <v>1.43</v>
      </c>
      <c r="J44" t="s">
        <v>103</v>
      </c>
      <c r="K44" s="66">
        <v>4.4499999999999998E-2</v>
      </c>
      <c r="L44" s="66">
        <v>3.3599999999999998E-2</v>
      </c>
      <c r="M44" s="65">
        <v>1250000</v>
      </c>
      <c r="N44" s="65">
        <v>101.76</v>
      </c>
      <c r="O44" s="65">
        <v>4240.848</v>
      </c>
      <c r="P44" s="66">
        <v>5.7000000000000002E-3</v>
      </c>
      <c r="Q44" s="66">
        <v>1.89E-2</v>
      </c>
      <c r="R44" s="66">
        <v>2.0000000000000001E-4</v>
      </c>
    </row>
    <row r="45" spans="1:18">
      <c r="A45" s="67" t="s">
        <v>254</v>
      </c>
      <c r="B45" s="14"/>
      <c r="C45" s="14"/>
      <c r="D45" s="14"/>
      <c r="I45" s="69">
        <v>0</v>
      </c>
      <c r="L45" s="68">
        <v>0</v>
      </c>
      <c r="M45" s="69">
        <v>0</v>
      </c>
      <c r="O45" s="69">
        <v>0</v>
      </c>
      <c r="Q45" s="68">
        <v>0</v>
      </c>
      <c r="R45" s="68">
        <v>0</v>
      </c>
    </row>
    <row r="46" spans="1:18">
      <c r="A46" s="67" t="s">
        <v>393</v>
      </c>
      <c r="B46" s="14"/>
      <c r="C46" s="14"/>
      <c r="D46" s="14"/>
      <c r="I46" s="69">
        <v>0</v>
      </c>
      <c r="L46" s="68">
        <v>0</v>
      </c>
      <c r="M46" s="69">
        <v>0</v>
      </c>
      <c r="O46" s="69">
        <v>0</v>
      </c>
      <c r="Q46" s="68">
        <v>0</v>
      </c>
      <c r="R46" s="68">
        <v>0</v>
      </c>
    </row>
    <row r="47" spans="1:18">
      <c r="A47" t="s">
        <v>250</v>
      </c>
      <c r="B47" t="s">
        <v>250</v>
      </c>
      <c r="C47" s="14"/>
      <c r="D47" s="14"/>
      <c r="E47" t="s">
        <v>250</v>
      </c>
      <c r="F47" t="s">
        <v>250</v>
      </c>
      <c r="I47" s="65">
        <v>0</v>
      </c>
      <c r="J47" t="s">
        <v>250</v>
      </c>
      <c r="K47" s="66">
        <v>0</v>
      </c>
      <c r="L47" s="66">
        <v>0</v>
      </c>
      <c r="M47" s="65">
        <v>0</v>
      </c>
      <c r="N47" s="65">
        <v>0</v>
      </c>
      <c r="O47" s="65">
        <v>0</v>
      </c>
      <c r="P47" s="66">
        <v>0</v>
      </c>
      <c r="Q47" s="66">
        <v>0</v>
      </c>
      <c r="R47" s="66">
        <v>0</v>
      </c>
    </row>
    <row r="48" spans="1:18">
      <c r="A48" s="67" t="s">
        <v>394</v>
      </c>
      <c r="B48" s="14"/>
      <c r="C48" s="14"/>
      <c r="D48" s="14"/>
      <c r="I48" s="69">
        <v>0</v>
      </c>
      <c r="L48" s="68">
        <v>0</v>
      </c>
      <c r="M48" s="69">
        <v>0</v>
      </c>
      <c r="O48" s="69">
        <v>0</v>
      </c>
      <c r="Q48" s="68">
        <v>0</v>
      </c>
      <c r="R48" s="68">
        <v>0</v>
      </c>
    </row>
    <row r="49" spans="1:18">
      <c r="A49" t="s">
        <v>250</v>
      </c>
      <c r="B49" t="s">
        <v>250</v>
      </c>
      <c r="C49" s="14"/>
      <c r="D49" s="14"/>
      <c r="E49" t="s">
        <v>250</v>
      </c>
      <c r="F49" t="s">
        <v>250</v>
      </c>
      <c r="I49" s="65">
        <v>0</v>
      </c>
      <c r="J49" t="s">
        <v>250</v>
      </c>
      <c r="K49" s="66">
        <v>0</v>
      </c>
      <c r="L49" s="66">
        <v>0</v>
      </c>
      <c r="M49" s="65">
        <v>0</v>
      </c>
      <c r="N49" s="65">
        <v>0</v>
      </c>
      <c r="O49" s="65">
        <v>0</v>
      </c>
      <c r="P49" s="66">
        <v>0</v>
      </c>
      <c r="Q49" s="66">
        <v>0</v>
      </c>
      <c r="R49" s="66">
        <v>0</v>
      </c>
    </row>
    <row r="50" spans="1:18">
      <c r="A50" s="110" t="s">
        <v>256</v>
      </c>
      <c r="B50" s="14"/>
      <c r="C50" s="14"/>
      <c r="D50" s="14"/>
    </row>
    <row r="51" spans="1:18">
      <c r="A51" s="110" t="s">
        <v>387</v>
      </c>
      <c r="B51" s="14"/>
      <c r="C51" s="14"/>
      <c r="D51" s="14"/>
    </row>
    <row r="52" spans="1:18">
      <c r="A52" s="110" t="s">
        <v>388</v>
      </c>
      <c r="B52" s="14"/>
      <c r="C52" s="14"/>
      <c r="D52" s="14"/>
    </row>
    <row r="53" spans="1:18">
      <c r="A53" s="110" t="s">
        <v>389</v>
      </c>
      <c r="B53" s="14"/>
      <c r="C53" s="14"/>
      <c r="D53" s="14"/>
    </row>
    <row r="54" spans="1:18" hidden="1">
      <c r="B54" s="14"/>
      <c r="C54" s="14"/>
      <c r="D54" s="14"/>
    </row>
    <row r="55" spans="1:18" hidden="1">
      <c r="B55" s="14"/>
      <c r="C55" s="14"/>
      <c r="D55" s="14"/>
    </row>
    <row r="56" spans="1:18" hidden="1">
      <c r="B56" s="14"/>
      <c r="C56" s="14"/>
      <c r="D56" s="14"/>
    </row>
    <row r="57" spans="1:18" hidden="1">
      <c r="B57" s="14"/>
      <c r="C57" s="14"/>
      <c r="D57" s="14"/>
    </row>
    <row r="58" spans="1:18" hidden="1">
      <c r="B58" s="14"/>
      <c r="C58" s="14"/>
      <c r="D58" s="14"/>
    </row>
    <row r="59" spans="1:18" hidden="1">
      <c r="B59" s="14"/>
      <c r="C59" s="14"/>
      <c r="D59" s="14"/>
    </row>
    <row r="60" spans="1:18" hidden="1">
      <c r="B60" s="14"/>
      <c r="C60" s="14"/>
      <c r="D60" s="14"/>
    </row>
    <row r="61" spans="1:18" hidden="1">
      <c r="B61" s="14"/>
      <c r="C61" s="14"/>
      <c r="D61" s="14"/>
    </row>
    <row r="62" spans="1:18" hidden="1">
      <c r="B62" s="14"/>
      <c r="C62" s="14"/>
      <c r="D62" s="14"/>
    </row>
    <row r="63" spans="1:18" hidden="1">
      <c r="B63" s="14"/>
      <c r="C63" s="14"/>
      <c r="D63" s="14"/>
    </row>
    <row r="64" spans="1:18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topLeftCell="A4" workbookViewId="0">
      <selection activeCell="A393" sqref="A393:XFD393"/>
    </sheetView>
  </sheetViews>
  <sheetFormatPr defaultColWidth="0" defaultRowHeight="18" zeroHeight="1"/>
  <cols>
    <col min="1" max="1" width="43.28515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194</v>
      </c>
    </row>
    <row r="2" spans="1:97">
      <c r="A2" s="2" t="s">
        <v>1</v>
      </c>
    </row>
    <row r="3" spans="1:97">
      <c r="A3" s="2" t="s">
        <v>2</v>
      </c>
      <c r="B3" t="s">
        <v>195</v>
      </c>
    </row>
    <row r="4" spans="1:97">
      <c r="A4" s="2" t="s">
        <v>3</v>
      </c>
    </row>
    <row r="5" spans="1:97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6"/>
    </row>
    <row r="6" spans="1:97" ht="26.25" customHeight="1">
      <c r="A6" s="124" t="s">
        <v>88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6"/>
    </row>
    <row r="7" spans="1:97" s="16" customFormat="1">
      <c r="A7" s="40" t="s">
        <v>93</v>
      </c>
      <c r="B7" s="41" t="s">
        <v>46</v>
      </c>
      <c r="C7" s="41" t="s">
        <v>134</v>
      </c>
      <c r="D7" s="41" t="s">
        <v>47</v>
      </c>
      <c r="E7" s="41" t="s">
        <v>81</v>
      </c>
      <c r="F7" s="41" t="s">
        <v>50</v>
      </c>
      <c r="G7" s="41" t="s">
        <v>184</v>
      </c>
      <c r="H7" s="41" t="s">
        <v>185</v>
      </c>
      <c r="I7" s="41" t="s">
        <v>5</v>
      </c>
      <c r="J7" s="41" t="s">
        <v>70</v>
      </c>
      <c r="K7" s="41" t="s">
        <v>54</v>
      </c>
      <c r="L7" s="42" t="s">
        <v>180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181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29" t="s">
        <v>63</v>
      </c>
      <c r="L9" s="29" t="s">
        <v>73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89</v>
      </c>
      <c r="B10" s="7"/>
      <c r="C10" s="7"/>
      <c r="D10" s="7"/>
      <c r="E10" s="7"/>
      <c r="F10" s="7"/>
      <c r="G10" s="63">
        <f>G11+G21</f>
        <v>16147033.59</v>
      </c>
      <c r="H10" s="7"/>
      <c r="I10" s="63">
        <f>I11+I21</f>
        <v>532651.41363394132</v>
      </c>
      <c r="J10" s="7"/>
      <c r="K10" s="64">
        <f>I10/$I$10</f>
        <v>1</v>
      </c>
      <c r="L10" s="64">
        <f>I10/'סכום נכסי הקרן'!$C$41</f>
        <v>2.506549941440982E-2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>SUM(G12:G20)</f>
        <v>6645632</v>
      </c>
      <c r="I11" s="69">
        <f>SUM(I12:I20)</f>
        <v>492777.8771159256</v>
      </c>
      <c r="K11" s="68">
        <f t="shared" ref="K11:K20" si="0">I11/$I$10</f>
        <v>0.92514140487118213</v>
      </c>
      <c r="L11" s="68">
        <f>I11/'סכום נכסי הקרן'!$C$41</f>
        <v>2.3189131342044891E-2</v>
      </c>
    </row>
    <row r="12" spans="1:97">
      <c r="A12" t="s">
        <v>3198</v>
      </c>
      <c r="B12" t="s">
        <v>3199</v>
      </c>
      <c r="C12" t="s">
        <v>120</v>
      </c>
      <c r="D12" t="s">
        <v>3200</v>
      </c>
      <c r="E12" t="s">
        <v>1797</v>
      </c>
      <c r="F12" t="s">
        <v>103</v>
      </c>
      <c r="G12" s="65">
        <v>3231018</v>
      </c>
      <c r="H12" s="65">
        <v>61.9</v>
      </c>
      <c r="I12" s="65">
        <v>6668.0004734280001</v>
      </c>
      <c r="J12" s="66">
        <v>5.5999999999999999E-3</v>
      </c>
      <c r="K12" s="66">
        <f t="shared" si="0"/>
        <v>1.2518507043727679E-2</v>
      </c>
      <c r="L12" s="66">
        <f>I12/'סכום נכסי הקרן'!$C$41</f>
        <v>3.1378263097384134E-4</v>
      </c>
    </row>
    <row r="13" spans="1:97">
      <c r="A13" t="s">
        <v>3201</v>
      </c>
      <c r="B13" t="s">
        <v>2144</v>
      </c>
      <c r="C13" t="s">
        <v>120</v>
      </c>
      <c r="D13" t="s">
        <v>2145</v>
      </c>
      <c r="E13" t="s">
        <v>1900</v>
      </c>
      <c r="F13" t="s">
        <v>99</v>
      </c>
      <c r="G13" s="65">
        <v>100000</v>
      </c>
      <c r="H13" s="65">
        <v>100</v>
      </c>
      <c r="I13" s="65">
        <v>100</v>
      </c>
      <c r="J13" s="66">
        <v>0.1487</v>
      </c>
      <c r="K13" s="66">
        <f t="shared" si="0"/>
        <v>1.8774004431484315E-4</v>
      </c>
      <c r="L13" s="66">
        <f>I13/'סכום נכסי הקרן'!$C$41</f>
        <v>4.7057979708349745E-6</v>
      </c>
    </row>
    <row r="14" spans="1:97">
      <c r="A14" t="s">
        <v>3202</v>
      </c>
      <c r="B14" t="s">
        <v>3203</v>
      </c>
      <c r="C14" t="s">
        <v>120</v>
      </c>
      <c r="D14" t="s">
        <v>3204</v>
      </c>
      <c r="E14" t="s">
        <v>966</v>
      </c>
      <c r="F14" t="s">
        <v>103</v>
      </c>
      <c r="G14" s="65">
        <v>891003</v>
      </c>
      <c r="H14" s="65">
        <v>280.58270000000044</v>
      </c>
      <c r="I14" s="65">
        <v>8335.0009151196591</v>
      </c>
      <c r="J14" s="66">
        <v>0.11559999999999999</v>
      </c>
      <c r="K14" s="66">
        <f t="shared" si="0"/>
        <v>1.564813441168823E-2</v>
      </c>
      <c r="L14" s="66">
        <f>I14/'סכום נכסי הקרן'!$C$41</f>
        <v>3.9222830393277749E-4</v>
      </c>
    </row>
    <row r="15" spans="1:97">
      <c r="A15" t="s">
        <v>3205</v>
      </c>
      <c r="B15" t="s">
        <v>3206</v>
      </c>
      <c r="C15" t="s">
        <v>120</v>
      </c>
      <c r="D15" t="s">
        <v>3207</v>
      </c>
      <c r="E15" t="s">
        <v>838</v>
      </c>
      <c r="F15" t="s">
        <v>99</v>
      </c>
      <c r="G15" s="65">
        <v>115593</v>
      </c>
      <c r="H15" s="65">
        <v>50750.013193000013</v>
      </c>
      <c r="I15" s="65">
        <v>58663.462750184503</v>
      </c>
      <c r="J15" s="66">
        <v>9.8599999999999993E-2</v>
      </c>
      <c r="K15" s="66">
        <f t="shared" si="0"/>
        <v>0.1101348109638179</v>
      </c>
      <c r="L15" s="66">
        <f>I15/'סכום נכסי הקרן'!$C$41</f>
        <v>2.7605840397197136E-3</v>
      </c>
    </row>
    <row r="16" spans="1:97">
      <c r="A16" t="s">
        <v>3208</v>
      </c>
      <c r="B16" t="s">
        <v>3209</v>
      </c>
      <c r="C16" t="s">
        <v>120</v>
      </c>
      <c r="D16" t="s">
        <v>3210</v>
      </c>
      <c r="E16" t="s">
        <v>1413</v>
      </c>
      <c r="F16" t="s">
        <v>99</v>
      </c>
      <c r="G16" s="65">
        <v>174</v>
      </c>
      <c r="H16" s="65">
        <v>38338500</v>
      </c>
      <c r="I16" s="65">
        <v>66708.990000000005</v>
      </c>
      <c r="J16" s="66">
        <v>0.16500000000000001</v>
      </c>
      <c r="K16" s="66">
        <f t="shared" si="0"/>
        <v>0.12523948738798429</v>
      </c>
      <c r="L16" s="66">
        <f>I16/'סכום נכסי הקרן'!$C$41</f>
        <v>3.1391902977845063E-3</v>
      </c>
    </row>
    <row r="17" spans="1:12">
      <c r="A17" t="s">
        <v>3211</v>
      </c>
      <c r="B17" t="s">
        <v>3212</v>
      </c>
      <c r="C17" t="s">
        <v>120</v>
      </c>
      <c r="D17" t="s">
        <v>3213</v>
      </c>
      <c r="E17" t="s">
        <v>439</v>
      </c>
      <c r="F17" t="s">
        <v>99</v>
      </c>
      <c r="G17" s="65">
        <v>152180</v>
      </c>
      <c r="H17" s="65">
        <v>65598.280983000033</v>
      </c>
      <c r="I17" s="65">
        <v>99827.463999929401</v>
      </c>
      <c r="J17" s="66">
        <v>5.6399999999999999E-2</v>
      </c>
      <c r="K17" s="66">
        <f t="shared" si="0"/>
        <v>0.18741612515185158</v>
      </c>
      <c r="L17" s="66">
        <f>I17/'סכום נכסי הקרן'!$C$41</f>
        <v>4.6976787752446925E-3</v>
      </c>
    </row>
    <row r="18" spans="1:12">
      <c r="A18" t="s">
        <v>3214</v>
      </c>
      <c r="B18" t="s">
        <v>3215</v>
      </c>
      <c r="C18" t="s">
        <v>120</v>
      </c>
      <c r="D18" t="s">
        <v>3216</v>
      </c>
      <c r="E18" t="s">
        <v>439</v>
      </c>
      <c r="F18" t="s">
        <v>103</v>
      </c>
      <c r="G18" s="65">
        <v>323017</v>
      </c>
      <c r="H18" s="65">
        <v>21261.700099999998</v>
      </c>
      <c r="I18" s="65">
        <v>228975.47197726401</v>
      </c>
      <c r="J18" s="66">
        <v>5.7700000000000001E-2</v>
      </c>
      <c r="K18" s="66">
        <f t="shared" si="0"/>
        <v>0.42987865256023672</v>
      </c>
      <c r="L18" s="66">
        <f>I18/'סכום נכסי הקרן'!$C$41</f>
        <v>1.0775123114015897E-2</v>
      </c>
    </row>
    <row r="19" spans="1:12">
      <c r="A19" t="s">
        <v>5190</v>
      </c>
      <c r="B19">
        <v>74209</v>
      </c>
      <c r="C19" t="s">
        <v>120</v>
      </c>
      <c r="D19">
        <v>514829126</v>
      </c>
      <c r="E19" t="s">
        <v>5191</v>
      </c>
      <c r="F19" t="s">
        <v>99</v>
      </c>
      <c r="G19" s="65">
        <v>735</v>
      </c>
      <c r="H19" s="65">
        <v>2947969.39</v>
      </c>
      <c r="I19" s="65">
        <f>21667575/1000</f>
        <v>21667.575000000001</v>
      </c>
      <c r="J19" s="66">
        <v>0.36749999999999999</v>
      </c>
      <c r="K19" s="66">
        <f t="shared" si="0"/>
        <v>4.0678714906951879E-2</v>
      </c>
      <c r="L19" s="66">
        <f>I19/'סכום נכסי הקרן'!$C$41</f>
        <v>1.0196323046791464E-3</v>
      </c>
    </row>
    <row r="20" spans="1:12">
      <c r="A20" t="s">
        <v>5192</v>
      </c>
      <c r="B20">
        <v>74210</v>
      </c>
      <c r="C20" t="s">
        <v>120</v>
      </c>
      <c r="D20">
        <v>514829126</v>
      </c>
      <c r="E20" t="s">
        <v>5191</v>
      </c>
      <c r="F20" t="s">
        <v>99</v>
      </c>
      <c r="G20" s="65">
        <v>1831912</v>
      </c>
      <c r="H20" s="65">
        <v>100</v>
      </c>
      <c r="I20" s="65">
        <f>1831912/1000</f>
        <v>1831.912</v>
      </c>
      <c r="J20" s="66">
        <v>0</v>
      </c>
      <c r="K20" s="66">
        <f t="shared" si="0"/>
        <v>3.4392324006089297E-3</v>
      </c>
      <c r="L20" s="66">
        <f>I20/'סכום נכסי הקרן'!$C$41</f>
        <v>8.6206077723482402E-5</v>
      </c>
    </row>
    <row r="21" spans="1:12">
      <c r="A21" s="67" t="s">
        <v>254</v>
      </c>
      <c r="B21" s="14"/>
      <c r="C21" s="14"/>
      <c r="D21" s="14"/>
      <c r="G21" s="69">
        <v>9501401.5899999999</v>
      </c>
      <c r="I21" s="69">
        <v>39873.536518015717</v>
      </c>
      <c r="K21" s="68">
        <v>7.8299999999999995E-2</v>
      </c>
      <c r="L21" s="68">
        <f>I21/'סכום נכסי הקרן'!$C$41</f>
        <v>1.8763680723649263E-3</v>
      </c>
    </row>
    <row r="22" spans="1:12">
      <c r="A22" s="67" t="s">
        <v>393</v>
      </c>
      <c r="B22" s="14"/>
      <c r="C22" s="14"/>
      <c r="D22" s="14"/>
      <c r="G22" s="69">
        <v>0</v>
      </c>
      <c r="I22" s="69">
        <v>0</v>
      </c>
      <c r="K22" s="68">
        <v>0</v>
      </c>
      <c r="L22" s="68">
        <f>I22/'סכום נכסי הקרן'!$C$41</f>
        <v>0</v>
      </c>
    </row>
    <row r="23" spans="1:12">
      <c r="A23" t="s">
        <v>250</v>
      </c>
      <c r="B23" t="s">
        <v>250</v>
      </c>
      <c r="C23" s="14"/>
      <c r="D23" s="14"/>
      <c r="E23" t="s">
        <v>250</v>
      </c>
      <c r="F23" t="s">
        <v>250</v>
      </c>
      <c r="G23" s="65">
        <v>0</v>
      </c>
      <c r="H23" s="65">
        <v>0</v>
      </c>
      <c r="I23" s="65">
        <v>0</v>
      </c>
      <c r="J23" s="66">
        <v>0</v>
      </c>
      <c r="K23" s="66">
        <v>0</v>
      </c>
      <c r="L23" s="66">
        <f>I23/'סכום נכסי הקרן'!$C$41</f>
        <v>0</v>
      </c>
    </row>
    <row r="24" spans="1:12">
      <c r="A24" s="67" t="s">
        <v>394</v>
      </c>
      <c r="B24" s="14"/>
      <c r="C24" s="14"/>
      <c r="D24" s="14"/>
      <c r="G24" s="69">
        <v>9501401.5899999999</v>
      </c>
      <c r="I24" s="69">
        <v>39873.536518015717</v>
      </c>
      <c r="K24" s="68">
        <v>7.8299999999999995E-2</v>
      </c>
      <c r="L24" s="68">
        <f>I24/'סכום נכסי הקרן'!$C$41</f>
        <v>1.8763680723649263E-3</v>
      </c>
    </row>
    <row r="25" spans="1:12">
      <c r="A25" t="s">
        <v>3217</v>
      </c>
      <c r="B25" t="s">
        <v>3218</v>
      </c>
      <c r="C25" t="s">
        <v>120</v>
      </c>
      <c r="D25" t="s">
        <v>3219</v>
      </c>
      <c r="E25" t="s">
        <v>1665</v>
      </c>
      <c r="F25" t="s">
        <v>107</v>
      </c>
      <c r="G25" s="65">
        <v>7999999</v>
      </c>
      <c r="H25" s="65">
        <v>112.00499999999963</v>
      </c>
      <c r="I25" s="65">
        <v>35059.352697580398</v>
      </c>
      <c r="J25" s="66">
        <v>6.1499999999999999E-2</v>
      </c>
      <c r="K25" s="66">
        <v>6.8900000000000003E-2</v>
      </c>
      <c r="L25" s="66">
        <f>I25/'סכום נכסי הקרן'!$C$41</f>
        <v>1.6498223078306154E-3</v>
      </c>
    </row>
    <row r="26" spans="1:12">
      <c r="A26" t="s">
        <v>3220</v>
      </c>
      <c r="B26" t="s">
        <v>3221</v>
      </c>
      <c r="C26" t="s">
        <v>120</v>
      </c>
      <c r="D26" t="s">
        <v>3210</v>
      </c>
      <c r="E26" t="s">
        <v>1665</v>
      </c>
      <c r="F26" t="s">
        <v>107</v>
      </c>
      <c r="G26" s="65">
        <v>1501402.59</v>
      </c>
      <c r="H26" s="65">
        <v>81.94999999999996</v>
      </c>
      <c r="I26" s="65">
        <v>4814.1838204353198</v>
      </c>
      <c r="J26" s="66">
        <v>0.11</v>
      </c>
      <c r="K26" s="66">
        <v>9.4999999999999998E-3</v>
      </c>
      <c r="L26" s="66">
        <f>I26/'סכום נכסי הקרן'!$C$41</f>
        <v>2.2654576453431095E-4</v>
      </c>
    </row>
    <row r="27" spans="1:12">
      <c r="A27" s="110" t="s">
        <v>256</v>
      </c>
      <c r="B27" s="14"/>
      <c r="C27" s="14"/>
      <c r="D27" s="14"/>
    </row>
    <row r="28" spans="1:12">
      <c r="A28" s="110" t="s">
        <v>387</v>
      </c>
      <c r="B28" s="14"/>
      <c r="C28" s="14"/>
      <c r="D28" s="14"/>
    </row>
    <row r="29" spans="1:12">
      <c r="A29" s="110" t="s">
        <v>388</v>
      </c>
      <c r="B29" s="14"/>
      <c r="C29" s="14"/>
      <c r="D29" s="14"/>
    </row>
    <row r="30" spans="1:12">
      <c r="A30" s="110" t="s">
        <v>389</v>
      </c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1.42578125" style="13" bestFit="1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7.140625" style="16" hidden="1" customWidth="1"/>
    <col min="13" max="13" width="6" style="16" hidden="1" customWidth="1"/>
    <col min="14" max="14" width="6.2851562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194</v>
      </c>
    </row>
    <row r="2" spans="1:50">
      <c r="A2" s="2" t="s">
        <v>1</v>
      </c>
    </row>
    <row r="3" spans="1:50">
      <c r="A3" s="2" t="s">
        <v>2</v>
      </c>
      <c r="B3" t="s">
        <v>195</v>
      </c>
    </row>
    <row r="4" spans="1:50">
      <c r="A4" s="2" t="s">
        <v>3</v>
      </c>
    </row>
    <row r="5" spans="1:50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50" ht="26.25" customHeight="1">
      <c r="A6" s="124" t="s">
        <v>136</v>
      </c>
      <c r="B6" s="125"/>
      <c r="C6" s="125"/>
      <c r="D6" s="125"/>
      <c r="E6" s="125"/>
      <c r="F6" s="125"/>
      <c r="G6" s="125"/>
      <c r="H6" s="125"/>
      <c r="I6" s="125"/>
      <c r="J6" s="126"/>
    </row>
    <row r="7" spans="1:50" s="16" customFormat="1">
      <c r="A7" s="40" t="s">
        <v>93</v>
      </c>
      <c r="B7" s="41" t="s">
        <v>46</v>
      </c>
      <c r="C7" s="41" t="s">
        <v>50</v>
      </c>
      <c r="D7" s="41" t="s">
        <v>68</v>
      </c>
      <c r="E7" s="41" t="s">
        <v>184</v>
      </c>
      <c r="F7" s="41" t="s">
        <v>185</v>
      </c>
      <c r="G7" s="41" t="s">
        <v>5</v>
      </c>
      <c r="H7" s="41" t="s">
        <v>70</v>
      </c>
      <c r="I7" s="41" t="s">
        <v>54</v>
      </c>
      <c r="J7" s="42" t="s">
        <v>180</v>
      </c>
      <c r="AX7" s="14"/>
    </row>
    <row r="8" spans="1:50" s="16" customFormat="1" ht="21" customHeight="1">
      <c r="A8" s="17"/>
      <c r="B8" s="18"/>
      <c r="C8" s="18"/>
      <c r="D8" s="26" t="s">
        <v>71</v>
      </c>
      <c r="E8" s="26" t="s">
        <v>181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8</v>
      </c>
      <c r="C9" s="7" t="s">
        <v>56</v>
      </c>
      <c r="D9" s="7" t="s">
        <v>57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137</v>
      </c>
      <c r="B10" s="7"/>
      <c r="C10" s="7"/>
      <c r="D10" s="7"/>
      <c r="E10" s="63">
        <v>416568935.05000001</v>
      </c>
      <c r="F10" s="7"/>
      <c r="G10" s="63">
        <v>737853.42629685893</v>
      </c>
      <c r="H10" s="7"/>
      <c r="I10" s="64">
        <v>1</v>
      </c>
      <c r="J10" s="64">
        <v>3.49E-2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202</v>
      </c>
      <c r="B11" s="14"/>
      <c r="E11" s="69">
        <v>330444332.44</v>
      </c>
      <c r="G11" s="69">
        <v>405546.23351012205</v>
      </c>
      <c r="I11" s="68">
        <v>0.54959999999999998</v>
      </c>
      <c r="J11" s="68">
        <v>1.9199999999999998E-2</v>
      </c>
    </row>
    <row r="12" spans="1:50">
      <c r="A12" s="67" t="s">
        <v>3222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250</v>
      </c>
      <c r="B13" t="s">
        <v>250</v>
      </c>
      <c r="C13" t="s">
        <v>250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3223</v>
      </c>
      <c r="B14" s="14"/>
      <c r="E14" s="69">
        <v>34436411.200000003</v>
      </c>
      <c r="G14" s="69">
        <v>47071.1912018359</v>
      </c>
      <c r="I14" s="68">
        <v>6.3799999999999996E-2</v>
      </c>
      <c r="J14" s="68">
        <v>2.2000000000000001E-3</v>
      </c>
    </row>
    <row r="15" spans="1:50">
      <c r="A15" t="s">
        <v>3224</v>
      </c>
      <c r="B15" s="79">
        <v>74176</v>
      </c>
      <c r="C15" t="s">
        <v>99</v>
      </c>
      <c r="D15" t="s">
        <v>3225</v>
      </c>
      <c r="E15" s="65">
        <v>14441114</v>
      </c>
      <c r="F15" s="65">
        <v>137.01330999999999</v>
      </c>
      <c r="G15" s="65">
        <v>19786.248292273402</v>
      </c>
      <c r="H15" s="66">
        <v>1.9000000000000003E-2</v>
      </c>
      <c r="I15" s="66">
        <v>2.6800000000000001E-2</v>
      </c>
      <c r="J15" s="66">
        <v>8.9999999999999998E-4</v>
      </c>
    </row>
    <row r="16" spans="1:50">
      <c r="A16" t="s">
        <v>3226</v>
      </c>
      <c r="B16" s="79">
        <v>74177</v>
      </c>
      <c r="C16" t="s">
        <v>99</v>
      </c>
      <c r="D16" t="s">
        <v>1765</v>
      </c>
      <c r="E16" s="65">
        <v>19995297.199999999</v>
      </c>
      <c r="F16" s="65">
        <v>136.45680099999998</v>
      </c>
      <c r="G16" s="65">
        <v>27284.942909562498</v>
      </c>
      <c r="H16" s="66">
        <v>6.9499999999999992E-2</v>
      </c>
      <c r="I16" s="66">
        <v>3.6999999999999998E-2</v>
      </c>
      <c r="J16" s="66">
        <v>1.2999999999999999E-3</v>
      </c>
    </row>
    <row r="17" spans="1:10">
      <c r="A17" s="67" t="s">
        <v>3227</v>
      </c>
      <c r="B17" s="79"/>
      <c r="E17" s="69">
        <v>53835173.710000001</v>
      </c>
      <c r="G17" s="69">
        <v>65707.111951156607</v>
      </c>
      <c r="H17" s="66"/>
      <c r="I17" s="68">
        <v>8.9099999999999999E-2</v>
      </c>
      <c r="J17" s="68">
        <v>3.0999999999999999E-3</v>
      </c>
    </row>
    <row r="18" spans="1:10">
      <c r="A18" t="s">
        <v>3228</v>
      </c>
      <c r="B18" s="79">
        <v>74204</v>
      </c>
      <c r="C18" t="s">
        <v>99</v>
      </c>
      <c r="D18" t="s">
        <v>3229</v>
      </c>
      <c r="E18" s="65">
        <v>15814859</v>
      </c>
      <c r="F18" s="65">
        <v>179.71144699999999</v>
      </c>
      <c r="G18" s="65">
        <v>28421.1119499097</v>
      </c>
      <c r="H18" s="66">
        <v>7.8700000000000006E-2</v>
      </c>
      <c r="I18" s="66">
        <v>3.85E-2</v>
      </c>
      <c r="J18" s="66">
        <v>1.2999999999999999E-3</v>
      </c>
    </row>
    <row r="19" spans="1:10">
      <c r="A19" t="s">
        <v>3230</v>
      </c>
      <c r="B19" s="79">
        <v>74186</v>
      </c>
      <c r="C19" t="s">
        <v>99</v>
      </c>
      <c r="D19" t="s">
        <v>3231</v>
      </c>
      <c r="E19" s="65">
        <v>38020314.710000001</v>
      </c>
      <c r="F19" s="65">
        <v>98.068625379999915</v>
      </c>
      <c r="G19" s="65">
        <v>37286.000001246903</v>
      </c>
      <c r="H19" s="66">
        <v>7.870000000000002E-2</v>
      </c>
      <c r="I19" s="66">
        <v>5.0500000000000003E-2</v>
      </c>
      <c r="J19" s="66">
        <v>1.8E-3</v>
      </c>
    </row>
    <row r="20" spans="1:10">
      <c r="A20" s="67" t="s">
        <v>3232</v>
      </c>
      <c r="B20" s="79"/>
      <c r="E20" s="69">
        <v>242172747.53</v>
      </c>
      <c r="G20" s="69">
        <v>292767.93035712955</v>
      </c>
      <c r="H20" s="66"/>
      <c r="I20" s="68">
        <v>0.39679999999999999</v>
      </c>
      <c r="J20" s="68">
        <v>1.38E-2</v>
      </c>
    </row>
    <row r="21" spans="1:10">
      <c r="A21" t="s">
        <v>3233</v>
      </c>
      <c r="B21" s="79">
        <v>74173</v>
      </c>
      <c r="C21" t="s">
        <v>103</v>
      </c>
      <c r="D21" t="s">
        <v>3234</v>
      </c>
      <c r="E21" s="65">
        <v>3685685.2</v>
      </c>
      <c r="F21" s="65">
        <v>75.333374000000092</v>
      </c>
      <c r="G21" s="65">
        <v>9257.02108793962</v>
      </c>
      <c r="H21" s="66">
        <v>0.10349999999999999</v>
      </c>
      <c r="I21" s="66">
        <v>1.2500000000000001E-2</v>
      </c>
      <c r="J21" s="66">
        <v>4.0000000000000002E-4</v>
      </c>
    </row>
    <row r="22" spans="1:10">
      <c r="A22" t="s">
        <v>3235</v>
      </c>
      <c r="B22" s="79">
        <v>74183</v>
      </c>
      <c r="C22" t="s">
        <v>103</v>
      </c>
      <c r="D22" t="s">
        <v>3236</v>
      </c>
      <c r="E22" s="65">
        <v>3800485.85</v>
      </c>
      <c r="F22" s="65">
        <v>194.4946590000001</v>
      </c>
      <c r="G22" s="65">
        <v>24644.0678089986</v>
      </c>
      <c r="H22" s="66">
        <v>5.1999999999999998E-2</v>
      </c>
      <c r="I22" s="66">
        <v>3.3399999999999999E-2</v>
      </c>
      <c r="J22" s="66">
        <v>1.1999999999999999E-3</v>
      </c>
    </row>
    <row r="23" spans="1:10">
      <c r="A23" t="s">
        <v>3237</v>
      </c>
      <c r="B23" s="79">
        <v>74168</v>
      </c>
      <c r="C23" t="s">
        <v>103</v>
      </c>
      <c r="D23" t="s">
        <v>1517</v>
      </c>
      <c r="E23" s="65">
        <v>8623401.6799999997</v>
      </c>
      <c r="F23" s="65">
        <v>127.72787799999969</v>
      </c>
      <c r="G23" s="65">
        <v>36722.3029162526</v>
      </c>
      <c r="H23" s="66">
        <v>1.09E-2</v>
      </c>
      <c r="I23" s="66">
        <v>4.9799999999999997E-2</v>
      </c>
      <c r="J23" s="66">
        <v>1.6999999999999999E-3</v>
      </c>
    </row>
    <row r="24" spans="1:10">
      <c r="A24" t="s">
        <v>3238</v>
      </c>
      <c r="B24" s="79">
        <v>74185</v>
      </c>
      <c r="C24" t="s">
        <v>99</v>
      </c>
      <c r="D24" t="s">
        <v>3239</v>
      </c>
      <c r="E24" s="65">
        <v>44118540</v>
      </c>
      <c r="F24" s="65">
        <v>119.44102399999977</v>
      </c>
      <c r="G24" s="65">
        <v>52695.6359498495</v>
      </c>
      <c r="H24" s="66">
        <v>0.12670000000000001</v>
      </c>
      <c r="I24" s="66">
        <v>7.1400000000000005E-2</v>
      </c>
      <c r="J24" s="66">
        <v>2.5000000000000001E-3</v>
      </c>
    </row>
    <row r="25" spans="1:10">
      <c r="A25" t="s">
        <v>3240</v>
      </c>
      <c r="B25" s="79">
        <v>74202</v>
      </c>
      <c r="C25" t="s">
        <v>99</v>
      </c>
      <c r="D25" t="s">
        <v>3241</v>
      </c>
      <c r="E25" s="65">
        <v>17501039</v>
      </c>
      <c r="F25" s="65">
        <v>166.0531390000003</v>
      </c>
      <c r="G25" s="65">
        <v>29061.024617114199</v>
      </c>
      <c r="H25" s="66">
        <v>0.10299999999999998</v>
      </c>
      <c r="I25" s="66">
        <v>3.9399999999999998E-2</v>
      </c>
      <c r="J25" s="66">
        <v>1.4E-3</v>
      </c>
    </row>
    <row r="26" spans="1:10">
      <c r="A26" t="s">
        <v>3242</v>
      </c>
      <c r="B26" s="79">
        <v>74166</v>
      </c>
      <c r="C26" t="s">
        <v>99</v>
      </c>
      <c r="D26" t="s">
        <v>3117</v>
      </c>
      <c r="E26" s="65">
        <v>9702104.2400000002</v>
      </c>
      <c r="F26" s="65">
        <v>110.78673000000008</v>
      </c>
      <c r="G26" s="65">
        <v>10748.6440286874</v>
      </c>
      <c r="H26" s="66">
        <v>0.16389999999999999</v>
      </c>
      <c r="I26" s="66">
        <v>1.46E-2</v>
      </c>
      <c r="J26" s="66">
        <v>5.0000000000000001E-4</v>
      </c>
    </row>
    <row r="27" spans="1:10">
      <c r="A27" t="s">
        <v>3243</v>
      </c>
      <c r="B27" s="79">
        <v>74167</v>
      </c>
      <c r="C27" t="s">
        <v>99</v>
      </c>
      <c r="D27" t="s">
        <v>3244</v>
      </c>
      <c r="E27" s="65">
        <v>66851743.57</v>
      </c>
      <c r="F27" s="65">
        <v>102.6537630000001</v>
      </c>
      <c r="G27" s="65">
        <v>68625.830405715606</v>
      </c>
      <c r="H27" s="66">
        <v>0.30430000000000001</v>
      </c>
      <c r="I27" s="66">
        <v>9.2999999999999999E-2</v>
      </c>
      <c r="J27" s="66">
        <v>3.2000000000000002E-3</v>
      </c>
    </row>
    <row r="28" spans="1:10">
      <c r="A28" t="s">
        <v>3245</v>
      </c>
      <c r="B28" s="79">
        <v>74171</v>
      </c>
      <c r="C28" t="s">
        <v>99</v>
      </c>
      <c r="D28" t="s">
        <v>3246</v>
      </c>
      <c r="E28" s="65">
        <v>23371465.260000002</v>
      </c>
      <c r="F28" s="65">
        <v>26.72954799999998</v>
      </c>
      <c r="G28" s="65">
        <v>6247.0870249750196</v>
      </c>
      <c r="H28" s="66">
        <v>8.1039999999999987E-2</v>
      </c>
      <c r="I28" s="66">
        <v>8.5000000000000006E-3</v>
      </c>
      <c r="J28" s="66">
        <v>2.9999999999999997E-4</v>
      </c>
    </row>
    <row r="29" spans="1:10">
      <c r="A29" t="s">
        <v>3247</v>
      </c>
      <c r="B29" s="79">
        <v>74201</v>
      </c>
      <c r="C29" t="s">
        <v>99</v>
      </c>
      <c r="D29" t="s">
        <v>1673</v>
      </c>
      <c r="E29" s="65">
        <v>7604472.25</v>
      </c>
      <c r="F29" s="65">
        <v>116.06</v>
      </c>
      <c r="G29" s="65">
        <v>8825.7504933500004</v>
      </c>
      <c r="H29" s="66">
        <v>2.2400000000000007E-2</v>
      </c>
      <c r="I29" s="66">
        <v>1.2E-2</v>
      </c>
      <c r="J29" s="66">
        <v>4.0000000000000002E-4</v>
      </c>
    </row>
    <row r="30" spans="1:10">
      <c r="A30" t="s">
        <v>3248</v>
      </c>
      <c r="B30" s="79">
        <v>74170</v>
      </c>
      <c r="C30" t="s">
        <v>99</v>
      </c>
      <c r="D30" t="s">
        <v>3249</v>
      </c>
      <c r="E30" s="65">
        <v>20019251.739999998</v>
      </c>
      <c r="F30" s="65">
        <v>47.94508899999996</v>
      </c>
      <c r="G30" s="65">
        <v>9598.2480638770394</v>
      </c>
      <c r="H30" s="66">
        <v>4.0399999999999998E-2</v>
      </c>
      <c r="I30" s="66">
        <v>1.2999999999999999E-2</v>
      </c>
      <c r="J30" s="66">
        <v>5.0000000000000001E-4</v>
      </c>
    </row>
    <row r="31" spans="1:10">
      <c r="A31" t="s">
        <v>3250</v>
      </c>
      <c r="B31" s="79">
        <v>74198</v>
      </c>
      <c r="C31" t="s">
        <v>99</v>
      </c>
      <c r="D31" t="s">
        <v>3251</v>
      </c>
      <c r="E31" s="65">
        <v>30000000</v>
      </c>
      <c r="F31" s="65">
        <v>100</v>
      </c>
      <c r="G31" s="65">
        <v>30000</v>
      </c>
      <c r="H31" s="66">
        <v>8.3217753120665761E-2</v>
      </c>
      <c r="I31" s="66">
        <v>4.07E-2</v>
      </c>
      <c r="J31" s="66">
        <v>1.4E-3</v>
      </c>
    </row>
    <row r="32" spans="1:10">
      <c r="A32" t="s">
        <v>3252</v>
      </c>
      <c r="B32" s="79">
        <v>74179</v>
      </c>
      <c r="C32" t="s">
        <v>99</v>
      </c>
      <c r="D32" t="s">
        <v>386</v>
      </c>
      <c r="E32" s="65">
        <v>6894558.7400000002</v>
      </c>
      <c r="F32" s="65">
        <v>91.990193999999889</v>
      </c>
      <c r="G32" s="65">
        <v>6342.31796036996</v>
      </c>
      <c r="H32" s="66">
        <v>0.11990000000000001</v>
      </c>
      <c r="I32" s="66">
        <v>8.6E-3</v>
      </c>
      <c r="J32" s="66">
        <v>2.9999999999999997E-4</v>
      </c>
    </row>
    <row r="33" spans="1:10">
      <c r="A33" s="67" t="s">
        <v>254</v>
      </c>
      <c r="B33" s="79"/>
      <c r="E33" s="69">
        <v>86124602.609999999</v>
      </c>
      <c r="G33" s="69">
        <v>332307.19278673688</v>
      </c>
      <c r="H33" s="66"/>
      <c r="I33" s="68">
        <v>0.45040000000000002</v>
      </c>
      <c r="J33" s="68">
        <v>1.5699999999999999E-2</v>
      </c>
    </row>
    <row r="34" spans="1:10">
      <c r="A34" s="67" t="s">
        <v>3253</v>
      </c>
      <c r="B34" s="79"/>
      <c r="E34" s="69">
        <v>0</v>
      </c>
      <c r="G34" s="69">
        <v>0</v>
      </c>
      <c r="H34" s="66"/>
      <c r="I34" s="68">
        <v>0</v>
      </c>
      <c r="J34" s="68">
        <v>0</v>
      </c>
    </row>
    <row r="35" spans="1:10">
      <c r="A35" t="s">
        <v>250</v>
      </c>
      <c r="B35" s="79"/>
      <c r="C35" t="s">
        <v>250</v>
      </c>
      <c r="E35" s="65">
        <v>0</v>
      </c>
      <c r="F35" s="65">
        <v>0</v>
      </c>
      <c r="G35" s="65">
        <v>0</v>
      </c>
      <c r="H35" s="66">
        <v>0</v>
      </c>
      <c r="I35" s="66">
        <v>0</v>
      </c>
      <c r="J35" s="66">
        <v>0</v>
      </c>
    </row>
    <row r="36" spans="1:10">
      <c r="A36" s="67" t="s">
        <v>3254</v>
      </c>
      <c r="B36" s="79"/>
      <c r="E36" s="69">
        <v>6860093.7699999996</v>
      </c>
      <c r="G36" s="69">
        <v>64177.6500030436</v>
      </c>
      <c r="H36" s="66"/>
      <c r="I36" s="68">
        <v>8.6999999999999994E-2</v>
      </c>
      <c r="J36" s="68">
        <v>3.0000000000000001E-3</v>
      </c>
    </row>
    <row r="37" spans="1:10">
      <c r="A37" t="s">
        <v>3255</v>
      </c>
      <c r="B37" s="79">
        <v>74188</v>
      </c>
      <c r="C37" t="s">
        <v>103</v>
      </c>
      <c r="D37" t="s">
        <v>3256</v>
      </c>
      <c r="E37" s="65">
        <v>624618.30000000005</v>
      </c>
      <c r="F37" s="65">
        <v>1388.2357900000052</v>
      </c>
      <c r="G37" s="65">
        <v>28909.696754826298</v>
      </c>
      <c r="H37" s="66">
        <v>1.7000000000000001E-2</v>
      </c>
      <c r="I37" s="66">
        <v>3.9199999999999999E-2</v>
      </c>
      <c r="J37" s="66">
        <v>1.4E-3</v>
      </c>
    </row>
    <row r="38" spans="1:10">
      <c r="A38" t="s">
        <v>3257</v>
      </c>
      <c r="B38" s="79">
        <v>74189</v>
      </c>
      <c r="C38" t="s">
        <v>103</v>
      </c>
      <c r="D38" t="s">
        <v>772</v>
      </c>
      <c r="E38" s="65">
        <v>6235475.4699999997</v>
      </c>
      <c r="F38" s="65">
        <v>169.64657099999971</v>
      </c>
      <c r="G38" s="65">
        <v>35267.953248217302</v>
      </c>
      <c r="H38" s="66">
        <v>6.4799999999999996E-2</v>
      </c>
      <c r="I38" s="66">
        <v>4.7800000000000002E-2</v>
      </c>
      <c r="J38" s="66">
        <v>1.6999999999999999E-3</v>
      </c>
    </row>
    <row r="39" spans="1:10">
      <c r="A39" s="67" t="s">
        <v>3258</v>
      </c>
      <c r="B39" s="79"/>
      <c r="E39" s="69">
        <v>45830997.640000001</v>
      </c>
      <c r="G39" s="69">
        <v>141042.45774754047</v>
      </c>
      <c r="H39" s="66"/>
      <c r="I39" s="68">
        <v>0.19120000000000001</v>
      </c>
      <c r="J39" s="68">
        <v>6.7000000000000002E-3</v>
      </c>
    </row>
    <row r="40" spans="1:10">
      <c r="A40" t="s">
        <v>3259</v>
      </c>
      <c r="B40" s="79">
        <v>74192</v>
      </c>
      <c r="C40" t="s">
        <v>103</v>
      </c>
      <c r="D40" t="s">
        <v>3260</v>
      </c>
      <c r="E40" s="65">
        <v>5000000</v>
      </c>
      <c r="F40" s="65">
        <v>95.804526000000024</v>
      </c>
      <c r="G40" s="65">
        <v>15970.614484199999</v>
      </c>
      <c r="H40" s="66">
        <v>3.5400000000000001E-2</v>
      </c>
      <c r="I40" s="66">
        <v>2.1600000000000001E-2</v>
      </c>
      <c r="J40" s="66">
        <v>8.0000000000000004E-4</v>
      </c>
    </row>
    <row r="41" spans="1:10">
      <c r="A41" t="s">
        <v>3261</v>
      </c>
      <c r="B41" s="79">
        <v>74178</v>
      </c>
      <c r="C41" t="s">
        <v>103</v>
      </c>
      <c r="D41" t="s">
        <v>3262</v>
      </c>
      <c r="E41" s="65">
        <v>10906992.550000001</v>
      </c>
      <c r="F41" s="65">
        <v>110.60441499999978</v>
      </c>
      <c r="G41" s="65">
        <v>40220.093423606202</v>
      </c>
      <c r="H41" s="66">
        <v>3.4639999999999997E-2</v>
      </c>
      <c r="I41" s="66">
        <v>5.45E-2</v>
      </c>
      <c r="J41" s="66">
        <v>1.9E-3</v>
      </c>
    </row>
    <row r="42" spans="1:10">
      <c r="A42" t="s">
        <v>3263</v>
      </c>
      <c r="B42" s="79">
        <v>74208</v>
      </c>
      <c r="C42" t="s">
        <v>103</v>
      </c>
      <c r="D42" t="s">
        <v>3264</v>
      </c>
      <c r="E42" s="65">
        <v>2308289.44</v>
      </c>
      <c r="F42" s="65">
        <v>99.692019999999758</v>
      </c>
      <c r="G42" s="65">
        <v>7672.1353541890803</v>
      </c>
      <c r="H42" s="66">
        <v>8.0999999999999996E-3</v>
      </c>
      <c r="I42" s="66">
        <v>1.04E-2</v>
      </c>
      <c r="J42" s="66">
        <v>4.0000000000000002E-4</v>
      </c>
    </row>
    <row r="43" spans="1:10">
      <c r="A43" t="s">
        <v>3265</v>
      </c>
      <c r="B43" s="79">
        <v>74172</v>
      </c>
      <c r="C43" t="s">
        <v>103</v>
      </c>
      <c r="D43" t="s">
        <v>3266</v>
      </c>
      <c r="E43" s="65">
        <v>12385777.25</v>
      </c>
      <c r="F43" s="65">
        <v>85.684391000000062</v>
      </c>
      <c r="G43" s="65">
        <v>35382.667809468301</v>
      </c>
      <c r="H43" s="66">
        <v>5.1310000000000001E-2</v>
      </c>
      <c r="I43" s="66">
        <v>4.8000000000000001E-2</v>
      </c>
      <c r="J43" s="66">
        <v>1.6999999999999999E-3</v>
      </c>
    </row>
    <row r="44" spans="1:10">
      <c r="A44" t="s">
        <v>3267</v>
      </c>
      <c r="B44" s="79">
        <v>74169</v>
      </c>
      <c r="C44" t="s">
        <v>103</v>
      </c>
      <c r="D44" t="s">
        <v>3249</v>
      </c>
      <c r="E44" s="65">
        <v>6229938.4000000004</v>
      </c>
      <c r="F44" s="65">
        <v>90.685900000000032</v>
      </c>
      <c r="G44" s="65">
        <v>18836.018808756999</v>
      </c>
      <c r="H44" s="66">
        <v>0.02</v>
      </c>
      <c r="I44" s="66">
        <v>2.5499999999999998E-2</v>
      </c>
      <c r="J44" s="66">
        <v>8.9999999999999998E-4</v>
      </c>
    </row>
    <row r="45" spans="1:10">
      <c r="A45" t="s">
        <v>3268</v>
      </c>
      <c r="B45" s="79">
        <v>74181</v>
      </c>
      <c r="C45" t="s">
        <v>103</v>
      </c>
      <c r="D45" t="s">
        <v>3269</v>
      </c>
      <c r="E45" s="65">
        <v>9000000</v>
      </c>
      <c r="F45" s="65">
        <v>76.521121999999977</v>
      </c>
      <c r="G45" s="65">
        <v>22960.927867319901</v>
      </c>
      <c r="H45" s="66">
        <v>0.19899999999999998</v>
      </c>
      <c r="I45" s="66">
        <v>3.1099999999999999E-2</v>
      </c>
      <c r="J45" s="66">
        <v>1.1000000000000001E-3</v>
      </c>
    </row>
    <row r="46" spans="1:10">
      <c r="A46" s="67" t="s">
        <v>3270</v>
      </c>
      <c r="B46" s="79"/>
      <c r="E46" s="69">
        <v>33433511.199999999</v>
      </c>
      <c r="G46" s="69">
        <v>127087.08503615281</v>
      </c>
      <c r="H46" s="66"/>
      <c r="I46" s="68">
        <v>0.17219999999999999</v>
      </c>
      <c r="J46" s="68">
        <v>6.0000000000000001E-3</v>
      </c>
    </row>
    <row r="47" spans="1:10">
      <c r="A47" t="s">
        <v>3271</v>
      </c>
      <c r="B47" s="79">
        <v>74180</v>
      </c>
      <c r="C47" t="s">
        <v>103</v>
      </c>
      <c r="D47" t="s">
        <v>3272</v>
      </c>
      <c r="E47" s="65">
        <v>3149563.06</v>
      </c>
      <c r="F47" s="65">
        <v>234.17924500000106</v>
      </c>
      <c r="G47" s="65">
        <v>24590.327064352899</v>
      </c>
      <c r="H47" s="66">
        <v>7.8477999999999992E-2</v>
      </c>
      <c r="I47" s="66">
        <v>3.3300000000000003E-2</v>
      </c>
      <c r="J47" s="66">
        <v>1.1999999999999999E-3</v>
      </c>
    </row>
    <row r="48" spans="1:10">
      <c r="A48" t="s">
        <v>3273</v>
      </c>
      <c r="B48" s="79">
        <v>74200</v>
      </c>
      <c r="C48" t="s">
        <v>103</v>
      </c>
      <c r="D48" t="s">
        <v>320</v>
      </c>
      <c r="E48" s="65">
        <v>4595602.8600000003</v>
      </c>
      <c r="F48" s="65">
        <v>128.70814700000005</v>
      </c>
      <c r="G48" s="65">
        <v>19720.327558806501</v>
      </c>
      <c r="H48" s="66">
        <v>0.10768469999999999</v>
      </c>
      <c r="I48" s="66">
        <v>2.6700000000000002E-2</v>
      </c>
      <c r="J48" s="66">
        <v>8.9999999999999998E-4</v>
      </c>
    </row>
    <row r="49" spans="1:10">
      <c r="A49" t="s">
        <v>3274</v>
      </c>
      <c r="B49" s="79" t="s">
        <v>3275</v>
      </c>
      <c r="C49" t="s">
        <v>107</v>
      </c>
      <c r="D49" t="s">
        <v>3276</v>
      </c>
      <c r="E49" s="65">
        <v>1500000</v>
      </c>
      <c r="F49" s="65">
        <v>101.62</v>
      </c>
      <c r="G49" s="65">
        <v>5964.1286099999998</v>
      </c>
      <c r="H49" s="66">
        <v>2.6100000000000002E-2</v>
      </c>
      <c r="I49" s="66">
        <v>8.0999999999999996E-3</v>
      </c>
      <c r="J49" s="66">
        <v>2.9999999999999997E-4</v>
      </c>
    </row>
    <row r="50" spans="1:10">
      <c r="A50" t="s">
        <v>3277</v>
      </c>
      <c r="B50" s="79">
        <v>74187</v>
      </c>
      <c r="C50" t="s">
        <v>103</v>
      </c>
      <c r="D50" t="s">
        <v>463</v>
      </c>
      <c r="E50" s="65">
        <v>1882683.36</v>
      </c>
      <c r="F50" s="65">
        <v>93.049423000000047</v>
      </c>
      <c r="G50" s="65">
        <v>5840.5878953256397</v>
      </c>
      <c r="H50" s="66">
        <v>3.3300000000000003E-2</v>
      </c>
      <c r="I50" s="66">
        <v>7.9000000000000008E-3</v>
      </c>
      <c r="J50" s="66">
        <v>2.9999999999999997E-4</v>
      </c>
    </row>
    <row r="51" spans="1:10">
      <c r="A51" t="s">
        <v>3278</v>
      </c>
      <c r="B51" s="79">
        <v>74207</v>
      </c>
      <c r="C51" t="s">
        <v>103</v>
      </c>
      <c r="D51" t="s">
        <v>3279</v>
      </c>
      <c r="E51" s="65">
        <v>1257446</v>
      </c>
      <c r="F51" s="65">
        <v>100</v>
      </c>
      <c r="G51" s="65">
        <v>4192.3249640000004</v>
      </c>
      <c r="H51" s="66">
        <v>1.1111111111111113E-3</v>
      </c>
      <c r="I51" s="66">
        <v>5.7000000000000002E-3</v>
      </c>
      <c r="J51" s="66">
        <v>2.0000000000000001E-4</v>
      </c>
    </row>
    <row r="52" spans="1:10">
      <c r="A52" t="s">
        <v>3280</v>
      </c>
      <c r="B52" s="79">
        <v>74205</v>
      </c>
      <c r="C52" t="s">
        <v>107</v>
      </c>
      <c r="D52" t="s">
        <v>1279</v>
      </c>
      <c r="E52" s="65">
        <v>4060000</v>
      </c>
      <c r="F52" s="65">
        <v>100</v>
      </c>
      <c r="G52" s="65">
        <v>15885.562</v>
      </c>
      <c r="H52" s="66">
        <v>0.19639999999999999</v>
      </c>
      <c r="I52" s="66">
        <v>2.1499999999999998E-2</v>
      </c>
      <c r="J52" s="66">
        <v>8.0000000000000004E-4</v>
      </c>
    </row>
    <row r="53" spans="1:10">
      <c r="A53" t="s">
        <v>3281</v>
      </c>
      <c r="B53" s="79">
        <v>74199</v>
      </c>
      <c r="C53" t="s">
        <v>103</v>
      </c>
      <c r="D53" t="s">
        <v>1279</v>
      </c>
      <c r="E53" s="65">
        <v>3829313.51</v>
      </c>
      <c r="F53" s="65">
        <v>83.717619999999982</v>
      </c>
      <c r="G53" s="65">
        <v>10688.1709831235</v>
      </c>
      <c r="H53" s="66">
        <v>3.6900000000000002E-2</v>
      </c>
      <c r="I53" s="66">
        <v>1.4500000000000001E-2</v>
      </c>
      <c r="J53" s="66">
        <v>5.0000000000000001E-4</v>
      </c>
    </row>
    <row r="54" spans="1:10">
      <c r="A54" t="s">
        <v>3282</v>
      </c>
      <c r="B54" s="79">
        <v>74203</v>
      </c>
      <c r="C54" t="s">
        <v>103</v>
      </c>
      <c r="D54" t="s">
        <v>3283</v>
      </c>
      <c r="E54" s="65">
        <v>3000000</v>
      </c>
      <c r="F54" s="65">
        <v>100</v>
      </c>
      <c r="G54" s="65">
        <v>10002</v>
      </c>
      <c r="H54" s="66">
        <v>6.7500000000000004E-2</v>
      </c>
      <c r="I54" s="66">
        <v>1.3599999999999999E-2</v>
      </c>
      <c r="J54" s="66">
        <v>5.0000000000000001E-4</v>
      </c>
    </row>
    <row r="55" spans="1:10">
      <c r="A55" t="s">
        <v>3284</v>
      </c>
      <c r="B55" s="79">
        <v>74193</v>
      </c>
      <c r="C55" t="s">
        <v>103</v>
      </c>
      <c r="D55" t="s">
        <v>520</v>
      </c>
      <c r="E55" s="65">
        <v>1177830.47</v>
      </c>
      <c r="F55" s="65">
        <v>24.847463999999988</v>
      </c>
      <c r="G55" s="65">
        <v>975.73178071561097</v>
      </c>
      <c r="H55" s="66">
        <v>1.0200000000000002E-2</v>
      </c>
      <c r="I55" s="66">
        <v>1.2999999999999999E-3</v>
      </c>
      <c r="J55" s="66">
        <v>0</v>
      </c>
    </row>
    <row r="56" spans="1:10">
      <c r="A56" t="s">
        <v>3285</v>
      </c>
      <c r="B56" s="79">
        <v>74190</v>
      </c>
      <c r="C56" t="s">
        <v>103</v>
      </c>
      <c r="D56" t="s">
        <v>630</v>
      </c>
      <c r="E56" s="65">
        <v>5020628.63</v>
      </c>
      <c r="F56" s="65">
        <v>98.560506000000061</v>
      </c>
      <c r="G56" s="65">
        <v>16497.822178351002</v>
      </c>
      <c r="H56" s="66">
        <v>0.21999999999999997</v>
      </c>
      <c r="I56" s="66">
        <v>2.24E-2</v>
      </c>
      <c r="J56" s="66">
        <v>8.0000000000000004E-4</v>
      </c>
    </row>
    <row r="57" spans="1:10">
      <c r="A57" t="s">
        <v>3286</v>
      </c>
      <c r="B57" s="79">
        <v>74197</v>
      </c>
      <c r="C57" t="s">
        <v>103</v>
      </c>
      <c r="D57" t="s">
        <v>3231</v>
      </c>
      <c r="E57" s="65">
        <v>3015650.31</v>
      </c>
      <c r="F57" s="65">
        <v>96.862289999999987</v>
      </c>
      <c r="G57" s="65">
        <v>9738.7071808261007</v>
      </c>
      <c r="H57" s="66">
        <v>0.16370000000000001</v>
      </c>
      <c r="I57" s="66">
        <v>1.32E-2</v>
      </c>
      <c r="J57" s="66">
        <v>5.0000000000000001E-4</v>
      </c>
    </row>
    <row r="58" spans="1:10">
      <c r="A58" t="s">
        <v>3287</v>
      </c>
      <c r="B58" s="79">
        <v>74165</v>
      </c>
      <c r="C58" t="s">
        <v>103</v>
      </c>
      <c r="D58" t="s">
        <v>3117</v>
      </c>
      <c r="E58" s="65">
        <v>682102</v>
      </c>
      <c r="F58" s="65">
        <v>105.37060399999997</v>
      </c>
      <c r="G58" s="65">
        <v>2396.26248098513</v>
      </c>
      <c r="H58" s="66">
        <v>0.106</v>
      </c>
      <c r="I58" s="66">
        <v>3.2000000000000002E-3</v>
      </c>
      <c r="J58" s="66">
        <v>1E-4</v>
      </c>
    </row>
    <row r="59" spans="1:10">
      <c r="A59" t="s">
        <v>3288</v>
      </c>
      <c r="B59" s="79">
        <v>74163</v>
      </c>
      <c r="C59" t="s">
        <v>103</v>
      </c>
      <c r="D59" t="s">
        <v>3117</v>
      </c>
      <c r="E59" s="65">
        <v>262691</v>
      </c>
      <c r="F59" s="65">
        <v>67.952080999999978</v>
      </c>
      <c r="G59" s="65">
        <v>595.13233966643304</v>
      </c>
      <c r="H59" s="66">
        <v>5.8999999999999997E-2</v>
      </c>
      <c r="I59" s="66">
        <v>8.0000000000000004E-4</v>
      </c>
      <c r="J59" s="66">
        <v>0</v>
      </c>
    </row>
    <row r="60" spans="1:10">
      <c r="A60" s="110" t="s">
        <v>256</v>
      </c>
      <c r="B60" s="14"/>
    </row>
    <row r="61" spans="1:10">
      <c r="A61" s="110" t="s">
        <v>387</v>
      </c>
      <c r="B61" s="14"/>
    </row>
    <row r="62" spans="1:10">
      <c r="A62" s="110" t="s">
        <v>388</v>
      </c>
      <c r="B62" s="14"/>
    </row>
    <row r="63" spans="1:10">
      <c r="A63" s="110" t="s">
        <v>389</v>
      </c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2.710937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194</v>
      </c>
    </row>
    <row r="2" spans="1:58">
      <c r="A2" s="2" t="s">
        <v>1</v>
      </c>
    </row>
    <row r="3" spans="1:58">
      <c r="A3" s="2" t="s">
        <v>2</v>
      </c>
      <c r="B3" t="s">
        <v>195</v>
      </c>
    </row>
    <row r="4" spans="1:58">
      <c r="A4" s="2" t="s">
        <v>3</v>
      </c>
    </row>
    <row r="5" spans="1:58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58" ht="26.25" customHeight="1">
      <c r="A6" s="124" t="s">
        <v>138</v>
      </c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58" s="16" customFormat="1">
      <c r="A7" s="40" t="s">
        <v>93</v>
      </c>
      <c r="B7" s="41" t="s">
        <v>46</v>
      </c>
      <c r="C7" s="41" t="s">
        <v>81</v>
      </c>
      <c r="D7" s="41" t="s">
        <v>50</v>
      </c>
      <c r="E7" s="41" t="s">
        <v>68</v>
      </c>
      <c r="F7" s="41" t="s">
        <v>184</v>
      </c>
      <c r="G7" s="41" t="s">
        <v>185</v>
      </c>
      <c r="H7" s="41" t="s">
        <v>5</v>
      </c>
      <c r="I7" s="41" t="s">
        <v>70</v>
      </c>
      <c r="J7" s="41" t="s">
        <v>54</v>
      </c>
      <c r="K7" s="42" t="s">
        <v>180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71</v>
      </c>
      <c r="F8" s="18" t="s">
        <v>181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29" t="s">
        <v>62</v>
      </c>
      <c r="K9" s="29" t="s">
        <v>63</v>
      </c>
      <c r="L9" s="14"/>
      <c r="M9" s="14"/>
      <c r="N9" s="14"/>
      <c r="O9" s="14"/>
      <c r="BF9" s="14"/>
    </row>
    <row r="10" spans="1:58" s="20" customFormat="1" ht="18" customHeight="1">
      <c r="A10" s="21" t="s">
        <v>94</v>
      </c>
      <c r="B10" s="7"/>
      <c r="C10" s="7"/>
      <c r="D10" s="7"/>
      <c r="E10" s="7"/>
      <c r="F10" s="63">
        <v>13439067.1</v>
      </c>
      <c r="G10" s="7"/>
      <c r="H10" s="63">
        <v>5679.8657796369398</v>
      </c>
      <c r="I10" s="7"/>
      <c r="J10" s="64">
        <v>1</v>
      </c>
      <c r="K10" s="64">
        <v>2.9999999999999997E-4</v>
      </c>
      <c r="L10" s="14"/>
      <c r="M10" s="14"/>
      <c r="N10" s="14"/>
      <c r="O10" s="14"/>
      <c r="BF10" s="14"/>
    </row>
    <row r="11" spans="1:58">
      <c r="A11" s="67" t="s">
        <v>3289</v>
      </c>
      <c r="B11" s="14"/>
      <c r="C11" s="14"/>
      <c r="F11" s="69">
        <v>13439067.1</v>
      </c>
      <c r="H11" s="69">
        <v>5679.8657796369398</v>
      </c>
      <c r="J11" s="68">
        <v>1</v>
      </c>
      <c r="K11" s="68">
        <v>2.9999999999999997E-4</v>
      </c>
    </row>
    <row r="12" spans="1:58">
      <c r="A12" t="s">
        <v>2411</v>
      </c>
      <c r="B12" t="s">
        <v>2412</v>
      </c>
      <c r="C12" t="s">
        <v>1588</v>
      </c>
      <c r="D12" t="s">
        <v>103</v>
      </c>
      <c r="E12" t="s">
        <v>520</v>
      </c>
      <c r="F12" s="65">
        <v>190000</v>
      </c>
      <c r="G12" s="65">
        <v>230.05</v>
      </c>
      <c r="H12" s="65">
        <v>1457.2747300000001</v>
      </c>
      <c r="I12" s="66">
        <v>0</v>
      </c>
      <c r="J12" s="66">
        <v>0.25659999999999999</v>
      </c>
      <c r="K12" s="66">
        <v>1E-4</v>
      </c>
    </row>
    <row r="13" spans="1:58">
      <c r="A13" t="s">
        <v>3290</v>
      </c>
      <c r="B13" t="s">
        <v>3291</v>
      </c>
      <c r="C13" t="s">
        <v>561</v>
      </c>
      <c r="D13" t="s">
        <v>99</v>
      </c>
      <c r="E13" t="s">
        <v>3292</v>
      </c>
      <c r="F13" s="65">
        <v>731399</v>
      </c>
      <c r="G13" s="65">
        <v>17.32</v>
      </c>
      <c r="H13" s="65">
        <v>126.6783068</v>
      </c>
      <c r="I13" s="66">
        <v>0</v>
      </c>
      <c r="J13" s="66">
        <v>2.23E-2</v>
      </c>
      <c r="K13" s="66">
        <v>0</v>
      </c>
    </row>
    <row r="14" spans="1:58">
      <c r="A14" t="s">
        <v>3293</v>
      </c>
      <c r="B14" t="s">
        <v>3294</v>
      </c>
      <c r="C14" t="s">
        <v>966</v>
      </c>
      <c r="D14" t="s">
        <v>103</v>
      </c>
      <c r="E14" t="s">
        <v>1386</v>
      </c>
      <c r="F14" s="65">
        <v>891003</v>
      </c>
      <c r="G14" s="65">
        <v>27.54</v>
      </c>
      <c r="H14" s="65">
        <v>818.10434215079999</v>
      </c>
      <c r="I14" s="66">
        <v>0</v>
      </c>
      <c r="J14" s="66">
        <v>0.14399999999999999</v>
      </c>
      <c r="K14" s="66">
        <v>0</v>
      </c>
    </row>
    <row r="15" spans="1:58">
      <c r="A15" t="s">
        <v>3295</v>
      </c>
      <c r="B15" t="s">
        <v>3296</v>
      </c>
      <c r="C15" t="s">
        <v>1948</v>
      </c>
      <c r="D15" t="s">
        <v>99</v>
      </c>
      <c r="E15" t="s">
        <v>3297</v>
      </c>
      <c r="F15" s="65">
        <v>550000</v>
      </c>
      <c r="G15" s="65">
        <v>42.769599999999997</v>
      </c>
      <c r="H15" s="65">
        <v>235.2328</v>
      </c>
      <c r="I15" s="66">
        <v>0</v>
      </c>
      <c r="J15" s="66">
        <v>4.1399999999999999E-2</v>
      </c>
      <c r="K15" s="66">
        <v>0</v>
      </c>
    </row>
    <row r="16" spans="1:58">
      <c r="A16" t="s">
        <v>3298</v>
      </c>
      <c r="B16" t="s">
        <v>3299</v>
      </c>
      <c r="C16" t="s">
        <v>1413</v>
      </c>
      <c r="D16" t="s">
        <v>99</v>
      </c>
      <c r="E16" t="s">
        <v>726</v>
      </c>
      <c r="F16" s="65">
        <v>8250</v>
      </c>
      <c r="G16" s="65">
        <v>559.68830000000003</v>
      </c>
      <c r="H16" s="65">
        <v>46.174284749999998</v>
      </c>
      <c r="I16" s="66">
        <v>0</v>
      </c>
      <c r="J16" s="66">
        <v>8.0999999999999996E-3</v>
      </c>
      <c r="K16" s="66">
        <v>0</v>
      </c>
    </row>
    <row r="17" spans="1:11">
      <c r="A17" t="s">
        <v>3300</v>
      </c>
      <c r="B17" t="s">
        <v>3301</v>
      </c>
      <c r="C17" t="s">
        <v>604</v>
      </c>
      <c r="D17" t="s">
        <v>99</v>
      </c>
      <c r="E17" t="s">
        <v>3302</v>
      </c>
      <c r="F17" s="65">
        <v>4061776.1</v>
      </c>
      <c r="G17" s="65">
        <v>41.297521599999989</v>
      </c>
      <c r="H17" s="65">
        <v>1677.4128622411399</v>
      </c>
      <c r="I17" s="66">
        <v>0</v>
      </c>
      <c r="J17" s="66">
        <v>0.29530000000000001</v>
      </c>
      <c r="K17" s="66">
        <v>1E-4</v>
      </c>
    </row>
    <row r="18" spans="1:11">
      <c r="A18" t="s">
        <v>3303</v>
      </c>
      <c r="B18" t="s">
        <v>3304</v>
      </c>
      <c r="C18" t="s">
        <v>1857</v>
      </c>
      <c r="D18" t="s">
        <v>99</v>
      </c>
      <c r="E18" t="s">
        <v>3187</v>
      </c>
      <c r="F18" s="65">
        <v>344000</v>
      </c>
      <c r="G18" s="65">
        <v>0.45469999999999999</v>
      </c>
      <c r="H18" s="65">
        <v>1.564168</v>
      </c>
      <c r="I18" s="66">
        <v>0</v>
      </c>
      <c r="J18" s="66">
        <v>2.9999999999999997E-4</v>
      </c>
      <c r="K18" s="66">
        <v>0</v>
      </c>
    </row>
    <row r="19" spans="1:11">
      <c r="A19" t="s">
        <v>3305</v>
      </c>
      <c r="B19" t="s">
        <v>3306</v>
      </c>
      <c r="C19" t="s">
        <v>1857</v>
      </c>
      <c r="D19" t="s">
        <v>99</v>
      </c>
      <c r="E19" t="s">
        <v>778</v>
      </c>
      <c r="F19" s="65">
        <v>2050000</v>
      </c>
      <c r="G19" s="65">
        <v>3.0999999999999999E-3</v>
      </c>
      <c r="H19" s="65">
        <v>6.3549999999999995E-2</v>
      </c>
      <c r="I19" s="66">
        <v>0</v>
      </c>
      <c r="J19" s="66">
        <v>0</v>
      </c>
      <c r="K19" s="66">
        <v>0</v>
      </c>
    </row>
    <row r="20" spans="1:11">
      <c r="A20" t="s">
        <v>3307</v>
      </c>
      <c r="B20" t="s">
        <v>3308</v>
      </c>
      <c r="C20" t="s">
        <v>1857</v>
      </c>
      <c r="D20" t="s">
        <v>99</v>
      </c>
      <c r="E20" t="s">
        <v>778</v>
      </c>
      <c r="F20" s="65">
        <v>4100000</v>
      </c>
      <c r="G20" s="65">
        <v>0.27050000000000002</v>
      </c>
      <c r="H20" s="65">
        <v>11.0905</v>
      </c>
      <c r="I20" s="66">
        <v>0</v>
      </c>
      <c r="J20" s="66">
        <v>2E-3</v>
      </c>
      <c r="K20" s="66">
        <v>0</v>
      </c>
    </row>
    <row r="21" spans="1:11">
      <c r="A21" t="s">
        <v>3309</v>
      </c>
      <c r="B21" t="s">
        <v>2055</v>
      </c>
      <c r="C21" t="s">
        <v>122</v>
      </c>
      <c r="D21" t="s">
        <v>99</v>
      </c>
      <c r="E21" t="s">
        <v>3310</v>
      </c>
      <c r="F21" s="65">
        <v>10000</v>
      </c>
      <c r="G21" s="65">
        <v>0.47110000000000002</v>
      </c>
      <c r="H21" s="65">
        <v>4.7109999999999999E-2</v>
      </c>
      <c r="I21" s="66">
        <v>0</v>
      </c>
      <c r="J21" s="66">
        <v>0</v>
      </c>
      <c r="K21" s="66">
        <v>0</v>
      </c>
    </row>
    <row r="22" spans="1:11">
      <c r="A22" t="s">
        <v>3311</v>
      </c>
      <c r="B22" t="s">
        <v>2060</v>
      </c>
      <c r="C22" t="s">
        <v>122</v>
      </c>
      <c r="D22" t="s">
        <v>99</v>
      </c>
      <c r="E22" t="s">
        <v>3146</v>
      </c>
      <c r="F22" s="65">
        <v>8000</v>
      </c>
      <c r="G22" s="65">
        <v>1727.3489</v>
      </c>
      <c r="H22" s="65">
        <v>138.18791200000001</v>
      </c>
      <c r="I22" s="66">
        <v>0</v>
      </c>
      <c r="J22" s="66">
        <v>2.4299999999999999E-2</v>
      </c>
      <c r="K22" s="66">
        <v>0</v>
      </c>
    </row>
    <row r="23" spans="1:11">
      <c r="A23" t="s">
        <v>3312</v>
      </c>
      <c r="B23" t="s">
        <v>3313</v>
      </c>
      <c r="C23" t="s">
        <v>1039</v>
      </c>
      <c r="D23" t="s">
        <v>99</v>
      </c>
      <c r="E23" t="s">
        <v>3314</v>
      </c>
      <c r="F23" s="65">
        <v>155469</v>
      </c>
      <c r="G23" s="65">
        <v>612.18949999999995</v>
      </c>
      <c r="H23" s="65">
        <v>951.764893755</v>
      </c>
      <c r="I23" s="66">
        <v>0</v>
      </c>
      <c r="J23" s="66">
        <v>0.1676</v>
      </c>
      <c r="K23" s="66">
        <v>0</v>
      </c>
    </row>
    <row r="24" spans="1:11">
      <c r="A24" t="s">
        <v>3315</v>
      </c>
      <c r="B24" t="s">
        <v>3316</v>
      </c>
      <c r="C24" t="s">
        <v>439</v>
      </c>
      <c r="D24" t="s">
        <v>99</v>
      </c>
      <c r="E24" t="s">
        <v>3317</v>
      </c>
      <c r="F24" s="65">
        <v>125000</v>
      </c>
      <c r="G24" s="65">
        <v>172.59100000000001</v>
      </c>
      <c r="H24" s="65">
        <v>215.73875000000001</v>
      </c>
      <c r="I24" s="66">
        <v>0</v>
      </c>
      <c r="J24" s="66">
        <v>3.7999999999999999E-2</v>
      </c>
      <c r="K24" s="66">
        <v>0</v>
      </c>
    </row>
    <row r="25" spans="1:11">
      <c r="A25" t="s">
        <v>3318</v>
      </c>
      <c r="B25" t="s">
        <v>3319</v>
      </c>
      <c r="C25" t="s">
        <v>129</v>
      </c>
      <c r="D25" t="s">
        <v>99</v>
      </c>
      <c r="E25" t="s">
        <v>740</v>
      </c>
      <c r="F25" s="65">
        <v>214170</v>
      </c>
      <c r="G25" s="65">
        <v>0.2482</v>
      </c>
      <c r="H25" s="65">
        <v>0.53156994000000002</v>
      </c>
      <c r="I25" s="66">
        <v>0</v>
      </c>
      <c r="J25" s="66">
        <v>1E-4</v>
      </c>
      <c r="K25" s="66">
        <v>0</v>
      </c>
    </row>
    <row r="26" spans="1:11">
      <c r="A26" s="67" t="s">
        <v>2995</v>
      </c>
      <c r="B26" s="14"/>
      <c r="C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250</v>
      </c>
      <c r="B27" t="s">
        <v>250</v>
      </c>
      <c r="C27" t="s">
        <v>250</v>
      </c>
      <c r="D27" t="s">
        <v>250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110" t="s">
        <v>256</v>
      </c>
      <c r="B28" s="14"/>
      <c r="C28" s="14"/>
    </row>
    <row r="29" spans="1:11">
      <c r="A29" s="110" t="s">
        <v>387</v>
      </c>
      <c r="B29" s="14"/>
      <c r="C29" s="14"/>
    </row>
    <row r="30" spans="1:11">
      <c r="A30" s="110" t="s">
        <v>388</v>
      </c>
      <c r="B30" s="14"/>
      <c r="C30" s="14"/>
    </row>
    <row r="31" spans="1:11">
      <c r="A31" s="110" t="s">
        <v>389</v>
      </c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194</v>
      </c>
    </row>
    <row r="2" spans="1:51">
      <c r="A2" s="2" t="s">
        <v>1</v>
      </c>
    </row>
    <row r="3" spans="1:51">
      <c r="A3" s="2" t="s">
        <v>2</v>
      </c>
      <c r="B3" t="s">
        <v>195</v>
      </c>
    </row>
    <row r="4" spans="1:51">
      <c r="A4" s="2" t="s">
        <v>3</v>
      </c>
    </row>
    <row r="5" spans="1:51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51" ht="26.25" customHeight="1">
      <c r="A6" s="124" t="s">
        <v>139</v>
      </c>
      <c r="B6" s="125"/>
      <c r="C6" s="125"/>
      <c r="D6" s="125"/>
      <c r="E6" s="125"/>
      <c r="F6" s="125"/>
      <c r="G6" s="125"/>
      <c r="H6" s="125"/>
      <c r="I6" s="125"/>
      <c r="J6" s="125"/>
      <c r="K6" s="126"/>
    </row>
    <row r="7" spans="1:51" s="16" customFormat="1">
      <c r="A7" s="40" t="s">
        <v>93</v>
      </c>
      <c r="B7" s="41" t="s">
        <v>46</v>
      </c>
      <c r="C7" s="41" t="s">
        <v>81</v>
      </c>
      <c r="D7" s="41" t="s">
        <v>50</v>
      </c>
      <c r="E7" s="41" t="s">
        <v>68</v>
      </c>
      <c r="F7" s="41" t="s">
        <v>184</v>
      </c>
      <c r="G7" s="41" t="s">
        <v>185</v>
      </c>
      <c r="H7" s="41" t="s">
        <v>5</v>
      </c>
      <c r="I7" s="41" t="s">
        <v>70</v>
      </c>
      <c r="J7" s="41" t="s">
        <v>54</v>
      </c>
      <c r="K7" s="42" t="s">
        <v>180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71</v>
      </c>
      <c r="F8" s="18" t="s">
        <v>181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29" t="s">
        <v>62</v>
      </c>
      <c r="K9" s="29" t="s">
        <v>63</v>
      </c>
      <c r="AY9" s="14"/>
    </row>
    <row r="10" spans="1:51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2996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250</v>
      </c>
      <c r="B13" t="s">
        <v>250</v>
      </c>
      <c r="C13" t="s">
        <v>250</v>
      </c>
      <c r="D13" t="s">
        <v>250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2997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250</v>
      </c>
      <c r="B15" t="s">
        <v>250</v>
      </c>
      <c r="C15" t="s">
        <v>250</v>
      </c>
      <c r="D15" t="s">
        <v>250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3320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250</v>
      </c>
      <c r="B17" t="s">
        <v>250</v>
      </c>
      <c r="C17" t="s">
        <v>250</v>
      </c>
      <c r="D17" t="s">
        <v>250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2998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250</v>
      </c>
      <c r="B19" t="s">
        <v>250</v>
      </c>
      <c r="C19" t="s">
        <v>250</v>
      </c>
      <c r="D19" t="s">
        <v>250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1572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250</v>
      </c>
      <c r="B21" t="s">
        <v>250</v>
      </c>
      <c r="C21" t="s">
        <v>250</v>
      </c>
      <c r="D21" t="s">
        <v>250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254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2996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250</v>
      </c>
      <c r="B24" t="s">
        <v>250</v>
      </c>
      <c r="C24" t="s">
        <v>250</v>
      </c>
      <c r="D24" t="s">
        <v>250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3007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250</v>
      </c>
      <c r="B26" t="s">
        <v>250</v>
      </c>
      <c r="C26" t="s">
        <v>250</v>
      </c>
      <c r="D26" t="s">
        <v>250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2998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250</v>
      </c>
      <c r="B28" t="s">
        <v>250</v>
      </c>
      <c r="C28" t="s">
        <v>250</v>
      </c>
      <c r="D28" t="s">
        <v>250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3008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250</v>
      </c>
      <c r="B30" t="s">
        <v>250</v>
      </c>
      <c r="C30" t="s">
        <v>250</v>
      </c>
      <c r="D30" t="s">
        <v>250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1572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250</v>
      </c>
      <c r="B32" t="s">
        <v>250</v>
      </c>
      <c r="C32" t="s">
        <v>250</v>
      </c>
      <c r="D32" t="s">
        <v>250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10" t="s">
        <v>256</v>
      </c>
      <c r="B33" s="14"/>
      <c r="C33" s="14"/>
    </row>
    <row r="34" spans="1:3">
      <c r="A34" s="110" t="s">
        <v>387</v>
      </c>
      <c r="B34" s="14"/>
      <c r="C34" s="14"/>
    </row>
    <row r="35" spans="1:3">
      <c r="A35" s="110" t="s">
        <v>388</v>
      </c>
      <c r="B35" s="14"/>
      <c r="C35" s="14"/>
    </row>
    <row r="36" spans="1:3">
      <c r="A36" s="110" t="s">
        <v>389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194</v>
      </c>
    </row>
    <row r="2" spans="1:48">
      <c r="A2" s="2" t="s">
        <v>1</v>
      </c>
    </row>
    <row r="3" spans="1:48">
      <c r="A3" s="2" t="s">
        <v>2</v>
      </c>
      <c r="B3" t="s">
        <v>195</v>
      </c>
    </row>
    <row r="4" spans="1:48">
      <c r="A4" s="2" t="s">
        <v>3</v>
      </c>
    </row>
    <row r="5" spans="1:48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6"/>
    </row>
    <row r="6" spans="1:48" ht="26.25" customHeight="1">
      <c r="A6" s="124" t="s">
        <v>140</v>
      </c>
      <c r="B6" s="125"/>
      <c r="C6" s="125"/>
      <c r="D6" s="125"/>
      <c r="E6" s="125"/>
      <c r="F6" s="125"/>
      <c r="G6" s="125"/>
      <c r="H6" s="125"/>
      <c r="I6" s="125"/>
      <c r="J6" s="126"/>
    </row>
    <row r="7" spans="1:48" s="16" customFormat="1">
      <c r="A7" s="40" t="s">
        <v>93</v>
      </c>
      <c r="B7" s="41" t="s">
        <v>46</v>
      </c>
      <c r="C7" s="41" t="s">
        <v>81</v>
      </c>
      <c r="D7" s="41" t="s">
        <v>50</v>
      </c>
      <c r="E7" s="41" t="s">
        <v>68</v>
      </c>
      <c r="F7" s="41" t="s">
        <v>184</v>
      </c>
      <c r="G7" s="41" t="s">
        <v>185</v>
      </c>
      <c r="H7" s="41" t="s">
        <v>5</v>
      </c>
      <c r="I7" s="41" t="s">
        <v>54</v>
      </c>
      <c r="J7" s="42" t="s">
        <v>180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71</v>
      </c>
      <c r="F8" s="18" t="s">
        <v>181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29" t="s">
        <v>61</v>
      </c>
      <c r="J9" s="29" t="s">
        <v>62</v>
      </c>
      <c r="AV9" s="14"/>
    </row>
    <row r="10" spans="1:48" s="20" customFormat="1" ht="18" customHeight="1">
      <c r="A10" s="21" t="s">
        <v>141</v>
      </c>
      <c r="B10" s="7"/>
      <c r="C10" s="7"/>
      <c r="D10" s="7"/>
      <c r="E10" s="7"/>
      <c r="F10" s="63">
        <v>-515172301.56999999</v>
      </c>
      <c r="G10" s="7"/>
      <c r="H10" s="63">
        <v>-14734.755749051235</v>
      </c>
      <c r="I10" s="64">
        <v>1</v>
      </c>
      <c r="J10" s="64">
        <v>-6.9999999999999999E-4</v>
      </c>
      <c r="AV10" s="14"/>
    </row>
    <row r="11" spans="1:48">
      <c r="A11" s="67" t="s">
        <v>202</v>
      </c>
      <c r="B11" s="14"/>
      <c r="C11" s="14"/>
      <c r="F11" s="69">
        <v>-515172301.56999999</v>
      </c>
      <c r="H11" s="69">
        <v>-14734.755749051235</v>
      </c>
      <c r="I11" s="68">
        <v>1</v>
      </c>
      <c r="J11" s="68">
        <v>-6.9999999999999999E-4</v>
      </c>
    </row>
    <row r="12" spans="1:48">
      <c r="A12" s="67" t="s">
        <v>2996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250</v>
      </c>
      <c r="B13" t="s">
        <v>250</v>
      </c>
      <c r="C13" t="s">
        <v>250</v>
      </c>
      <c r="D13" t="s">
        <v>250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2997</v>
      </c>
      <c r="B14" s="14"/>
      <c r="C14" s="14"/>
      <c r="F14" s="69">
        <v>-515172301.56999999</v>
      </c>
      <c r="H14" s="69">
        <v>-14734.755749051235</v>
      </c>
      <c r="I14" s="68">
        <v>1</v>
      </c>
      <c r="J14" s="68">
        <v>-6.9999999999999999E-4</v>
      </c>
    </row>
    <row r="15" spans="1:48">
      <c r="A15" t="s">
        <v>3321</v>
      </c>
      <c r="B15" t="s">
        <v>3322</v>
      </c>
      <c r="C15" t="s">
        <v>120</v>
      </c>
      <c r="D15" t="s">
        <v>107</v>
      </c>
      <c r="E15" t="s">
        <v>3323</v>
      </c>
      <c r="F15" s="65">
        <v>-392000</v>
      </c>
      <c r="G15" s="65">
        <v>-0.31245974378859181</v>
      </c>
      <c r="H15" s="65">
        <v>1.2248421956512801</v>
      </c>
      <c r="I15" s="66">
        <v>-1E-4</v>
      </c>
      <c r="J15" s="66">
        <v>0</v>
      </c>
    </row>
    <row r="16" spans="1:48">
      <c r="A16" t="s">
        <v>3324</v>
      </c>
      <c r="B16" t="s">
        <v>3325</v>
      </c>
      <c r="C16" t="s">
        <v>120</v>
      </c>
      <c r="D16" t="s">
        <v>103</v>
      </c>
      <c r="E16" t="s">
        <v>3323</v>
      </c>
      <c r="F16" s="65">
        <v>-1942000</v>
      </c>
      <c r="G16" s="65">
        <v>4.8643655967597939</v>
      </c>
      <c r="H16" s="65">
        <v>-94.4659798890752</v>
      </c>
      <c r="I16" s="66">
        <v>6.4000000000000003E-3</v>
      </c>
      <c r="J16" s="66">
        <v>0</v>
      </c>
    </row>
    <row r="17" spans="1:10">
      <c r="A17" t="s">
        <v>3326</v>
      </c>
      <c r="B17" t="s">
        <v>3327</v>
      </c>
      <c r="C17" t="s">
        <v>120</v>
      </c>
      <c r="D17" t="s">
        <v>107</v>
      </c>
      <c r="E17" t="s">
        <v>3328</v>
      </c>
      <c r="F17" s="65">
        <v>-7785000</v>
      </c>
      <c r="G17" s="65">
        <v>-5.1806193785588599</v>
      </c>
      <c r="H17" s="65">
        <v>403.31121862080801</v>
      </c>
      <c r="I17" s="66">
        <v>-2.7400000000000001E-2</v>
      </c>
      <c r="J17" s="66">
        <v>0</v>
      </c>
    </row>
    <row r="18" spans="1:10">
      <c r="A18" t="s">
        <v>3329</v>
      </c>
      <c r="B18" t="s">
        <v>3330</v>
      </c>
      <c r="C18" t="s">
        <v>120</v>
      </c>
      <c r="D18" t="s">
        <v>107</v>
      </c>
      <c r="E18" t="s">
        <v>1517</v>
      </c>
      <c r="F18" s="65">
        <v>-51536000</v>
      </c>
      <c r="G18" s="65">
        <v>-3.4882352108919235</v>
      </c>
      <c r="H18" s="65">
        <v>1797.69689828528</v>
      </c>
      <c r="I18" s="66">
        <v>-0.122</v>
      </c>
      <c r="J18" s="66">
        <v>1E-4</v>
      </c>
    </row>
    <row r="19" spans="1:10">
      <c r="A19" t="s">
        <v>3331</v>
      </c>
      <c r="B19" t="s">
        <v>3332</v>
      </c>
      <c r="C19" t="s">
        <v>120</v>
      </c>
      <c r="D19" t="s">
        <v>107</v>
      </c>
      <c r="E19" t="s">
        <v>440</v>
      </c>
      <c r="F19" s="65">
        <v>-30000</v>
      </c>
      <c r="G19" s="65">
        <v>-1.7225482480703167</v>
      </c>
      <c r="H19" s="65">
        <v>0.51676447442109497</v>
      </c>
      <c r="I19" s="66">
        <v>0</v>
      </c>
      <c r="J19" s="66">
        <v>0</v>
      </c>
    </row>
    <row r="20" spans="1:10">
      <c r="A20" t="s">
        <v>3333</v>
      </c>
      <c r="B20" t="s">
        <v>3334</v>
      </c>
      <c r="C20" t="s">
        <v>120</v>
      </c>
      <c r="D20" t="s">
        <v>107</v>
      </c>
      <c r="E20" t="s">
        <v>302</v>
      </c>
      <c r="F20" s="65">
        <v>-39173000</v>
      </c>
      <c r="G20" s="65">
        <v>-5.1806194314293519</v>
      </c>
      <c r="H20" s="65">
        <v>2029.40404987382</v>
      </c>
      <c r="I20" s="66">
        <v>-0.13769999999999999</v>
      </c>
      <c r="J20" s="66">
        <v>1E-4</v>
      </c>
    </row>
    <row r="21" spans="1:10">
      <c r="A21" t="s">
        <v>3335</v>
      </c>
      <c r="B21" t="s">
        <v>3336</v>
      </c>
      <c r="C21" t="s">
        <v>120</v>
      </c>
      <c r="D21" t="s">
        <v>103</v>
      </c>
      <c r="E21" t="s">
        <v>1517</v>
      </c>
      <c r="F21" s="65">
        <v>-163181000</v>
      </c>
      <c r="G21" s="65">
        <v>1.70986413529079</v>
      </c>
      <c r="H21" s="65">
        <v>-2790.1733946088302</v>
      </c>
      <c r="I21" s="66">
        <v>0.18940000000000001</v>
      </c>
      <c r="J21" s="66">
        <v>-1E-4</v>
      </c>
    </row>
    <row r="22" spans="1:10">
      <c r="A22" t="s">
        <v>3337</v>
      </c>
      <c r="B22" t="s">
        <v>3338</v>
      </c>
      <c r="C22" t="s">
        <v>120</v>
      </c>
      <c r="D22" t="s">
        <v>103</v>
      </c>
      <c r="E22" t="s">
        <v>1517</v>
      </c>
      <c r="F22" s="65">
        <v>-10359000</v>
      </c>
      <c r="G22" s="65">
        <v>1.6415922287579285</v>
      </c>
      <c r="H22" s="65">
        <v>-170.052538977034</v>
      </c>
      <c r="I22" s="66">
        <v>1.15E-2</v>
      </c>
      <c r="J22" s="66">
        <v>0</v>
      </c>
    </row>
    <row r="23" spans="1:10">
      <c r="A23" t="s">
        <v>3339</v>
      </c>
      <c r="B23" t="s">
        <v>3340</v>
      </c>
      <c r="C23" t="s">
        <v>120</v>
      </c>
      <c r="D23" t="s">
        <v>103</v>
      </c>
      <c r="E23" t="s">
        <v>3341</v>
      </c>
      <c r="F23" s="65">
        <v>-38500000</v>
      </c>
      <c r="G23" s="65">
        <v>10.197355631508051</v>
      </c>
      <c r="H23" s="65">
        <v>-3925.9819181306002</v>
      </c>
      <c r="I23" s="66">
        <v>0.26640000000000003</v>
      </c>
      <c r="J23" s="66">
        <v>-2.0000000000000001E-4</v>
      </c>
    </row>
    <row r="24" spans="1:10">
      <c r="A24" t="s">
        <v>3342</v>
      </c>
      <c r="B24" t="s">
        <v>3343</v>
      </c>
      <c r="C24" t="s">
        <v>120</v>
      </c>
      <c r="D24" t="s">
        <v>103</v>
      </c>
      <c r="E24" t="s">
        <v>3344</v>
      </c>
      <c r="F24" s="65">
        <v>-15000000</v>
      </c>
      <c r="G24" s="65">
        <v>8.545292570543733</v>
      </c>
      <c r="H24" s="65">
        <v>-1281.7938855815601</v>
      </c>
      <c r="I24" s="66">
        <v>8.6999999999999994E-2</v>
      </c>
      <c r="J24" s="66">
        <v>-1E-4</v>
      </c>
    </row>
    <row r="25" spans="1:10">
      <c r="A25" t="s">
        <v>3345</v>
      </c>
      <c r="B25" t="s">
        <v>3346</v>
      </c>
      <c r="C25" t="s">
        <v>120</v>
      </c>
      <c r="D25" t="s">
        <v>103</v>
      </c>
      <c r="E25" t="s">
        <v>1386</v>
      </c>
      <c r="F25" s="65">
        <v>-55000000</v>
      </c>
      <c r="G25" s="65">
        <v>7.4939798317778612</v>
      </c>
      <c r="H25" s="65">
        <v>-4121.6889074778201</v>
      </c>
      <c r="I25" s="66">
        <v>0.2797</v>
      </c>
      <c r="J25" s="66">
        <v>-2.0000000000000001E-4</v>
      </c>
    </row>
    <row r="26" spans="1:10">
      <c r="A26" t="s">
        <v>3347</v>
      </c>
      <c r="B26" t="s">
        <v>3348</v>
      </c>
      <c r="C26" t="s">
        <v>120</v>
      </c>
      <c r="D26" t="s">
        <v>103</v>
      </c>
      <c r="E26" t="s">
        <v>3349</v>
      </c>
      <c r="F26" s="65">
        <v>-28500000</v>
      </c>
      <c r="G26" s="65">
        <v>7.2937298923445004</v>
      </c>
      <c r="H26" s="65">
        <v>-2078.7130193181802</v>
      </c>
      <c r="I26" s="66">
        <v>0.1411</v>
      </c>
      <c r="J26" s="66">
        <v>-1E-4</v>
      </c>
    </row>
    <row r="27" spans="1:10">
      <c r="A27" t="s">
        <v>3350</v>
      </c>
      <c r="B27" t="s">
        <v>3351</v>
      </c>
      <c r="C27" t="s">
        <v>120</v>
      </c>
      <c r="D27" t="s">
        <v>103</v>
      </c>
      <c r="E27" t="s">
        <v>3234</v>
      </c>
      <c r="F27" s="65">
        <v>-20000000</v>
      </c>
      <c r="G27" s="65">
        <v>6.7931047625355001</v>
      </c>
      <c r="H27" s="65">
        <v>-1358.6209525070999</v>
      </c>
      <c r="I27" s="66">
        <v>9.2200000000000004E-2</v>
      </c>
      <c r="J27" s="66">
        <v>-1E-4</v>
      </c>
    </row>
    <row r="28" spans="1:10">
      <c r="A28" t="s">
        <v>3352</v>
      </c>
      <c r="B28" t="s">
        <v>3353</v>
      </c>
      <c r="C28" t="s">
        <v>120</v>
      </c>
      <c r="D28" t="s">
        <v>103</v>
      </c>
      <c r="E28" t="s">
        <v>1404</v>
      </c>
      <c r="F28" s="65">
        <v>-27000000</v>
      </c>
      <c r="G28" s="65">
        <v>5.2912292204132596</v>
      </c>
      <c r="H28" s="65">
        <v>-1428.6318895115801</v>
      </c>
      <c r="I28" s="66">
        <v>9.7000000000000003E-2</v>
      </c>
      <c r="J28" s="66">
        <v>-1E-4</v>
      </c>
    </row>
    <row r="29" spans="1:10">
      <c r="A29" t="s">
        <v>3354</v>
      </c>
      <c r="B29" t="s">
        <v>3355</v>
      </c>
      <c r="C29" t="s">
        <v>120</v>
      </c>
      <c r="D29" t="s">
        <v>103</v>
      </c>
      <c r="E29" t="s">
        <v>3356</v>
      </c>
      <c r="F29" s="65">
        <v>-32500000</v>
      </c>
      <c r="G29" s="65">
        <v>4.259941531047108</v>
      </c>
      <c r="H29" s="65">
        <v>-1384.4809975903099</v>
      </c>
      <c r="I29" s="66">
        <v>9.4E-2</v>
      </c>
      <c r="J29" s="66">
        <v>-1E-4</v>
      </c>
    </row>
    <row r="30" spans="1:10">
      <c r="A30" t="s">
        <v>3357</v>
      </c>
      <c r="B30" t="s">
        <v>3358</v>
      </c>
      <c r="C30" t="s">
        <v>120</v>
      </c>
      <c r="D30" t="s">
        <v>103</v>
      </c>
      <c r="E30" t="s">
        <v>440</v>
      </c>
      <c r="F30" s="65">
        <v>-12424000</v>
      </c>
      <c r="G30" s="65">
        <v>4.1212845003544913</v>
      </c>
      <c r="H30" s="65">
        <v>-512.028386324042</v>
      </c>
      <c r="I30" s="66">
        <v>3.4700000000000002E-2</v>
      </c>
      <c r="J30" s="66">
        <v>0</v>
      </c>
    </row>
    <row r="31" spans="1:10">
      <c r="A31" t="s">
        <v>3359</v>
      </c>
      <c r="B31" t="s">
        <v>3360</v>
      </c>
      <c r="C31" t="s">
        <v>120</v>
      </c>
      <c r="D31" t="s">
        <v>103</v>
      </c>
      <c r="E31" t="s">
        <v>440</v>
      </c>
      <c r="F31" s="65">
        <v>-90000</v>
      </c>
      <c r="G31" s="65">
        <v>3.6643030307404998</v>
      </c>
      <c r="H31" s="65">
        <v>-3.2978727276664501</v>
      </c>
      <c r="I31" s="66">
        <v>2.0000000000000001E-4</v>
      </c>
      <c r="J31" s="66">
        <v>0</v>
      </c>
    </row>
    <row r="32" spans="1:10">
      <c r="A32" t="s">
        <v>3361</v>
      </c>
      <c r="B32" t="s">
        <v>3362</v>
      </c>
      <c r="C32" t="s">
        <v>120</v>
      </c>
      <c r="D32" t="s">
        <v>103</v>
      </c>
      <c r="E32" t="s">
        <v>407</v>
      </c>
      <c r="F32" s="65">
        <v>-8000000</v>
      </c>
      <c r="G32" s="65">
        <v>-0.21564775032400835</v>
      </c>
      <c r="H32" s="65">
        <v>17.251820025920299</v>
      </c>
      <c r="I32" s="66">
        <v>-1.1999999999999999E-3</v>
      </c>
      <c r="J32" s="66">
        <v>0</v>
      </c>
    </row>
    <row r="33" spans="1:10">
      <c r="A33" t="s">
        <v>3363</v>
      </c>
      <c r="B33" t="s">
        <v>3364</v>
      </c>
      <c r="C33" t="s">
        <v>120</v>
      </c>
      <c r="D33" t="s">
        <v>110</v>
      </c>
      <c r="E33" t="s">
        <v>3365</v>
      </c>
      <c r="F33" s="65">
        <v>-3760301.57</v>
      </c>
      <c r="G33" s="65">
        <v>-4.4083804724380666</v>
      </c>
      <c r="H33" s="65">
        <v>165.76840011666201</v>
      </c>
      <c r="I33" s="66">
        <v>-1.1299999999999999E-2</v>
      </c>
      <c r="J33" s="66">
        <v>0</v>
      </c>
    </row>
    <row r="34" spans="1:10">
      <c r="A34" s="67" t="s">
        <v>3320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250</v>
      </c>
      <c r="B35" t="s">
        <v>250</v>
      </c>
      <c r="C35" t="s">
        <v>250</v>
      </c>
      <c r="D35" t="s">
        <v>250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67" t="s">
        <v>2998</v>
      </c>
      <c r="B36" s="14"/>
      <c r="C36" s="14"/>
      <c r="F36" s="69">
        <v>0</v>
      </c>
      <c r="H36" s="69">
        <v>0</v>
      </c>
      <c r="I36" s="68">
        <v>0</v>
      </c>
      <c r="J36" s="68">
        <v>0</v>
      </c>
    </row>
    <row r="37" spans="1:10">
      <c r="A37" t="s">
        <v>250</v>
      </c>
      <c r="B37" t="s">
        <v>250</v>
      </c>
      <c r="C37" t="s">
        <v>250</v>
      </c>
      <c r="D37" t="s">
        <v>250</v>
      </c>
      <c r="F37" s="65">
        <v>0</v>
      </c>
      <c r="G37" s="65">
        <v>0</v>
      </c>
      <c r="H37" s="65">
        <v>0</v>
      </c>
      <c r="I37" s="66">
        <v>0</v>
      </c>
      <c r="J37" s="66">
        <v>0</v>
      </c>
    </row>
    <row r="38" spans="1:10">
      <c r="A38" s="67" t="s">
        <v>1572</v>
      </c>
      <c r="B38" s="14"/>
      <c r="C38" s="14"/>
      <c r="F38" s="69">
        <v>0</v>
      </c>
      <c r="H38" s="69">
        <v>0</v>
      </c>
      <c r="I38" s="68">
        <v>0</v>
      </c>
      <c r="J38" s="68">
        <v>0</v>
      </c>
    </row>
    <row r="39" spans="1:10">
      <c r="A39" t="s">
        <v>250</v>
      </c>
      <c r="B39" t="s">
        <v>250</v>
      </c>
      <c r="C39" t="s">
        <v>250</v>
      </c>
      <c r="D39" t="s">
        <v>250</v>
      </c>
      <c r="F39" s="65">
        <v>0</v>
      </c>
      <c r="G39" s="65">
        <v>0</v>
      </c>
      <c r="H39" s="65">
        <v>0</v>
      </c>
      <c r="I39" s="66">
        <v>0</v>
      </c>
      <c r="J39" s="66">
        <v>0</v>
      </c>
    </row>
    <row r="40" spans="1:10">
      <c r="A40" s="67" t="s">
        <v>254</v>
      </c>
      <c r="B40" s="14"/>
      <c r="C40" s="14"/>
      <c r="F40" s="69">
        <v>0</v>
      </c>
      <c r="H40" s="69">
        <v>0</v>
      </c>
      <c r="I40" s="68">
        <v>0</v>
      </c>
      <c r="J40" s="68">
        <v>0</v>
      </c>
    </row>
    <row r="41" spans="1:10">
      <c r="A41" s="67" t="s">
        <v>2996</v>
      </c>
      <c r="B41" s="14"/>
      <c r="C41" s="14"/>
      <c r="F41" s="69">
        <v>0</v>
      </c>
      <c r="H41" s="69">
        <v>0</v>
      </c>
      <c r="I41" s="68">
        <v>0</v>
      </c>
      <c r="J41" s="68">
        <v>0</v>
      </c>
    </row>
    <row r="42" spans="1:10">
      <c r="A42" t="s">
        <v>250</v>
      </c>
      <c r="B42" t="s">
        <v>250</v>
      </c>
      <c r="C42" t="s">
        <v>250</v>
      </c>
      <c r="D42" t="s">
        <v>250</v>
      </c>
      <c r="F42" s="65">
        <v>0</v>
      </c>
      <c r="G42" s="65">
        <v>0</v>
      </c>
      <c r="H42" s="65">
        <v>0</v>
      </c>
      <c r="I42" s="66">
        <v>0</v>
      </c>
      <c r="J42" s="66">
        <v>0</v>
      </c>
    </row>
    <row r="43" spans="1:10">
      <c r="A43" s="67" t="s">
        <v>3007</v>
      </c>
      <c r="B43" s="14"/>
      <c r="C43" s="14"/>
      <c r="F43" s="69">
        <v>0</v>
      </c>
      <c r="H43" s="69">
        <v>0</v>
      </c>
      <c r="I43" s="68">
        <v>0</v>
      </c>
      <c r="J43" s="68">
        <v>0</v>
      </c>
    </row>
    <row r="44" spans="1:10">
      <c r="A44" t="s">
        <v>250</v>
      </c>
      <c r="B44" t="s">
        <v>250</v>
      </c>
      <c r="C44" t="s">
        <v>250</v>
      </c>
      <c r="D44" t="s">
        <v>250</v>
      </c>
      <c r="F44" s="65">
        <v>0</v>
      </c>
      <c r="G44" s="65">
        <v>0</v>
      </c>
      <c r="H44" s="65">
        <v>0</v>
      </c>
      <c r="I44" s="66">
        <v>0</v>
      </c>
      <c r="J44" s="66">
        <v>0</v>
      </c>
    </row>
    <row r="45" spans="1:10">
      <c r="A45" s="67" t="s">
        <v>2998</v>
      </c>
      <c r="B45" s="14"/>
      <c r="C45" s="14"/>
      <c r="F45" s="69">
        <v>0</v>
      </c>
      <c r="H45" s="69">
        <v>0</v>
      </c>
      <c r="I45" s="68">
        <v>0</v>
      </c>
      <c r="J45" s="68">
        <v>0</v>
      </c>
    </row>
    <row r="46" spans="1:10">
      <c r="A46" t="s">
        <v>250</v>
      </c>
      <c r="B46" t="s">
        <v>250</v>
      </c>
      <c r="C46" t="s">
        <v>250</v>
      </c>
      <c r="D46" t="s">
        <v>250</v>
      </c>
      <c r="F46" s="65">
        <v>0</v>
      </c>
      <c r="G46" s="65">
        <v>0</v>
      </c>
      <c r="H46" s="65">
        <v>0</v>
      </c>
      <c r="I46" s="66">
        <v>0</v>
      </c>
      <c r="J46" s="66">
        <v>0</v>
      </c>
    </row>
    <row r="47" spans="1:10">
      <c r="A47" s="67" t="s">
        <v>1572</v>
      </c>
      <c r="B47" s="14"/>
      <c r="C47" s="14"/>
      <c r="F47" s="69">
        <v>0</v>
      </c>
      <c r="H47" s="69">
        <v>0</v>
      </c>
      <c r="I47" s="68">
        <v>0</v>
      </c>
      <c r="J47" s="68">
        <v>0</v>
      </c>
    </row>
    <row r="48" spans="1:10">
      <c r="A48" t="s">
        <v>250</v>
      </c>
      <c r="B48" t="s">
        <v>250</v>
      </c>
      <c r="C48" t="s">
        <v>250</v>
      </c>
      <c r="D48" t="s">
        <v>250</v>
      </c>
      <c r="F48" s="65">
        <v>0</v>
      </c>
      <c r="G48" s="65">
        <v>0</v>
      </c>
      <c r="H48" s="65">
        <v>0</v>
      </c>
      <c r="I48" s="66">
        <v>0</v>
      </c>
      <c r="J48" s="66">
        <v>0</v>
      </c>
    </row>
    <row r="49" spans="1:3">
      <c r="A49" s="110" t="s">
        <v>256</v>
      </c>
      <c r="B49" s="14"/>
      <c r="C49" s="14"/>
    </row>
    <row r="50" spans="1:3">
      <c r="A50" s="110" t="s">
        <v>387</v>
      </c>
      <c r="B50" s="14"/>
      <c r="C50" s="14"/>
    </row>
    <row r="51" spans="1:3">
      <c r="A51" s="110" t="s">
        <v>388</v>
      </c>
      <c r="B51" s="14"/>
      <c r="C51" s="14"/>
    </row>
    <row r="52" spans="1:3">
      <c r="A52" s="110" t="s">
        <v>389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194</v>
      </c>
    </row>
    <row r="2" spans="1:77">
      <c r="A2" s="2" t="s">
        <v>1</v>
      </c>
    </row>
    <row r="3" spans="1:77">
      <c r="A3" s="2" t="s">
        <v>2</v>
      </c>
      <c r="B3" t="s">
        <v>195</v>
      </c>
    </row>
    <row r="4" spans="1:77">
      <c r="A4" s="2" t="s">
        <v>3</v>
      </c>
    </row>
    <row r="5" spans="1:77" ht="26.25" customHeight="1">
      <c r="A5" s="124" t="s">
        <v>133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</row>
    <row r="6" spans="1:77" ht="26.25" customHeight="1">
      <c r="A6" s="124" t="s">
        <v>142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6"/>
    </row>
    <row r="7" spans="1:77" s="16" customFormat="1">
      <c r="A7" s="40" t="s">
        <v>93</v>
      </c>
      <c r="B7" s="41" t="s">
        <v>46</v>
      </c>
      <c r="C7" s="41" t="s">
        <v>131</v>
      </c>
      <c r="D7" s="41" t="s">
        <v>48</v>
      </c>
      <c r="E7" s="41" t="s">
        <v>49</v>
      </c>
      <c r="F7" s="41" t="s">
        <v>68</v>
      </c>
      <c r="G7" s="41" t="s">
        <v>69</v>
      </c>
      <c r="H7" s="41" t="s">
        <v>50</v>
      </c>
      <c r="I7" s="41" t="s">
        <v>51</v>
      </c>
      <c r="J7" s="41" t="s">
        <v>52</v>
      </c>
      <c r="K7" s="41" t="s">
        <v>184</v>
      </c>
      <c r="L7" s="41" t="s">
        <v>185</v>
      </c>
      <c r="M7" s="41" t="s">
        <v>5</v>
      </c>
      <c r="N7" s="41" t="s">
        <v>70</v>
      </c>
      <c r="O7" s="41" t="s">
        <v>54</v>
      </c>
      <c r="P7" s="42" t="s">
        <v>180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71</v>
      </c>
      <c r="G8" s="18" t="s">
        <v>72</v>
      </c>
      <c r="H8" s="18"/>
      <c r="I8" s="18" t="s">
        <v>7</v>
      </c>
      <c r="J8" s="18" t="s">
        <v>7</v>
      </c>
      <c r="K8" s="18" t="s">
        <v>181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8</v>
      </c>
      <c r="C9" s="7" t="s">
        <v>9</v>
      </c>
      <c r="D9" s="7" t="s">
        <v>56</v>
      </c>
      <c r="E9" s="7" t="s">
        <v>57</v>
      </c>
      <c r="F9" s="7" t="s">
        <v>58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63</v>
      </c>
      <c r="L9" s="7" t="s">
        <v>73</v>
      </c>
      <c r="M9" s="7" t="s">
        <v>74</v>
      </c>
      <c r="N9" s="7" t="s">
        <v>75</v>
      </c>
      <c r="O9" s="29" t="s">
        <v>76</v>
      </c>
      <c r="P9" s="29" t="s">
        <v>77</v>
      </c>
      <c r="Q9" s="14"/>
      <c r="R9" s="14"/>
      <c r="S9" s="14"/>
      <c r="T9" s="14"/>
      <c r="U9" s="14"/>
    </row>
    <row r="10" spans="1:77" s="20" customFormat="1" ht="18" customHeight="1">
      <c r="A10" s="21" t="s">
        <v>132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3044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250</v>
      </c>
      <c r="B13" t="s">
        <v>250</v>
      </c>
      <c r="C13" s="14"/>
      <c r="D13" t="s">
        <v>250</v>
      </c>
      <c r="G13" s="65">
        <v>0</v>
      </c>
      <c r="H13" t="s">
        <v>250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3045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250</v>
      </c>
      <c r="B15" t="s">
        <v>250</v>
      </c>
      <c r="C15" s="14"/>
      <c r="D15" t="s">
        <v>250</v>
      </c>
      <c r="G15" s="65">
        <v>0</v>
      </c>
      <c r="H15" t="s">
        <v>250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3046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3047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250</v>
      </c>
      <c r="B18" t="s">
        <v>250</v>
      </c>
      <c r="C18" s="14"/>
      <c r="D18" t="s">
        <v>250</v>
      </c>
      <c r="G18" s="65">
        <v>0</v>
      </c>
      <c r="H18" t="s">
        <v>250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3048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250</v>
      </c>
      <c r="B20" t="s">
        <v>250</v>
      </c>
      <c r="C20" s="14"/>
      <c r="D20" t="s">
        <v>250</v>
      </c>
      <c r="G20" s="65">
        <v>0</v>
      </c>
      <c r="H20" t="s">
        <v>250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3049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250</v>
      </c>
      <c r="B22" t="s">
        <v>250</v>
      </c>
      <c r="C22" s="14"/>
      <c r="D22" t="s">
        <v>250</v>
      </c>
      <c r="G22" s="65">
        <v>0</v>
      </c>
      <c r="H22" t="s">
        <v>250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3050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250</v>
      </c>
      <c r="B24" t="s">
        <v>250</v>
      </c>
      <c r="C24" s="14"/>
      <c r="D24" t="s">
        <v>250</v>
      </c>
      <c r="G24" s="65">
        <v>0</v>
      </c>
      <c r="H24" t="s">
        <v>250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254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3044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250</v>
      </c>
      <c r="B27" t="s">
        <v>250</v>
      </c>
      <c r="C27" s="14"/>
      <c r="D27" t="s">
        <v>250</v>
      </c>
      <c r="G27" s="65">
        <v>0</v>
      </c>
      <c r="H27" t="s">
        <v>250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3045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250</v>
      </c>
      <c r="B29" t="s">
        <v>250</v>
      </c>
      <c r="C29" s="14"/>
      <c r="D29" t="s">
        <v>250</v>
      </c>
      <c r="G29" s="65">
        <v>0</v>
      </c>
      <c r="H29" t="s">
        <v>250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3046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3047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250</v>
      </c>
      <c r="B32" t="s">
        <v>250</v>
      </c>
      <c r="C32" s="14"/>
      <c r="D32" t="s">
        <v>250</v>
      </c>
      <c r="G32" s="65">
        <v>0</v>
      </c>
      <c r="H32" t="s">
        <v>250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3048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250</v>
      </c>
      <c r="B34" t="s">
        <v>250</v>
      </c>
      <c r="C34" s="14"/>
      <c r="D34" t="s">
        <v>250</v>
      </c>
      <c r="G34" s="65">
        <v>0</v>
      </c>
      <c r="H34" t="s">
        <v>250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3049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250</v>
      </c>
      <c r="B36" t="s">
        <v>250</v>
      </c>
      <c r="C36" s="14"/>
      <c r="D36" t="s">
        <v>250</v>
      </c>
      <c r="G36" s="65">
        <v>0</v>
      </c>
      <c r="H36" t="s">
        <v>250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3050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250</v>
      </c>
      <c r="B38" t="s">
        <v>250</v>
      </c>
      <c r="C38" s="14"/>
      <c r="D38" t="s">
        <v>250</v>
      </c>
      <c r="G38" s="65">
        <v>0</v>
      </c>
      <c r="H38" t="s">
        <v>250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10" t="s">
        <v>256</v>
      </c>
      <c r="C39" s="14"/>
    </row>
    <row r="40" spans="1:16">
      <c r="A40" s="110" t="s">
        <v>387</v>
      </c>
      <c r="C40" s="14"/>
    </row>
    <row r="41" spans="1:16">
      <c r="A41" s="110" t="s">
        <v>388</v>
      </c>
      <c r="C41" s="14"/>
    </row>
    <row r="42" spans="1:16">
      <c r="A42" s="110" t="s">
        <v>389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13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194</v>
      </c>
    </row>
    <row r="2" spans="1:59">
      <c r="A2" s="2" t="s">
        <v>1</v>
      </c>
      <c r="B2" s="2"/>
    </row>
    <row r="3" spans="1:59">
      <c r="A3" s="2" t="s">
        <v>2</v>
      </c>
      <c r="B3" s="2" t="s">
        <v>195</v>
      </c>
    </row>
    <row r="4" spans="1:59">
      <c r="A4" s="2" t="s">
        <v>3</v>
      </c>
      <c r="B4" s="2"/>
    </row>
    <row r="5" spans="1:59" ht="26.25" customHeight="1">
      <c r="A5" s="124" t="s">
        <v>143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</row>
    <row r="6" spans="1:59" s="16" customFormat="1" ht="126">
      <c r="A6" s="40" t="s">
        <v>93</v>
      </c>
      <c r="B6" s="41" t="s">
        <v>144</v>
      </c>
      <c r="C6" s="41" t="s">
        <v>46</v>
      </c>
      <c r="D6" s="127" t="s">
        <v>47</v>
      </c>
      <c r="E6" s="127" t="s">
        <v>48</v>
      </c>
      <c r="F6" s="127" t="s">
        <v>68</v>
      </c>
      <c r="G6" s="127" t="s">
        <v>49</v>
      </c>
      <c r="H6" s="41" t="s">
        <v>69</v>
      </c>
      <c r="I6" s="41" t="s">
        <v>193</v>
      </c>
      <c r="J6" s="41" t="s">
        <v>50</v>
      </c>
      <c r="K6" s="43" t="s">
        <v>145</v>
      </c>
      <c r="L6" s="127" t="s">
        <v>52</v>
      </c>
      <c r="M6" s="41" t="s">
        <v>184</v>
      </c>
      <c r="N6" s="41" t="s">
        <v>185</v>
      </c>
      <c r="O6" s="41" t="s">
        <v>5</v>
      </c>
      <c r="P6" s="41" t="s">
        <v>54</v>
      </c>
      <c r="Q6" s="42" t="s">
        <v>180</v>
      </c>
      <c r="R6" s="14"/>
      <c r="S6" s="14"/>
      <c r="T6" s="14"/>
      <c r="U6" s="14"/>
      <c r="BF6" s="16" t="s">
        <v>146</v>
      </c>
      <c r="BG6" s="16" t="s">
        <v>99</v>
      </c>
    </row>
    <row r="7" spans="1:59" s="16" customFormat="1" ht="24" customHeight="1">
      <c r="A7" s="17"/>
      <c r="B7" s="39"/>
      <c r="C7" s="18"/>
      <c r="D7" s="18"/>
      <c r="E7" s="18"/>
      <c r="F7" s="18" t="s">
        <v>71</v>
      </c>
      <c r="G7" s="18"/>
      <c r="H7" s="18" t="s">
        <v>72</v>
      </c>
      <c r="I7" s="18"/>
      <c r="J7" s="18"/>
      <c r="K7" s="18" t="s">
        <v>7</v>
      </c>
      <c r="L7" s="18" t="s">
        <v>7</v>
      </c>
      <c r="M7" s="18" t="s">
        <v>181</v>
      </c>
      <c r="N7" s="18"/>
      <c r="O7" s="18" t="s">
        <v>182</v>
      </c>
      <c r="P7" s="26" t="s">
        <v>7</v>
      </c>
      <c r="Q7" s="36" t="s">
        <v>7</v>
      </c>
      <c r="R7" s="14"/>
      <c r="S7" s="14"/>
      <c r="T7" s="14"/>
      <c r="U7" s="14"/>
      <c r="BF7" s="16" t="s">
        <v>147</v>
      </c>
      <c r="BG7" s="16" t="s">
        <v>103</v>
      </c>
    </row>
    <row r="8" spans="1:59" s="20" customFormat="1" ht="18" customHeight="1">
      <c r="A8" s="19"/>
      <c r="B8" s="15" t="s">
        <v>8</v>
      </c>
      <c r="C8" s="15" t="s">
        <v>9</v>
      </c>
      <c r="D8" s="15" t="s">
        <v>56</v>
      </c>
      <c r="E8" s="15" t="s">
        <v>57</v>
      </c>
      <c r="F8" s="7" t="s">
        <v>58</v>
      </c>
      <c r="G8" s="7" t="s">
        <v>59</v>
      </c>
      <c r="H8" s="7" t="s">
        <v>60</v>
      </c>
      <c r="I8" s="7"/>
      <c r="J8" s="7" t="s">
        <v>61</v>
      </c>
      <c r="K8" s="7" t="s">
        <v>62</v>
      </c>
      <c r="L8" s="7" t="s">
        <v>63</v>
      </c>
      <c r="M8" s="29" t="s">
        <v>73</v>
      </c>
      <c r="N8" s="29" t="s">
        <v>74</v>
      </c>
      <c r="O8" s="29" t="s">
        <v>75</v>
      </c>
      <c r="P8" s="29" t="s">
        <v>76</v>
      </c>
      <c r="Q8" s="29" t="s">
        <v>77</v>
      </c>
      <c r="R8" s="14"/>
      <c r="S8" s="14"/>
      <c r="T8" s="14"/>
      <c r="U8" s="14"/>
      <c r="BF8" s="20" t="s">
        <v>148</v>
      </c>
      <c r="BG8" s="20" t="s">
        <v>107</v>
      </c>
    </row>
    <row r="9" spans="1:59" s="20" customFormat="1" ht="18" customHeight="1">
      <c r="A9" s="21" t="s">
        <v>149</v>
      </c>
      <c r="B9" s="15"/>
      <c r="C9" s="15"/>
      <c r="D9" s="15"/>
      <c r="E9" s="15"/>
      <c r="F9" s="15"/>
      <c r="G9" s="15"/>
      <c r="H9" s="63">
        <v>3.07</v>
      </c>
      <c r="I9" s="15"/>
      <c r="J9" s="15"/>
      <c r="K9" s="15"/>
      <c r="L9" s="64">
        <v>2.3E-2</v>
      </c>
      <c r="M9" s="63">
        <v>221621508.02000001</v>
      </c>
      <c r="N9" s="7"/>
      <c r="O9" s="63">
        <v>239488.05836101004</v>
      </c>
      <c r="P9" s="64">
        <v>1</v>
      </c>
      <c r="Q9" s="64">
        <v>1.1299999999999999E-2</v>
      </c>
      <c r="R9" s="14"/>
      <c r="S9" s="14"/>
      <c r="T9" s="14"/>
      <c r="U9" s="14"/>
      <c r="BF9" s="14" t="s">
        <v>120</v>
      </c>
      <c r="BG9" s="20" t="s">
        <v>110</v>
      </c>
    </row>
    <row r="10" spans="1:59">
      <c r="A10" s="67" t="s">
        <v>202</v>
      </c>
      <c r="H10" s="69">
        <v>3.07</v>
      </c>
      <c r="L10" s="68">
        <v>2.3E-2</v>
      </c>
      <c r="M10" s="69">
        <v>221621508.02000001</v>
      </c>
      <c r="O10" s="69">
        <v>239488.05836101004</v>
      </c>
      <c r="P10" s="68">
        <v>1</v>
      </c>
      <c r="Q10" s="68">
        <v>1.1299999999999999E-2</v>
      </c>
    </row>
    <row r="11" spans="1:59">
      <c r="A11" s="67" t="s">
        <v>3366</v>
      </c>
      <c r="H11" s="69">
        <v>3.73</v>
      </c>
      <c r="L11" s="68">
        <v>7.4999999999999997E-3</v>
      </c>
      <c r="M11" s="69">
        <v>152833870.91</v>
      </c>
      <c r="O11" s="69">
        <v>161298.20706483096</v>
      </c>
      <c r="P11" s="68">
        <v>0.67349999999999999</v>
      </c>
      <c r="Q11" s="68">
        <v>7.6E-3</v>
      </c>
    </row>
    <row r="12" spans="1:59">
      <c r="A12" t="s">
        <v>3367</v>
      </c>
      <c r="B12" t="s">
        <v>3368</v>
      </c>
      <c r="C12" t="s">
        <v>3369</v>
      </c>
      <c r="D12" t="s">
        <v>3370</v>
      </c>
      <c r="E12" t="s">
        <v>476</v>
      </c>
      <c r="F12" t="s">
        <v>3371</v>
      </c>
      <c r="G12" t="s">
        <v>208</v>
      </c>
      <c r="H12" s="65">
        <v>4.4800000000000004</v>
      </c>
      <c r="I12" t="s">
        <v>3372</v>
      </c>
      <c r="J12" t="s">
        <v>99</v>
      </c>
      <c r="K12" s="66">
        <v>2.1000000000000001E-2</v>
      </c>
      <c r="L12" s="66">
        <v>7.7000000000000002E-3</v>
      </c>
      <c r="M12" s="65">
        <v>964676</v>
      </c>
      <c r="N12" s="65">
        <v>106.26361360597029</v>
      </c>
      <c r="O12" s="65">
        <v>1025.09957718953</v>
      </c>
      <c r="P12" s="66">
        <v>4.3E-3</v>
      </c>
      <c r="Q12" s="66">
        <v>0</v>
      </c>
    </row>
    <row r="13" spans="1:59">
      <c r="A13" t="s">
        <v>3367</v>
      </c>
      <c r="B13" t="s">
        <v>3368</v>
      </c>
      <c r="C13" t="s">
        <v>3373</v>
      </c>
      <c r="D13" t="s">
        <v>3370</v>
      </c>
      <c r="E13" t="s">
        <v>476</v>
      </c>
      <c r="F13" t="s">
        <v>3179</v>
      </c>
      <c r="G13" t="s">
        <v>208</v>
      </c>
      <c r="H13" s="65">
        <v>4.6399999999999997</v>
      </c>
      <c r="I13" t="s">
        <v>3372</v>
      </c>
      <c r="J13" t="s">
        <v>99</v>
      </c>
      <c r="K13" s="66">
        <v>2.1000000000000001E-2</v>
      </c>
      <c r="L13" s="66">
        <v>7.7000000000000002E-3</v>
      </c>
      <c r="M13" s="65">
        <v>60438</v>
      </c>
      <c r="N13" s="65">
        <v>106.48176315778021</v>
      </c>
      <c r="O13" s="65">
        <v>64.355448017299196</v>
      </c>
      <c r="P13" s="66">
        <v>2.9999999999999997E-4</v>
      </c>
      <c r="Q13" s="66">
        <v>0</v>
      </c>
    </row>
    <row r="14" spans="1:59">
      <c r="A14" t="s">
        <v>3374</v>
      </c>
      <c r="B14" t="s">
        <v>3368</v>
      </c>
      <c r="C14" t="s">
        <v>3375</v>
      </c>
      <c r="D14" t="s">
        <v>3370</v>
      </c>
      <c r="E14" t="s">
        <v>476</v>
      </c>
      <c r="F14" t="s">
        <v>3376</v>
      </c>
      <c r="G14" t="s">
        <v>208</v>
      </c>
      <c r="H14" s="65">
        <v>1.43</v>
      </c>
      <c r="I14" t="s">
        <v>3372</v>
      </c>
      <c r="J14" t="s">
        <v>99</v>
      </c>
      <c r="K14" s="66">
        <v>2.1000000000000001E-2</v>
      </c>
      <c r="L14" s="66">
        <v>7.7000000000000002E-3</v>
      </c>
      <c r="M14" s="65">
        <v>12636.52</v>
      </c>
      <c r="N14" s="65">
        <v>102.03224247982514</v>
      </c>
      <c r="O14" s="65">
        <v>12.893324727411599</v>
      </c>
      <c r="P14" s="66">
        <v>1E-4</v>
      </c>
      <c r="Q14" s="66">
        <v>0</v>
      </c>
    </row>
    <row r="15" spans="1:59">
      <c r="A15" t="s">
        <v>3377</v>
      </c>
      <c r="B15" t="s">
        <v>3368</v>
      </c>
      <c r="C15" t="s">
        <v>3378</v>
      </c>
      <c r="D15" t="s">
        <v>3370</v>
      </c>
      <c r="E15" t="s">
        <v>476</v>
      </c>
      <c r="F15" t="s">
        <v>3379</v>
      </c>
      <c r="G15" t="s">
        <v>208</v>
      </c>
      <c r="H15" s="65">
        <v>7.0000000000000007E-2</v>
      </c>
      <c r="I15" t="s">
        <v>3372</v>
      </c>
      <c r="J15" t="s">
        <v>99</v>
      </c>
      <c r="K15" s="66">
        <v>2.1000000000000001E-2</v>
      </c>
      <c r="L15" s="66">
        <v>7.7000000000000002E-3</v>
      </c>
      <c r="M15" s="65">
        <v>2621.39</v>
      </c>
      <c r="N15" s="65">
        <v>100.21202857921256</v>
      </c>
      <c r="O15" s="65">
        <v>2.6269480959726201</v>
      </c>
      <c r="P15" s="66">
        <v>0</v>
      </c>
      <c r="Q15" s="66">
        <v>0</v>
      </c>
    </row>
    <row r="16" spans="1:59">
      <c r="A16" t="s">
        <v>3377</v>
      </c>
      <c r="B16" t="s">
        <v>3368</v>
      </c>
      <c r="C16" t="s">
        <v>3380</v>
      </c>
      <c r="D16" t="s">
        <v>3370</v>
      </c>
      <c r="E16" t="s">
        <v>476</v>
      </c>
      <c r="F16" t="s">
        <v>3379</v>
      </c>
      <c r="G16" t="s">
        <v>208</v>
      </c>
      <c r="H16" s="65">
        <v>7.0000000000000007E-2</v>
      </c>
      <c r="I16" t="s">
        <v>3372</v>
      </c>
      <c r="J16" t="s">
        <v>99</v>
      </c>
      <c r="K16" s="66">
        <v>2.1000000000000001E-2</v>
      </c>
      <c r="L16" s="66">
        <v>7.7999999999999996E-3</v>
      </c>
      <c r="M16" s="65">
        <v>711.95</v>
      </c>
      <c r="N16" s="65">
        <v>100.21202857921259</v>
      </c>
      <c r="O16" s="65">
        <v>0.71345953746970403</v>
      </c>
      <c r="P16" s="66">
        <v>0</v>
      </c>
      <c r="Q16" s="66">
        <v>0</v>
      </c>
    </row>
    <row r="17" spans="1:17">
      <c r="A17" t="s">
        <v>3377</v>
      </c>
      <c r="B17" t="s">
        <v>3368</v>
      </c>
      <c r="C17" t="s">
        <v>3381</v>
      </c>
      <c r="D17" t="s">
        <v>3370</v>
      </c>
      <c r="E17" t="s">
        <v>476</v>
      </c>
      <c r="F17" t="s">
        <v>3382</v>
      </c>
      <c r="G17" t="s">
        <v>208</v>
      </c>
      <c r="H17" s="65">
        <v>1.3</v>
      </c>
      <c r="I17" t="s">
        <v>3372</v>
      </c>
      <c r="J17" t="s">
        <v>99</v>
      </c>
      <c r="K17" s="66">
        <v>2.1000000000000001E-2</v>
      </c>
      <c r="L17" s="66">
        <v>7.7000000000000002E-3</v>
      </c>
      <c r="M17" s="65">
        <v>37333.269999999997</v>
      </c>
      <c r="N17" s="65">
        <v>101.86781670263521</v>
      </c>
      <c r="O17" s="65">
        <v>38.0305870526999</v>
      </c>
      <c r="P17" s="66">
        <v>2.0000000000000001E-4</v>
      </c>
      <c r="Q17" s="66">
        <v>0</v>
      </c>
    </row>
    <row r="18" spans="1:17">
      <c r="A18" t="s">
        <v>3377</v>
      </c>
      <c r="B18" t="s">
        <v>3368</v>
      </c>
      <c r="C18" t="s">
        <v>3383</v>
      </c>
      <c r="D18" t="s">
        <v>3370</v>
      </c>
      <c r="E18" t="s">
        <v>476</v>
      </c>
      <c r="F18" t="s">
        <v>1297</v>
      </c>
      <c r="G18" t="s">
        <v>208</v>
      </c>
      <c r="H18" s="65">
        <v>2.66</v>
      </c>
      <c r="I18" t="s">
        <v>3372</v>
      </c>
      <c r="J18" t="s">
        <v>99</v>
      </c>
      <c r="K18" s="66">
        <v>2.5999999999999999E-2</v>
      </c>
      <c r="L18" s="66">
        <v>7.7000000000000002E-3</v>
      </c>
      <c r="M18" s="65">
        <v>91657.5</v>
      </c>
      <c r="N18" s="65">
        <v>105.09375098050667</v>
      </c>
      <c r="O18" s="65">
        <v>96.3263048049579</v>
      </c>
      <c r="P18" s="66">
        <v>4.0000000000000002E-4</v>
      </c>
      <c r="Q18" s="66">
        <v>0</v>
      </c>
    </row>
    <row r="19" spans="1:17">
      <c r="A19" t="s">
        <v>3384</v>
      </c>
      <c r="B19" t="s">
        <v>3368</v>
      </c>
      <c r="C19" t="s">
        <v>3385</v>
      </c>
      <c r="D19" t="s">
        <v>3370</v>
      </c>
      <c r="E19" t="s">
        <v>476</v>
      </c>
      <c r="F19" t="s">
        <v>3386</v>
      </c>
      <c r="G19" t="s">
        <v>208</v>
      </c>
      <c r="H19" s="65">
        <v>2.86</v>
      </c>
      <c r="I19" t="s">
        <v>3372</v>
      </c>
      <c r="J19" t="s">
        <v>99</v>
      </c>
      <c r="K19" s="66">
        <v>2.1000000000000001E-2</v>
      </c>
      <c r="L19" s="66">
        <v>7.7000000000000002E-3</v>
      </c>
      <c r="M19" s="65">
        <v>48880</v>
      </c>
      <c r="N19" s="65">
        <v>103.99957324920744</v>
      </c>
      <c r="O19" s="65">
        <v>50.834991404212602</v>
      </c>
      <c r="P19" s="66">
        <v>2.0000000000000001E-4</v>
      </c>
      <c r="Q19" s="66">
        <v>0</v>
      </c>
    </row>
    <row r="20" spans="1:17">
      <c r="A20" t="s">
        <v>3387</v>
      </c>
      <c r="B20" t="s">
        <v>3368</v>
      </c>
      <c r="C20" t="s">
        <v>3388</v>
      </c>
      <c r="D20" t="s">
        <v>3370</v>
      </c>
      <c r="E20" t="s">
        <v>476</v>
      </c>
      <c r="F20" t="s">
        <v>3389</v>
      </c>
      <c r="G20" t="s">
        <v>208</v>
      </c>
      <c r="H20" s="65">
        <v>3.8</v>
      </c>
      <c r="I20" t="s">
        <v>3372</v>
      </c>
      <c r="J20" t="s">
        <v>99</v>
      </c>
      <c r="K20" s="66">
        <v>2.5999999999999999E-2</v>
      </c>
      <c r="L20" s="66">
        <v>7.7000000000000002E-3</v>
      </c>
      <c r="M20" s="65">
        <v>99000</v>
      </c>
      <c r="N20" s="65">
        <v>107.3375385208202</v>
      </c>
      <c r="O20" s="65">
        <v>106.26416313561199</v>
      </c>
      <c r="P20" s="66">
        <v>4.0000000000000002E-4</v>
      </c>
      <c r="Q20" s="66">
        <v>0</v>
      </c>
    </row>
    <row r="21" spans="1:17">
      <c r="A21" t="s">
        <v>3390</v>
      </c>
      <c r="B21" t="s">
        <v>3368</v>
      </c>
      <c r="C21" t="s">
        <v>3391</v>
      </c>
      <c r="D21" t="s">
        <v>3370</v>
      </c>
      <c r="E21" t="s">
        <v>476</v>
      </c>
      <c r="F21" t="s">
        <v>3392</v>
      </c>
      <c r="G21" t="s">
        <v>208</v>
      </c>
      <c r="H21" s="65">
        <v>4.6399999999999997</v>
      </c>
      <c r="I21" t="s">
        <v>3372</v>
      </c>
      <c r="J21" t="s">
        <v>99</v>
      </c>
      <c r="K21" s="66">
        <v>2.1000000000000001E-2</v>
      </c>
      <c r="L21" s="66">
        <v>7.7000000000000002E-3</v>
      </c>
      <c r="M21" s="65">
        <v>50000</v>
      </c>
      <c r="N21" s="65">
        <v>106.4645065106878</v>
      </c>
      <c r="O21" s="65">
        <v>53.232253255343899</v>
      </c>
      <c r="P21" s="66">
        <v>2.0000000000000001E-4</v>
      </c>
      <c r="Q21" s="66">
        <v>0</v>
      </c>
    </row>
    <row r="22" spans="1:17">
      <c r="A22" t="s">
        <v>3393</v>
      </c>
      <c r="B22" t="s">
        <v>3368</v>
      </c>
      <c r="C22" t="s">
        <v>3394</v>
      </c>
      <c r="D22" t="s">
        <v>3370</v>
      </c>
      <c r="E22" t="s">
        <v>476</v>
      </c>
      <c r="F22" t="s">
        <v>3395</v>
      </c>
      <c r="G22" t="s">
        <v>208</v>
      </c>
      <c r="H22" s="65">
        <v>2.39</v>
      </c>
      <c r="I22" t="s">
        <v>3372</v>
      </c>
      <c r="J22" t="s">
        <v>99</v>
      </c>
      <c r="K22" s="66">
        <v>2.1000000000000001E-2</v>
      </c>
      <c r="L22" s="66">
        <v>7.7000000000000002E-3</v>
      </c>
      <c r="M22" s="65">
        <v>98235</v>
      </c>
      <c r="N22" s="65">
        <v>103.33780499561358</v>
      </c>
      <c r="O22" s="65">
        <v>101.513892737441</v>
      </c>
      <c r="P22" s="66">
        <v>4.0000000000000002E-4</v>
      </c>
      <c r="Q22" s="66">
        <v>0</v>
      </c>
    </row>
    <row r="23" spans="1:17">
      <c r="A23" t="s">
        <v>3396</v>
      </c>
      <c r="B23" t="s">
        <v>3368</v>
      </c>
      <c r="C23" t="s">
        <v>3397</v>
      </c>
      <c r="D23" t="s">
        <v>3370</v>
      </c>
      <c r="E23" t="s">
        <v>476</v>
      </c>
      <c r="F23" t="s">
        <v>3398</v>
      </c>
      <c r="G23" t="s">
        <v>208</v>
      </c>
      <c r="H23" s="65">
        <v>4.41</v>
      </c>
      <c r="I23" t="s">
        <v>3372</v>
      </c>
      <c r="J23" t="s">
        <v>99</v>
      </c>
      <c r="K23" s="66">
        <v>2.1000000000000001E-2</v>
      </c>
      <c r="L23" s="66">
        <v>7.7000000000000002E-3</v>
      </c>
      <c r="M23" s="65">
        <v>155210</v>
      </c>
      <c r="N23" s="65">
        <v>106.15795353743057</v>
      </c>
      <c r="O23" s="65">
        <v>164.76775968544601</v>
      </c>
      <c r="P23" s="66">
        <v>6.9999999999999999E-4</v>
      </c>
      <c r="Q23" s="66">
        <v>0</v>
      </c>
    </row>
    <row r="24" spans="1:17">
      <c r="A24" t="s">
        <v>3396</v>
      </c>
      <c r="B24" t="s">
        <v>3368</v>
      </c>
      <c r="C24" t="s">
        <v>3399</v>
      </c>
      <c r="D24" t="s">
        <v>3370</v>
      </c>
      <c r="E24" t="s">
        <v>476</v>
      </c>
      <c r="F24" t="s">
        <v>3398</v>
      </c>
      <c r="G24" t="s">
        <v>208</v>
      </c>
      <c r="H24" s="65">
        <v>4.41</v>
      </c>
      <c r="I24" t="s">
        <v>3372</v>
      </c>
      <c r="J24" t="s">
        <v>99</v>
      </c>
      <c r="K24" s="66">
        <v>2.1000000000000001E-2</v>
      </c>
      <c r="L24" s="66">
        <v>7.7000000000000002E-3</v>
      </c>
      <c r="M24" s="65">
        <v>317300</v>
      </c>
      <c r="N24" s="65">
        <v>106.1579535374305</v>
      </c>
      <c r="O24" s="65">
        <v>336.83918657426699</v>
      </c>
      <c r="P24" s="66">
        <v>1.4E-3</v>
      </c>
      <c r="Q24" s="66">
        <v>0</v>
      </c>
    </row>
    <row r="25" spans="1:17">
      <c r="A25" t="s">
        <v>3396</v>
      </c>
      <c r="B25" t="s">
        <v>3368</v>
      </c>
      <c r="C25" t="s">
        <v>3400</v>
      </c>
      <c r="D25" t="s">
        <v>3370</v>
      </c>
      <c r="E25" t="s">
        <v>476</v>
      </c>
      <c r="F25" t="s">
        <v>3401</v>
      </c>
      <c r="G25" t="s">
        <v>208</v>
      </c>
      <c r="H25" s="65">
        <v>4.41</v>
      </c>
      <c r="I25" t="s">
        <v>3372</v>
      </c>
      <c r="J25" t="s">
        <v>99</v>
      </c>
      <c r="K25" s="66">
        <v>2.1000000000000001E-2</v>
      </c>
      <c r="L25" s="66">
        <v>7.7000000000000002E-3</v>
      </c>
      <c r="M25" s="65">
        <v>228620</v>
      </c>
      <c r="N25" s="65">
        <v>106.15795353743067</v>
      </c>
      <c r="O25" s="65">
        <v>242.69831337727399</v>
      </c>
      <c r="P25" s="66">
        <v>1E-3</v>
      </c>
      <c r="Q25" s="66">
        <v>0</v>
      </c>
    </row>
    <row r="26" spans="1:17">
      <c r="A26" t="s">
        <v>3402</v>
      </c>
      <c r="B26" t="s">
        <v>3368</v>
      </c>
      <c r="C26" t="s">
        <v>3403</v>
      </c>
      <c r="D26" t="s">
        <v>3370</v>
      </c>
      <c r="E26" t="s">
        <v>476</v>
      </c>
      <c r="F26" t="s">
        <v>3404</v>
      </c>
      <c r="G26" t="s">
        <v>208</v>
      </c>
      <c r="H26" s="65">
        <v>3.49</v>
      </c>
      <c r="I26" t="s">
        <v>3372</v>
      </c>
      <c r="J26" t="s">
        <v>99</v>
      </c>
      <c r="K26" s="66">
        <v>2.1000000000000001E-2</v>
      </c>
      <c r="L26" s="66">
        <v>7.7000000000000002E-3</v>
      </c>
      <c r="M26" s="65">
        <v>125207.12</v>
      </c>
      <c r="N26" s="65">
        <v>104.8678616791665</v>
      </c>
      <c r="O26" s="65">
        <v>131.30202941406799</v>
      </c>
      <c r="P26" s="66">
        <v>5.0000000000000001E-4</v>
      </c>
      <c r="Q26" s="66">
        <v>0</v>
      </c>
    </row>
    <row r="27" spans="1:17">
      <c r="A27" t="s">
        <v>3405</v>
      </c>
      <c r="B27" t="s">
        <v>3368</v>
      </c>
      <c r="C27" t="s">
        <v>3406</v>
      </c>
      <c r="D27" t="s">
        <v>3370</v>
      </c>
      <c r="E27" t="s">
        <v>476</v>
      </c>
      <c r="F27" t="s">
        <v>3407</v>
      </c>
      <c r="G27" t="s">
        <v>208</v>
      </c>
      <c r="H27" s="65">
        <v>0.44</v>
      </c>
      <c r="I27" t="s">
        <v>3372</v>
      </c>
      <c r="J27" t="s">
        <v>99</v>
      </c>
      <c r="K27" s="66">
        <v>2.1000000000000001E-2</v>
      </c>
      <c r="L27" s="66">
        <v>7.7000000000000002E-3</v>
      </c>
      <c r="M27" s="65">
        <v>50000</v>
      </c>
      <c r="N27" s="65">
        <v>100.71475188500639</v>
      </c>
      <c r="O27" s="65">
        <v>50.357375942503197</v>
      </c>
      <c r="P27" s="66">
        <v>2.0000000000000001E-4</v>
      </c>
      <c r="Q27" s="66">
        <v>0</v>
      </c>
    </row>
    <row r="28" spans="1:17">
      <c r="A28" t="s">
        <v>3405</v>
      </c>
      <c r="B28" t="s">
        <v>3368</v>
      </c>
      <c r="C28" t="s">
        <v>3408</v>
      </c>
      <c r="D28" t="s">
        <v>3370</v>
      </c>
      <c r="E28" t="s">
        <v>476</v>
      </c>
      <c r="F28" t="s">
        <v>3225</v>
      </c>
      <c r="G28" t="s">
        <v>208</v>
      </c>
      <c r="H28" s="65">
        <v>0.36</v>
      </c>
      <c r="I28" t="s">
        <v>3372</v>
      </c>
      <c r="J28" t="s">
        <v>99</v>
      </c>
      <c r="K28" s="66">
        <v>2.1000000000000001E-2</v>
      </c>
      <c r="L28" s="66">
        <v>7.7000000000000002E-3</v>
      </c>
      <c r="M28" s="65">
        <v>50208.160000000003</v>
      </c>
      <c r="N28" s="65">
        <v>100.60195076974938</v>
      </c>
      <c r="O28" s="65">
        <v>50.510388405596998</v>
      </c>
      <c r="P28" s="66">
        <v>2.0000000000000001E-4</v>
      </c>
      <c r="Q28" s="66">
        <v>0</v>
      </c>
    </row>
    <row r="29" spans="1:17">
      <c r="A29" t="s">
        <v>3409</v>
      </c>
      <c r="B29" t="s">
        <v>3368</v>
      </c>
      <c r="C29" t="s">
        <v>3410</v>
      </c>
      <c r="D29" t="s">
        <v>3370</v>
      </c>
      <c r="E29" t="s">
        <v>476</v>
      </c>
      <c r="F29" t="s">
        <v>3411</v>
      </c>
      <c r="G29" t="s">
        <v>208</v>
      </c>
      <c r="H29" s="65">
        <v>1.59</v>
      </c>
      <c r="I29" t="s">
        <v>3372</v>
      </c>
      <c r="J29" t="s">
        <v>99</v>
      </c>
      <c r="K29" s="66">
        <v>2.1000000000000001E-2</v>
      </c>
      <c r="L29" s="66">
        <v>7.7000000000000002E-3</v>
      </c>
      <c r="M29" s="65">
        <v>101000</v>
      </c>
      <c r="N29" s="65">
        <v>102.25745101547822</v>
      </c>
      <c r="O29" s="65">
        <v>103.28002552563299</v>
      </c>
      <c r="P29" s="66">
        <v>4.0000000000000002E-4</v>
      </c>
      <c r="Q29" s="66">
        <v>0</v>
      </c>
    </row>
    <row r="30" spans="1:17">
      <c r="A30" t="s">
        <v>3412</v>
      </c>
      <c r="B30" t="s">
        <v>3368</v>
      </c>
      <c r="C30" t="s">
        <v>3413</v>
      </c>
      <c r="D30" t="s">
        <v>3370</v>
      </c>
      <c r="E30" t="s">
        <v>476</v>
      </c>
      <c r="F30" t="s">
        <v>3414</v>
      </c>
      <c r="G30" t="s">
        <v>208</v>
      </c>
      <c r="H30" s="65">
        <v>3.17</v>
      </c>
      <c r="I30" t="s">
        <v>3372</v>
      </c>
      <c r="J30" t="s">
        <v>99</v>
      </c>
      <c r="K30" s="66">
        <v>2.1000000000000001E-2</v>
      </c>
      <c r="L30" s="66">
        <v>7.7000000000000002E-3</v>
      </c>
      <c r="M30" s="65">
        <v>82520</v>
      </c>
      <c r="N30" s="65">
        <v>104.43250515065839</v>
      </c>
      <c r="O30" s="65">
        <v>86.177703250323304</v>
      </c>
      <c r="P30" s="66">
        <v>4.0000000000000002E-4</v>
      </c>
      <c r="Q30" s="66">
        <v>0</v>
      </c>
    </row>
    <row r="31" spans="1:17">
      <c r="A31" t="s">
        <v>3415</v>
      </c>
      <c r="B31" t="s">
        <v>3368</v>
      </c>
      <c r="C31" t="s">
        <v>3416</v>
      </c>
      <c r="D31" t="s">
        <v>3370</v>
      </c>
      <c r="E31" t="s">
        <v>476</v>
      </c>
      <c r="F31" t="s">
        <v>3417</v>
      </c>
      <c r="G31" t="s">
        <v>208</v>
      </c>
      <c r="H31" s="65">
        <v>1.71</v>
      </c>
      <c r="I31" t="s">
        <v>3372</v>
      </c>
      <c r="J31" t="s">
        <v>99</v>
      </c>
      <c r="K31" s="66">
        <v>2.1000000000000001E-2</v>
      </c>
      <c r="L31" s="66">
        <v>7.7000000000000002E-3</v>
      </c>
      <c r="M31" s="65">
        <v>161152.76999999999</v>
      </c>
      <c r="N31" s="65">
        <v>102.41448275875369</v>
      </c>
      <c r="O31" s="65">
        <v>165.043775846904</v>
      </c>
      <c r="P31" s="66">
        <v>6.9999999999999999E-4</v>
      </c>
      <c r="Q31" s="66">
        <v>0</v>
      </c>
    </row>
    <row r="32" spans="1:17">
      <c r="A32" t="s">
        <v>3418</v>
      </c>
      <c r="B32" t="s">
        <v>3368</v>
      </c>
      <c r="C32" t="s">
        <v>3419</v>
      </c>
      <c r="D32" t="s">
        <v>3370</v>
      </c>
      <c r="E32" t="s">
        <v>476</v>
      </c>
      <c r="F32" t="s">
        <v>3276</v>
      </c>
      <c r="G32" t="s">
        <v>208</v>
      </c>
      <c r="H32" s="65">
        <v>1.42</v>
      </c>
      <c r="I32" t="s">
        <v>3372</v>
      </c>
      <c r="J32" t="s">
        <v>99</v>
      </c>
      <c r="K32" s="66">
        <v>2.1000000000000001E-2</v>
      </c>
      <c r="L32" s="66">
        <v>7.7000000000000002E-3</v>
      </c>
      <c r="M32" s="65">
        <v>2500000</v>
      </c>
      <c r="N32" s="65">
        <v>102.0373946142504</v>
      </c>
      <c r="O32" s="65">
        <v>2550.9348653562602</v>
      </c>
      <c r="P32" s="66">
        <v>1.0699999999999999E-2</v>
      </c>
      <c r="Q32" s="66">
        <v>1E-4</v>
      </c>
    </row>
    <row r="33" spans="1:17">
      <c r="A33" t="s">
        <v>3418</v>
      </c>
      <c r="B33" t="s">
        <v>3368</v>
      </c>
      <c r="C33" t="s">
        <v>3420</v>
      </c>
      <c r="D33" t="s">
        <v>3370</v>
      </c>
      <c r="E33" t="s">
        <v>476</v>
      </c>
      <c r="F33" t="s">
        <v>3276</v>
      </c>
      <c r="G33" t="s">
        <v>208</v>
      </c>
      <c r="H33" s="65">
        <v>1.42</v>
      </c>
      <c r="I33" t="s">
        <v>3372</v>
      </c>
      <c r="J33" t="s">
        <v>99</v>
      </c>
      <c r="K33" s="66">
        <v>2.1000000000000001E-2</v>
      </c>
      <c r="L33" s="66">
        <v>7.7000000000000002E-3</v>
      </c>
      <c r="M33" s="65">
        <v>2500000</v>
      </c>
      <c r="N33" s="65">
        <v>102.0373946142504</v>
      </c>
      <c r="O33" s="65">
        <v>2550.9348653562602</v>
      </c>
      <c r="P33" s="66">
        <v>1.0699999999999999E-2</v>
      </c>
      <c r="Q33" s="66">
        <v>1E-4</v>
      </c>
    </row>
    <row r="34" spans="1:17">
      <c r="A34" t="s">
        <v>3421</v>
      </c>
      <c r="B34" t="s">
        <v>3368</v>
      </c>
      <c r="C34" t="s">
        <v>3422</v>
      </c>
      <c r="D34" t="s">
        <v>3370</v>
      </c>
      <c r="E34" t="s">
        <v>476</v>
      </c>
      <c r="F34" t="s">
        <v>3423</v>
      </c>
      <c r="G34" t="s">
        <v>208</v>
      </c>
      <c r="H34" s="65">
        <v>1.3</v>
      </c>
      <c r="I34" t="s">
        <v>3372</v>
      </c>
      <c r="J34" t="s">
        <v>99</v>
      </c>
      <c r="K34" s="66">
        <v>2.1000000000000001E-2</v>
      </c>
      <c r="L34" s="66">
        <v>7.7000000000000002E-3</v>
      </c>
      <c r="M34" s="65">
        <v>48346.04</v>
      </c>
      <c r="N34" s="65">
        <v>101.86781626761757</v>
      </c>
      <c r="O34" s="65">
        <v>49.249055199868899</v>
      </c>
      <c r="P34" s="66">
        <v>2.0000000000000001E-4</v>
      </c>
      <c r="Q34" s="66">
        <v>0</v>
      </c>
    </row>
    <row r="35" spans="1:17">
      <c r="A35" t="s">
        <v>3421</v>
      </c>
      <c r="B35" t="s">
        <v>3368</v>
      </c>
      <c r="C35" t="s">
        <v>3424</v>
      </c>
      <c r="D35" t="s">
        <v>3370</v>
      </c>
      <c r="E35" t="s">
        <v>476</v>
      </c>
      <c r="F35" t="s">
        <v>3425</v>
      </c>
      <c r="G35" t="s">
        <v>208</v>
      </c>
      <c r="H35" s="65">
        <v>0.73</v>
      </c>
      <c r="I35" t="s">
        <v>3372</v>
      </c>
      <c r="J35" t="s">
        <v>99</v>
      </c>
      <c r="K35" s="66">
        <v>2.1000000000000001E-2</v>
      </c>
      <c r="L35" s="66">
        <v>7.7000000000000002E-3</v>
      </c>
      <c r="M35" s="65">
        <v>30184.1</v>
      </c>
      <c r="N35" s="65">
        <v>101.09855493614783</v>
      </c>
      <c r="O35" s="65">
        <v>30.5156889204818</v>
      </c>
      <c r="P35" s="66">
        <v>1E-4</v>
      </c>
      <c r="Q35" s="66">
        <v>0</v>
      </c>
    </row>
    <row r="36" spans="1:17">
      <c r="A36" t="s">
        <v>3426</v>
      </c>
      <c r="B36" t="s">
        <v>3368</v>
      </c>
      <c r="C36" t="s">
        <v>3427</v>
      </c>
      <c r="D36" t="s">
        <v>3370</v>
      </c>
      <c r="E36" t="s">
        <v>476</v>
      </c>
      <c r="F36" t="s">
        <v>3428</v>
      </c>
      <c r="G36" t="s">
        <v>208</v>
      </c>
      <c r="H36" s="65">
        <v>1.51</v>
      </c>
      <c r="I36" t="s">
        <v>3372</v>
      </c>
      <c r="J36" t="s">
        <v>99</v>
      </c>
      <c r="K36" s="66">
        <v>2.1000000000000001E-2</v>
      </c>
      <c r="L36" s="66">
        <v>7.7000000000000002E-3</v>
      </c>
      <c r="M36" s="65">
        <v>58373.59</v>
      </c>
      <c r="N36" s="65">
        <v>102.14156043733682</v>
      </c>
      <c r="O36" s="65">
        <v>59.623695709293202</v>
      </c>
      <c r="P36" s="66">
        <v>2.0000000000000001E-4</v>
      </c>
      <c r="Q36" s="66">
        <v>0</v>
      </c>
    </row>
    <row r="37" spans="1:17">
      <c r="A37" t="s">
        <v>3429</v>
      </c>
      <c r="B37" t="s">
        <v>3368</v>
      </c>
      <c r="C37" t="s">
        <v>3430</v>
      </c>
      <c r="D37" t="s">
        <v>3370</v>
      </c>
      <c r="E37" t="s">
        <v>476</v>
      </c>
      <c r="F37" t="s">
        <v>3431</v>
      </c>
      <c r="G37" t="s">
        <v>208</v>
      </c>
      <c r="H37" s="65">
        <v>2.86</v>
      </c>
      <c r="I37" t="s">
        <v>3372</v>
      </c>
      <c r="J37" t="s">
        <v>99</v>
      </c>
      <c r="K37" s="66">
        <v>2.1000000000000001E-2</v>
      </c>
      <c r="L37" s="66">
        <v>7.7000000000000002E-3</v>
      </c>
      <c r="M37" s="65">
        <v>370000</v>
      </c>
      <c r="N37" s="65">
        <v>103.99957324920757</v>
      </c>
      <c r="O37" s="65">
        <v>384.798421022068</v>
      </c>
      <c r="P37" s="66">
        <v>1.6000000000000001E-3</v>
      </c>
      <c r="Q37" s="66">
        <v>0</v>
      </c>
    </row>
    <row r="38" spans="1:17">
      <c r="A38" t="s">
        <v>3429</v>
      </c>
      <c r="B38" t="s">
        <v>3368</v>
      </c>
      <c r="C38" t="s">
        <v>3432</v>
      </c>
      <c r="D38" t="s">
        <v>3370</v>
      </c>
      <c r="E38" t="s">
        <v>476</v>
      </c>
      <c r="F38" t="s">
        <v>743</v>
      </c>
      <c r="G38" t="s">
        <v>208</v>
      </c>
      <c r="H38" s="65">
        <v>5.39</v>
      </c>
      <c r="I38" t="s">
        <v>3372</v>
      </c>
      <c r="J38" t="s">
        <v>99</v>
      </c>
      <c r="K38" s="66">
        <v>2.5999999999999999E-2</v>
      </c>
      <c r="L38" s="66">
        <v>7.7000000000000002E-3</v>
      </c>
      <c r="M38" s="65">
        <v>285442</v>
      </c>
      <c r="N38" s="65">
        <v>110.50718811081515</v>
      </c>
      <c r="O38" s="65">
        <v>315.433927887273</v>
      </c>
      <c r="P38" s="66">
        <v>1.2999999999999999E-3</v>
      </c>
      <c r="Q38" s="66">
        <v>0</v>
      </c>
    </row>
    <row r="39" spans="1:17">
      <c r="A39" t="s">
        <v>3433</v>
      </c>
      <c r="B39" t="s">
        <v>3368</v>
      </c>
      <c r="C39" t="s">
        <v>3434</v>
      </c>
      <c r="D39" t="s">
        <v>3370</v>
      </c>
      <c r="E39" t="s">
        <v>476</v>
      </c>
      <c r="F39" t="s">
        <v>3435</v>
      </c>
      <c r="G39" t="s">
        <v>208</v>
      </c>
      <c r="H39" s="65">
        <v>2.06</v>
      </c>
      <c r="I39" t="s">
        <v>3372</v>
      </c>
      <c r="J39" t="s">
        <v>99</v>
      </c>
      <c r="K39" s="66">
        <v>2.1000000000000001E-2</v>
      </c>
      <c r="L39" s="66">
        <v>7.7000000000000002E-3</v>
      </c>
      <c r="M39" s="65">
        <v>250000</v>
      </c>
      <c r="N39" s="65">
        <v>102.90875063666439</v>
      </c>
      <c r="O39" s="65">
        <v>257.271876591661</v>
      </c>
      <c r="P39" s="66">
        <v>1.1000000000000001E-3</v>
      </c>
      <c r="Q39" s="66">
        <v>0</v>
      </c>
    </row>
    <row r="40" spans="1:17">
      <c r="A40" t="s">
        <v>3436</v>
      </c>
      <c r="B40" t="s">
        <v>3368</v>
      </c>
      <c r="C40" t="s">
        <v>3437</v>
      </c>
      <c r="D40" t="s">
        <v>3370</v>
      </c>
      <c r="E40" t="s">
        <v>476</v>
      </c>
      <c r="F40" t="s">
        <v>3438</v>
      </c>
      <c r="G40" t="s">
        <v>208</v>
      </c>
      <c r="H40" s="65">
        <v>2.2200000000000002</v>
      </c>
      <c r="I40" t="s">
        <v>3372</v>
      </c>
      <c r="J40" t="s">
        <v>99</v>
      </c>
      <c r="K40" s="66">
        <v>2.1000000000000001E-2</v>
      </c>
      <c r="L40" s="66">
        <v>7.7000000000000002E-3</v>
      </c>
      <c r="M40" s="65">
        <v>280000</v>
      </c>
      <c r="N40" s="65">
        <v>103.12769074766214</v>
      </c>
      <c r="O40" s="65">
        <v>288.75753409345401</v>
      </c>
      <c r="P40" s="66">
        <v>1.1999999999999999E-3</v>
      </c>
      <c r="Q40" s="66">
        <v>0</v>
      </c>
    </row>
    <row r="41" spans="1:17">
      <c r="A41" t="s">
        <v>3439</v>
      </c>
      <c r="B41" t="s">
        <v>3368</v>
      </c>
      <c r="C41" t="s">
        <v>3440</v>
      </c>
      <c r="D41" t="s">
        <v>3370</v>
      </c>
      <c r="E41" t="s">
        <v>476</v>
      </c>
      <c r="F41" t="s">
        <v>557</v>
      </c>
      <c r="G41" t="s">
        <v>208</v>
      </c>
      <c r="H41" s="65">
        <v>2.7</v>
      </c>
      <c r="I41" t="s">
        <v>3372</v>
      </c>
      <c r="J41" t="s">
        <v>99</v>
      </c>
      <c r="K41" s="66">
        <v>2.5999999999999999E-2</v>
      </c>
      <c r="L41" s="66">
        <v>7.7000000000000002E-3</v>
      </c>
      <c r="M41" s="65">
        <v>128076.1</v>
      </c>
      <c r="N41" s="65">
        <v>105.16794853522477</v>
      </c>
      <c r="O41" s="65">
        <v>134.695006933923</v>
      </c>
      <c r="P41" s="66">
        <v>5.9999999999999995E-4</v>
      </c>
      <c r="Q41" s="66">
        <v>0</v>
      </c>
    </row>
    <row r="42" spans="1:17">
      <c r="A42" t="s">
        <v>3441</v>
      </c>
      <c r="B42" t="s">
        <v>3368</v>
      </c>
      <c r="C42" t="s">
        <v>3442</v>
      </c>
      <c r="D42" t="s">
        <v>3370</v>
      </c>
      <c r="E42" t="s">
        <v>476</v>
      </c>
      <c r="F42" t="s">
        <v>3443</v>
      </c>
      <c r="G42" t="s">
        <v>208</v>
      </c>
      <c r="H42" s="65">
        <v>4.41</v>
      </c>
      <c r="I42" t="s">
        <v>3372</v>
      </c>
      <c r="J42" t="s">
        <v>99</v>
      </c>
      <c r="K42" s="66">
        <v>2.1000000000000001E-2</v>
      </c>
      <c r="L42" s="66">
        <v>7.7000000000000002E-3</v>
      </c>
      <c r="M42" s="65">
        <v>99388</v>
      </c>
      <c r="N42" s="65">
        <v>106.15795353743007</v>
      </c>
      <c r="O42" s="65">
        <v>105.508266861781</v>
      </c>
      <c r="P42" s="66">
        <v>4.0000000000000002E-4</v>
      </c>
      <c r="Q42" s="66">
        <v>0</v>
      </c>
    </row>
    <row r="43" spans="1:17">
      <c r="A43" t="s">
        <v>3441</v>
      </c>
      <c r="B43" t="s">
        <v>3368</v>
      </c>
      <c r="C43" t="s">
        <v>3444</v>
      </c>
      <c r="D43" t="s">
        <v>3370</v>
      </c>
      <c r="E43" t="s">
        <v>476</v>
      </c>
      <c r="F43" t="s">
        <v>3443</v>
      </c>
      <c r="G43" t="s">
        <v>208</v>
      </c>
      <c r="H43" s="65">
        <v>4.41</v>
      </c>
      <c r="I43" t="s">
        <v>3372</v>
      </c>
      <c r="J43" t="s">
        <v>99</v>
      </c>
      <c r="K43" s="66">
        <v>2.1000000000000001E-2</v>
      </c>
      <c r="L43" s="66">
        <v>7.7000000000000002E-3</v>
      </c>
      <c r="M43" s="65">
        <v>99720</v>
      </c>
      <c r="N43" s="65">
        <v>106.1579535374308</v>
      </c>
      <c r="O43" s="65">
        <v>105.860711267526</v>
      </c>
      <c r="P43" s="66">
        <v>4.0000000000000002E-4</v>
      </c>
      <c r="Q43" s="66">
        <v>0</v>
      </c>
    </row>
    <row r="44" spans="1:17">
      <c r="A44" t="s">
        <v>3441</v>
      </c>
      <c r="B44" t="s">
        <v>3368</v>
      </c>
      <c r="C44" t="s">
        <v>3445</v>
      </c>
      <c r="D44" t="s">
        <v>3370</v>
      </c>
      <c r="E44" t="s">
        <v>476</v>
      </c>
      <c r="F44" t="s">
        <v>3264</v>
      </c>
      <c r="G44" t="s">
        <v>208</v>
      </c>
      <c r="H44" s="65">
        <v>5.61</v>
      </c>
      <c r="I44" t="s">
        <v>3372</v>
      </c>
      <c r="J44" t="s">
        <v>99</v>
      </c>
      <c r="K44" s="66">
        <v>2.1000000000000001E-2</v>
      </c>
      <c r="L44" s="66">
        <v>7.7000000000000002E-3</v>
      </c>
      <c r="M44" s="65">
        <v>210060</v>
      </c>
      <c r="N44" s="65">
        <v>107.77744409864324</v>
      </c>
      <c r="O44" s="65">
        <v>226.39729907360999</v>
      </c>
      <c r="P44" s="66">
        <v>8.9999999999999998E-4</v>
      </c>
      <c r="Q44" s="66">
        <v>0</v>
      </c>
    </row>
    <row r="45" spans="1:17">
      <c r="A45" t="s">
        <v>3446</v>
      </c>
      <c r="B45" t="s">
        <v>3368</v>
      </c>
      <c r="C45" t="s">
        <v>3447</v>
      </c>
      <c r="D45" t="s">
        <v>3370</v>
      </c>
      <c r="E45" t="s">
        <v>476</v>
      </c>
      <c r="F45" t="s">
        <v>3448</v>
      </c>
      <c r="G45" t="s">
        <v>208</v>
      </c>
      <c r="H45" s="65">
        <v>2.2200000000000002</v>
      </c>
      <c r="I45" t="s">
        <v>3372</v>
      </c>
      <c r="J45" t="s">
        <v>99</v>
      </c>
      <c r="K45" s="66">
        <v>2.1000000000000001E-2</v>
      </c>
      <c r="L45" s="66">
        <v>7.7000000000000002E-3</v>
      </c>
      <c r="M45" s="65">
        <v>150706</v>
      </c>
      <c r="N45" s="65">
        <v>103.12769074766234</v>
      </c>
      <c r="O45" s="65">
        <v>155.419617618172</v>
      </c>
      <c r="P45" s="66">
        <v>5.9999999999999995E-4</v>
      </c>
      <c r="Q45" s="66">
        <v>0</v>
      </c>
    </row>
    <row r="46" spans="1:17">
      <c r="A46" t="s">
        <v>3449</v>
      </c>
      <c r="B46" t="s">
        <v>3368</v>
      </c>
      <c r="C46" t="s">
        <v>3450</v>
      </c>
      <c r="D46" t="s">
        <v>3370</v>
      </c>
      <c r="E46" t="s">
        <v>476</v>
      </c>
      <c r="F46" t="s">
        <v>3448</v>
      </c>
      <c r="G46" t="s">
        <v>208</v>
      </c>
      <c r="H46" s="65">
        <v>2.2200000000000002</v>
      </c>
      <c r="I46" t="s">
        <v>3372</v>
      </c>
      <c r="J46" t="s">
        <v>99</v>
      </c>
      <c r="K46" s="66">
        <v>2.1000000000000001E-2</v>
      </c>
      <c r="L46" s="66">
        <v>7.7000000000000002E-3</v>
      </c>
      <c r="M46" s="65">
        <v>162756</v>
      </c>
      <c r="N46" s="65">
        <v>103.12769074766214</v>
      </c>
      <c r="O46" s="65">
        <v>167.846504353265</v>
      </c>
      <c r="P46" s="66">
        <v>6.9999999999999999E-4</v>
      </c>
      <c r="Q46" s="66">
        <v>0</v>
      </c>
    </row>
    <row r="47" spans="1:17">
      <c r="A47" t="s">
        <v>3451</v>
      </c>
      <c r="B47" t="s">
        <v>3368</v>
      </c>
      <c r="C47" t="s">
        <v>3452</v>
      </c>
      <c r="D47" t="s">
        <v>3370</v>
      </c>
      <c r="E47" t="s">
        <v>476</v>
      </c>
      <c r="F47" t="s">
        <v>3453</v>
      </c>
      <c r="G47" t="s">
        <v>208</v>
      </c>
      <c r="H47" s="65">
        <v>2.2200000000000002</v>
      </c>
      <c r="I47" t="s">
        <v>3372</v>
      </c>
      <c r="J47" t="s">
        <v>99</v>
      </c>
      <c r="K47" s="66">
        <v>2.1000000000000001E-2</v>
      </c>
      <c r="L47" s="66">
        <v>7.7000000000000002E-3</v>
      </c>
      <c r="M47" s="65">
        <v>40150</v>
      </c>
      <c r="N47" s="65">
        <v>103.12769074766227</v>
      </c>
      <c r="O47" s="65">
        <v>41.405767835186403</v>
      </c>
      <c r="P47" s="66">
        <v>2.0000000000000001E-4</v>
      </c>
      <c r="Q47" s="66">
        <v>0</v>
      </c>
    </row>
    <row r="48" spans="1:17">
      <c r="A48" t="s">
        <v>3454</v>
      </c>
      <c r="B48" t="s">
        <v>3368</v>
      </c>
      <c r="C48" t="s">
        <v>3455</v>
      </c>
      <c r="D48" t="s">
        <v>3370</v>
      </c>
      <c r="E48" t="s">
        <v>476</v>
      </c>
      <c r="F48" t="s">
        <v>3456</v>
      </c>
      <c r="G48" t="s">
        <v>208</v>
      </c>
      <c r="H48" s="65">
        <v>2.2200000000000002</v>
      </c>
      <c r="I48" t="s">
        <v>3372</v>
      </c>
      <c r="J48" t="s">
        <v>99</v>
      </c>
      <c r="K48" s="66">
        <v>2.1000000000000001E-2</v>
      </c>
      <c r="L48" s="66">
        <v>7.7000000000000002E-3</v>
      </c>
      <c r="M48" s="65">
        <v>325150</v>
      </c>
      <c r="N48" s="65">
        <v>103.12769074766231</v>
      </c>
      <c r="O48" s="65">
        <v>335.319686466024</v>
      </c>
      <c r="P48" s="66">
        <v>1.4E-3</v>
      </c>
      <c r="Q48" s="66">
        <v>0</v>
      </c>
    </row>
    <row r="49" spans="1:17">
      <c r="A49" t="s">
        <v>3457</v>
      </c>
      <c r="B49" t="s">
        <v>3368</v>
      </c>
      <c r="C49" t="s">
        <v>3458</v>
      </c>
      <c r="D49" t="s">
        <v>3370</v>
      </c>
      <c r="E49" t="s">
        <v>476</v>
      </c>
      <c r="F49" t="s">
        <v>3459</v>
      </c>
      <c r="G49" t="s">
        <v>208</v>
      </c>
      <c r="H49" s="65">
        <v>1.26</v>
      </c>
      <c r="I49" t="s">
        <v>3372</v>
      </c>
      <c r="J49" t="s">
        <v>99</v>
      </c>
      <c r="K49" s="66">
        <v>2.1000000000000001E-2</v>
      </c>
      <c r="L49" s="66">
        <v>7.7000000000000002E-3</v>
      </c>
      <c r="M49" s="65">
        <v>122890.19</v>
      </c>
      <c r="N49" s="65">
        <v>101.81344329864572</v>
      </c>
      <c r="O49" s="65">
        <v>125.118733915248</v>
      </c>
      <c r="P49" s="66">
        <v>5.0000000000000001E-4</v>
      </c>
      <c r="Q49" s="66">
        <v>0</v>
      </c>
    </row>
    <row r="50" spans="1:17">
      <c r="A50" t="s">
        <v>3457</v>
      </c>
      <c r="B50" t="s">
        <v>3368</v>
      </c>
      <c r="C50" t="s">
        <v>3460</v>
      </c>
      <c r="D50" t="s">
        <v>3370</v>
      </c>
      <c r="E50" t="s">
        <v>476</v>
      </c>
      <c r="F50" t="s">
        <v>3461</v>
      </c>
      <c r="G50" t="s">
        <v>208</v>
      </c>
      <c r="H50" s="65">
        <v>4.5599999999999996</v>
      </c>
      <c r="I50" t="s">
        <v>3372</v>
      </c>
      <c r="J50" t="s">
        <v>99</v>
      </c>
      <c r="K50" s="66">
        <v>2.1000000000000001E-2</v>
      </c>
      <c r="L50" s="66">
        <v>7.7000000000000002E-3</v>
      </c>
      <c r="M50" s="65">
        <v>25000</v>
      </c>
      <c r="N50" s="65">
        <v>106.3727239112184</v>
      </c>
      <c r="O50" s="65">
        <v>26.5931809778046</v>
      </c>
      <c r="P50" s="66">
        <v>1E-4</v>
      </c>
      <c r="Q50" s="66">
        <v>0</v>
      </c>
    </row>
    <row r="51" spans="1:17">
      <c r="A51" t="s">
        <v>3462</v>
      </c>
      <c r="B51" t="s">
        <v>3368</v>
      </c>
      <c r="C51" t="s">
        <v>3463</v>
      </c>
      <c r="D51" t="s">
        <v>3370</v>
      </c>
      <c r="E51" t="s">
        <v>476</v>
      </c>
      <c r="F51" t="s">
        <v>3464</v>
      </c>
      <c r="G51" t="s">
        <v>208</v>
      </c>
      <c r="H51" s="65">
        <v>2.2999999999999998</v>
      </c>
      <c r="I51" t="s">
        <v>3372</v>
      </c>
      <c r="J51" t="s">
        <v>99</v>
      </c>
      <c r="K51" s="66">
        <v>2.1000000000000001E-2</v>
      </c>
      <c r="L51" s="66">
        <v>7.7000000000000002E-3</v>
      </c>
      <c r="M51" s="65">
        <v>130150</v>
      </c>
      <c r="N51" s="65">
        <v>103.23884697675912</v>
      </c>
      <c r="O51" s="65">
        <v>134.36535934025201</v>
      </c>
      <c r="P51" s="66">
        <v>5.9999999999999995E-4</v>
      </c>
      <c r="Q51" s="66">
        <v>0</v>
      </c>
    </row>
    <row r="52" spans="1:17">
      <c r="A52" t="s">
        <v>3465</v>
      </c>
      <c r="B52" t="s">
        <v>3368</v>
      </c>
      <c r="C52" t="s">
        <v>3466</v>
      </c>
      <c r="D52" t="s">
        <v>3370</v>
      </c>
      <c r="E52" t="s">
        <v>476</v>
      </c>
      <c r="F52" t="s">
        <v>3467</v>
      </c>
      <c r="G52" t="s">
        <v>208</v>
      </c>
      <c r="H52" s="65">
        <v>1.1399999999999999</v>
      </c>
      <c r="I52" t="s">
        <v>3372</v>
      </c>
      <c r="J52" t="s">
        <v>99</v>
      </c>
      <c r="K52" s="66">
        <v>2.1000000000000001E-2</v>
      </c>
      <c r="L52" s="66">
        <v>7.7000000000000002E-3</v>
      </c>
      <c r="M52" s="65">
        <v>226729.57</v>
      </c>
      <c r="N52" s="65">
        <v>101.64841753332527</v>
      </c>
      <c r="O52" s="65">
        <v>230.46701998511301</v>
      </c>
      <c r="P52" s="66">
        <v>1E-3</v>
      </c>
      <c r="Q52" s="66">
        <v>0</v>
      </c>
    </row>
    <row r="53" spans="1:17">
      <c r="A53" t="s">
        <v>3465</v>
      </c>
      <c r="B53" t="s">
        <v>3368</v>
      </c>
      <c r="C53" t="s">
        <v>3468</v>
      </c>
      <c r="D53" t="s">
        <v>3370</v>
      </c>
      <c r="E53" t="s">
        <v>476</v>
      </c>
      <c r="F53" t="s">
        <v>3469</v>
      </c>
      <c r="G53" t="s">
        <v>208</v>
      </c>
      <c r="H53" s="65">
        <v>0.73</v>
      </c>
      <c r="I53" t="s">
        <v>3372</v>
      </c>
      <c r="J53" t="s">
        <v>99</v>
      </c>
      <c r="K53" s="66">
        <v>2.1000000000000001E-2</v>
      </c>
      <c r="L53" s="66">
        <v>7.7000000000000002E-3</v>
      </c>
      <c r="M53" s="65">
        <v>11999.97</v>
      </c>
      <c r="N53" s="65">
        <v>101.09855495139655</v>
      </c>
      <c r="O53" s="65">
        <v>12.1317962646011</v>
      </c>
      <c r="P53" s="66">
        <v>1E-4</v>
      </c>
      <c r="Q53" s="66">
        <v>0</v>
      </c>
    </row>
    <row r="54" spans="1:17">
      <c r="A54" t="s">
        <v>3470</v>
      </c>
      <c r="B54" t="s">
        <v>3368</v>
      </c>
      <c r="C54" t="s">
        <v>3471</v>
      </c>
      <c r="D54" t="s">
        <v>3370</v>
      </c>
      <c r="E54" t="s">
        <v>476</v>
      </c>
      <c r="F54" t="s">
        <v>3472</v>
      </c>
      <c r="G54" t="s">
        <v>208</v>
      </c>
      <c r="H54" s="65">
        <v>1.1399999999999999</v>
      </c>
      <c r="I54" t="s">
        <v>3372</v>
      </c>
      <c r="J54" t="s">
        <v>99</v>
      </c>
      <c r="K54" s="66">
        <v>2.1000000000000001E-2</v>
      </c>
      <c r="L54" s="66">
        <v>7.7000000000000002E-3</v>
      </c>
      <c r="M54" s="65">
        <v>11790.8</v>
      </c>
      <c r="N54" s="65">
        <v>101.64841743835532</v>
      </c>
      <c r="O54" s="65">
        <v>11.9851616033216</v>
      </c>
      <c r="P54" s="66">
        <v>1E-4</v>
      </c>
      <c r="Q54" s="66">
        <v>0</v>
      </c>
    </row>
    <row r="55" spans="1:17">
      <c r="A55" t="s">
        <v>3473</v>
      </c>
      <c r="B55" t="s">
        <v>3368</v>
      </c>
      <c r="C55" t="s">
        <v>3474</v>
      </c>
      <c r="D55" t="s">
        <v>3370</v>
      </c>
      <c r="E55" t="s">
        <v>476</v>
      </c>
      <c r="F55" t="s">
        <v>1568</v>
      </c>
      <c r="G55" t="s">
        <v>208</v>
      </c>
      <c r="H55" s="65">
        <v>1.34</v>
      </c>
      <c r="I55" t="s">
        <v>3372</v>
      </c>
      <c r="J55" t="s">
        <v>99</v>
      </c>
      <c r="K55" s="66">
        <v>2.1000000000000001E-2</v>
      </c>
      <c r="L55" s="66">
        <v>7.7000000000000002E-3</v>
      </c>
      <c r="M55" s="65">
        <v>234150</v>
      </c>
      <c r="N55" s="65">
        <v>101.92545543070638</v>
      </c>
      <c r="O55" s="65">
        <v>238.658453890999</v>
      </c>
      <c r="P55" s="66">
        <v>1E-3</v>
      </c>
      <c r="Q55" s="66">
        <v>0</v>
      </c>
    </row>
    <row r="56" spans="1:17">
      <c r="A56" t="s">
        <v>3475</v>
      </c>
      <c r="B56" t="s">
        <v>3368</v>
      </c>
      <c r="C56" t="s">
        <v>1631</v>
      </c>
      <c r="D56" t="s">
        <v>3370</v>
      </c>
      <c r="E56" t="s">
        <v>476</v>
      </c>
      <c r="F56" t="s">
        <v>3476</v>
      </c>
      <c r="G56" t="s">
        <v>208</v>
      </c>
      <c r="H56" s="65">
        <v>1.18</v>
      </c>
      <c r="I56" t="s">
        <v>3372</v>
      </c>
      <c r="J56" t="s">
        <v>99</v>
      </c>
      <c r="K56" s="66">
        <v>2.1000000000000001E-2</v>
      </c>
      <c r="L56" s="66">
        <v>7.7000000000000002E-3</v>
      </c>
      <c r="M56" s="65">
        <v>14641.08</v>
      </c>
      <c r="N56" s="65">
        <v>101.70325981808651</v>
      </c>
      <c r="O56" s="65">
        <v>14.8904556325739</v>
      </c>
      <c r="P56" s="66">
        <v>1E-4</v>
      </c>
      <c r="Q56" s="66">
        <v>0</v>
      </c>
    </row>
    <row r="57" spans="1:17">
      <c r="A57" t="s">
        <v>3475</v>
      </c>
      <c r="B57" t="s">
        <v>3368</v>
      </c>
      <c r="C57" t="s">
        <v>3477</v>
      </c>
      <c r="D57" t="s">
        <v>3370</v>
      </c>
      <c r="E57" t="s">
        <v>476</v>
      </c>
      <c r="F57" t="s">
        <v>1673</v>
      </c>
      <c r="G57" t="s">
        <v>208</v>
      </c>
      <c r="H57" s="65">
        <v>5.03</v>
      </c>
      <c r="I57" t="s">
        <v>3372</v>
      </c>
      <c r="J57" t="s">
        <v>99</v>
      </c>
      <c r="K57" s="66">
        <v>2.5999999999999999E-2</v>
      </c>
      <c r="L57" s="66">
        <v>7.7000000000000002E-3</v>
      </c>
      <c r="M57" s="65">
        <v>19706</v>
      </c>
      <c r="N57" s="65">
        <v>109.77134923524612</v>
      </c>
      <c r="O57" s="65">
        <v>21.631542080297599</v>
      </c>
      <c r="P57" s="66">
        <v>1E-4</v>
      </c>
      <c r="Q57" s="66">
        <v>0</v>
      </c>
    </row>
    <row r="58" spans="1:17">
      <c r="A58" t="s">
        <v>3478</v>
      </c>
      <c r="B58" t="s">
        <v>3368</v>
      </c>
      <c r="C58" t="s">
        <v>3479</v>
      </c>
      <c r="D58" t="s">
        <v>3370</v>
      </c>
      <c r="E58" t="s">
        <v>476</v>
      </c>
      <c r="F58" t="s">
        <v>3480</v>
      </c>
      <c r="G58" t="s">
        <v>208</v>
      </c>
      <c r="H58" s="65">
        <v>0.19</v>
      </c>
      <c r="I58" t="s">
        <v>3372</v>
      </c>
      <c r="J58" t="s">
        <v>99</v>
      </c>
      <c r="K58" s="66">
        <v>2.1000000000000001E-2</v>
      </c>
      <c r="L58" s="66">
        <v>7.7000000000000002E-3</v>
      </c>
      <c r="M58" s="65">
        <v>4988.08</v>
      </c>
      <c r="N58" s="65">
        <v>100.3789709593982</v>
      </c>
      <c r="O58" s="65">
        <v>5.0069833746315497</v>
      </c>
      <c r="P58" s="66">
        <v>0</v>
      </c>
      <c r="Q58" s="66">
        <v>0</v>
      </c>
    </row>
    <row r="59" spans="1:17">
      <c r="A59" t="s">
        <v>3478</v>
      </c>
      <c r="B59" t="s">
        <v>3368</v>
      </c>
      <c r="C59" t="s">
        <v>3481</v>
      </c>
      <c r="D59" t="s">
        <v>3370</v>
      </c>
      <c r="E59" t="s">
        <v>476</v>
      </c>
      <c r="F59" t="s">
        <v>1673</v>
      </c>
      <c r="G59" t="s">
        <v>208</v>
      </c>
      <c r="H59" s="65">
        <v>5.03</v>
      </c>
      <c r="I59" t="s">
        <v>3372</v>
      </c>
      <c r="J59" t="s">
        <v>99</v>
      </c>
      <c r="K59" s="66">
        <v>2.5999999999999999E-2</v>
      </c>
      <c r="L59" s="66">
        <v>7.7000000000000002E-3</v>
      </c>
      <c r="M59" s="65">
        <v>15721</v>
      </c>
      <c r="N59" s="65">
        <v>109.77134923524585</v>
      </c>
      <c r="O59" s="65">
        <v>17.257153813273</v>
      </c>
      <c r="P59" s="66">
        <v>1E-4</v>
      </c>
      <c r="Q59" s="66">
        <v>0</v>
      </c>
    </row>
    <row r="60" spans="1:17">
      <c r="A60" t="s">
        <v>3478</v>
      </c>
      <c r="B60" t="s">
        <v>3368</v>
      </c>
      <c r="C60" t="s">
        <v>3482</v>
      </c>
      <c r="D60" t="s">
        <v>3370</v>
      </c>
      <c r="E60" t="s">
        <v>476</v>
      </c>
      <c r="F60" t="s">
        <v>1673</v>
      </c>
      <c r="G60" t="s">
        <v>208</v>
      </c>
      <c r="H60" s="65">
        <v>5.03</v>
      </c>
      <c r="I60" t="s">
        <v>3372</v>
      </c>
      <c r="J60" t="s">
        <v>99</v>
      </c>
      <c r="K60" s="66">
        <v>2.5999999999999999E-2</v>
      </c>
      <c r="L60" s="66">
        <v>7.7000000000000002E-3</v>
      </c>
      <c r="M60" s="65">
        <v>12716</v>
      </c>
      <c r="N60" s="65">
        <v>109.77134923524615</v>
      </c>
      <c r="O60" s="65">
        <v>13.9585247687539</v>
      </c>
      <c r="P60" s="66">
        <v>1E-4</v>
      </c>
      <c r="Q60" s="66">
        <v>0</v>
      </c>
    </row>
    <row r="61" spans="1:17">
      <c r="A61" t="s">
        <v>3483</v>
      </c>
      <c r="B61" t="s">
        <v>3368</v>
      </c>
      <c r="C61" t="s">
        <v>3484</v>
      </c>
      <c r="D61" t="s">
        <v>3370</v>
      </c>
      <c r="E61" t="s">
        <v>476</v>
      </c>
      <c r="F61" t="s">
        <v>3485</v>
      </c>
      <c r="G61" t="s">
        <v>208</v>
      </c>
      <c r="H61" s="65">
        <v>2.39</v>
      </c>
      <c r="I61" t="s">
        <v>3372</v>
      </c>
      <c r="J61" t="s">
        <v>99</v>
      </c>
      <c r="K61" s="66">
        <v>2.1000000000000001E-2</v>
      </c>
      <c r="L61" s="66">
        <v>7.7000000000000002E-3</v>
      </c>
      <c r="M61" s="65">
        <v>106597.61</v>
      </c>
      <c r="N61" s="65">
        <v>103.34993081474997</v>
      </c>
      <c r="O61" s="65">
        <v>110.168556185177</v>
      </c>
      <c r="P61" s="66">
        <v>5.0000000000000001E-4</v>
      </c>
      <c r="Q61" s="66">
        <v>0</v>
      </c>
    </row>
    <row r="62" spans="1:17">
      <c r="A62" t="s">
        <v>3483</v>
      </c>
      <c r="B62" t="s">
        <v>3368</v>
      </c>
      <c r="C62" t="s">
        <v>3486</v>
      </c>
      <c r="D62" t="s">
        <v>3370</v>
      </c>
      <c r="E62" t="s">
        <v>476</v>
      </c>
      <c r="F62" t="s">
        <v>557</v>
      </c>
      <c r="G62" t="s">
        <v>208</v>
      </c>
      <c r="H62" s="65">
        <v>5.17</v>
      </c>
      <c r="I62" t="s">
        <v>3372</v>
      </c>
      <c r="J62" t="s">
        <v>99</v>
      </c>
      <c r="K62" s="66">
        <v>2.5999999999999999E-2</v>
      </c>
      <c r="L62" s="66">
        <v>7.7000000000000002E-3</v>
      </c>
      <c r="M62" s="65">
        <v>350000</v>
      </c>
      <c r="N62" s="65">
        <v>110.06500697342028</v>
      </c>
      <c r="O62" s="65">
        <v>385.22752440697099</v>
      </c>
      <c r="P62" s="66">
        <v>1.6000000000000001E-3</v>
      </c>
      <c r="Q62" s="66">
        <v>0</v>
      </c>
    </row>
    <row r="63" spans="1:17">
      <c r="A63" t="s">
        <v>3483</v>
      </c>
      <c r="B63" t="s">
        <v>3368</v>
      </c>
      <c r="C63" t="s">
        <v>3487</v>
      </c>
      <c r="D63" t="s">
        <v>3370</v>
      </c>
      <c r="E63" t="s">
        <v>476</v>
      </c>
      <c r="F63" t="s">
        <v>557</v>
      </c>
      <c r="G63" t="s">
        <v>208</v>
      </c>
      <c r="H63" s="65">
        <v>5.17</v>
      </c>
      <c r="I63" t="s">
        <v>3372</v>
      </c>
      <c r="J63" t="s">
        <v>99</v>
      </c>
      <c r="K63" s="66">
        <v>2.5999999999999999E-2</v>
      </c>
      <c r="L63" s="66">
        <v>7.7000000000000002E-3</v>
      </c>
      <c r="M63" s="65">
        <v>50000</v>
      </c>
      <c r="N63" s="65">
        <v>110.0650069734202</v>
      </c>
      <c r="O63" s="65">
        <v>55.032503486710098</v>
      </c>
      <c r="P63" s="66">
        <v>2.0000000000000001E-4</v>
      </c>
      <c r="Q63" s="66">
        <v>0</v>
      </c>
    </row>
    <row r="64" spans="1:17">
      <c r="A64" t="s">
        <v>3488</v>
      </c>
      <c r="B64" t="s">
        <v>3368</v>
      </c>
      <c r="C64" t="s">
        <v>3489</v>
      </c>
      <c r="D64" t="s">
        <v>3370</v>
      </c>
      <c r="E64" t="s">
        <v>476</v>
      </c>
      <c r="F64" t="s">
        <v>3490</v>
      </c>
      <c r="G64" t="s">
        <v>208</v>
      </c>
      <c r="H64" s="65">
        <v>1.18</v>
      </c>
      <c r="I64" t="s">
        <v>3372</v>
      </c>
      <c r="J64" t="s">
        <v>99</v>
      </c>
      <c r="K64" s="66">
        <v>2.1000000000000001E-2</v>
      </c>
      <c r="L64" s="66">
        <v>7.7000000000000002E-3</v>
      </c>
      <c r="M64" s="65">
        <v>22252.11</v>
      </c>
      <c r="N64" s="65">
        <v>101.70326001793987</v>
      </c>
      <c r="O64" s="65">
        <v>22.631121292778001</v>
      </c>
      <c r="P64" s="66">
        <v>1E-4</v>
      </c>
      <c r="Q64" s="66">
        <v>0</v>
      </c>
    </row>
    <row r="65" spans="1:17">
      <c r="A65" t="s">
        <v>3491</v>
      </c>
      <c r="B65" t="s">
        <v>3368</v>
      </c>
      <c r="C65" t="s">
        <v>3492</v>
      </c>
      <c r="D65" t="s">
        <v>3370</v>
      </c>
      <c r="E65" t="s">
        <v>476</v>
      </c>
      <c r="F65" t="s">
        <v>3469</v>
      </c>
      <c r="G65" t="s">
        <v>208</v>
      </c>
      <c r="H65" s="65">
        <v>1.22</v>
      </c>
      <c r="I65" t="s">
        <v>3372</v>
      </c>
      <c r="J65" t="s">
        <v>99</v>
      </c>
      <c r="K65" s="66">
        <v>2.1000000000000001E-2</v>
      </c>
      <c r="L65" s="66">
        <v>7.7000000000000002E-3</v>
      </c>
      <c r="M65" s="65">
        <v>193188.73</v>
      </c>
      <c r="N65" s="65">
        <v>101.75814895607834</v>
      </c>
      <c r="O65" s="65">
        <v>196.58527563975599</v>
      </c>
      <c r="P65" s="66">
        <v>8.0000000000000004E-4</v>
      </c>
      <c r="Q65" s="66">
        <v>0</v>
      </c>
    </row>
    <row r="66" spans="1:17">
      <c r="A66" t="s">
        <v>3493</v>
      </c>
      <c r="B66" t="s">
        <v>3368</v>
      </c>
      <c r="C66" t="s">
        <v>3494</v>
      </c>
      <c r="D66" t="s">
        <v>3370</v>
      </c>
      <c r="E66" t="s">
        <v>476</v>
      </c>
      <c r="F66" t="s">
        <v>3495</v>
      </c>
      <c r="G66" t="s">
        <v>208</v>
      </c>
      <c r="H66" s="65">
        <v>1.75</v>
      </c>
      <c r="I66" t="s">
        <v>3372</v>
      </c>
      <c r="J66" t="s">
        <v>99</v>
      </c>
      <c r="K66" s="66">
        <v>2.1000000000000001E-2</v>
      </c>
      <c r="L66" s="66">
        <v>7.7000000000000002E-3</v>
      </c>
      <c r="M66" s="65">
        <v>7997.34</v>
      </c>
      <c r="N66" s="65">
        <v>102.46895898719499</v>
      </c>
      <c r="O66" s="65">
        <v>8.1947910446665393</v>
      </c>
      <c r="P66" s="66">
        <v>0</v>
      </c>
      <c r="Q66" s="66">
        <v>0</v>
      </c>
    </row>
    <row r="67" spans="1:17">
      <c r="A67" t="s">
        <v>3493</v>
      </c>
      <c r="B67" t="s">
        <v>3368</v>
      </c>
      <c r="C67" t="s">
        <v>3496</v>
      </c>
      <c r="D67" t="s">
        <v>3370</v>
      </c>
      <c r="E67" t="s">
        <v>476</v>
      </c>
      <c r="F67" t="s">
        <v>3495</v>
      </c>
      <c r="G67" t="s">
        <v>208</v>
      </c>
      <c r="H67" s="65">
        <v>1.75</v>
      </c>
      <c r="I67" t="s">
        <v>3372</v>
      </c>
      <c r="J67" t="s">
        <v>99</v>
      </c>
      <c r="K67" s="66">
        <v>2.1000000000000001E-2</v>
      </c>
      <c r="L67" s="66">
        <v>7.7000000000000002E-3</v>
      </c>
      <c r="M67" s="65">
        <v>5866.69</v>
      </c>
      <c r="N67" s="65">
        <v>102.46895898719499</v>
      </c>
      <c r="O67" s="65">
        <v>6.0115361700058703</v>
      </c>
      <c r="P67" s="66">
        <v>0</v>
      </c>
      <c r="Q67" s="66">
        <v>0</v>
      </c>
    </row>
    <row r="68" spans="1:17">
      <c r="A68" t="s">
        <v>3497</v>
      </c>
      <c r="B68" t="s">
        <v>3368</v>
      </c>
      <c r="C68" t="s">
        <v>3498</v>
      </c>
      <c r="D68" t="s">
        <v>3370</v>
      </c>
      <c r="E68" t="s">
        <v>476</v>
      </c>
      <c r="F68" t="s">
        <v>3499</v>
      </c>
      <c r="G68" t="s">
        <v>208</v>
      </c>
      <c r="H68" s="65">
        <v>0.98</v>
      </c>
      <c r="I68" t="s">
        <v>3372</v>
      </c>
      <c r="J68" t="s">
        <v>99</v>
      </c>
      <c r="K68" s="66">
        <v>2.1000000000000001E-2</v>
      </c>
      <c r="L68" s="66">
        <v>7.7000000000000002E-3</v>
      </c>
      <c r="M68" s="65">
        <v>24000</v>
      </c>
      <c r="N68" s="65">
        <v>101.42909272444875</v>
      </c>
      <c r="O68" s="65">
        <v>24.342982253867699</v>
      </c>
      <c r="P68" s="66">
        <v>1E-4</v>
      </c>
      <c r="Q68" s="66">
        <v>0</v>
      </c>
    </row>
    <row r="69" spans="1:17">
      <c r="A69" t="s">
        <v>3500</v>
      </c>
      <c r="B69" t="s">
        <v>3368</v>
      </c>
      <c r="C69" t="s">
        <v>3501</v>
      </c>
      <c r="D69" t="s">
        <v>3370</v>
      </c>
      <c r="E69" t="s">
        <v>476</v>
      </c>
      <c r="F69" t="s">
        <v>3502</v>
      </c>
      <c r="G69" t="s">
        <v>208</v>
      </c>
      <c r="H69" s="65">
        <v>2.46</v>
      </c>
      <c r="I69" t="s">
        <v>3372</v>
      </c>
      <c r="J69" t="s">
        <v>99</v>
      </c>
      <c r="K69" s="66">
        <v>2.1000000000000001E-2</v>
      </c>
      <c r="L69" s="66">
        <v>7.7000000000000002E-3</v>
      </c>
      <c r="M69" s="65">
        <v>147000</v>
      </c>
      <c r="N69" s="65">
        <v>103.45736420053197</v>
      </c>
      <c r="O69" s="65">
        <v>152.08232537478199</v>
      </c>
      <c r="P69" s="66">
        <v>5.9999999999999995E-4</v>
      </c>
      <c r="Q69" s="66">
        <v>0</v>
      </c>
    </row>
    <row r="70" spans="1:17">
      <c r="A70" t="s">
        <v>3500</v>
      </c>
      <c r="B70" t="s">
        <v>3368</v>
      </c>
      <c r="C70" t="s">
        <v>3503</v>
      </c>
      <c r="D70" t="s">
        <v>3370</v>
      </c>
      <c r="E70" t="s">
        <v>476</v>
      </c>
      <c r="F70" t="s">
        <v>3428</v>
      </c>
      <c r="G70" t="s">
        <v>208</v>
      </c>
      <c r="H70" s="65">
        <v>3.87</v>
      </c>
      <c r="I70" t="s">
        <v>3372</v>
      </c>
      <c r="J70" t="s">
        <v>99</v>
      </c>
      <c r="K70" s="66">
        <v>2.1000000000000001E-2</v>
      </c>
      <c r="L70" s="66">
        <v>7.7000000000000002E-3</v>
      </c>
      <c r="M70" s="65">
        <v>69430</v>
      </c>
      <c r="N70" s="65">
        <v>105.40231680462495</v>
      </c>
      <c r="O70" s="65">
        <v>73.180828557451093</v>
      </c>
      <c r="P70" s="66">
        <v>2.9999999999999997E-4</v>
      </c>
      <c r="Q70" s="66">
        <v>0</v>
      </c>
    </row>
    <row r="71" spans="1:17">
      <c r="A71" t="s">
        <v>3504</v>
      </c>
      <c r="B71" t="s">
        <v>3368</v>
      </c>
      <c r="C71" t="s">
        <v>3505</v>
      </c>
      <c r="D71" t="s">
        <v>3370</v>
      </c>
      <c r="E71" t="s">
        <v>476</v>
      </c>
      <c r="F71" t="s">
        <v>3506</v>
      </c>
      <c r="G71" t="s">
        <v>208</v>
      </c>
      <c r="H71" s="65">
        <v>0.28000000000000003</v>
      </c>
      <c r="I71" t="s">
        <v>3372</v>
      </c>
      <c r="J71" t="s">
        <v>99</v>
      </c>
      <c r="K71" s="66">
        <v>2.1000000000000001E-2</v>
      </c>
      <c r="L71" s="66">
        <v>7.7000000000000002E-3</v>
      </c>
      <c r="M71" s="65">
        <v>4666.66</v>
      </c>
      <c r="N71" s="65">
        <v>100.49049330461743</v>
      </c>
      <c r="O71" s="65">
        <v>4.6895496548492597</v>
      </c>
      <c r="P71" s="66">
        <v>0</v>
      </c>
      <c r="Q71" s="66">
        <v>0</v>
      </c>
    </row>
    <row r="72" spans="1:17">
      <c r="A72" t="s">
        <v>3507</v>
      </c>
      <c r="B72" t="s">
        <v>3368</v>
      </c>
      <c r="C72" t="s">
        <v>3508</v>
      </c>
      <c r="D72" t="s">
        <v>3370</v>
      </c>
      <c r="E72" t="s">
        <v>476</v>
      </c>
      <c r="F72" t="s">
        <v>3509</v>
      </c>
      <c r="G72" t="s">
        <v>208</v>
      </c>
      <c r="H72" s="65">
        <v>0.77</v>
      </c>
      <c r="I72" t="s">
        <v>3372</v>
      </c>
      <c r="J72" t="s">
        <v>99</v>
      </c>
      <c r="K72" s="66">
        <v>2.1000000000000001E-2</v>
      </c>
      <c r="L72" s="66">
        <v>7.7000000000000002E-3</v>
      </c>
      <c r="M72" s="65">
        <v>95000</v>
      </c>
      <c r="N72" s="65">
        <v>101.15366548823968</v>
      </c>
      <c r="O72" s="65">
        <v>96.095982213827696</v>
      </c>
      <c r="P72" s="66">
        <v>4.0000000000000002E-4</v>
      </c>
      <c r="Q72" s="66">
        <v>0</v>
      </c>
    </row>
    <row r="73" spans="1:17">
      <c r="A73" t="s">
        <v>3510</v>
      </c>
      <c r="B73" t="s">
        <v>3368</v>
      </c>
      <c r="C73" t="s">
        <v>3511</v>
      </c>
      <c r="D73" t="s">
        <v>3370</v>
      </c>
      <c r="E73" t="s">
        <v>476</v>
      </c>
      <c r="F73" t="s">
        <v>3509</v>
      </c>
      <c r="G73" t="s">
        <v>208</v>
      </c>
      <c r="H73" s="65">
        <v>2.54</v>
      </c>
      <c r="I73" t="s">
        <v>3372</v>
      </c>
      <c r="J73" t="s">
        <v>99</v>
      </c>
      <c r="K73" s="66">
        <v>2.1000000000000001E-2</v>
      </c>
      <c r="L73" s="66">
        <v>7.7000000000000002E-3</v>
      </c>
      <c r="M73" s="65">
        <v>50316</v>
      </c>
      <c r="N73" s="65">
        <v>103.56830572913785</v>
      </c>
      <c r="O73" s="65">
        <v>52.111428710673003</v>
      </c>
      <c r="P73" s="66">
        <v>2.0000000000000001E-4</v>
      </c>
      <c r="Q73" s="66">
        <v>0</v>
      </c>
    </row>
    <row r="74" spans="1:17">
      <c r="A74" t="s">
        <v>3512</v>
      </c>
      <c r="B74" t="s">
        <v>3368</v>
      </c>
      <c r="C74" t="s">
        <v>3513</v>
      </c>
      <c r="D74" t="s">
        <v>3370</v>
      </c>
      <c r="E74" t="s">
        <v>476</v>
      </c>
      <c r="F74" t="s">
        <v>3514</v>
      </c>
      <c r="G74" t="s">
        <v>208</v>
      </c>
      <c r="H74" s="65">
        <v>0.77</v>
      </c>
      <c r="I74" t="s">
        <v>3372</v>
      </c>
      <c r="J74" t="s">
        <v>99</v>
      </c>
      <c r="K74" s="66">
        <v>2.1000000000000001E-2</v>
      </c>
      <c r="L74" s="66">
        <v>7.7000000000000002E-3</v>
      </c>
      <c r="M74" s="65">
        <v>15516.63</v>
      </c>
      <c r="N74" s="65">
        <v>101.1536654882394</v>
      </c>
      <c r="O74" s="65">
        <v>15.6956400052478</v>
      </c>
      <c r="P74" s="66">
        <v>1E-4</v>
      </c>
      <c r="Q74" s="66">
        <v>0</v>
      </c>
    </row>
    <row r="75" spans="1:17">
      <c r="A75" t="s">
        <v>3515</v>
      </c>
      <c r="B75" t="s">
        <v>3368</v>
      </c>
      <c r="C75" t="s">
        <v>3516</v>
      </c>
      <c r="D75" t="s">
        <v>3370</v>
      </c>
      <c r="E75" t="s">
        <v>476</v>
      </c>
      <c r="F75" t="s">
        <v>3517</v>
      </c>
      <c r="G75" t="s">
        <v>208</v>
      </c>
      <c r="H75" s="65">
        <v>0.15</v>
      </c>
      <c r="I75" t="s">
        <v>3372</v>
      </c>
      <c r="J75" t="s">
        <v>99</v>
      </c>
      <c r="K75" s="66">
        <v>2.1000000000000001E-2</v>
      </c>
      <c r="L75" s="66">
        <v>7.7000000000000002E-3</v>
      </c>
      <c r="M75" s="65">
        <v>9791.1</v>
      </c>
      <c r="N75" s="65">
        <v>100.32322604129321</v>
      </c>
      <c r="O75" s="65">
        <v>9.8227473849290607</v>
      </c>
      <c r="P75" s="66">
        <v>0</v>
      </c>
      <c r="Q75" s="66">
        <v>0</v>
      </c>
    </row>
    <row r="76" spans="1:17">
      <c r="A76" t="s">
        <v>3515</v>
      </c>
      <c r="B76" t="s">
        <v>3368</v>
      </c>
      <c r="C76" t="s">
        <v>3518</v>
      </c>
      <c r="D76" t="s">
        <v>3370</v>
      </c>
      <c r="E76" t="s">
        <v>476</v>
      </c>
      <c r="F76" t="s">
        <v>3519</v>
      </c>
      <c r="G76" t="s">
        <v>208</v>
      </c>
      <c r="H76" s="65">
        <v>1.87</v>
      </c>
      <c r="I76" t="s">
        <v>3372</v>
      </c>
      <c r="J76" t="s">
        <v>99</v>
      </c>
      <c r="K76" s="66">
        <v>2.1000000000000001E-2</v>
      </c>
      <c r="L76" s="66">
        <v>7.7000000000000002E-3</v>
      </c>
      <c r="M76" s="65">
        <v>215305.52</v>
      </c>
      <c r="N76" s="65">
        <v>102.63240189762389</v>
      </c>
      <c r="O76" s="65">
        <v>220.97322659416901</v>
      </c>
      <c r="P76" s="66">
        <v>8.9999999999999998E-4</v>
      </c>
      <c r="Q76" s="66">
        <v>0</v>
      </c>
    </row>
    <row r="77" spans="1:17">
      <c r="A77" t="s">
        <v>3520</v>
      </c>
      <c r="B77" t="s">
        <v>3368</v>
      </c>
      <c r="C77" t="s">
        <v>3521</v>
      </c>
      <c r="D77" t="s">
        <v>3370</v>
      </c>
      <c r="E77" t="s">
        <v>476</v>
      </c>
      <c r="F77" t="s">
        <v>3522</v>
      </c>
      <c r="G77" t="s">
        <v>208</v>
      </c>
      <c r="H77" s="65">
        <v>2.54</v>
      </c>
      <c r="I77" t="s">
        <v>3372</v>
      </c>
      <c r="J77" t="s">
        <v>99</v>
      </c>
      <c r="K77" s="66">
        <v>2.1000000000000001E-2</v>
      </c>
      <c r="L77" s="66">
        <v>7.7000000000000002E-3</v>
      </c>
      <c r="M77" s="65">
        <v>6927.92</v>
      </c>
      <c r="N77" s="65">
        <v>103.56830572913789</v>
      </c>
      <c r="O77" s="65">
        <v>7.1751293662700899</v>
      </c>
      <c r="P77" s="66">
        <v>0</v>
      </c>
      <c r="Q77" s="66">
        <v>0</v>
      </c>
    </row>
    <row r="78" spans="1:17">
      <c r="A78" t="s">
        <v>3523</v>
      </c>
      <c r="B78" t="s">
        <v>3368</v>
      </c>
      <c r="C78" t="s">
        <v>3524</v>
      </c>
      <c r="D78" t="s">
        <v>3370</v>
      </c>
      <c r="E78" t="s">
        <v>476</v>
      </c>
      <c r="F78" t="s">
        <v>3525</v>
      </c>
      <c r="G78" t="s">
        <v>208</v>
      </c>
      <c r="H78" s="65">
        <v>0.81</v>
      </c>
      <c r="I78" t="s">
        <v>3372</v>
      </c>
      <c r="J78" t="s">
        <v>99</v>
      </c>
      <c r="K78" s="66">
        <v>2.1000000000000001E-2</v>
      </c>
      <c r="L78" s="66">
        <v>7.7000000000000002E-3</v>
      </c>
      <c r="M78" s="65">
        <v>11666.7</v>
      </c>
      <c r="N78" s="65">
        <v>101.20885474346645</v>
      </c>
      <c r="O78" s="65">
        <v>11.807733456356001</v>
      </c>
      <c r="P78" s="66">
        <v>0</v>
      </c>
      <c r="Q78" s="66">
        <v>0</v>
      </c>
    </row>
    <row r="79" spans="1:17">
      <c r="A79" t="s">
        <v>3526</v>
      </c>
      <c r="B79" t="s">
        <v>3368</v>
      </c>
      <c r="C79" t="s">
        <v>3527</v>
      </c>
      <c r="D79" t="s">
        <v>3370</v>
      </c>
      <c r="E79" t="s">
        <v>476</v>
      </c>
      <c r="F79" t="s">
        <v>3525</v>
      </c>
      <c r="G79" t="s">
        <v>208</v>
      </c>
      <c r="H79" s="65">
        <v>2.54</v>
      </c>
      <c r="I79" t="s">
        <v>3372</v>
      </c>
      <c r="J79" t="s">
        <v>99</v>
      </c>
      <c r="K79" s="66">
        <v>2.1000000000000001E-2</v>
      </c>
      <c r="L79" s="66">
        <v>7.7000000000000002E-3</v>
      </c>
      <c r="M79" s="65">
        <v>100000</v>
      </c>
      <c r="N79" s="65">
        <v>103.568305729138</v>
      </c>
      <c r="O79" s="65">
        <v>103.568305729138</v>
      </c>
      <c r="P79" s="66">
        <v>4.0000000000000002E-4</v>
      </c>
      <c r="Q79" s="66">
        <v>0</v>
      </c>
    </row>
    <row r="80" spans="1:17">
      <c r="A80" t="s">
        <v>3528</v>
      </c>
      <c r="B80" t="s">
        <v>3368</v>
      </c>
      <c r="C80" t="s">
        <v>3529</v>
      </c>
      <c r="D80" t="s">
        <v>3370</v>
      </c>
      <c r="E80" t="s">
        <v>476</v>
      </c>
      <c r="F80" t="s">
        <v>3530</v>
      </c>
      <c r="G80" t="s">
        <v>208</v>
      </c>
      <c r="H80" s="65">
        <v>0.81</v>
      </c>
      <c r="I80" t="s">
        <v>3372</v>
      </c>
      <c r="J80" t="s">
        <v>99</v>
      </c>
      <c r="K80" s="66">
        <v>2.1000000000000001E-2</v>
      </c>
      <c r="L80" s="66">
        <v>7.7000000000000002E-3</v>
      </c>
      <c r="M80" s="65">
        <v>11666.7</v>
      </c>
      <c r="N80" s="65">
        <v>101.20885474346645</v>
      </c>
      <c r="O80" s="65">
        <v>11.807733456356001</v>
      </c>
      <c r="P80" s="66">
        <v>0</v>
      </c>
      <c r="Q80" s="66">
        <v>0</v>
      </c>
    </row>
    <row r="81" spans="1:17">
      <c r="A81" t="s">
        <v>3531</v>
      </c>
      <c r="B81" t="s">
        <v>3368</v>
      </c>
      <c r="C81" t="s">
        <v>3532</v>
      </c>
      <c r="D81" t="s">
        <v>3370</v>
      </c>
      <c r="E81" t="s">
        <v>476</v>
      </c>
      <c r="F81" t="s">
        <v>717</v>
      </c>
      <c r="G81" t="s">
        <v>208</v>
      </c>
      <c r="H81" s="65">
        <v>1.3</v>
      </c>
      <c r="I81" t="s">
        <v>3372</v>
      </c>
      <c r="J81" t="s">
        <v>99</v>
      </c>
      <c r="K81" s="66">
        <v>2.1000000000000001E-2</v>
      </c>
      <c r="L81" s="66">
        <v>7.7000000000000002E-3</v>
      </c>
      <c r="M81" s="65">
        <v>4666.72</v>
      </c>
      <c r="N81" s="65">
        <v>101.86781682263131</v>
      </c>
      <c r="O81" s="65">
        <v>4.7538857812251001</v>
      </c>
      <c r="P81" s="66">
        <v>0</v>
      </c>
      <c r="Q81" s="66">
        <v>0</v>
      </c>
    </row>
    <row r="82" spans="1:17">
      <c r="A82" t="s">
        <v>3533</v>
      </c>
      <c r="B82" t="s">
        <v>3368</v>
      </c>
      <c r="C82" t="s">
        <v>3534</v>
      </c>
      <c r="D82" t="s">
        <v>3370</v>
      </c>
      <c r="E82" t="s">
        <v>476</v>
      </c>
      <c r="F82" t="s">
        <v>3535</v>
      </c>
      <c r="G82" t="s">
        <v>208</v>
      </c>
      <c r="H82" s="65">
        <v>1.3</v>
      </c>
      <c r="I82" t="s">
        <v>3372</v>
      </c>
      <c r="J82" t="s">
        <v>99</v>
      </c>
      <c r="K82" s="66">
        <v>2.1000000000000001E-2</v>
      </c>
      <c r="L82" s="66">
        <v>7.7000000000000002E-3</v>
      </c>
      <c r="M82" s="65">
        <v>73333.27</v>
      </c>
      <c r="N82" s="65">
        <v>101.86781682263126</v>
      </c>
      <c r="O82" s="65">
        <v>74.703001153645602</v>
      </c>
      <c r="P82" s="66">
        <v>2.9999999999999997E-4</v>
      </c>
      <c r="Q82" s="66">
        <v>0</v>
      </c>
    </row>
    <row r="83" spans="1:17">
      <c r="A83" t="s">
        <v>3533</v>
      </c>
      <c r="B83" t="s">
        <v>3368</v>
      </c>
      <c r="C83" t="s">
        <v>3536</v>
      </c>
      <c r="D83" t="s">
        <v>3370</v>
      </c>
      <c r="E83" t="s">
        <v>476</v>
      </c>
      <c r="F83" t="s">
        <v>3535</v>
      </c>
      <c r="G83" t="s">
        <v>208</v>
      </c>
      <c r="H83" s="65">
        <v>2.62</v>
      </c>
      <c r="I83" t="s">
        <v>3372</v>
      </c>
      <c r="J83" t="s">
        <v>99</v>
      </c>
      <c r="K83" s="66">
        <v>2.1000000000000001E-2</v>
      </c>
      <c r="L83" s="66">
        <v>7.7000000000000002E-3</v>
      </c>
      <c r="M83" s="65">
        <v>250000</v>
      </c>
      <c r="N83" s="65">
        <v>103.6756014821248</v>
      </c>
      <c r="O83" s="65">
        <v>259.18900370531202</v>
      </c>
      <c r="P83" s="66">
        <v>1.1000000000000001E-3</v>
      </c>
      <c r="Q83" s="66">
        <v>0</v>
      </c>
    </row>
    <row r="84" spans="1:17">
      <c r="A84" t="s">
        <v>3537</v>
      </c>
      <c r="B84" t="s">
        <v>3368</v>
      </c>
      <c r="C84" t="s">
        <v>3538</v>
      </c>
      <c r="D84" t="s">
        <v>3370</v>
      </c>
      <c r="E84" t="s">
        <v>476</v>
      </c>
      <c r="F84" t="s">
        <v>3535</v>
      </c>
      <c r="G84" t="s">
        <v>208</v>
      </c>
      <c r="H84" s="65">
        <v>2.62</v>
      </c>
      <c r="I84" t="s">
        <v>3372</v>
      </c>
      <c r="J84" t="s">
        <v>99</v>
      </c>
      <c r="K84" s="66">
        <v>2.1000000000000001E-2</v>
      </c>
      <c r="L84" s="66">
        <v>7.7000000000000002E-3</v>
      </c>
      <c r="M84" s="65">
        <v>374198</v>
      </c>
      <c r="N84" s="65">
        <v>103.6756014821247</v>
      </c>
      <c r="O84" s="65">
        <v>387.95202723408102</v>
      </c>
      <c r="P84" s="66">
        <v>1.6000000000000001E-3</v>
      </c>
      <c r="Q84" s="66">
        <v>0</v>
      </c>
    </row>
    <row r="85" spans="1:17">
      <c r="A85" t="s">
        <v>3539</v>
      </c>
      <c r="B85" t="s">
        <v>3368</v>
      </c>
      <c r="C85" t="s">
        <v>3540</v>
      </c>
      <c r="D85" t="s">
        <v>3370</v>
      </c>
      <c r="E85" t="s">
        <v>476</v>
      </c>
      <c r="F85" t="s">
        <v>3541</v>
      </c>
      <c r="G85" t="s">
        <v>208</v>
      </c>
      <c r="H85" s="65">
        <v>2.62</v>
      </c>
      <c r="I85" t="s">
        <v>3372</v>
      </c>
      <c r="J85" t="s">
        <v>99</v>
      </c>
      <c r="K85" s="66">
        <v>2.1000000000000001E-2</v>
      </c>
      <c r="L85" s="66">
        <v>7.7000000000000002E-3</v>
      </c>
      <c r="M85" s="65">
        <v>40000</v>
      </c>
      <c r="N85" s="65">
        <v>103.67560148212451</v>
      </c>
      <c r="O85" s="65">
        <v>41.470240592849798</v>
      </c>
      <c r="P85" s="66">
        <v>2.0000000000000001E-4</v>
      </c>
      <c r="Q85" s="66">
        <v>0</v>
      </c>
    </row>
    <row r="86" spans="1:17">
      <c r="A86" t="s">
        <v>3539</v>
      </c>
      <c r="B86" t="s">
        <v>3368</v>
      </c>
      <c r="C86" t="s">
        <v>3542</v>
      </c>
      <c r="D86" t="s">
        <v>3370</v>
      </c>
      <c r="E86" t="s">
        <v>476</v>
      </c>
      <c r="F86" t="s">
        <v>3543</v>
      </c>
      <c r="G86" t="s">
        <v>208</v>
      </c>
      <c r="H86" s="65">
        <v>4.0999999999999996</v>
      </c>
      <c r="I86" t="s">
        <v>3372</v>
      </c>
      <c r="J86" t="s">
        <v>99</v>
      </c>
      <c r="K86" s="66">
        <v>2.1000000000000001E-2</v>
      </c>
      <c r="L86" s="66">
        <v>7.7000000000000002E-3</v>
      </c>
      <c r="M86" s="65">
        <v>28315</v>
      </c>
      <c r="N86" s="65">
        <v>105.72405556992936</v>
      </c>
      <c r="O86" s="65">
        <v>29.935766334625502</v>
      </c>
      <c r="P86" s="66">
        <v>1E-4</v>
      </c>
      <c r="Q86" s="66">
        <v>0</v>
      </c>
    </row>
    <row r="87" spans="1:17">
      <c r="A87" t="s">
        <v>3539</v>
      </c>
      <c r="B87" t="s">
        <v>3368</v>
      </c>
      <c r="C87" t="s">
        <v>3544</v>
      </c>
      <c r="D87" t="s">
        <v>3370</v>
      </c>
      <c r="E87" t="s">
        <v>476</v>
      </c>
      <c r="F87" t="s">
        <v>3543</v>
      </c>
      <c r="G87" t="s">
        <v>208</v>
      </c>
      <c r="H87" s="65">
        <v>4.0999999999999996</v>
      </c>
      <c r="I87" t="s">
        <v>3372</v>
      </c>
      <c r="J87" t="s">
        <v>99</v>
      </c>
      <c r="K87" s="66">
        <v>2.1000000000000001E-2</v>
      </c>
      <c r="L87" s="66">
        <v>7.7000000000000002E-3</v>
      </c>
      <c r="M87" s="65">
        <v>28314</v>
      </c>
      <c r="N87" s="65">
        <v>105.72405556992936</v>
      </c>
      <c r="O87" s="65">
        <v>29.934709094069799</v>
      </c>
      <c r="P87" s="66">
        <v>1E-4</v>
      </c>
      <c r="Q87" s="66">
        <v>0</v>
      </c>
    </row>
    <row r="88" spans="1:17">
      <c r="A88" t="s">
        <v>3545</v>
      </c>
      <c r="B88" t="s">
        <v>3368</v>
      </c>
      <c r="C88" t="s">
        <v>3546</v>
      </c>
      <c r="D88" t="s">
        <v>3370</v>
      </c>
      <c r="E88" t="s">
        <v>476</v>
      </c>
      <c r="F88" t="s">
        <v>3547</v>
      </c>
      <c r="G88" t="s">
        <v>208</v>
      </c>
      <c r="H88" s="65">
        <v>2.62</v>
      </c>
      <c r="I88" t="s">
        <v>3372</v>
      </c>
      <c r="J88" t="s">
        <v>99</v>
      </c>
      <c r="K88" s="66">
        <v>2.1000000000000001E-2</v>
      </c>
      <c r="L88" s="66">
        <v>7.7000000000000002E-3</v>
      </c>
      <c r="M88" s="65">
        <v>1750000</v>
      </c>
      <c r="N88" s="65">
        <v>103.67560148212458</v>
      </c>
      <c r="O88" s="65">
        <v>1814.3230259371801</v>
      </c>
      <c r="P88" s="66">
        <v>7.6E-3</v>
      </c>
      <c r="Q88" s="66">
        <v>1E-4</v>
      </c>
    </row>
    <row r="89" spans="1:17">
      <c r="A89" t="s">
        <v>3548</v>
      </c>
      <c r="B89" t="s">
        <v>3368</v>
      </c>
      <c r="C89" t="s">
        <v>3549</v>
      </c>
      <c r="D89" t="s">
        <v>3370</v>
      </c>
      <c r="E89" t="s">
        <v>476</v>
      </c>
      <c r="F89" t="s">
        <v>3550</v>
      </c>
      <c r="G89" t="s">
        <v>208</v>
      </c>
      <c r="H89" s="65">
        <v>2.62</v>
      </c>
      <c r="I89" t="s">
        <v>3372</v>
      </c>
      <c r="J89" t="s">
        <v>99</v>
      </c>
      <c r="K89" s="66">
        <v>2.1000000000000001E-2</v>
      </c>
      <c r="L89" s="66">
        <v>7.7000000000000002E-3</v>
      </c>
      <c r="M89" s="65">
        <v>190246</v>
      </c>
      <c r="N89" s="65">
        <v>103.67560148212472</v>
      </c>
      <c r="O89" s="65">
        <v>197.23868479568301</v>
      </c>
      <c r="P89" s="66">
        <v>8.0000000000000004E-4</v>
      </c>
      <c r="Q89" s="66">
        <v>0</v>
      </c>
    </row>
    <row r="90" spans="1:17">
      <c r="A90" t="s">
        <v>3551</v>
      </c>
      <c r="B90" t="s">
        <v>3368</v>
      </c>
      <c r="C90" t="s">
        <v>3552</v>
      </c>
      <c r="D90" t="s">
        <v>3370</v>
      </c>
      <c r="E90" t="s">
        <v>476</v>
      </c>
      <c r="F90" t="s">
        <v>3553</v>
      </c>
      <c r="G90" t="s">
        <v>208</v>
      </c>
      <c r="H90" s="65">
        <v>1.67</v>
      </c>
      <c r="I90" t="s">
        <v>3372</v>
      </c>
      <c r="J90" t="s">
        <v>99</v>
      </c>
      <c r="K90" s="66">
        <v>2.1000000000000001E-2</v>
      </c>
      <c r="L90" s="66">
        <v>7.7000000000000002E-3</v>
      </c>
      <c r="M90" s="65">
        <v>200000</v>
      </c>
      <c r="N90" s="65">
        <v>102.3655729457635</v>
      </c>
      <c r="O90" s="65">
        <v>204.73114589152701</v>
      </c>
      <c r="P90" s="66">
        <v>8.9999999999999998E-4</v>
      </c>
      <c r="Q90" s="66">
        <v>0</v>
      </c>
    </row>
    <row r="91" spans="1:17">
      <c r="A91" t="s">
        <v>3554</v>
      </c>
      <c r="B91" t="s">
        <v>3368</v>
      </c>
      <c r="C91" t="s">
        <v>3555</v>
      </c>
      <c r="D91" t="s">
        <v>3370</v>
      </c>
      <c r="E91" t="s">
        <v>476</v>
      </c>
      <c r="F91" t="s">
        <v>3556</v>
      </c>
      <c r="G91" t="s">
        <v>208</v>
      </c>
      <c r="H91" s="65">
        <v>0.69</v>
      </c>
      <c r="I91" t="s">
        <v>3372</v>
      </c>
      <c r="J91" t="s">
        <v>99</v>
      </c>
      <c r="K91" s="66">
        <v>2.1000000000000001E-2</v>
      </c>
      <c r="L91" s="66">
        <v>7.7000000000000002E-3</v>
      </c>
      <c r="M91" s="65">
        <v>140000</v>
      </c>
      <c r="N91" s="65">
        <v>101.04545718967215</v>
      </c>
      <c r="O91" s="65">
        <v>141.463640065541</v>
      </c>
      <c r="P91" s="66">
        <v>5.9999999999999995E-4</v>
      </c>
      <c r="Q91" s="66">
        <v>0</v>
      </c>
    </row>
    <row r="92" spans="1:17">
      <c r="A92" t="s">
        <v>3557</v>
      </c>
      <c r="B92" t="s">
        <v>3368</v>
      </c>
      <c r="C92" t="s">
        <v>3558</v>
      </c>
      <c r="D92" t="s">
        <v>3370</v>
      </c>
      <c r="E92" t="s">
        <v>476</v>
      </c>
      <c r="F92" t="s">
        <v>1571</v>
      </c>
      <c r="G92" t="s">
        <v>208</v>
      </c>
      <c r="H92" s="65">
        <v>2.62</v>
      </c>
      <c r="I92" t="s">
        <v>3372</v>
      </c>
      <c r="J92" t="s">
        <v>99</v>
      </c>
      <c r="K92" s="66">
        <v>2.1000000000000001E-2</v>
      </c>
      <c r="L92" s="66">
        <v>7.7000000000000002E-3</v>
      </c>
      <c r="M92" s="65">
        <v>5240</v>
      </c>
      <c r="N92" s="65">
        <v>103.67560148212462</v>
      </c>
      <c r="O92" s="65">
        <v>5.43260151766333</v>
      </c>
      <c r="P92" s="66">
        <v>0</v>
      </c>
      <c r="Q92" s="66">
        <v>0</v>
      </c>
    </row>
    <row r="93" spans="1:17">
      <c r="A93" t="s">
        <v>3557</v>
      </c>
      <c r="B93" t="s">
        <v>3368</v>
      </c>
      <c r="C93" t="s">
        <v>3559</v>
      </c>
      <c r="D93" t="s">
        <v>3370</v>
      </c>
      <c r="E93" t="s">
        <v>476</v>
      </c>
      <c r="F93" t="s">
        <v>1571</v>
      </c>
      <c r="G93" t="s">
        <v>208</v>
      </c>
      <c r="H93" s="65">
        <v>2.62</v>
      </c>
      <c r="I93" t="s">
        <v>3372</v>
      </c>
      <c r="J93" t="s">
        <v>99</v>
      </c>
      <c r="K93" s="66">
        <v>2.1000000000000001E-2</v>
      </c>
      <c r="L93" s="66">
        <v>7.7000000000000002E-3</v>
      </c>
      <c r="M93" s="65">
        <v>5240</v>
      </c>
      <c r="N93" s="65">
        <v>103.67560148212462</v>
      </c>
      <c r="O93" s="65">
        <v>5.43260151766333</v>
      </c>
      <c r="P93" s="66">
        <v>0</v>
      </c>
      <c r="Q93" s="66">
        <v>0</v>
      </c>
    </row>
    <row r="94" spans="1:17">
      <c r="A94" t="s">
        <v>3557</v>
      </c>
      <c r="B94" t="s">
        <v>3368</v>
      </c>
      <c r="C94" t="s">
        <v>3560</v>
      </c>
      <c r="D94" t="s">
        <v>3370</v>
      </c>
      <c r="E94" t="s">
        <v>476</v>
      </c>
      <c r="F94" t="s">
        <v>1571</v>
      </c>
      <c r="G94" t="s">
        <v>208</v>
      </c>
      <c r="H94" s="65">
        <v>2.62</v>
      </c>
      <c r="I94" t="s">
        <v>3372</v>
      </c>
      <c r="J94" t="s">
        <v>99</v>
      </c>
      <c r="K94" s="66">
        <v>2.1000000000000001E-2</v>
      </c>
      <c r="L94" s="66">
        <v>7.7000000000000002E-3</v>
      </c>
      <c r="M94" s="65">
        <v>5240</v>
      </c>
      <c r="N94" s="65">
        <v>103.67560148212462</v>
      </c>
      <c r="O94" s="65">
        <v>5.43260151766333</v>
      </c>
      <c r="P94" s="66">
        <v>0</v>
      </c>
      <c r="Q94" s="66">
        <v>0</v>
      </c>
    </row>
    <row r="95" spans="1:17">
      <c r="A95" t="s">
        <v>3557</v>
      </c>
      <c r="B95" t="s">
        <v>3368</v>
      </c>
      <c r="C95" t="s">
        <v>3561</v>
      </c>
      <c r="D95" t="s">
        <v>3370</v>
      </c>
      <c r="E95" t="s">
        <v>476</v>
      </c>
      <c r="F95" t="s">
        <v>1571</v>
      </c>
      <c r="G95" t="s">
        <v>208</v>
      </c>
      <c r="H95" s="65">
        <v>2.62</v>
      </c>
      <c r="I95" t="s">
        <v>3372</v>
      </c>
      <c r="J95" t="s">
        <v>99</v>
      </c>
      <c r="K95" s="66">
        <v>2.1000000000000001E-2</v>
      </c>
      <c r="L95" s="66">
        <v>7.7000000000000002E-3</v>
      </c>
      <c r="M95" s="65">
        <v>5240</v>
      </c>
      <c r="N95" s="65">
        <v>103.67560148212462</v>
      </c>
      <c r="O95" s="65">
        <v>5.43260151766333</v>
      </c>
      <c r="P95" s="66">
        <v>0</v>
      </c>
      <c r="Q95" s="66">
        <v>0</v>
      </c>
    </row>
    <row r="96" spans="1:17">
      <c r="A96" t="s">
        <v>3557</v>
      </c>
      <c r="B96" t="s">
        <v>3368</v>
      </c>
      <c r="C96" t="s">
        <v>3562</v>
      </c>
      <c r="D96" t="s">
        <v>3370</v>
      </c>
      <c r="E96" t="s">
        <v>476</v>
      </c>
      <c r="F96" t="s">
        <v>1571</v>
      </c>
      <c r="G96" t="s">
        <v>208</v>
      </c>
      <c r="H96" s="65">
        <v>2.62</v>
      </c>
      <c r="I96" t="s">
        <v>3372</v>
      </c>
      <c r="J96" t="s">
        <v>99</v>
      </c>
      <c r="K96" s="66">
        <v>2.1000000000000001E-2</v>
      </c>
      <c r="L96" s="66">
        <v>7.7000000000000002E-3</v>
      </c>
      <c r="M96" s="65">
        <v>260210</v>
      </c>
      <c r="N96" s="65">
        <v>103.67560148212443</v>
      </c>
      <c r="O96" s="65">
        <v>269.77428261663601</v>
      </c>
      <c r="P96" s="66">
        <v>1.1000000000000001E-3</v>
      </c>
      <c r="Q96" s="66">
        <v>0</v>
      </c>
    </row>
    <row r="97" spans="1:17">
      <c r="A97" t="s">
        <v>3563</v>
      </c>
      <c r="B97" t="s">
        <v>3368</v>
      </c>
      <c r="C97" t="s">
        <v>3564</v>
      </c>
      <c r="D97" t="s">
        <v>3370</v>
      </c>
      <c r="E97" t="s">
        <v>476</v>
      </c>
      <c r="F97" t="s">
        <v>3565</v>
      </c>
      <c r="G97" t="s">
        <v>208</v>
      </c>
      <c r="H97" s="65">
        <v>2.7</v>
      </c>
      <c r="I97" t="s">
        <v>3372</v>
      </c>
      <c r="J97" t="s">
        <v>99</v>
      </c>
      <c r="K97" s="66">
        <v>2.1000000000000001E-2</v>
      </c>
      <c r="L97" s="66">
        <v>7.7000000000000002E-3</v>
      </c>
      <c r="M97" s="65">
        <v>72251</v>
      </c>
      <c r="N97" s="65">
        <v>103.78624671848418</v>
      </c>
      <c r="O97" s="65">
        <v>74.986601116572004</v>
      </c>
      <c r="P97" s="66">
        <v>2.9999999999999997E-4</v>
      </c>
      <c r="Q97" s="66">
        <v>0</v>
      </c>
    </row>
    <row r="98" spans="1:17">
      <c r="A98" t="s">
        <v>3563</v>
      </c>
      <c r="B98" t="s">
        <v>3368</v>
      </c>
      <c r="C98" t="s">
        <v>3566</v>
      </c>
      <c r="D98" t="s">
        <v>3370</v>
      </c>
      <c r="E98" t="s">
        <v>476</v>
      </c>
      <c r="F98" t="s">
        <v>3401</v>
      </c>
      <c r="G98" t="s">
        <v>208</v>
      </c>
      <c r="H98" s="65">
        <v>4.6399999999999997</v>
      </c>
      <c r="I98" t="s">
        <v>3372</v>
      </c>
      <c r="J98" t="s">
        <v>99</v>
      </c>
      <c r="K98" s="66">
        <v>2.1000000000000001E-2</v>
      </c>
      <c r="L98" s="66">
        <v>7.7000000000000002E-3</v>
      </c>
      <c r="M98" s="65">
        <v>70469</v>
      </c>
      <c r="N98" s="65">
        <v>106.48176315778016</v>
      </c>
      <c r="O98" s="65">
        <v>75.036633679656106</v>
      </c>
      <c r="P98" s="66">
        <v>2.9999999999999997E-4</v>
      </c>
      <c r="Q98" s="66">
        <v>0</v>
      </c>
    </row>
    <row r="99" spans="1:17">
      <c r="A99" t="s">
        <v>3563</v>
      </c>
      <c r="B99" t="s">
        <v>3368</v>
      </c>
      <c r="C99" t="s">
        <v>3567</v>
      </c>
      <c r="D99" t="s">
        <v>3370</v>
      </c>
      <c r="E99" t="s">
        <v>476</v>
      </c>
      <c r="F99" t="s">
        <v>3401</v>
      </c>
      <c r="G99" t="s">
        <v>208</v>
      </c>
      <c r="H99" s="65">
        <v>4.6399999999999997</v>
      </c>
      <c r="I99" t="s">
        <v>3372</v>
      </c>
      <c r="J99" t="s">
        <v>99</v>
      </c>
      <c r="K99" s="66">
        <v>2.1000000000000001E-2</v>
      </c>
      <c r="L99" s="66">
        <v>7.7000000000000002E-3</v>
      </c>
      <c r="M99" s="65">
        <v>70469</v>
      </c>
      <c r="N99" s="65">
        <v>106.48176315778016</v>
      </c>
      <c r="O99" s="65">
        <v>75.036633679656106</v>
      </c>
      <c r="P99" s="66">
        <v>2.9999999999999997E-4</v>
      </c>
      <c r="Q99" s="66">
        <v>0</v>
      </c>
    </row>
    <row r="100" spans="1:17">
      <c r="A100" t="s">
        <v>3568</v>
      </c>
      <c r="B100" t="s">
        <v>3368</v>
      </c>
      <c r="C100" t="s">
        <v>3569</v>
      </c>
      <c r="D100" t="s">
        <v>3370</v>
      </c>
      <c r="E100" t="s">
        <v>476</v>
      </c>
      <c r="F100" t="s">
        <v>369</v>
      </c>
      <c r="G100" t="s">
        <v>208</v>
      </c>
      <c r="H100" s="65">
        <v>2.7</v>
      </c>
      <c r="I100" t="s">
        <v>3372</v>
      </c>
      <c r="J100" t="s">
        <v>99</v>
      </c>
      <c r="K100" s="66">
        <v>2.1000000000000001E-2</v>
      </c>
      <c r="L100" s="66">
        <v>7.7000000000000002E-3</v>
      </c>
      <c r="M100" s="65">
        <v>80007.070000000007</v>
      </c>
      <c r="N100" s="65">
        <v>103.78624671848412</v>
      </c>
      <c r="O100" s="65">
        <v>83.036335062430297</v>
      </c>
      <c r="P100" s="66">
        <v>2.9999999999999997E-4</v>
      </c>
      <c r="Q100" s="66">
        <v>0</v>
      </c>
    </row>
    <row r="101" spans="1:17">
      <c r="A101" t="s">
        <v>3568</v>
      </c>
      <c r="B101" t="s">
        <v>3368</v>
      </c>
      <c r="C101" t="s">
        <v>3570</v>
      </c>
      <c r="D101" t="s">
        <v>3370</v>
      </c>
      <c r="E101" t="s">
        <v>476</v>
      </c>
      <c r="F101" t="s">
        <v>3175</v>
      </c>
      <c r="G101" t="s">
        <v>208</v>
      </c>
      <c r="H101" s="65">
        <v>0.85</v>
      </c>
      <c r="I101" t="s">
        <v>3372</v>
      </c>
      <c r="J101" t="s">
        <v>99</v>
      </c>
      <c r="K101" s="66">
        <v>2.1000000000000001E-2</v>
      </c>
      <c r="L101" s="66">
        <v>7.7000000000000002E-3</v>
      </c>
      <c r="M101" s="65">
        <v>14583.34</v>
      </c>
      <c r="N101" s="65">
        <v>101.26393662402577</v>
      </c>
      <c r="O101" s="65">
        <v>14.7676641752662</v>
      </c>
      <c r="P101" s="66">
        <v>1E-4</v>
      </c>
      <c r="Q101" s="66">
        <v>0</v>
      </c>
    </row>
    <row r="102" spans="1:17">
      <c r="A102" t="s">
        <v>3568</v>
      </c>
      <c r="B102" t="s">
        <v>3368</v>
      </c>
      <c r="C102" t="s">
        <v>3571</v>
      </c>
      <c r="D102" t="s">
        <v>3370</v>
      </c>
      <c r="E102" t="s">
        <v>476</v>
      </c>
      <c r="F102" t="s">
        <v>3175</v>
      </c>
      <c r="G102" t="s">
        <v>208</v>
      </c>
      <c r="H102" s="65">
        <v>0.85</v>
      </c>
      <c r="I102" t="s">
        <v>3372</v>
      </c>
      <c r="J102" t="s">
        <v>99</v>
      </c>
      <c r="K102" s="66">
        <v>2.1000000000000001E-2</v>
      </c>
      <c r="L102" s="66">
        <v>7.7000000000000002E-3</v>
      </c>
      <c r="M102" s="65">
        <v>14583.34</v>
      </c>
      <c r="N102" s="65">
        <v>101.26393662402577</v>
      </c>
      <c r="O102" s="65">
        <v>14.7676641752662</v>
      </c>
      <c r="P102" s="66">
        <v>1E-4</v>
      </c>
      <c r="Q102" s="66">
        <v>0</v>
      </c>
    </row>
    <row r="103" spans="1:17">
      <c r="A103" t="s">
        <v>3568</v>
      </c>
      <c r="B103" t="s">
        <v>3368</v>
      </c>
      <c r="C103" t="s">
        <v>3572</v>
      </c>
      <c r="D103" t="s">
        <v>3370</v>
      </c>
      <c r="E103" t="s">
        <v>476</v>
      </c>
      <c r="F103" t="s">
        <v>3175</v>
      </c>
      <c r="G103" t="s">
        <v>208</v>
      </c>
      <c r="H103" s="65">
        <v>0.85</v>
      </c>
      <c r="I103" t="s">
        <v>3372</v>
      </c>
      <c r="J103" t="s">
        <v>99</v>
      </c>
      <c r="K103" s="66">
        <v>2.1000000000000001E-2</v>
      </c>
      <c r="L103" s="66">
        <v>7.7000000000000002E-3</v>
      </c>
      <c r="M103" s="65">
        <v>2333.35</v>
      </c>
      <c r="N103" s="65">
        <v>101.26393662402555</v>
      </c>
      <c r="O103" s="65">
        <v>2.3628420652167001</v>
      </c>
      <c r="P103" s="66">
        <v>0</v>
      </c>
      <c r="Q103" s="66">
        <v>0</v>
      </c>
    </row>
    <row r="104" spans="1:17">
      <c r="A104" t="s">
        <v>3568</v>
      </c>
      <c r="B104" t="s">
        <v>3368</v>
      </c>
      <c r="C104" t="s">
        <v>3573</v>
      </c>
      <c r="D104" t="s">
        <v>3370</v>
      </c>
      <c r="E104" t="s">
        <v>476</v>
      </c>
      <c r="F104" t="s">
        <v>3175</v>
      </c>
      <c r="G104" t="s">
        <v>208</v>
      </c>
      <c r="H104" s="65">
        <v>0.85</v>
      </c>
      <c r="I104" t="s">
        <v>3372</v>
      </c>
      <c r="J104" t="s">
        <v>99</v>
      </c>
      <c r="K104" s="66">
        <v>2.1000000000000001E-2</v>
      </c>
      <c r="L104" s="66">
        <v>7.7000000000000002E-3</v>
      </c>
      <c r="M104" s="65">
        <v>2611.04</v>
      </c>
      <c r="N104" s="65">
        <v>101.26393669759942</v>
      </c>
      <c r="O104" s="65">
        <v>2.6440418927490001</v>
      </c>
      <c r="P104" s="66">
        <v>0</v>
      </c>
      <c r="Q104" s="66">
        <v>0</v>
      </c>
    </row>
    <row r="105" spans="1:17">
      <c r="A105" t="s">
        <v>3574</v>
      </c>
      <c r="B105" t="s">
        <v>3368</v>
      </c>
      <c r="C105" t="s">
        <v>3575</v>
      </c>
      <c r="D105" t="s">
        <v>3370</v>
      </c>
      <c r="E105" t="s">
        <v>476</v>
      </c>
      <c r="F105" t="s">
        <v>3576</v>
      </c>
      <c r="G105" t="s">
        <v>208</v>
      </c>
      <c r="H105" s="65">
        <v>2.7</v>
      </c>
      <c r="I105" t="s">
        <v>3372</v>
      </c>
      <c r="J105" t="s">
        <v>99</v>
      </c>
      <c r="K105" s="66">
        <v>2.1000000000000001E-2</v>
      </c>
      <c r="L105" s="66">
        <v>7.7000000000000002E-3</v>
      </c>
      <c r="M105" s="65">
        <v>495000</v>
      </c>
      <c r="N105" s="65">
        <v>103.78624671848404</v>
      </c>
      <c r="O105" s="65">
        <v>513.74192125649597</v>
      </c>
      <c r="P105" s="66">
        <v>2.0999999999999999E-3</v>
      </c>
      <c r="Q105" s="66">
        <v>0</v>
      </c>
    </row>
    <row r="106" spans="1:17">
      <c r="A106" t="s">
        <v>3577</v>
      </c>
      <c r="B106" t="s">
        <v>3368</v>
      </c>
      <c r="C106" t="s">
        <v>3578</v>
      </c>
      <c r="D106" t="s">
        <v>3370</v>
      </c>
      <c r="E106" t="s">
        <v>476</v>
      </c>
      <c r="F106" t="s">
        <v>3579</v>
      </c>
      <c r="G106" t="s">
        <v>208</v>
      </c>
      <c r="H106" s="65">
        <v>4.0199999999999996</v>
      </c>
      <c r="I106" t="s">
        <v>3372</v>
      </c>
      <c r="J106" t="s">
        <v>99</v>
      </c>
      <c r="K106" s="66">
        <v>2.1000000000000001E-2</v>
      </c>
      <c r="L106" s="66">
        <v>7.7000000000000002E-3</v>
      </c>
      <c r="M106" s="65">
        <v>15000</v>
      </c>
      <c r="N106" s="65">
        <v>105.61805522495933</v>
      </c>
      <c r="O106" s="65">
        <v>15.842708283743899</v>
      </c>
      <c r="P106" s="66">
        <v>1E-4</v>
      </c>
      <c r="Q106" s="66">
        <v>0</v>
      </c>
    </row>
    <row r="107" spans="1:17">
      <c r="A107" t="s">
        <v>3577</v>
      </c>
      <c r="B107" t="s">
        <v>3368</v>
      </c>
      <c r="C107" t="s">
        <v>3580</v>
      </c>
      <c r="D107" t="s">
        <v>3370</v>
      </c>
      <c r="E107" t="s">
        <v>476</v>
      </c>
      <c r="F107" t="s">
        <v>3579</v>
      </c>
      <c r="G107" t="s">
        <v>208</v>
      </c>
      <c r="H107" s="65">
        <v>4.0199999999999996</v>
      </c>
      <c r="I107" t="s">
        <v>3372</v>
      </c>
      <c r="J107" t="s">
        <v>99</v>
      </c>
      <c r="K107" s="66">
        <v>2.1000000000000001E-2</v>
      </c>
      <c r="L107" s="66">
        <v>7.7000000000000002E-3</v>
      </c>
      <c r="M107" s="65">
        <v>15000</v>
      </c>
      <c r="N107" s="65">
        <v>105.61805522495933</v>
      </c>
      <c r="O107" s="65">
        <v>15.842708283743899</v>
      </c>
      <c r="P107" s="66">
        <v>1E-4</v>
      </c>
      <c r="Q107" s="66">
        <v>0</v>
      </c>
    </row>
    <row r="108" spans="1:17">
      <c r="A108" t="s">
        <v>3577</v>
      </c>
      <c r="B108" t="s">
        <v>3368</v>
      </c>
      <c r="C108" t="s">
        <v>3581</v>
      </c>
      <c r="D108" t="s">
        <v>3370</v>
      </c>
      <c r="E108" t="s">
        <v>476</v>
      </c>
      <c r="F108" t="s">
        <v>3579</v>
      </c>
      <c r="G108" t="s">
        <v>208</v>
      </c>
      <c r="H108" s="65">
        <v>4.0199999999999996</v>
      </c>
      <c r="I108" t="s">
        <v>3372</v>
      </c>
      <c r="J108" t="s">
        <v>99</v>
      </c>
      <c r="K108" s="66">
        <v>2.1000000000000001E-2</v>
      </c>
      <c r="L108" s="66">
        <v>7.7000000000000002E-3</v>
      </c>
      <c r="M108" s="65">
        <v>15000</v>
      </c>
      <c r="N108" s="65">
        <v>105.61805522495933</v>
      </c>
      <c r="O108" s="65">
        <v>15.842708283743899</v>
      </c>
      <c r="P108" s="66">
        <v>1E-4</v>
      </c>
      <c r="Q108" s="66">
        <v>0</v>
      </c>
    </row>
    <row r="109" spans="1:17">
      <c r="A109" t="s">
        <v>3577</v>
      </c>
      <c r="B109" t="s">
        <v>3368</v>
      </c>
      <c r="C109" t="s">
        <v>3582</v>
      </c>
      <c r="D109" t="s">
        <v>3370</v>
      </c>
      <c r="E109" t="s">
        <v>476</v>
      </c>
      <c r="F109" t="s">
        <v>3579</v>
      </c>
      <c r="G109" t="s">
        <v>208</v>
      </c>
      <c r="H109" s="65">
        <v>4.0199999999999996</v>
      </c>
      <c r="I109" t="s">
        <v>3372</v>
      </c>
      <c r="J109" t="s">
        <v>99</v>
      </c>
      <c r="K109" s="66">
        <v>2.1000000000000001E-2</v>
      </c>
      <c r="L109" s="66">
        <v>7.7000000000000002E-3</v>
      </c>
      <c r="M109" s="65">
        <v>15000</v>
      </c>
      <c r="N109" s="65">
        <v>105.61805522495933</v>
      </c>
      <c r="O109" s="65">
        <v>15.842708283743899</v>
      </c>
      <c r="P109" s="66">
        <v>1E-4</v>
      </c>
      <c r="Q109" s="66">
        <v>0</v>
      </c>
    </row>
    <row r="110" spans="1:17">
      <c r="A110" t="s">
        <v>3583</v>
      </c>
      <c r="B110" t="s">
        <v>3368</v>
      </c>
      <c r="C110" t="s">
        <v>3584</v>
      </c>
      <c r="D110" t="s">
        <v>3370</v>
      </c>
      <c r="E110" t="s">
        <v>476</v>
      </c>
      <c r="F110" t="s">
        <v>3585</v>
      </c>
      <c r="G110" t="s">
        <v>208</v>
      </c>
      <c r="H110" s="65">
        <v>2.78</v>
      </c>
      <c r="I110" t="s">
        <v>3372</v>
      </c>
      <c r="J110" t="s">
        <v>99</v>
      </c>
      <c r="K110" s="66">
        <v>2.1000000000000001E-2</v>
      </c>
      <c r="L110" s="66">
        <v>7.7000000000000002E-3</v>
      </c>
      <c r="M110" s="65">
        <v>500000</v>
      </c>
      <c r="N110" s="65">
        <v>103.8964972444804</v>
      </c>
      <c r="O110" s="65">
        <v>519.48248622240203</v>
      </c>
      <c r="P110" s="66">
        <v>2.2000000000000001E-3</v>
      </c>
      <c r="Q110" s="66">
        <v>0</v>
      </c>
    </row>
    <row r="111" spans="1:17">
      <c r="A111" t="s">
        <v>3586</v>
      </c>
      <c r="B111" t="s">
        <v>3368</v>
      </c>
      <c r="C111" t="s">
        <v>3587</v>
      </c>
      <c r="D111" t="s">
        <v>3370</v>
      </c>
      <c r="E111" t="s">
        <v>476</v>
      </c>
      <c r="F111" t="s">
        <v>3585</v>
      </c>
      <c r="G111" t="s">
        <v>208</v>
      </c>
      <c r="H111" s="65">
        <v>2.78</v>
      </c>
      <c r="I111" t="s">
        <v>3372</v>
      </c>
      <c r="J111" t="s">
        <v>99</v>
      </c>
      <c r="K111" s="66">
        <v>2.1000000000000001E-2</v>
      </c>
      <c r="L111" s="66">
        <v>7.7000000000000002E-3</v>
      </c>
      <c r="M111" s="65">
        <v>304922.33</v>
      </c>
      <c r="N111" s="65">
        <v>103.89649724448026</v>
      </c>
      <c r="O111" s="65">
        <v>316.80362018625499</v>
      </c>
      <c r="P111" s="66">
        <v>1.2999999999999999E-3</v>
      </c>
      <c r="Q111" s="66">
        <v>0</v>
      </c>
    </row>
    <row r="112" spans="1:17">
      <c r="A112" t="s">
        <v>3588</v>
      </c>
      <c r="B112" t="s">
        <v>3368</v>
      </c>
      <c r="C112" t="s">
        <v>3589</v>
      </c>
      <c r="D112" t="s">
        <v>3370</v>
      </c>
      <c r="E112" t="s">
        <v>476</v>
      </c>
      <c r="F112" t="s">
        <v>3585</v>
      </c>
      <c r="G112" t="s">
        <v>208</v>
      </c>
      <c r="H112" s="65">
        <v>1.38</v>
      </c>
      <c r="I112" t="s">
        <v>3372</v>
      </c>
      <c r="J112" t="s">
        <v>99</v>
      </c>
      <c r="K112" s="66">
        <v>2.1000000000000001E-2</v>
      </c>
      <c r="L112" s="66">
        <v>7.7000000000000002E-3</v>
      </c>
      <c r="M112" s="65">
        <v>101527.82</v>
      </c>
      <c r="N112" s="65">
        <v>101.97741134844715</v>
      </c>
      <c r="O112" s="65">
        <v>103.535442634511</v>
      </c>
      <c r="P112" s="66">
        <v>4.0000000000000002E-4</v>
      </c>
      <c r="Q112" s="66">
        <v>0</v>
      </c>
    </row>
    <row r="113" spans="1:17">
      <c r="A113" t="s">
        <v>3590</v>
      </c>
      <c r="B113" t="s">
        <v>3368</v>
      </c>
      <c r="C113" t="s">
        <v>3591</v>
      </c>
      <c r="D113" t="s">
        <v>3370</v>
      </c>
      <c r="E113" t="s">
        <v>476</v>
      </c>
      <c r="F113" t="s">
        <v>3592</v>
      </c>
      <c r="G113" t="s">
        <v>208</v>
      </c>
      <c r="H113" s="65">
        <v>1.83</v>
      </c>
      <c r="I113" t="s">
        <v>3372</v>
      </c>
      <c r="J113" t="s">
        <v>99</v>
      </c>
      <c r="K113" s="66">
        <v>2.1000000000000001E-2</v>
      </c>
      <c r="L113" s="66">
        <v>7.7000000000000002E-3</v>
      </c>
      <c r="M113" s="65">
        <v>3125.02</v>
      </c>
      <c r="N113" s="65">
        <v>102.57793291307384</v>
      </c>
      <c r="O113" s="65">
        <v>3.2055809191201399</v>
      </c>
      <c r="P113" s="66">
        <v>0</v>
      </c>
      <c r="Q113" s="66">
        <v>0</v>
      </c>
    </row>
    <row r="114" spans="1:17">
      <c r="A114" t="s">
        <v>3590</v>
      </c>
      <c r="B114" t="s">
        <v>3368</v>
      </c>
      <c r="C114" t="s">
        <v>3593</v>
      </c>
      <c r="D114" t="s">
        <v>3370</v>
      </c>
      <c r="E114" t="s">
        <v>476</v>
      </c>
      <c r="F114" t="s">
        <v>3592</v>
      </c>
      <c r="G114" t="s">
        <v>208</v>
      </c>
      <c r="H114" s="65">
        <v>1.83</v>
      </c>
      <c r="I114" t="s">
        <v>3372</v>
      </c>
      <c r="J114" t="s">
        <v>99</v>
      </c>
      <c r="K114" s="66">
        <v>2.1000000000000001E-2</v>
      </c>
      <c r="L114" s="66">
        <v>7.7000000000000002E-3</v>
      </c>
      <c r="M114" s="65">
        <v>3125.02</v>
      </c>
      <c r="N114" s="65">
        <v>102.57793291307384</v>
      </c>
      <c r="O114" s="65">
        <v>3.2055809191201399</v>
      </c>
      <c r="P114" s="66">
        <v>0</v>
      </c>
      <c r="Q114" s="66">
        <v>0</v>
      </c>
    </row>
    <row r="115" spans="1:17">
      <c r="A115" t="s">
        <v>3594</v>
      </c>
      <c r="B115" t="s">
        <v>3368</v>
      </c>
      <c r="C115" t="s">
        <v>3595</v>
      </c>
      <c r="D115" t="s">
        <v>3370</v>
      </c>
      <c r="E115" t="s">
        <v>476</v>
      </c>
      <c r="F115" t="s">
        <v>3376</v>
      </c>
      <c r="G115" t="s">
        <v>208</v>
      </c>
      <c r="H115" s="65">
        <v>2.78</v>
      </c>
      <c r="I115" t="s">
        <v>3372</v>
      </c>
      <c r="J115" t="s">
        <v>99</v>
      </c>
      <c r="K115" s="66">
        <v>2.1000000000000001E-2</v>
      </c>
      <c r="L115" s="66">
        <v>7.7000000000000002E-3</v>
      </c>
      <c r="M115" s="65">
        <v>1000000</v>
      </c>
      <c r="N115" s="65">
        <v>103.89649724448</v>
      </c>
      <c r="O115" s="65">
        <v>1038.9649724448</v>
      </c>
      <c r="P115" s="66">
        <v>4.3E-3</v>
      </c>
      <c r="Q115" s="66">
        <v>0</v>
      </c>
    </row>
    <row r="116" spans="1:17">
      <c r="A116" t="s">
        <v>3596</v>
      </c>
      <c r="B116" t="s">
        <v>3368</v>
      </c>
      <c r="C116" t="s">
        <v>3597</v>
      </c>
      <c r="D116" t="s">
        <v>3370</v>
      </c>
      <c r="E116" t="s">
        <v>476</v>
      </c>
      <c r="F116" t="s">
        <v>3376</v>
      </c>
      <c r="G116" t="s">
        <v>208</v>
      </c>
      <c r="H116" s="65">
        <v>0.44</v>
      </c>
      <c r="I116" t="s">
        <v>3372</v>
      </c>
      <c r="J116" t="s">
        <v>99</v>
      </c>
      <c r="K116" s="66">
        <v>2.1000000000000001E-2</v>
      </c>
      <c r="L116" s="66">
        <v>7.7000000000000002E-3</v>
      </c>
      <c r="M116" s="65">
        <v>32083.32</v>
      </c>
      <c r="N116" s="65">
        <v>100.71307189762967</v>
      </c>
      <c r="O116" s="65">
        <v>32.312097138746601</v>
      </c>
      <c r="P116" s="66">
        <v>1E-4</v>
      </c>
      <c r="Q116" s="66">
        <v>0</v>
      </c>
    </row>
    <row r="117" spans="1:17">
      <c r="A117" t="s">
        <v>3598</v>
      </c>
      <c r="B117" t="s">
        <v>3368</v>
      </c>
      <c r="C117" t="s">
        <v>3599</v>
      </c>
      <c r="D117" t="s">
        <v>3370</v>
      </c>
      <c r="E117" t="s">
        <v>476</v>
      </c>
      <c r="F117" t="s">
        <v>3376</v>
      </c>
      <c r="G117" t="s">
        <v>208</v>
      </c>
      <c r="H117" s="65">
        <v>2.7</v>
      </c>
      <c r="I117" t="s">
        <v>3372</v>
      </c>
      <c r="J117" t="s">
        <v>99</v>
      </c>
      <c r="K117" s="66">
        <v>2.1000000000000001E-2</v>
      </c>
      <c r="L117" s="66">
        <v>7.7000000000000002E-3</v>
      </c>
      <c r="M117" s="65">
        <v>278401.94</v>
      </c>
      <c r="N117" s="65">
        <v>103.78624671848408</v>
      </c>
      <c r="O117" s="65">
        <v>288.942924317446</v>
      </c>
      <c r="P117" s="66">
        <v>1.1999999999999999E-3</v>
      </c>
      <c r="Q117" s="66">
        <v>0</v>
      </c>
    </row>
    <row r="118" spans="1:17">
      <c r="A118" t="s">
        <v>3600</v>
      </c>
      <c r="B118" t="s">
        <v>3368</v>
      </c>
      <c r="C118" t="s">
        <v>3601</v>
      </c>
      <c r="D118" t="s">
        <v>3370</v>
      </c>
      <c r="E118" t="s">
        <v>476</v>
      </c>
      <c r="F118" t="s">
        <v>3602</v>
      </c>
      <c r="G118" t="s">
        <v>208</v>
      </c>
      <c r="H118" s="65">
        <v>2.86</v>
      </c>
      <c r="I118" t="s">
        <v>3372</v>
      </c>
      <c r="J118" t="s">
        <v>99</v>
      </c>
      <c r="K118" s="66">
        <v>2.1000000000000001E-2</v>
      </c>
      <c r="L118" s="66">
        <v>7.7000000000000002E-3</v>
      </c>
      <c r="M118" s="65">
        <v>210000</v>
      </c>
      <c r="N118" s="65">
        <v>103.99957324920761</v>
      </c>
      <c r="O118" s="65">
        <v>218.39910382333599</v>
      </c>
      <c r="P118" s="66">
        <v>8.9999999999999998E-4</v>
      </c>
      <c r="Q118" s="66">
        <v>0</v>
      </c>
    </row>
    <row r="119" spans="1:17">
      <c r="A119" t="s">
        <v>3603</v>
      </c>
      <c r="B119" t="s">
        <v>3368</v>
      </c>
      <c r="C119" t="s">
        <v>3604</v>
      </c>
      <c r="D119" t="s">
        <v>3370</v>
      </c>
      <c r="E119" t="s">
        <v>476</v>
      </c>
      <c r="F119" t="s">
        <v>3602</v>
      </c>
      <c r="G119" t="s">
        <v>208</v>
      </c>
      <c r="H119" s="65">
        <v>0.94</v>
      </c>
      <c r="I119" t="s">
        <v>3372</v>
      </c>
      <c r="J119" t="s">
        <v>99</v>
      </c>
      <c r="K119" s="66">
        <v>2.1000000000000001E-2</v>
      </c>
      <c r="L119" s="66">
        <v>7.7000000000000002E-3</v>
      </c>
      <c r="M119" s="65">
        <v>38333.29</v>
      </c>
      <c r="N119" s="65">
        <v>101.3742912144799</v>
      </c>
      <c r="O119" s="65">
        <v>38.860101036691098</v>
      </c>
      <c r="P119" s="66">
        <v>2.0000000000000001E-4</v>
      </c>
      <c r="Q119" s="66">
        <v>0</v>
      </c>
    </row>
    <row r="120" spans="1:17">
      <c r="A120" t="s">
        <v>3603</v>
      </c>
      <c r="B120" t="s">
        <v>3368</v>
      </c>
      <c r="C120" t="s">
        <v>3605</v>
      </c>
      <c r="D120" t="s">
        <v>3370</v>
      </c>
      <c r="E120" t="s">
        <v>476</v>
      </c>
      <c r="F120" t="s">
        <v>589</v>
      </c>
      <c r="G120" t="s">
        <v>208</v>
      </c>
      <c r="H120" s="65">
        <v>2.39</v>
      </c>
      <c r="I120" t="s">
        <v>3372</v>
      </c>
      <c r="J120" t="s">
        <v>99</v>
      </c>
      <c r="K120" s="66">
        <v>2.1000000000000001E-2</v>
      </c>
      <c r="L120" s="66">
        <v>7.7000000000000002E-3</v>
      </c>
      <c r="M120" s="65">
        <v>32777.75</v>
      </c>
      <c r="N120" s="65">
        <v>103.33780537895066</v>
      </c>
      <c r="O120" s="65">
        <v>33.871807502598998</v>
      </c>
      <c r="P120" s="66">
        <v>1E-4</v>
      </c>
      <c r="Q120" s="66">
        <v>0</v>
      </c>
    </row>
    <row r="121" spans="1:17">
      <c r="A121" t="s">
        <v>3606</v>
      </c>
      <c r="B121" t="s">
        <v>3368</v>
      </c>
      <c r="C121" t="s">
        <v>3607</v>
      </c>
      <c r="D121" t="s">
        <v>3370</v>
      </c>
      <c r="E121" t="s">
        <v>476</v>
      </c>
      <c r="F121" t="s">
        <v>3608</v>
      </c>
      <c r="G121" t="s">
        <v>208</v>
      </c>
      <c r="H121" s="65">
        <v>2.31</v>
      </c>
      <c r="I121" t="s">
        <v>3372</v>
      </c>
      <c r="J121" t="s">
        <v>99</v>
      </c>
      <c r="K121" s="66">
        <v>2.1000000000000001E-2</v>
      </c>
      <c r="L121" s="66">
        <v>7.7000000000000002E-3</v>
      </c>
      <c r="M121" s="65">
        <v>23749.95</v>
      </c>
      <c r="N121" s="65">
        <v>103.2294038525197</v>
      </c>
      <c r="O121" s="65">
        <v>24.5169318002715</v>
      </c>
      <c r="P121" s="66">
        <v>1E-4</v>
      </c>
      <c r="Q121" s="66">
        <v>0</v>
      </c>
    </row>
    <row r="122" spans="1:17">
      <c r="A122" t="s">
        <v>3606</v>
      </c>
      <c r="B122" t="s">
        <v>3368</v>
      </c>
      <c r="C122" t="s">
        <v>3609</v>
      </c>
      <c r="D122" t="s">
        <v>3370</v>
      </c>
      <c r="E122" t="s">
        <v>476</v>
      </c>
      <c r="F122" t="s">
        <v>3608</v>
      </c>
      <c r="G122" t="s">
        <v>208</v>
      </c>
      <c r="H122" s="65">
        <v>2.31</v>
      </c>
      <c r="I122" t="s">
        <v>3372</v>
      </c>
      <c r="J122" t="s">
        <v>99</v>
      </c>
      <c r="K122" s="66">
        <v>2.1000000000000001E-2</v>
      </c>
      <c r="L122" s="66">
        <v>7.7000000000000002E-3</v>
      </c>
      <c r="M122" s="65">
        <v>23749.95</v>
      </c>
      <c r="N122" s="65">
        <v>103.2294038525197</v>
      </c>
      <c r="O122" s="65">
        <v>24.5169318002715</v>
      </c>
      <c r="P122" s="66">
        <v>1E-4</v>
      </c>
      <c r="Q122" s="66">
        <v>0</v>
      </c>
    </row>
    <row r="123" spans="1:17">
      <c r="A123" t="s">
        <v>3610</v>
      </c>
      <c r="B123" t="s">
        <v>3368</v>
      </c>
      <c r="C123" t="s">
        <v>3611</v>
      </c>
      <c r="D123" t="s">
        <v>3370</v>
      </c>
      <c r="E123" t="s">
        <v>476</v>
      </c>
      <c r="F123" t="s">
        <v>3612</v>
      </c>
      <c r="G123" t="s">
        <v>208</v>
      </c>
      <c r="H123" s="65">
        <v>2.86</v>
      </c>
      <c r="I123" t="s">
        <v>3372</v>
      </c>
      <c r="J123" t="s">
        <v>99</v>
      </c>
      <c r="K123" s="66">
        <v>2.1000000000000001E-2</v>
      </c>
      <c r="L123" s="66">
        <v>7.7000000000000002E-3</v>
      </c>
      <c r="M123" s="65">
        <v>690000</v>
      </c>
      <c r="N123" s="65">
        <v>103.99957324920739</v>
      </c>
      <c r="O123" s="65">
        <v>717.59705541953099</v>
      </c>
      <c r="P123" s="66">
        <v>3.0000000000000001E-3</v>
      </c>
      <c r="Q123" s="66">
        <v>0</v>
      </c>
    </row>
    <row r="124" spans="1:17">
      <c r="A124" t="s">
        <v>3613</v>
      </c>
      <c r="B124" t="s">
        <v>3368</v>
      </c>
      <c r="C124" t="s">
        <v>3614</v>
      </c>
      <c r="D124" t="s">
        <v>3370</v>
      </c>
      <c r="E124" t="s">
        <v>476</v>
      </c>
      <c r="F124" t="s">
        <v>3615</v>
      </c>
      <c r="G124" t="s">
        <v>208</v>
      </c>
      <c r="H124" s="65">
        <v>3.01</v>
      </c>
      <c r="I124" t="s">
        <v>3372</v>
      </c>
      <c r="J124" t="s">
        <v>99</v>
      </c>
      <c r="K124" s="66">
        <v>2.1000000000000001E-2</v>
      </c>
      <c r="L124" s="66">
        <v>7.7000000000000002E-3</v>
      </c>
      <c r="M124" s="65">
        <v>101562</v>
      </c>
      <c r="N124" s="65">
        <v>104.21617794595518</v>
      </c>
      <c r="O124" s="65">
        <v>105.844034645471</v>
      </c>
      <c r="P124" s="66">
        <v>4.0000000000000002E-4</v>
      </c>
      <c r="Q124" s="66">
        <v>0</v>
      </c>
    </row>
    <row r="125" spans="1:17">
      <c r="A125" t="s">
        <v>3613</v>
      </c>
      <c r="B125" t="s">
        <v>3368</v>
      </c>
      <c r="C125" t="s">
        <v>3616</v>
      </c>
      <c r="D125" t="s">
        <v>3370</v>
      </c>
      <c r="E125" t="s">
        <v>476</v>
      </c>
      <c r="F125" t="s">
        <v>3615</v>
      </c>
      <c r="G125" t="s">
        <v>208</v>
      </c>
      <c r="H125" s="65">
        <v>3.01</v>
      </c>
      <c r="I125" t="s">
        <v>3372</v>
      </c>
      <c r="J125" t="s">
        <v>99</v>
      </c>
      <c r="K125" s="66">
        <v>2.1000000000000001E-2</v>
      </c>
      <c r="L125" s="66">
        <v>7.7000000000000002E-3</v>
      </c>
      <c r="M125" s="65">
        <v>27526</v>
      </c>
      <c r="N125" s="65">
        <v>104.21617794595474</v>
      </c>
      <c r="O125" s="65">
        <v>28.686545141403499</v>
      </c>
      <c r="P125" s="66">
        <v>1E-4</v>
      </c>
      <c r="Q125" s="66">
        <v>0</v>
      </c>
    </row>
    <row r="126" spans="1:17">
      <c r="A126" t="s">
        <v>3617</v>
      </c>
      <c r="B126" t="s">
        <v>3368</v>
      </c>
      <c r="C126" t="s">
        <v>3618</v>
      </c>
      <c r="D126" t="s">
        <v>3370</v>
      </c>
      <c r="E126" t="s">
        <v>476</v>
      </c>
      <c r="F126" t="s">
        <v>3619</v>
      </c>
      <c r="G126" t="s">
        <v>208</v>
      </c>
      <c r="H126" s="65">
        <v>3.01</v>
      </c>
      <c r="I126" t="s">
        <v>3372</v>
      </c>
      <c r="J126" t="s">
        <v>99</v>
      </c>
      <c r="K126" s="66">
        <v>2.1000000000000001E-2</v>
      </c>
      <c r="L126" s="66">
        <v>7.7000000000000002E-3</v>
      </c>
      <c r="M126" s="65">
        <v>254980</v>
      </c>
      <c r="N126" s="65">
        <v>104.21617794595458</v>
      </c>
      <c r="O126" s="65">
        <v>265.73041052659499</v>
      </c>
      <c r="P126" s="66">
        <v>1.1000000000000001E-3</v>
      </c>
      <c r="Q126" s="66">
        <v>0</v>
      </c>
    </row>
    <row r="127" spans="1:17">
      <c r="A127" t="s">
        <v>3617</v>
      </c>
      <c r="B127" t="s">
        <v>3368</v>
      </c>
      <c r="C127" t="s">
        <v>3620</v>
      </c>
      <c r="D127" t="s">
        <v>3370</v>
      </c>
      <c r="E127" t="s">
        <v>476</v>
      </c>
      <c r="F127" t="s">
        <v>3619</v>
      </c>
      <c r="G127" t="s">
        <v>208</v>
      </c>
      <c r="H127" s="65">
        <v>3.01</v>
      </c>
      <c r="I127" t="s">
        <v>3372</v>
      </c>
      <c r="J127" t="s">
        <v>99</v>
      </c>
      <c r="K127" s="66">
        <v>2.1000000000000001E-2</v>
      </c>
      <c r="L127" s="66">
        <v>7.7000000000000002E-3</v>
      </c>
      <c r="M127" s="65">
        <v>30204</v>
      </c>
      <c r="N127" s="65">
        <v>104.21617794595484</v>
      </c>
      <c r="O127" s="65">
        <v>31.4774543867962</v>
      </c>
      <c r="P127" s="66">
        <v>1E-4</v>
      </c>
      <c r="Q127" s="66">
        <v>0</v>
      </c>
    </row>
    <row r="128" spans="1:17">
      <c r="A128" t="s">
        <v>3621</v>
      </c>
      <c r="B128" t="s">
        <v>3368</v>
      </c>
      <c r="C128" t="s">
        <v>3622</v>
      </c>
      <c r="D128" t="s">
        <v>3370</v>
      </c>
      <c r="E128" t="s">
        <v>476</v>
      </c>
      <c r="F128" t="s">
        <v>3623</v>
      </c>
      <c r="G128" t="s">
        <v>208</v>
      </c>
      <c r="H128" s="65">
        <v>3.01</v>
      </c>
      <c r="I128" t="s">
        <v>3372</v>
      </c>
      <c r="J128" t="s">
        <v>99</v>
      </c>
      <c r="K128" s="66">
        <v>2.1000000000000001E-2</v>
      </c>
      <c r="L128" s="66">
        <v>7.7000000000000002E-3</v>
      </c>
      <c r="M128" s="65">
        <v>62300</v>
      </c>
      <c r="N128" s="65">
        <v>104.21617794595474</v>
      </c>
      <c r="O128" s="65">
        <v>64.926678860329801</v>
      </c>
      <c r="P128" s="66">
        <v>2.9999999999999997E-4</v>
      </c>
      <c r="Q128" s="66">
        <v>0</v>
      </c>
    </row>
    <row r="129" spans="1:17">
      <c r="A129" t="s">
        <v>3621</v>
      </c>
      <c r="B129" t="s">
        <v>3368</v>
      </c>
      <c r="C129" t="s">
        <v>3624</v>
      </c>
      <c r="D129" t="s">
        <v>3370</v>
      </c>
      <c r="E129" t="s">
        <v>476</v>
      </c>
      <c r="F129" t="s">
        <v>3623</v>
      </c>
      <c r="G129" t="s">
        <v>208</v>
      </c>
      <c r="H129" s="65">
        <v>3.01</v>
      </c>
      <c r="I129" t="s">
        <v>3372</v>
      </c>
      <c r="J129" t="s">
        <v>99</v>
      </c>
      <c r="K129" s="66">
        <v>2.1000000000000001E-2</v>
      </c>
      <c r="L129" s="66">
        <v>7.7000000000000002E-3</v>
      </c>
      <c r="M129" s="65">
        <v>357700</v>
      </c>
      <c r="N129" s="65">
        <v>104.21617794595471</v>
      </c>
      <c r="O129" s="65">
        <v>372.78126851268001</v>
      </c>
      <c r="P129" s="66">
        <v>1.6000000000000001E-3</v>
      </c>
      <c r="Q129" s="66">
        <v>0</v>
      </c>
    </row>
    <row r="130" spans="1:17">
      <c r="A130" t="s">
        <v>3625</v>
      </c>
      <c r="B130" t="s">
        <v>3368</v>
      </c>
      <c r="C130" t="s">
        <v>3626</v>
      </c>
      <c r="D130" t="s">
        <v>3370</v>
      </c>
      <c r="E130" t="s">
        <v>476</v>
      </c>
      <c r="F130" t="s">
        <v>3627</v>
      </c>
      <c r="G130" t="s">
        <v>208</v>
      </c>
      <c r="H130" s="65">
        <v>2.06</v>
      </c>
      <c r="I130" t="s">
        <v>3372</v>
      </c>
      <c r="J130" t="s">
        <v>99</v>
      </c>
      <c r="K130" s="66">
        <v>2.1000000000000001E-2</v>
      </c>
      <c r="L130" s="66">
        <v>7.7000000000000002E-3</v>
      </c>
      <c r="M130" s="65">
        <v>75627</v>
      </c>
      <c r="N130" s="65">
        <v>102.90875063666428</v>
      </c>
      <c r="O130" s="65">
        <v>77.8268008439901</v>
      </c>
      <c r="P130" s="66">
        <v>2.9999999999999997E-4</v>
      </c>
      <c r="Q130" s="66">
        <v>0</v>
      </c>
    </row>
    <row r="131" spans="1:17">
      <c r="A131" t="s">
        <v>3625</v>
      </c>
      <c r="B131" t="s">
        <v>3368</v>
      </c>
      <c r="C131" t="s">
        <v>3628</v>
      </c>
      <c r="D131" t="s">
        <v>3370</v>
      </c>
      <c r="E131" t="s">
        <v>476</v>
      </c>
      <c r="F131" t="s">
        <v>3627</v>
      </c>
      <c r="G131" t="s">
        <v>208</v>
      </c>
      <c r="H131" s="65">
        <v>2.06</v>
      </c>
      <c r="I131" t="s">
        <v>3372</v>
      </c>
      <c r="J131" t="s">
        <v>99</v>
      </c>
      <c r="K131" s="66">
        <v>2.1000000000000001E-2</v>
      </c>
      <c r="L131" s="66">
        <v>7.7000000000000002E-3</v>
      </c>
      <c r="M131" s="65">
        <v>74373</v>
      </c>
      <c r="N131" s="65">
        <v>102.90875063666438</v>
      </c>
      <c r="O131" s="65">
        <v>76.536325111006406</v>
      </c>
      <c r="P131" s="66">
        <v>2.9999999999999997E-4</v>
      </c>
      <c r="Q131" s="66">
        <v>0</v>
      </c>
    </row>
    <row r="132" spans="1:17">
      <c r="A132" t="s">
        <v>3625</v>
      </c>
      <c r="B132" t="s">
        <v>3368</v>
      </c>
      <c r="C132" t="s">
        <v>3629</v>
      </c>
      <c r="D132" t="s">
        <v>3370</v>
      </c>
      <c r="E132" t="s">
        <v>476</v>
      </c>
      <c r="F132" t="s">
        <v>3630</v>
      </c>
      <c r="G132" t="s">
        <v>208</v>
      </c>
      <c r="H132" s="65">
        <v>3.64</v>
      </c>
      <c r="I132" t="s">
        <v>3372</v>
      </c>
      <c r="J132" t="s">
        <v>99</v>
      </c>
      <c r="K132" s="66">
        <v>2.1000000000000001E-2</v>
      </c>
      <c r="L132" s="66">
        <v>7.7000000000000002E-3</v>
      </c>
      <c r="M132" s="65">
        <v>16047</v>
      </c>
      <c r="N132" s="65">
        <v>105.08350642931887</v>
      </c>
      <c r="O132" s="65">
        <v>16.862750276712799</v>
      </c>
      <c r="P132" s="66">
        <v>1E-4</v>
      </c>
      <c r="Q132" s="66">
        <v>0</v>
      </c>
    </row>
    <row r="133" spans="1:17">
      <c r="A133" t="s">
        <v>3625</v>
      </c>
      <c r="B133" t="s">
        <v>3368</v>
      </c>
      <c r="C133" t="s">
        <v>3631</v>
      </c>
      <c r="D133" t="s">
        <v>3370</v>
      </c>
      <c r="E133" t="s">
        <v>476</v>
      </c>
      <c r="F133" t="s">
        <v>3630</v>
      </c>
      <c r="G133" t="s">
        <v>208</v>
      </c>
      <c r="H133" s="65">
        <v>3.64</v>
      </c>
      <c r="I133" t="s">
        <v>3372</v>
      </c>
      <c r="J133" t="s">
        <v>99</v>
      </c>
      <c r="K133" s="66">
        <v>2.1000000000000001E-2</v>
      </c>
      <c r="L133" s="66">
        <v>7.7000000000000002E-3</v>
      </c>
      <c r="M133" s="65">
        <v>16264</v>
      </c>
      <c r="N133" s="65">
        <v>105.08350642931875</v>
      </c>
      <c r="O133" s="65">
        <v>17.090781485664401</v>
      </c>
      <c r="P133" s="66">
        <v>1E-4</v>
      </c>
      <c r="Q133" s="66">
        <v>0</v>
      </c>
    </row>
    <row r="134" spans="1:17">
      <c r="A134" t="s">
        <v>3632</v>
      </c>
      <c r="B134" t="s">
        <v>3368</v>
      </c>
      <c r="C134" t="s">
        <v>3633</v>
      </c>
      <c r="D134" t="s">
        <v>3370</v>
      </c>
      <c r="E134" t="s">
        <v>476</v>
      </c>
      <c r="F134" t="s">
        <v>3634</v>
      </c>
      <c r="G134" t="s">
        <v>208</v>
      </c>
      <c r="H134" s="65">
        <v>1.55</v>
      </c>
      <c r="I134" t="s">
        <v>3372</v>
      </c>
      <c r="J134" t="s">
        <v>99</v>
      </c>
      <c r="K134" s="66">
        <v>2.1000000000000001E-2</v>
      </c>
      <c r="L134" s="66">
        <v>7.7000000000000002E-3</v>
      </c>
      <c r="M134" s="65">
        <v>91763.7</v>
      </c>
      <c r="N134" s="65">
        <v>102.19615602898423</v>
      </c>
      <c r="O134" s="65">
        <v>93.778974029969007</v>
      </c>
      <c r="P134" s="66">
        <v>4.0000000000000002E-4</v>
      </c>
      <c r="Q134" s="66">
        <v>0</v>
      </c>
    </row>
    <row r="135" spans="1:17">
      <c r="A135" t="s">
        <v>3632</v>
      </c>
      <c r="B135" t="s">
        <v>3368</v>
      </c>
      <c r="C135" t="s">
        <v>3635</v>
      </c>
      <c r="D135" t="s">
        <v>3370</v>
      </c>
      <c r="E135" t="s">
        <v>476</v>
      </c>
      <c r="F135" t="s">
        <v>3634</v>
      </c>
      <c r="G135" t="s">
        <v>208</v>
      </c>
      <c r="H135" s="65">
        <v>1.55</v>
      </c>
      <c r="I135" t="s">
        <v>3372</v>
      </c>
      <c r="J135" t="s">
        <v>99</v>
      </c>
      <c r="K135" s="66">
        <v>2.1000000000000001E-2</v>
      </c>
      <c r="L135" s="66">
        <v>7.7000000000000002E-3</v>
      </c>
      <c r="M135" s="65">
        <v>47154.8</v>
      </c>
      <c r="N135" s="65">
        <v>102.19615587610529</v>
      </c>
      <c r="O135" s="65">
        <v>48.1903929110657</v>
      </c>
      <c r="P135" s="66">
        <v>2.0000000000000001E-4</v>
      </c>
      <c r="Q135" s="66">
        <v>0</v>
      </c>
    </row>
    <row r="136" spans="1:17">
      <c r="A136" t="s">
        <v>3636</v>
      </c>
      <c r="B136" t="s">
        <v>3368</v>
      </c>
      <c r="C136" t="s">
        <v>3637</v>
      </c>
      <c r="D136" t="s">
        <v>3370</v>
      </c>
      <c r="E136" t="s">
        <v>476</v>
      </c>
      <c r="F136" t="s">
        <v>3634</v>
      </c>
      <c r="G136" t="s">
        <v>208</v>
      </c>
      <c r="H136" s="65">
        <v>3.09</v>
      </c>
      <c r="I136" t="s">
        <v>3372</v>
      </c>
      <c r="J136" t="s">
        <v>99</v>
      </c>
      <c r="K136" s="66">
        <v>2.1000000000000001E-2</v>
      </c>
      <c r="L136" s="66">
        <v>7.7000000000000002E-3</v>
      </c>
      <c r="M136" s="65">
        <v>85000</v>
      </c>
      <c r="N136" s="65">
        <v>104.3261484802514</v>
      </c>
      <c r="O136" s="65">
        <v>88.677226208213696</v>
      </c>
      <c r="P136" s="66">
        <v>4.0000000000000002E-4</v>
      </c>
      <c r="Q136" s="66">
        <v>0</v>
      </c>
    </row>
    <row r="137" spans="1:17">
      <c r="A137" t="s">
        <v>3638</v>
      </c>
      <c r="B137" t="s">
        <v>3368</v>
      </c>
      <c r="C137" t="s">
        <v>3639</v>
      </c>
      <c r="D137" t="s">
        <v>3370</v>
      </c>
      <c r="E137" t="s">
        <v>476</v>
      </c>
      <c r="F137" t="s">
        <v>3640</v>
      </c>
      <c r="G137" t="s">
        <v>208</v>
      </c>
      <c r="H137" s="65">
        <v>1.18</v>
      </c>
      <c r="I137" t="s">
        <v>3372</v>
      </c>
      <c r="J137" t="s">
        <v>99</v>
      </c>
      <c r="K137" s="66">
        <v>2.1000000000000001E-2</v>
      </c>
      <c r="L137" s="66">
        <v>7.7000000000000002E-3</v>
      </c>
      <c r="M137" s="65">
        <v>30000</v>
      </c>
      <c r="N137" s="65">
        <v>101.70497316354734</v>
      </c>
      <c r="O137" s="65">
        <v>30.511491949064201</v>
      </c>
      <c r="P137" s="66">
        <v>1E-4</v>
      </c>
      <c r="Q137" s="66">
        <v>0</v>
      </c>
    </row>
    <row r="138" spans="1:17">
      <c r="A138" t="s">
        <v>3638</v>
      </c>
      <c r="B138" t="s">
        <v>3368</v>
      </c>
      <c r="C138" t="s">
        <v>3641</v>
      </c>
      <c r="D138" t="s">
        <v>3370</v>
      </c>
      <c r="E138" t="s">
        <v>476</v>
      </c>
      <c r="F138" t="s">
        <v>3642</v>
      </c>
      <c r="G138" t="s">
        <v>208</v>
      </c>
      <c r="H138" s="65">
        <v>1.67</v>
      </c>
      <c r="I138" t="s">
        <v>3372</v>
      </c>
      <c r="J138" t="s">
        <v>99</v>
      </c>
      <c r="K138" s="66">
        <v>2.1000000000000001E-2</v>
      </c>
      <c r="L138" s="66">
        <v>7.7000000000000002E-3</v>
      </c>
      <c r="M138" s="65">
        <v>35000</v>
      </c>
      <c r="N138" s="65">
        <v>102.36557294576343</v>
      </c>
      <c r="O138" s="65">
        <v>35.827950531017201</v>
      </c>
      <c r="P138" s="66">
        <v>1E-4</v>
      </c>
      <c r="Q138" s="66">
        <v>0</v>
      </c>
    </row>
    <row r="139" spans="1:17">
      <c r="A139" t="s">
        <v>3643</v>
      </c>
      <c r="B139" t="s">
        <v>3368</v>
      </c>
      <c r="C139" t="s">
        <v>3644</v>
      </c>
      <c r="D139" t="s">
        <v>3370</v>
      </c>
      <c r="E139" t="s">
        <v>476</v>
      </c>
      <c r="F139" t="s">
        <v>3645</v>
      </c>
      <c r="G139" t="s">
        <v>208</v>
      </c>
      <c r="H139" s="65">
        <v>0.11</v>
      </c>
      <c r="I139" t="s">
        <v>3372</v>
      </c>
      <c r="J139" t="s">
        <v>99</v>
      </c>
      <c r="K139" s="66">
        <v>2.1000000000000001E-2</v>
      </c>
      <c r="L139" s="66">
        <v>7.7000000000000002E-3</v>
      </c>
      <c r="M139" s="65">
        <v>2500</v>
      </c>
      <c r="N139" s="65">
        <v>100.26794264469321</v>
      </c>
      <c r="O139" s="65">
        <v>2.50669856611733</v>
      </c>
      <c r="P139" s="66">
        <v>0</v>
      </c>
      <c r="Q139" s="66">
        <v>0</v>
      </c>
    </row>
    <row r="140" spans="1:17">
      <c r="A140" t="s">
        <v>3646</v>
      </c>
      <c r="B140" t="s">
        <v>3368</v>
      </c>
      <c r="C140" t="s">
        <v>3647</v>
      </c>
      <c r="D140" t="s">
        <v>3370</v>
      </c>
      <c r="E140" t="s">
        <v>476</v>
      </c>
      <c r="F140" t="s">
        <v>3648</v>
      </c>
      <c r="G140" t="s">
        <v>208</v>
      </c>
      <c r="H140" s="65">
        <v>3.17</v>
      </c>
      <c r="I140" t="s">
        <v>3372</v>
      </c>
      <c r="J140" t="s">
        <v>99</v>
      </c>
      <c r="K140" s="66">
        <v>2.1000000000000001E-2</v>
      </c>
      <c r="L140" s="66">
        <v>7.7000000000000002E-3</v>
      </c>
      <c r="M140" s="65">
        <v>60655</v>
      </c>
      <c r="N140" s="65">
        <v>104.43250515065832</v>
      </c>
      <c r="O140" s="65">
        <v>63.343535999131802</v>
      </c>
      <c r="P140" s="66">
        <v>2.9999999999999997E-4</v>
      </c>
      <c r="Q140" s="66">
        <v>0</v>
      </c>
    </row>
    <row r="141" spans="1:17">
      <c r="A141" t="s">
        <v>3646</v>
      </c>
      <c r="B141" t="s">
        <v>3368</v>
      </c>
      <c r="C141" t="s">
        <v>3649</v>
      </c>
      <c r="D141" t="s">
        <v>3370</v>
      </c>
      <c r="E141" t="s">
        <v>476</v>
      </c>
      <c r="F141" t="s">
        <v>3648</v>
      </c>
      <c r="G141" t="s">
        <v>208</v>
      </c>
      <c r="H141" s="65">
        <v>3.17</v>
      </c>
      <c r="I141" t="s">
        <v>3372</v>
      </c>
      <c r="J141" t="s">
        <v>99</v>
      </c>
      <c r="K141" s="66">
        <v>2.1000000000000001E-2</v>
      </c>
      <c r="L141" s="66">
        <v>7.7000000000000002E-3</v>
      </c>
      <c r="M141" s="65">
        <v>12029</v>
      </c>
      <c r="N141" s="65">
        <v>104.43250515065841</v>
      </c>
      <c r="O141" s="65">
        <v>12.5621860445727</v>
      </c>
      <c r="P141" s="66">
        <v>1E-4</v>
      </c>
      <c r="Q141" s="66">
        <v>0</v>
      </c>
    </row>
    <row r="142" spans="1:17">
      <c r="A142" t="s">
        <v>3650</v>
      </c>
      <c r="B142" t="s">
        <v>3368</v>
      </c>
      <c r="C142" t="s">
        <v>3651</v>
      </c>
      <c r="D142" t="s">
        <v>3370</v>
      </c>
      <c r="E142" t="s">
        <v>476</v>
      </c>
      <c r="F142" t="s">
        <v>3648</v>
      </c>
      <c r="G142" t="s">
        <v>208</v>
      </c>
      <c r="H142" s="65">
        <v>3.09</v>
      </c>
      <c r="I142" t="s">
        <v>3372</v>
      </c>
      <c r="J142" t="s">
        <v>99</v>
      </c>
      <c r="K142" s="66">
        <v>2.1000000000000001E-2</v>
      </c>
      <c r="L142" s="66">
        <v>7.7000000000000002E-3</v>
      </c>
      <c r="M142" s="65">
        <v>48811</v>
      </c>
      <c r="N142" s="65">
        <v>104.32614848025138</v>
      </c>
      <c r="O142" s="65">
        <v>50.922636334695497</v>
      </c>
      <c r="P142" s="66">
        <v>2.0000000000000001E-4</v>
      </c>
      <c r="Q142" s="66">
        <v>0</v>
      </c>
    </row>
    <row r="143" spans="1:17">
      <c r="A143" t="s">
        <v>3650</v>
      </c>
      <c r="B143" t="s">
        <v>3368</v>
      </c>
      <c r="C143" t="s">
        <v>3652</v>
      </c>
      <c r="D143" t="s">
        <v>3370</v>
      </c>
      <c r="E143" t="s">
        <v>476</v>
      </c>
      <c r="F143" t="s">
        <v>3648</v>
      </c>
      <c r="G143" t="s">
        <v>208</v>
      </c>
      <c r="H143" s="65">
        <v>3.09</v>
      </c>
      <c r="I143" t="s">
        <v>3372</v>
      </c>
      <c r="J143" t="s">
        <v>99</v>
      </c>
      <c r="K143" s="66">
        <v>2.1000000000000001E-2</v>
      </c>
      <c r="L143" s="66">
        <v>7.7000000000000002E-3</v>
      </c>
      <c r="M143" s="65">
        <v>437304</v>
      </c>
      <c r="N143" s="65">
        <v>104.32614848025149</v>
      </c>
      <c r="O143" s="65">
        <v>456.22242035007901</v>
      </c>
      <c r="P143" s="66">
        <v>1.9E-3</v>
      </c>
      <c r="Q143" s="66">
        <v>0</v>
      </c>
    </row>
    <row r="144" spans="1:17">
      <c r="A144" t="s">
        <v>3653</v>
      </c>
      <c r="B144" t="s">
        <v>3368</v>
      </c>
      <c r="C144" t="s">
        <v>3654</v>
      </c>
      <c r="D144" t="s">
        <v>3370</v>
      </c>
      <c r="E144" t="s">
        <v>476</v>
      </c>
      <c r="F144" t="s">
        <v>3655</v>
      </c>
      <c r="G144" t="s">
        <v>208</v>
      </c>
      <c r="H144" s="65">
        <v>3.09</v>
      </c>
      <c r="I144" t="s">
        <v>3372</v>
      </c>
      <c r="J144" t="s">
        <v>99</v>
      </c>
      <c r="K144" s="66">
        <v>2.1000000000000001E-2</v>
      </c>
      <c r="L144" s="66">
        <v>7.7000000000000002E-3</v>
      </c>
      <c r="M144" s="65">
        <v>175000</v>
      </c>
      <c r="N144" s="65">
        <v>104.32614848025143</v>
      </c>
      <c r="O144" s="65">
        <v>182.57075984043999</v>
      </c>
      <c r="P144" s="66">
        <v>8.0000000000000004E-4</v>
      </c>
      <c r="Q144" s="66">
        <v>0</v>
      </c>
    </row>
    <row r="145" spans="1:17">
      <c r="A145" t="s">
        <v>3656</v>
      </c>
      <c r="B145" t="s">
        <v>3368</v>
      </c>
      <c r="C145" t="s">
        <v>3657</v>
      </c>
      <c r="D145" t="s">
        <v>3370</v>
      </c>
      <c r="E145" t="s">
        <v>476</v>
      </c>
      <c r="F145" t="s">
        <v>3655</v>
      </c>
      <c r="G145" t="s">
        <v>208</v>
      </c>
      <c r="H145" s="65">
        <v>3.09</v>
      </c>
      <c r="I145" t="s">
        <v>3372</v>
      </c>
      <c r="J145" t="s">
        <v>99</v>
      </c>
      <c r="K145" s="66">
        <v>2.1000000000000001E-2</v>
      </c>
      <c r="L145" s="66">
        <v>7.7000000000000002E-3</v>
      </c>
      <c r="M145" s="65">
        <v>209962</v>
      </c>
      <c r="N145" s="65">
        <v>104.32614848025166</v>
      </c>
      <c r="O145" s="65">
        <v>219.045267872106</v>
      </c>
      <c r="P145" s="66">
        <v>8.9999999999999998E-4</v>
      </c>
      <c r="Q145" s="66">
        <v>0</v>
      </c>
    </row>
    <row r="146" spans="1:17">
      <c r="A146" t="s">
        <v>3656</v>
      </c>
      <c r="B146" t="s">
        <v>3368</v>
      </c>
      <c r="C146" t="s">
        <v>3658</v>
      </c>
      <c r="D146" t="s">
        <v>3370</v>
      </c>
      <c r="E146" t="s">
        <v>476</v>
      </c>
      <c r="F146" t="s">
        <v>3655</v>
      </c>
      <c r="G146" t="s">
        <v>208</v>
      </c>
      <c r="H146" s="65">
        <v>3.09</v>
      </c>
      <c r="I146" t="s">
        <v>3372</v>
      </c>
      <c r="J146" t="s">
        <v>99</v>
      </c>
      <c r="K146" s="66">
        <v>2.1000000000000001E-2</v>
      </c>
      <c r="L146" s="66">
        <v>7.7000000000000002E-3</v>
      </c>
      <c r="M146" s="65">
        <v>210044</v>
      </c>
      <c r="N146" s="65">
        <v>104.32614848025128</v>
      </c>
      <c r="O146" s="65">
        <v>219.13081531385899</v>
      </c>
      <c r="P146" s="66">
        <v>8.9999999999999998E-4</v>
      </c>
      <c r="Q146" s="66">
        <v>0</v>
      </c>
    </row>
    <row r="147" spans="1:17">
      <c r="A147" t="s">
        <v>3659</v>
      </c>
      <c r="B147" t="s">
        <v>3368</v>
      </c>
      <c r="C147" t="s">
        <v>3660</v>
      </c>
      <c r="D147" t="s">
        <v>3370</v>
      </c>
      <c r="E147" t="s">
        <v>476</v>
      </c>
      <c r="F147" t="s">
        <v>3661</v>
      </c>
      <c r="G147" t="s">
        <v>208</v>
      </c>
      <c r="H147" s="65">
        <v>1.63</v>
      </c>
      <c r="I147" t="s">
        <v>3372</v>
      </c>
      <c r="J147" t="s">
        <v>99</v>
      </c>
      <c r="K147" s="66">
        <v>2.1000000000000001E-2</v>
      </c>
      <c r="L147" s="66">
        <v>7.7000000000000002E-3</v>
      </c>
      <c r="M147" s="65">
        <v>82482.759999999995</v>
      </c>
      <c r="N147" s="65">
        <v>102.30531430031488</v>
      </c>
      <c r="O147" s="65">
        <v>84.384246861574397</v>
      </c>
      <c r="P147" s="66">
        <v>4.0000000000000002E-4</v>
      </c>
      <c r="Q147" s="66">
        <v>0</v>
      </c>
    </row>
    <row r="148" spans="1:17">
      <c r="A148" t="s">
        <v>3659</v>
      </c>
      <c r="B148" t="s">
        <v>3368</v>
      </c>
      <c r="C148" t="s">
        <v>3662</v>
      </c>
      <c r="D148" t="s">
        <v>3370</v>
      </c>
      <c r="E148" t="s">
        <v>476</v>
      </c>
      <c r="F148" t="s">
        <v>3661</v>
      </c>
      <c r="G148" t="s">
        <v>208</v>
      </c>
      <c r="H148" s="65">
        <v>1.63</v>
      </c>
      <c r="I148" t="s">
        <v>3372</v>
      </c>
      <c r="J148" t="s">
        <v>99</v>
      </c>
      <c r="K148" s="66">
        <v>2.1000000000000001E-2</v>
      </c>
      <c r="L148" s="66">
        <v>7.7000000000000002E-3</v>
      </c>
      <c r="M148" s="65">
        <v>6406.2</v>
      </c>
      <c r="N148" s="65">
        <v>102.305314300315</v>
      </c>
      <c r="O148" s="65">
        <v>6.5538830447067804</v>
      </c>
      <c r="P148" s="66">
        <v>0</v>
      </c>
      <c r="Q148" s="66">
        <v>0</v>
      </c>
    </row>
    <row r="149" spans="1:17">
      <c r="A149" t="s">
        <v>3663</v>
      </c>
      <c r="B149" t="s">
        <v>3368</v>
      </c>
      <c r="C149" t="s">
        <v>3664</v>
      </c>
      <c r="D149" t="s">
        <v>3370</v>
      </c>
      <c r="E149" t="s">
        <v>476</v>
      </c>
      <c r="F149" t="s">
        <v>1499</v>
      </c>
      <c r="G149" t="s">
        <v>208</v>
      </c>
      <c r="H149" s="65">
        <v>1.63</v>
      </c>
      <c r="I149" t="s">
        <v>3372</v>
      </c>
      <c r="J149" t="s">
        <v>99</v>
      </c>
      <c r="K149" s="66">
        <v>2.1000000000000001E-2</v>
      </c>
      <c r="L149" s="66">
        <v>7.7000000000000002E-3</v>
      </c>
      <c r="M149" s="65">
        <v>13880.6</v>
      </c>
      <c r="N149" s="65">
        <v>102.30531430031483</v>
      </c>
      <c r="O149" s="65">
        <v>14.2005914567695</v>
      </c>
      <c r="P149" s="66">
        <v>1E-4</v>
      </c>
      <c r="Q149" s="66">
        <v>0</v>
      </c>
    </row>
    <row r="150" spans="1:17">
      <c r="A150" t="s">
        <v>3663</v>
      </c>
      <c r="B150" t="s">
        <v>3368</v>
      </c>
      <c r="C150" t="s">
        <v>3665</v>
      </c>
      <c r="D150" t="s">
        <v>3370</v>
      </c>
      <c r="E150" t="s">
        <v>476</v>
      </c>
      <c r="F150" t="s">
        <v>1499</v>
      </c>
      <c r="G150" t="s">
        <v>208</v>
      </c>
      <c r="H150" s="65">
        <v>1.63</v>
      </c>
      <c r="I150" t="s">
        <v>3372</v>
      </c>
      <c r="J150" t="s">
        <v>99</v>
      </c>
      <c r="K150" s="66">
        <v>2.1000000000000001E-2</v>
      </c>
      <c r="L150" s="66">
        <v>7.7000000000000002E-3</v>
      </c>
      <c r="M150" s="65">
        <v>41674.99</v>
      </c>
      <c r="N150" s="65">
        <v>102.30531430031489</v>
      </c>
      <c r="O150" s="65">
        <v>42.635729504124797</v>
      </c>
      <c r="P150" s="66">
        <v>2.0000000000000001E-4</v>
      </c>
      <c r="Q150" s="66">
        <v>0</v>
      </c>
    </row>
    <row r="151" spans="1:17">
      <c r="A151" t="s">
        <v>3666</v>
      </c>
      <c r="B151" t="s">
        <v>3368</v>
      </c>
      <c r="C151" t="s">
        <v>3667</v>
      </c>
      <c r="D151" t="s">
        <v>3370</v>
      </c>
      <c r="E151" t="s">
        <v>476</v>
      </c>
      <c r="F151" t="s">
        <v>3668</v>
      </c>
      <c r="G151" t="s">
        <v>208</v>
      </c>
      <c r="H151" s="65">
        <v>1.63</v>
      </c>
      <c r="I151" t="s">
        <v>3372</v>
      </c>
      <c r="J151" t="s">
        <v>99</v>
      </c>
      <c r="K151" s="66">
        <v>2.1000000000000001E-2</v>
      </c>
      <c r="L151" s="66">
        <v>7.7000000000000002E-3</v>
      </c>
      <c r="M151" s="65">
        <v>55000</v>
      </c>
      <c r="N151" s="65">
        <v>102.3053143003149</v>
      </c>
      <c r="O151" s="65">
        <v>56.267922865173198</v>
      </c>
      <c r="P151" s="66">
        <v>2.0000000000000001E-4</v>
      </c>
      <c r="Q151" s="66">
        <v>0</v>
      </c>
    </row>
    <row r="152" spans="1:17">
      <c r="A152" t="s">
        <v>3669</v>
      </c>
      <c r="B152" t="s">
        <v>3368</v>
      </c>
      <c r="C152" t="s">
        <v>3670</v>
      </c>
      <c r="D152" t="s">
        <v>3370</v>
      </c>
      <c r="E152" t="s">
        <v>476</v>
      </c>
      <c r="F152" t="s">
        <v>3671</v>
      </c>
      <c r="G152" t="s">
        <v>208</v>
      </c>
      <c r="H152" s="65">
        <v>1.63</v>
      </c>
      <c r="I152" t="s">
        <v>3372</v>
      </c>
      <c r="J152" t="s">
        <v>99</v>
      </c>
      <c r="K152" s="66">
        <v>2.1000000000000001E-2</v>
      </c>
      <c r="L152" s="66">
        <v>7.7000000000000002E-3</v>
      </c>
      <c r="M152" s="65">
        <v>117631.72</v>
      </c>
      <c r="N152" s="65">
        <v>102.30531430031458</v>
      </c>
      <c r="O152" s="65">
        <v>120.34350086286599</v>
      </c>
      <c r="P152" s="66">
        <v>5.0000000000000001E-4</v>
      </c>
      <c r="Q152" s="66">
        <v>0</v>
      </c>
    </row>
    <row r="153" spans="1:17">
      <c r="A153" t="s">
        <v>3669</v>
      </c>
      <c r="B153" t="s">
        <v>3368</v>
      </c>
      <c r="C153" t="s">
        <v>3672</v>
      </c>
      <c r="D153" t="s">
        <v>3370</v>
      </c>
      <c r="E153" t="s">
        <v>476</v>
      </c>
      <c r="F153" t="s">
        <v>3671</v>
      </c>
      <c r="G153" t="s">
        <v>208</v>
      </c>
      <c r="H153" s="65">
        <v>1.63</v>
      </c>
      <c r="I153" t="s">
        <v>3372</v>
      </c>
      <c r="J153" t="s">
        <v>99</v>
      </c>
      <c r="K153" s="66">
        <v>2.1000000000000001E-2</v>
      </c>
      <c r="L153" s="66">
        <v>7.7000000000000002E-3</v>
      </c>
      <c r="M153" s="65">
        <v>4590.6000000000004</v>
      </c>
      <c r="N153" s="65">
        <v>102.30531430031499</v>
      </c>
      <c r="O153" s="65">
        <v>4.6964277582702598</v>
      </c>
      <c r="P153" s="66">
        <v>0</v>
      </c>
      <c r="Q153" s="66">
        <v>0</v>
      </c>
    </row>
    <row r="154" spans="1:17">
      <c r="A154" t="s">
        <v>3673</v>
      </c>
      <c r="B154" t="s">
        <v>3368</v>
      </c>
      <c r="C154" t="s">
        <v>3674</v>
      </c>
      <c r="D154" t="s">
        <v>3370</v>
      </c>
      <c r="E154" t="s">
        <v>476</v>
      </c>
      <c r="F154" t="s">
        <v>3675</v>
      </c>
      <c r="G154" t="s">
        <v>208</v>
      </c>
      <c r="H154" s="65">
        <v>3.17</v>
      </c>
      <c r="I154" t="s">
        <v>3372</v>
      </c>
      <c r="J154" t="s">
        <v>99</v>
      </c>
      <c r="K154" s="66">
        <v>2.1000000000000001E-2</v>
      </c>
      <c r="L154" s="66">
        <v>7.7000000000000002E-3</v>
      </c>
      <c r="M154" s="65">
        <v>80472</v>
      </c>
      <c r="N154" s="65">
        <v>104.43250515065837</v>
      </c>
      <c r="O154" s="65">
        <v>84.038925544837795</v>
      </c>
      <c r="P154" s="66">
        <v>4.0000000000000002E-4</v>
      </c>
      <c r="Q154" s="66">
        <v>0</v>
      </c>
    </row>
    <row r="155" spans="1:17">
      <c r="A155" t="s">
        <v>3673</v>
      </c>
      <c r="B155" t="s">
        <v>3368</v>
      </c>
      <c r="C155" t="s">
        <v>3676</v>
      </c>
      <c r="D155" t="s">
        <v>3370</v>
      </c>
      <c r="E155" t="s">
        <v>476</v>
      </c>
      <c r="F155" t="s">
        <v>3677</v>
      </c>
      <c r="G155" t="s">
        <v>208</v>
      </c>
      <c r="H155" s="65">
        <v>3.17</v>
      </c>
      <c r="I155" t="s">
        <v>3372</v>
      </c>
      <c r="J155" t="s">
        <v>99</v>
      </c>
      <c r="K155" s="66">
        <v>2.1000000000000001E-2</v>
      </c>
      <c r="L155" s="66">
        <v>7.7000000000000002E-3</v>
      </c>
      <c r="M155" s="65">
        <v>84343</v>
      </c>
      <c r="N155" s="65">
        <v>104.43250515065839</v>
      </c>
      <c r="O155" s="65">
        <v>88.081507819219794</v>
      </c>
      <c r="P155" s="66">
        <v>4.0000000000000002E-4</v>
      </c>
      <c r="Q155" s="66">
        <v>0</v>
      </c>
    </row>
    <row r="156" spans="1:17">
      <c r="A156" t="s">
        <v>3673</v>
      </c>
      <c r="B156" t="s">
        <v>3368</v>
      </c>
      <c r="C156" t="s">
        <v>3678</v>
      </c>
      <c r="D156" t="s">
        <v>3370</v>
      </c>
      <c r="E156" t="s">
        <v>476</v>
      </c>
      <c r="F156" t="s">
        <v>3675</v>
      </c>
      <c r="G156" t="s">
        <v>208</v>
      </c>
      <c r="H156" s="65">
        <v>3.17</v>
      </c>
      <c r="I156" t="s">
        <v>3372</v>
      </c>
      <c r="J156" t="s">
        <v>99</v>
      </c>
      <c r="K156" s="66">
        <v>2.1000000000000001E-2</v>
      </c>
      <c r="L156" s="66">
        <v>7.7000000000000002E-3</v>
      </c>
      <c r="M156" s="65">
        <v>80459</v>
      </c>
      <c r="N156" s="65">
        <v>104.43250515065834</v>
      </c>
      <c r="O156" s="65">
        <v>84.0253493191682</v>
      </c>
      <c r="P156" s="66">
        <v>4.0000000000000002E-4</v>
      </c>
      <c r="Q156" s="66">
        <v>0</v>
      </c>
    </row>
    <row r="157" spans="1:17">
      <c r="A157" t="s">
        <v>3673</v>
      </c>
      <c r="B157" t="s">
        <v>3368</v>
      </c>
      <c r="C157" t="s">
        <v>3679</v>
      </c>
      <c r="D157" t="s">
        <v>3370</v>
      </c>
      <c r="E157" t="s">
        <v>476</v>
      </c>
      <c r="F157" t="s">
        <v>3677</v>
      </c>
      <c r="G157" t="s">
        <v>208</v>
      </c>
      <c r="H157" s="65">
        <v>3.17</v>
      </c>
      <c r="I157" t="s">
        <v>3372</v>
      </c>
      <c r="J157" t="s">
        <v>99</v>
      </c>
      <c r="K157" s="66">
        <v>2.1000000000000001E-2</v>
      </c>
      <c r="L157" s="66">
        <v>7.7000000000000002E-3</v>
      </c>
      <c r="M157" s="65">
        <v>79726</v>
      </c>
      <c r="N157" s="65">
        <v>104.43250515065839</v>
      </c>
      <c r="O157" s="65">
        <v>83.259859056413902</v>
      </c>
      <c r="P157" s="66">
        <v>2.9999999999999997E-4</v>
      </c>
      <c r="Q157" s="66">
        <v>0</v>
      </c>
    </row>
    <row r="158" spans="1:17">
      <c r="A158" t="s">
        <v>3680</v>
      </c>
      <c r="B158" t="s">
        <v>3368</v>
      </c>
      <c r="C158" t="s">
        <v>3681</v>
      </c>
      <c r="D158" t="s">
        <v>3370</v>
      </c>
      <c r="E158" t="s">
        <v>476</v>
      </c>
      <c r="F158" t="s">
        <v>3682</v>
      </c>
      <c r="G158" t="s">
        <v>208</v>
      </c>
      <c r="H158" s="65">
        <v>1.63</v>
      </c>
      <c r="I158" t="s">
        <v>3372</v>
      </c>
      <c r="J158" t="s">
        <v>99</v>
      </c>
      <c r="K158" s="66">
        <v>2.1000000000000001E-2</v>
      </c>
      <c r="L158" s="66">
        <v>7.7000000000000002E-3</v>
      </c>
      <c r="M158" s="65">
        <v>52777.79</v>
      </c>
      <c r="N158" s="65">
        <v>102.30531430031496</v>
      </c>
      <c r="O158" s="65">
        <v>53.994483940260203</v>
      </c>
      <c r="P158" s="66">
        <v>2.0000000000000001E-4</v>
      </c>
      <c r="Q158" s="66">
        <v>0</v>
      </c>
    </row>
    <row r="159" spans="1:17">
      <c r="A159" t="s">
        <v>3683</v>
      </c>
      <c r="B159" t="s">
        <v>3368</v>
      </c>
      <c r="C159" t="s">
        <v>3684</v>
      </c>
      <c r="D159" t="s">
        <v>3370</v>
      </c>
      <c r="E159" t="s">
        <v>476</v>
      </c>
      <c r="F159" t="s">
        <v>3685</v>
      </c>
      <c r="G159" t="s">
        <v>208</v>
      </c>
      <c r="H159" s="65">
        <v>1.18</v>
      </c>
      <c r="I159" t="s">
        <v>3372</v>
      </c>
      <c r="J159" t="s">
        <v>99</v>
      </c>
      <c r="K159" s="66">
        <v>2.1000000000000001E-2</v>
      </c>
      <c r="L159" s="66">
        <v>7.7000000000000002E-3</v>
      </c>
      <c r="M159" s="65">
        <v>30482</v>
      </c>
      <c r="N159" s="65">
        <v>101.70497316354734</v>
      </c>
      <c r="O159" s="65">
        <v>31.0017099197125</v>
      </c>
      <c r="P159" s="66">
        <v>1E-4</v>
      </c>
      <c r="Q159" s="66">
        <v>0</v>
      </c>
    </row>
    <row r="160" spans="1:17">
      <c r="A160" t="s">
        <v>3683</v>
      </c>
      <c r="B160" t="s">
        <v>3368</v>
      </c>
      <c r="C160" t="s">
        <v>3686</v>
      </c>
      <c r="D160" t="s">
        <v>3370</v>
      </c>
      <c r="E160" t="s">
        <v>476</v>
      </c>
      <c r="F160" t="s">
        <v>3685</v>
      </c>
      <c r="G160" t="s">
        <v>208</v>
      </c>
      <c r="H160" s="65">
        <v>1.18</v>
      </c>
      <c r="I160" t="s">
        <v>3372</v>
      </c>
      <c r="J160" t="s">
        <v>99</v>
      </c>
      <c r="K160" s="66">
        <v>2.1000000000000001E-2</v>
      </c>
      <c r="L160" s="66">
        <v>7.7000000000000002E-3</v>
      </c>
      <c r="M160" s="65">
        <v>193565</v>
      </c>
      <c r="N160" s="65">
        <v>101.70497316354712</v>
      </c>
      <c r="O160" s="65">
        <v>196.86523130402</v>
      </c>
      <c r="P160" s="66">
        <v>8.0000000000000004E-4</v>
      </c>
      <c r="Q160" s="66">
        <v>0</v>
      </c>
    </row>
    <row r="161" spans="1:17">
      <c r="A161" t="s">
        <v>3683</v>
      </c>
      <c r="B161" t="s">
        <v>3368</v>
      </c>
      <c r="C161" t="s">
        <v>3687</v>
      </c>
      <c r="D161" t="s">
        <v>3370</v>
      </c>
      <c r="E161" t="s">
        <v>476</v>
      </c>
      <c r="F161" t="s">
        <v>3685</v>
      </c>
      <c r="G161" t="s">
        <v>208</v>
      </c>
      <c r="H161" s="65">
        <v>1.18</v>
      </c>
      <c r="I161" t="s">
        <v>3372</v>
      </c>
      <c r="J161" t="s">
        <v>99</v>
      </c>
      <c r="K161" s="66">
        <v>2.1000000000000001E-2</v>
      </c>
      <c r="L161" s="66">
        <v>7.7000000000000002E-3</v>
      </c>
      <c r="M161" s="65">
        <v>125513</v>
      </c>
      <c r="N161" s="65">
        <v>101.70497316354721</v>
      </c>
      <c r="O161" s="65">
        <v>127.652962966763</v>
      </c>
      <c r="P161" s="66">
        <v>5.0000000000000001E-4</v>
      </c>
      <c r="Q161" s="66">
        <v>0</v>
      </c>
    </row>
    <row r="162" spans="1:17">
      <c r="A162" t="s">
        <v>3683</v>
      </c>
      <c r="B162" t="s">
        <v>3368</v>
      </c>
      <c r="C162" t="s">
        <v>3688</v>
      </c>
      <c r="D162" t="s">
        <v>3370</v>
      </c>
      <c r="E162" t="s">
        <v>476</v>
      </c>
      <c r="F162" t="s">
        <v>3685</v>
      </c>
      <c r="G162" t="s">
        <v>208</v>
      </c>
      <c r="H162" s="65">
        <v>1.18</v>
      </c>
      <c r="I162" t="s">
        <v>3372</v>
      </c>
      <c r="J162" t="s">
        <v>99</v>
      </c>
      <c r="K162" s="66">
        <v>2.1000000000000001E-2</v>
      </c>
      <c r="L162" s="66">
        <v>7.7000000000000002E-3</v>
      </c>
      <c r="M162" s="65">
        <v>150440</v>
      </c>
      <c r="N162" s="65">
        <v>101.70497316354759</v>
      </c>
      <c r="O162" s="65">
        <v>153.00496162724099</v>
      </c>
      <c r="P162" s="66">
        <v>5.9999999999999995E-4</v>
      </c>
      <c r="Q162" s="66">
        <v>0</v>
      </c>
    </row>
    <row r="163" spans="1:17">
      <c r="A163" t="s">
        <v>3683</v>
      </c>
      <c r="B163" t="s">
        <v>3368</v>
      </c>
      <c r="C163" t="s">
        <v>3689</v>
      </c>
      <c r="D163" t="s">
        <v>3370</v>
      </c>
      <c r="E163" t="s">
        <v>476</v>
      </c>
      <c r="F163" t="s">
        <v>3690</v>
      </c>
      <c r="G163" t="s">
        <v>208</v>
      </c>
      <c r="H163" s="65">
        <v>0.61</v>
      </c>
      <c r="I163" t="s">
        <v>3372</v>
      </c>
      <c r="J163" t="s">
        <v>99</v>
      </c>
      <c r="K163" s="66">
        <v>2.5999999999999999E-2</v>
      </c>
      <c r="L163" s="66">
        <v>7.7000000000000002E-3</v>
      </c>
      <c r="M163" s="65">
        <v>115000</v>
      </c>
      <c r="N163" s="65">
        <v>101.27129662700261</v>
      </c>
      <c r="O163" s="65">
        <v>116.461991121053</v>
      </c>
      <c r="P163" s="66">
        <v>5.0000000000000001E-4</v>
      </c>
      <c r="Q163" s="66">
        <v>0</v>
      </c>
    </row>
    <row r="164" spans="1:17">
      <c r="A164" t="s">
        <v>3691</v>
      </c>
      <c r="B164" t="s">
        <v>3368</v>
      </c>
      <c r="C164" t="s">
        <v>3692</v>
      </c>
      <c r="D164" t="s">
        <v>3370</v>
      </c>
      <c r="E164" t="s">
        <v>476</v>
      </c>
      <c r="F164" t="s">
        <v>3693</v>
      </c>
      <c r="G164" t="s">
        <v>208</v>
      </c>
      <c r="H164" s="65">
        <v>0.28000000000000003</v>
      </c>
      <c r="I164" t="s">
        <v>3372</v>
      </c>
      <c r="J164" t="s">
        <v>99</v>
      </c>
      <c r="K164" s="66">
        <v>2.1000000000000001E-2</v>
      </c>
      <c r="L164" s="66">
        <v>7.7000000000000002E-3</v>
      </c>
      <c r="M164" s="65">
        <v>6508.28</v>
      </c>
      <c r="N164" s="65">
        <v>100.49049327273781</v>
      </c>
      <c r="O164" s="65">
        <v>6.5402026755709404</v>
      </c>
      <c r="P164" s="66">
        <v>0</v>
      </c>
      <c r="Q164" s="66">
        <v>0</v>
      </c>
    </row>
    <row r="165" spans="1:17">
      <c r="A165" t="s">
        <v>3694</v>
      </c>
      <c r="B165" t="s">
        <v>3368</v>
      </c>
      <c r="C165" t="s">
        <v>3695</v>
      </c>
      <c r="D165" t="s">
        <v>3370</v>
      </c>
      <c r="E165" t="s">
        <v>476</v>
      </c>
      <c r="F165" t="s">
        <v>3693</v>
      </c>
      <c r="G165" t="s">
        <v>208</v>
      </c>
      <c r="H165" s="65">
        <v>0.86</v>
      </c>
      <c r="I165" t="s">
        <v>3372</v>
      </c>
      <c r="J165" t="s">
        <v>99</v>
      </c>
      <c r="K165" s="66">
        <v>2.1000000000000001E-2</v>
      </c>
      <c r="L165" s="66">
        <v>7.7000000000000002E-3</v>
      </c>
      <c r="M165" s="65">
        <v>22377.56</v>
      </c>
      <c r="N165" s="65">
        <v>101.27052216211688</v>
      </c>
      <c r="O165" s="65">
        <v>22.661871859141002</v>
      </c>
      <c r="P165" s="66">
        <v>1E-4</v>
      </c>
      <c r="Q165" s="66">
        <v>0</v>
      </c>
    </row>
    <row r="166" spans="1:17">
      <c r="A166" t="s">
        <v>3694</v>
      </c>
      <c r="B166" t="s">
        <v>3368</v>
      </c>
      <c r="C166" t="s">
        <v>3696</v>
      </c>
      <c r="D166" t="s">
        <v>3370</v>
      </c>
      <c r="E166" t="s">
        <v>476</v>
      </c>
      <c r="F166" t="s">
        <v>3693</v>
      </c>
      <c r="G166" t="s">
        <v>208</v>
      </c>
      <c r="H166" s="65">
        <v>0.86</v>
      </c>
      <c r="I166" t="s">
        <v>3372</v>
      </c>
      <c r="J166" t="s">
        <v>99</v>
      </c>
      <c r="K166" s="66">
        <v>2.1000000000000001E-2</v>
      </c>
      <c r="L166" s="66">
        <v>7.7000000000000002E-3</v>
      </c>
      <c r="M166" s="65">
        <v>13543.43</v>
      </c>
      <c r="N166" s="65">
        <v>101.27052216211698</v>
      </c>
      <c r="O166" s="65">
        <v>13.7155022796608</v>
      </c>
      <c r="P166" s="66">
        <v>1E-4</v>
      </c>
      <c r="Q166" s="66">
        <v>0</v>
      </c>
    </row>
    <row r="167" spans="1:17">
      <c r="A167" t="s">
        <v>3697</v>
      </c>
      <c r="B167" t="s">
        <v>3368</v>
      </c>
      <c r="C167" t="s">
        <v>3698</v>
      </c>
      <c r="D167" t="s">
        <v>3370</v>
      </c>
      <c r="E167" t="s">
        <v>476</v>
      </c>
      <c r="F167" t="s">
        <v>1690</v>
      </c>
      <c r="G167" t="s">
        <v>208</v>
      </c>
      <c r="H167" s="65">
        <v>0.36</v>
      </c>
      <c r="I167" t="s">
        <v>3372</v>
      </c>
      <c r="J167" t="s">
        <v>99</v>
      </c>
      <c r="K167" s="66">
        <v>2.1000000000000001E-2</v>
      </c>
      <c r="L167" s="66">
        <v>7.7000000000000002E-3</v>
      </c>
      <c r="M167" s="65">
        <v>100000</v>
      </c>
      <c r="N167" s="65">
        <v>100.601950769749</v>
      </c>
      <c r="O167" s="65">
        <v>100.601950769749</v>
      </c>
      <c r="P167" s="66">
        <v>4.0000000000000002E-4</v>
      </c>
      <c r="Q167" s="66">
        <v>0</v>
      </c>
    </row>
    <row r="168" spans="1:17">
      <c r="A168" t="s">
        <v>3699</v>
      </c>
      <c r="B168" t="s">
        <v>3368</v>
      </c>
      <c r="C168" t="s">
        <v>3700</v>
      </c>
      <c r="D168" t="s">
        <v>3370</v>
      </c>
      <c r="E168" t="s">
        <v>476</v>
      </c>
      <c r="F168" t="s">
        <v>3701</v>
      </c>
      <c r="G168" t="s">
        <v>208</v>
      </c>
      <c r="H168" s="65">
        <v>3.25</v>
      </c>
      <c r="I168" t="s">
        <v>3372</v>
      </c>
      <c r="J168" t="s">
        <v>99</v>
      </c>
      <c r="K168" s="66">
        <v>2.1000000000000001E-2</v>
      </c>
      <c r="L168" s="66">
        <v>7.7000000000000002E-3</v>
      </c>
      <c r="M168" s="65">
        <v>140000</v>
      </c>
      <c r="N168" s="65">
        <v>104.54233480182214</v>
      </c>
      <c r="O168" s="65">
        <v>146.35926872255101</v>
      </c>
      <c r="P168" s="66">
        <v>5.9999999999999995E-4</v>
      </c>
      <c r="Q168" s="66">
        <v>0</v>
      </c>
    </row>
    <row r="169" spans="1:17">
      <c r="A169" t="s">
        <v>3699</v>
      </c>
      <c r="B169" t="s">
        <v>3368</v>
      </c>
      <c r="C169" t="s">
        <v>3702</v>
      </c>
      <c r="D169" t="s">
        <v>3370</v>
      </c>
      <c r="E169" t="s">
        <v>476</v>
      </c>
      <c r="F169" t="s">
        <v>3701</v>
      </c>
      <c r="G169" t="s">
        <v>208</v>
      </c>
      <c r="H169" s="65">
        <v>3.25</v>
      </c>
      <c r="I169" t="s">
        <v>3372</v>
      </c>
      <c r="J169" t="s">
        <v>99</v>
      </c>
      <c r="K169" s="66">
        <v>2.1000000000000001E-2</v>
      </c>
      <c r="L169" s="66">
        <v>7.7000000000000002E-3</v>
      </c>
      <c r="M169" s="65">
        <v>140000</v>
      </c>
      <c r="N169" s="65">
        <v>104.54233480182214</v>
      </c>
      <c r="O169" s="65">
        <v>146.35926872255101</v>
      </c>
      <c r="P169" s="66">
        <v>5.9999999999999995E-4</v>
      </c>
      <c r="Q169" s="66">
        <v>0</v>
      </c>
    </row>
    <row r="170" spans="1:17">
      <c r="A170" t="s">
        <v>3703</v>
      </c>
      <c r="B170" t="s">
        <v>3368</v>
      </c>
      <c r="C170" t="s">
        <v>3704</v>
      </c>
      <c r="D170" t="s">
        <v>3370</v>
      </c>
      <c r="E170" t="s">
        <v>476</v>
      </c>
      <c r="F170" t="s">
        <v>3705</v>
      </c>
      <c r="G170" t="s">
        <v>208</v>
      </c>
      <c r="H170" s="65">
        <v>3.33</v>
      </c>
      <c r="I170" t="s">
        <v>3372</v>
      </c>
      <c r="J170" t="s">
        <v>99</v>
      </c>
      <c r="K170" s="66">
        <v>2.1000000000000001E-2</v>
      </c>
      <c r="L170" s="66">
        <v>7.7000000000000002E-3</v>
      </c>
      <c r="M170" s="65">
        <v>700000</v>
      </c>
      <c r="N170" s="65">
        <v>104.65209292582128</v>
      </c>
      <c r="O170" s="65">
        <v>732.56465048074904</v>
      </c>
      <c r="P170" s="66">
        <v>3.0999999999999999E-3</v>
      </c>
      <c r="Q170" s="66">
        <v>0</v>
      </c>
    </row>
    <row r="171" spans="1:17">
      <c r="A171" t="s">
        <v>3703</v>
      </c>
      <c r="B171" t="s">
        <v>3368</v>
      </c>
      <c r="C171" t="s">
        <v>3706</v>
      </c>
      <c r="D171" t="s">
        <v>3370</v>
      </c>
      <c r="E171" t="s">
        <v>476</v>
      </c>
      <c r="F171" t="s">
        <v>3705</v>
      </c>
      <c r="G171" t="s">
        <v>208</v>
      </c>
      <c r="H171" s="65">
        <v>3.33</v>
      </c>
      <c r="I171" t="s">
        <v>3372</v>
      </c>
      <c r="J171" t="s">
        <v>99</v>
      </c>
      <c r="K171" s="66">
        <v>2.1000000000000001E-2</v>
      </c>
      <c r="L171" s="66">
        <v>7.7000000000000002E-3</v>
      </c>
      <c r="M171" s="65">
        <v>700000</v>
      </c>
      <c r="N171" s="65">
        <v>104.65209292582128</v>
      </c>
      <c r="O171" s="65">
        <v>732.56465048074904</v>
      </c>
      <c r="P171" s="66">
        <v>3.0999999999999999E-3</v>
      </c>
      <c r="Q171" s="66">
        <v>0</v>
      </c>
    </row>
    <row r="172" spans="1:17">
      <c r="A172" t="s">
        <v>3707</v>
      </c>
      <c r="B172" t="s">
        <v>3368</v>
      </c>
      <c r="C172" t="s">
        <v>3708</v>
      </c>
      <c r="D172" t="s">
        <v>3370</v>
      </c>
      <c r="E172" t="s">
        <v>476</v>
      </c>
      <c r="F172" t="s">
        <v>3705</v>
      </c>
      <c r="G172" t="s">
        <v>208</v>
      </c>
      <c r="H172" s="65">
        <v>3.33</v>
      </c>
      <c r="I172" t="s">
        <v>3372</v>
      </c>
      <c r="J172" t="s">
        <v>99</v>
      </c>
      <c r="K172" s="66">
        <v>2.1000000000000001E-2</v>
      </c>
      <c r="L172" s="66">
        <v>7.7000000000000002E-3</v>
      </c>
      <c r="M172" s="65">
        <v>15226</v>
      </c>
      <c r="N172" s="65">
        <v>104.65209292582162</v>
      </c>
      <c r="O172" s="65">
        <v>15.934327668885601</v>
      </c>
      <c r="P172" s="66">
        <v>1E-4</v>
      </c>
      <c r="Q172" s="66">
        <v>0</v>
      </c>
    </row>
    <row r="173" spans="1:17">
      <c r="A173" t="s">
        <v>3707</v>
      </c>
      <c r="B173" t="s">
        <v>3368</v>
      </c>
      <c r="C173" t="s">
        <v>3709</v>
      </c>
      <c r="D173" t="s">
        <v>3370</v>
      </c>
      <c r="E173" t="s">
        <v>476</v>
      </c>
      <c r="F173" t="s">
        <v>3705</v>
      </c>
      <c r="G173" t="s">
        <v>208</v>
      </c>
      <c r="H173" s="65">
        <v>3.33</v>
      </c>
      <c r="I173" t="s">
        <v>3372</v>
      </c>
      <c r="J173" t="s">
        <v>99</v>
      </c>
      <c r="K173" s="66">
        <v>2.1000000000000001E-2</v>
      </c>
      <c r="L173" s="66">
        <v>7.7000000000000002E-3</v>
      </c>
      <c r="M173" s="65">
        <v>24290</v>
      </c>
      <c r="N173" s="65">
        <v>104.65209292582132</v>
      </c>
      <c r="O173" s="65">
        <v>25.419993371682001</v>
      </c>
      <c r="P173" s="66">
        <v>1E-4</v>
      </c>
      <c r="Q173" s="66">
        <v>0</v>
      </c>
    </row>
    <row r="174" spans="1:17">
      <c r="A174" t="s">
        <v>3707</v>
      </c>
      <c r="B174" t="s">
        <v>3368</v>
      </c>
      <c r="C174" t="s">
        <v>3710</v>
      </c>
      <c r="D174" t="s">
        <v>3370</v>
      </c>
      <c r="E174" t="s">
        <v>476</v>
      </c>
      <c r="F174" t="s">
        <v>3705</v>
      </c>
      <c r="G174" t="s">
        <v>208</v>
      </c>
      <c r="H174" s="65">
        <v>3.33</v>
      </c>
      <c r="I174" t="s">
        <v>3372</v>
      </c>
      <c r="J174" t="s">
        <v>99</v>
      </c>
      <c r="K174" s="66">
        <v>2.1000000000000001E-2</v>
      </c>
      <c r="L174" s="66">
        <v>7.7000000000000002E-3</v>
      </c>
      <c r="M174" s="65">
        <v>40484</v>
      </c>
      <c r="N174" s="65">
        <v>104.65209292582131</v>
      </c>
      <c r="O174" s="65">
        <v>42.367353300089498</v>
      </c>
      <c r="P174" s="66">
        <v>2.0000000000000001E-4</v>
      </c>
      <c r="Q174" s="66">
        <v>0</v>
      </c>
    </row>
    <row r="175" spans="1:17">
      <c r="A175" t="s">
        <v>3707</v>
      </c>
      <c r="B175" t="s">
        <v>3368</v>
      </c>
      <c r="C175" t="s">
        <v>3711</v>
      </c>
      <c r="D175" t="s">
        <v>3370</v>
      </c>
      <c r="E175" t="s">
        <v>476</v>
      </c>
      <c r="F175" t="s">
        <v>1772</v>
      </c>
      <c r="G175" t="s">
        <v>208</v>
      </c>
      <c r="H175" s="65">
        <v>4.33</v>
      </c>
      <c r="I175" t="s">
        <v>3372</v>
      </c>
      <c r="J175" t="s">
        <v>99</v>
      </c>
      <c r="K175" s="66">
        <v>2.1000000000000001E-2</v>
      </c>
      <c r="L175" s="66">
        <v>7.7000000000000002E-3</v>
      </c>
      <c r="M175" s="65">
        <v>14454</v>
      </c>
      <c r="N175" s="65">
        <v>106.04870327178497</v>
      </c>
      <c r="O175" s="65">
        <v>15.328279570903801</v>
      </c>
      <c r="P175" s="66">
        <v>1E-4</v>
      </c>
      <c r="Q175" s="66">
        <v>0</v>
      </c>
    </row>
    <row r="176" spans="1:17">
      <c r="A176" t="s">
        <v>3707</v>
      </c>
      <c r="B176" t="s">
        <v>3368</v>
      </c>
      <c r="C176" t="s">
        <v>3712</v>
      </c>
      <c r="D176" t="s">
        <v>3370</v>
      </c>
      <c r="E176" t="s">
        <v>476</v>
      </c>
      <c r="F176" t="s">
        <v>1772</v>
      </c>
      <c r="G176" t="s">
        <v>208</v>
      </c>
      <c r="H176" s="65">
        <v>4.33</v>
      </c>
      <c r="I176" t="s">
        <v>3372</v>
      </c>
      <c r="J176" t="s">
        <v>99</v>
      </c>
      <c r="K176" s="66">
        <v>2.1000000000000001E-2</v>
      </c>
      <c r="L176" s="66">
        <v>7.7000000000000002E-3</v>
      </c>
      <c r="M176" s="65">
        <v>34485</v>
      </c>
      <c r="N176" s="65">
        <v>106.04870327178483</v>
      </c>
      <c r="O176" s="65">
        <v>36.570895323275003</v>
      </c>
      <c r="P176" s="66">
        <v>2.0000000000000001E-4</v>
      </c>
      <c r="Q176" s="66">
        <v>0</v>
      </c>
    </row>
    <row r="177" spans="1:17">
      <c r="A177" t="s">
        <v>3707</v>
      </c>
      <c r="B177" t="s">
        <v>3368</v>
      </c>
      <c r="C177" t="s">
        <v>3713</v>
      </c>
      <c r="D177" t="s">
        <v>3370</v>
      </c>
      <c r="E177" t="s">
        <v>476</v>
      </c>
      <c r="F177" t="s">
        <v>1772</v>
      </c>
      <c r="G177" t="s">
        <v>208</v>
      </c>
      <c r="H177" s="65">
        <v>4.33</v>
      </c>
      <c r="I177" t="s">
        <v>3372</v>
      </c>
      <c r="J177" t="s">
        <v>99</v>
      </c>
      <c r="K177" s="66">
        <v>2.1000000000000001E-2</v>
      </c>
      <c r="L177" s="66">
        <v>7.7000000000000002E-3</v>
      </c>
      <c r="M177" s="65">
        <v>20883</v>
      </c>
      <c r="N177" s="65">
        <v>106.0487032717847</v>
      </c>
      <c r="O177" s="65">
        <v>22.1461507042468</v>
      </c>
      <c r="P177" s="66">
        <v>1E-4</v>
      </c>
      <c r="Q177" s="66">
        <v>0</v>
      </c>
    </row>
    <row r="178" spans="1:17">
      <c r="A178" t="s">
        <v>3714</v>
      </c>
      <c r="B178" t="s">
        <v>3368</v>
      </c>
      <c r="C178" t="s">
        <v>3715</v>
      </c>
      <c r="D178" t="s">
        <v>3370</v>
      </c>
      <c r="E178" t="s">
        <v>476</v>
      </c>
      <c r="F178" t="s">
        <v>3407</v>
      </c>
      <c r="G178" t="s">
        <v>208</v>
      </c>
      <c r="H178" s="65">
        <v>3.33</v>
      </c>
      <c r="I178" t="s">
        <v>3372</v>
      </c>
      <c r="J178" t="s">
        <v>99</v>
      </c>
      <c r="K178" s="66">
        <v>2.1000000000000001E-2</v>
      </c>
      <c r="L178" s="66">
        <v>7.7000000000000002E-3</v>
      </c>
      <c r="M178" s="65">
        <v>150000</v>
      </c>
      <c r="N178" s="65">
        <v>104.65209292582134</v>
      </c>
      <c r="O178" s="65">
        <v>156.97813938873199</v>
      </c>
      <c r="P178" s="66">
        <v>6.9999999999999999E-4</v>
      </c>
      <c r="Q178" s="66">
        <v>0</v>
      </c>
    </row>
    <row r="179" spans="1:17">
      <c r="A179" t="s">
        <v>3716</v>
      </c>
      <c r="B179" t="s">
        <v>3368</v>
      </c>
      <c r="C179" t="s">
        <v>3717</v>
      </c>
      <c r="D179" t="s">
        <v>3370</v>
      </c>
      <c r="E179" t="s">
        <v>476</v>
      </c>
      <c r="F179" t="s">
        <v>3718</v>
      </c>
      <c r="G179" t="s">
        <v>208</v>
      </c>
      <c r="H179" s="65">
        <v>1.87</v>
      </c>
      <c r="I179" t="s">
        <v>3372</v>
      </c>
      <c r="J179" t="s">
        <v>99</v>
      </c>
      <c r="K179" s="66">
        <v>2.1000000000000001E-2</v>
      </c>
      <c r="L179" s="66">
        <v>7.7000000000000002E-3</v>
      </c>
      <c r="M179" s="65">
        <v>100000</v>
      </c>
      <c r="N179" s="65">
        <v>102.63500156814</v>
      </c>
      <c r="O179" s="65">
        <v>102.63500156814</v>
      </c>
      <c r="P179" s="66">
        <v>4.0000000000000002E-4</v>
      </c>
      <c r="Q179" s="66">
        <v>0</v>
      </c>
    </row>
    <row r="180" spans="1:17">
      <c r="A180" t="s">
        <v>3719</v>
      </c>
      <c r="B180" t="s">
        <v>3368</v>
      </c>
      <c r="C180" t="s">
        <v>3720</v>
      </c>
      <c r="D180" t="s">
        <v>3370</v>
      </c>
      <c r="E180" t="s">
        <v>476</v>
      </c>
      <c r="F180" t="s">
        <v>3401</v>
      </c>
      <c r="G180" t="s">
        <v>208</v>
      </c>
      <c r="H180" s="65">
        <v>3.41</v>
      </c>
      <c r="I180" t="s">
        <v>3372</v>
      </c>
      <c r="J180" t="s">
        <v>99</v>
      </c>
      <c r="K180" s="66">
        <v>2.1000000000000001E-2</v>
      </c>
      <c r="L180" s="66">
        <v>7.7000000000000002E-3</v>
      </c>
      <c r="M180" s="65">
        <v>845</v>
      </c>
      <c r="N180" s="65">
        <v>104.75824416618154</v>
      </c>
      <c r="O180" s="65">
        <v>0.88520716320423398</v>
      </c>
      <c r="P180" s="66">
        <v>0</v>
      </c>
      <c r="Q180" s="66">
        <v>0</v>
      </c>
    </row>
    <row r="181" spans="1:17">
      <c r="A181" t="s">
        <v>3719</v>
      </c>
      <c r="B181" t="s">
        <v>3368</v>
      </c>
      <c r="C181" t="s">
        <v>3721</v>
      </c>
      <c r="D181" t="s">
        <v>3370</v>
      </c>
      <c r="E181" t="s">
        <v>476</v>
      </c>
      <c r="F181" t="s">
        <v>3722</v>
      </c>
      <c r="G181" t="s">
        <v>208</v>
      </c>
      <c r="H181" s="65">
        <v>3.41</v>
      </c>
      <c r="I181" t="s">
        <v>3372</v>
      </c>
      <c r="J181" t="s">
        <v>99</v>
      </c>
      <c r="K181" s="66">
        <v>2.1000000000000001E-2</v>
      </c>
      <c r="L181" s="66">
        <v>7.7000000000000002E-3</v>
      </c>
      <c r="M181" s="65">
        <v>48997</v>
      </c>
      <c r="N181" s="65">
        <v>104.7582441661816</v>
      </c>
      <c r="O181" s="65">
        <v>51.328396894104003</v>
      </c>
      <c r="P181" s="66">
        <v>2.0000000000000001E-4</v>
      </c>
      <c r="Q181" s="66">
        <v>0</v>
      </c>
    </row>
    <row r="182" spans="1:17">
      <c r="A182" t="s">
        <v>3719</v>
      </c>
      <c r="B182" t="s">
        <v>3368</v>
      </c>
      <c r="C182" t="s">
        <v>3723</v>
      </c>
      <c r="D182" t="s">
        <v>3370</v>
      </c>
      <c r="E182" t="s">
        <v>476</v>
      </c>
      <c r="F182" t="s">
        <v>3722</v>
      </c>
      <c r="G182" t="s">
        <v>208</v>
      </c>
      <c r="H182" s="65">
        <v>3.41</v>
      </c>
      <c r="I182" t="s">
        <v>3372</v>
      </c>
      <c r="J182" t="s">
        <v>99</v>
      </c>
      <c r="K182" s="66">
        <v>2.1000000000000001E-2</v>
      </c>
      <c r="L182" s="66">
        <v>7.7000000000000002E-3</v>
      </c>
      <c r="M182" s="65">
        <v>23904</v>
      </c>
      <c r="N182" s="65">
        <v>104.7582441661814</v>
      </c>
      <c r="O182" s="65">
        <v>25.041410685483999</v>
      </c>
      <c r="P182" s="66">
        <v>1E-4</v>
      </c>
      <c r="Q182" s="66">
        <v>0</v>
      </c>
    </row>
    <row r="183" spans="1:17">
      <c r="A183" t="s">
        <v>3719</v>
      </c>
      <c r="B183" t="s">
        <v>3368</v>
      </c>
      <c r="C183" t="s">
        <v>3724</v>
      </c>
      <c r="D183" t="s">
        <v>3370</v>
      </c>
      <c r="E183" t="s">
        <v>476</v>
      </c>
      <c r="F183" t="s">
        <v>3722</v>
      </c>
      <c r="G183" t="s">
        <v>208</v>
      </c>
      <c r="H183" s="65">
        <v>3.41</v>
      </c>
      <c r="I183" t="s">
        <v>3372</v>
      </c>
      <c r="J183" t="s">
        <v>99</v>
      </c>
      <c r="K183" s="66">
        <v>2.1000000000000001E-2</v>
      </c>
      <c r="L183" s="66">
        <v>7.7000000000000002E-3</v>
      </c>
      <c r="M183" s="65">
        <v>16314</v>
      </c>
      <c r="N183" s="65">
        <v>104.75824416618181</v>
      </c>
      <c r="O183" s="65">
        <v>17.090259953270898</v>
      </c>
      <c r="P183" s="66">
        <v>1E-4</v>
      </c>
      <c r="Q183" s="66">
        <v>0</v>
      </c>
    </row>
    <row r="184" spans="1:17">
      <c r="A184" t="s">
        <v>3719</v>
      </c>
      <c r="B184" t="s">
        <v>3368</v>
      </c>
      <c r="C184" t="s">
        <v>3725</v>
      </c>
      <c r="D184" t="s">
        <v>3370</v>
      </c>
      <c r="E184" t="s">
        <v>476</v>
      </c>
      <c r="F184" t="s">
        <v>3722</v>
      </c>
      <c r="G184" t="s">
        <v>208</v>
      </c>
      <c r="H184" s="65">
        <v>3.41</v>
      </c>
      <c r="I184" t="s">
        <v>3372</v>
      </c>
      <c r="J184" t="s">
        <v>99</v>
      </c>
      <c r="K184" s="66">
        <v>2.1000000000000001E-2</v>
      </c>
      <c r="L184" s="66">
        <v>7.7000000000000002E-3</v>
      </c>
      <c r="M184" s="65">
        <v>7940</v>
      </c>
      <c r="N184" s="65">
        <v>104.75824416618161</v>
      </c>
      <c r="O184" s="65">
        <v>8.3178045867948196</v>
      </c>
      <c r="P184" s="66">
        <v>0</v>
      </c>
      <c r="Q184" s="66">
        <v>0</v>
      </c>
    </row>
    <row r="185" spans="1:17">
      <c r="A185" t="s">
        <v>3726</v>
      </c>
      <c r="B185" t="s">
        <v>3368</v>
      </c>
      <c r="C185" t="s">
        <v>3727</v>
      </c>
      <c r="D185" t="s">
        <v>3370</v>
      </c>
      <c r="E185" t="s">
        <v>476</v>
      </c>
      <c r="F185" t="s">
        <v>3722</v>
      </c>
      <c r="G185" t="s">
        <v>208</v>
      </c>
      <c r="H185" s="65">
        <v>1.26</v>
      </c>
      <c r="I185" t="s">
        <v>3372</v>
      </c>
      <c r="J185" t="s">
        <v>99</v>
      </c>
      <c r="K185" s="66">
        <v>2.1000000000000001E-2</v>
      </c>
      <c r="L185" s="66">
        <v>7.7000000000000002E-3</v>
      </c>
      <c r="M185" s="65">
        <v>31000</v>
      </c>
      <c r="N185" s="65">
        <v>101.81296223524097</v>
      </c>
      <c r="O185" s="65">
        <v>31.562018292924702</v>
      </c>
      <c r="P185" s="66">
        <v>1E-4</v>
      </c>
      <c r="Q185" s="66">
        <v>0</v>
      </c>
    </row>
    <row r="186" spans="1:17">
      <c r="A186" t="s">
        <v>3728</v>
      </c>
      <c r="B186" t="s">
        <v>3368</v>
      </c>
      <c r="C186" t="s">
        <v>3729</v>
      </c>
      <c r="D186" t="s">
        <v>3370</v>
      </c>
      <c r="E186" t="s">
        <v>476</v>
      </c>
      <c r="F186" t="s">
        <v>3730</v>
      </c>
      <c r="G186" t="s">
        <v>208</v>
      </c>
      <c r="H186" s="65">
        <v>0.28000000000000003</v>
      </c>
      <c r="I186" t="s">
        <v>3372</v>
      </c>
      <c r="J186" t="s">
        <v>99</v>
      </c>
      <c r="K186" s="66">
        <v>2.1000000000000001E-2</v>
      </c>
      <c r="L186" s="66">
        <v>7.7000000000000002E-3</v>
      </c>
      <c r="M186" s="65">
        <v>4180.57</v>
      </c>
      <c r="N186" s="65">
        <v>100.49049324974681</v>
      </c>
      <c r="O186" s="65">
        <v>4.2010754136509396</v>
      </c>
      <c r="P186" s="66">
        <v>0</v>
      </c>
      <c r="Q186" s="66">
        <v>0</v>
      </c>
    </row>
    <row r="187" spans="1:17">
      <c r="A187" t="s">
        <v>3728</v>
      </c>
      <c r="B187" t="s">
        <v>3368</v>
      </c>
      <c r="C187" t="s">
        <v>3731</v>
      </c>
      <c r="D187" t="s">
        <v>3370</v>
      </c>
      <c r="E187" t="s">
        <v>476</v>
      </c>
      <c r="F187" t="s">
        <v>3730</v>
      </c>
      <c r="G187" t="s">
        <v>208</v>
      </c>
      <c r="H187" s="65">
        <v>0.28000000000000003</v>
      </c>
      <c r="I187" t="s">
        <v>3372</v>
      </c>
      <c r="J187" t="s">
        <v>99</v>
      </c>
      <c r="K187" s="66">
        <v>2.1000000000000001E-2</v>
      </c>
      <c r="L187" s="66">
        <v>7.7000000000000002E-3</v>
      </c>
      <c r="M187" s="65">
        <v>4180.57</v>
      </c>
      <c r="N187" s="65">
        <v>100.49049324974681</v>
      </c>
      <c r="O187" s="65">
        <v>4.2010754136509396</v>
      </c>
      <c r="P187" s="66">
        <v>0</v>
      </c>
      <c r="Q187" s="66">
        <v>0</v>
      </c>
    </row>
    <row r="188" spans="1:17">
      <c r="A188" t="s">
        <v>3732</v>
      </c>
      <c r="B188" t="s">
        <v>3368</v>
      </c>
      <c r="C188" t="s">
        <v>3733</v>
      </c>
      <c r="D188" t="s">
        <v>3370</v>
      </c>
      <c r="E188" t="s">
        <v>476</v>
      </c>
      <c r="F188" t="s">
        <v>3734</v>
      </c>
      <c r="G188" t="s">
        <v>208</v>
      </c>
      <c r="H188" s="65">
        <v>3.41</v>
      </c>
      <c r="I188" t="s">
        <v>3372</v>
      </c>
      <c r="J188" t="s">
        <v>99</v>
      </c>
      <c r="K188" s="66">
        <v>2.1000000000000001E-2</v>
      </c>
      <c r="L188" s="66">
        <v>7.7000000000000002E-3</v>
      </c>
      <c r="M188" s="65">
        <v>426132</v>
      </c>
      <c r="N188" s="65">
        <v>104.75824416618161</v>
      </c>
      <c r="O188" s="65">
        <v>446.40840103023299</v>
      </c>
      <c r="P188" s="66">
        <v>1.9E-3</v>
      </c>
      <c r="Q188" s="66">
        <v>0</v>
      </c>
    </row>
    <row r="189" spans="1:17">
      <c r="A189" t="s">
        <v>3735</v>
      </c>
      <c r="B189" t="s">
        <v>3368</v>
      </c>
      <c r="C189" t="s">
        <v>3736</v>
      </c>
      <c r="D189" t="s">
        <v>3370</v>
      </c>
      <c r="E189" t="s">
        <v>476</v>
      </c>
      <c r="F189" t="s">
        <v>3737</v>
      </c>
      <c r="G189" t="s">
        <v>208</v>
      </c>
      <c r="H189" s="65">
        <v>3.41</v>
      </c>
      <c r="I189" t="s">
        <v>3372</v>
      </c>
      <c r="J189" t="s">
        <v>99</v>
      </c>
      <c r="K189" s="66">
        <v>2.1000000000000001E-2</v>
      </c>
      <c r="L189" s="66">
        <v>7.7000000000000002E-3</v>
      </c>
      <c r="M189" s="65">
        <v>150928</v>
      </c>
      <c r="N189" s="65">
        <v>104.75824416618188</v>
      </c>
      <c r="O189" s="65">
        <v>158.109522755135</v>
      </c>
      <c r="P189" s="66">
        <v>6.9999999999999999E-4</v>
      </c>
      <c r="Q189" s="66">
        <v>0</v>
      </c>
    </row>
    <row r="190" spans="1:17">
      <c r="A190" t="s">
        <v>3738</v>
      </c>
      <c r="B190" t="s">
        <v>3368</v>
      </c>
      <c r="C190" t="s">
        <v>3739</v>
      </c>
      <c r="D190" t="s">
        <v>3370</v>
      </c>
      <c r="E190" t="s">
        <v>476</v>
      </c>
      <c r="F190" t="s">
        <v>3734</v>
      </c>
      <c r="G190" t="s">
        <v>208</v>
      </c>
      <c r="H190" s="65">
        <v>1.75</v>
      </c>
      <c r="I190" t="s">
        <v>3372</v>
      </c>
      <c r="J190" t="s">
        <v>99</v>
      </c>
      <c r="K190" s="66">
        <v>2.1000000000000001E-2</v>
      </c>
      <c r="L190" s="66">
        <v>7.7000000000000002E-3</v>
      </c>
      <c r="M190" s="65">
        <v>59504.9</v>
      </c>
      <c r="N190" s="65">
        <v>102.46895913536868</v>
      </c>
      <c r="O190" s="65">
        <v>60.974051664542003</v>
      </c>
      <c r="P190" s="66">
        <v>2.9999999999999997E-4</v>
      </c>
      <c r="Q190" s="66">
        <v>0</v>
      </c>
    </row>
    <row r="191" spans="1:17">
      <c r="A191" t="s">
        <v>3738</v>
      </c>
      <c r="B191" t="s">
        <v>3368</v>
      </c>
      <c r="C191" t="s">
        <v>3740</v>
      </c>
      <c r="D191" t="s">
        <v>3370</v>
      </c>
      <c r="E191" t="s">
        <v>476</v>
      </c>
      <c r="F191" t="s">
        <v>3734</v>
      </c>
      <c r="G191" t="s">
        <v>208</v>
      </c>
      <c r="H191" s="65">
        <v>1.75</v>
      </c>
      <c r="I191" t="s">
        <v>3372</v>
      </c>
      <c r="J191" t="s">
        <v>99</v>
      </c>
      <c r="K191" s="66">
        <v>2.1000000000000001E-2</v>
      </c>
      <c r="L191" s="66">
        <v>7.7000000000000002E-3</v>
      </c>
      <c r="M191" s="65">
        <v>59503.61</v>
      </c>
      <c r="N191" s="65">
        <v>102.46895913536859</v>
      </c>
      <c r="O191" s="65">
        <v>60.972729814969099</v>
      </c>
      <c r="P191" s="66">
        <v>2.9999999999999997E-4</v>
      </c>
      <c r="Q191" s="66">
        <v>0</v>
      </c>
    </row>
    <row r="192" spans="1:17">
      <c r="A192" t="s">
        <v>3741</v>
      </c>
      <c r="B192" t="s">
        <v>3368</v>
      </c>
      <c r="C192" t="s">
        <v>3742</v>
      </c>
      <c r="D192" t="s">
        <v>3370</v>
      </c>
      <c r="E192" t="s">
        <v>476</v>
      </c>
      <c r="F192" t="s">
        <v>3743</v>
      </c>
      <c r="G192" t="s">
        <v>208</v>
      </c>
      <c r="H192" s="65">
        <v>3.41</v>
      </c>
      <c r="I192" t="s">
        <v>3372</v>
      </c>
      <c r="J192" t="s">
        <v>99</v>
      </c>
      <c r="K192" s="66">
        <v>2.1000000000000001E-2</v>
      </c>
      <c r="L192" s="66">
        <v>7.7000000000000002E-3</v>
      </c>
      <c r="M192" s="65">
        <v>42000</v>
      </c>
      <c r="N192" s="65">
        <v>104.75821446418095</v>
      </c>
      <c r="O192" s="65">
        <v>43.998450074955997</v>
      </c>
      <c r="P192" s="66">
        <v>2.0000000000000001E-4</v>
      </c>
      <c r="Q192" s="66">
        <v>0</v>
      </c>
    </row>
    <row r="193" spans="1:17">
      <c r="A193" t="s">
        <v>3741</v>
      </c>
      <c r="B193" t="s">
        <v>3368</v>
      </c>
      <c r="C193" t="s">
        <v>3744</v>
      </c>
      <c r="D193" t="s">
        <v>3370</v>
      </c>
      <c r="E193" t="s">
        <v>476</v>
      </c>
      <c r="F193" t="s">
        <v>3743</v>
      </c>
      <c r="G193" t="s">
        <v>208</v>
      </c>
      <c r="H193" s="65">
        <v>3.41</v>
      </c>
      <c r="I193" t="s">
        <v>3372</v>
      </c>
      <c r="J193" t="s">
        <v>99</v>
      </c>
      <c r="K193" s="66">
        <v>2.1000000000000001E-2</v>
      </c>
      <c r="L193" s="66">
        <v>7.7000000000000002E-3</v>
      </c>
      <c r="M193" s="65">
        <v>42000</v>
      </c>
      <c r="N193" s="65">
        <v>104.75821446418095</v>
      </c>
      <c r="O193" s="65">
        <v>43.998450074955997</v>
      </c>
      <c r="P193" s="66">
        <v>2.0000000000000001E-4</v>
      </c>
      <c r="Q193" s="66">
        <v>0</v>
      </c>
    </row>
    <row r="194" spans="1:17">
      <c r="A194" t="s">
        <v>3741</v>
      </c>
      <c r="B194" t="s">
        <v>3368</v>
      </c>
      <c r="C194" t="s">
        <v>3745</v>
      </c>
      <c r="D194" t="s">
        <v>3370</v>
      </c>
      <c r="E194" t="s">
        <v>476</v>
      </c>
      <c r="F194" t="s">
        <v>3746</v>
      </c>
      <c r="G194" t="s">
        <v>208</v>
      </c>
      <c r="H194" s="65">
        <v>3.87</v>
      </c>
      <c r="I194" t="s">
        <v>3372</v>
      </c>
      <c r="J194" t="s">
        <v>99</v>
      </c>
      <c r="K194" s="66">
        <v>2.1000000000000001E-2</v>
      </c>
      <c r="L194" s="66">
        <v>7.7000000000000002E-3</v>
      </c>
      <c r="M194" s="65">
        <v>113254</v>
      </c>
      <c r="N194" s="65">
        <v>105.402316804625</v>
      </c>
      <c r="O194" s="65">
        <v>119.37233987390999</v>
      </c>
      <c r="P194" s="66">
        <v>5.0000000000000001E-4</v>
      </c>
      <c r="Q194" s="66">
        <v>0</v>
      </c>
    </row>
    <row r="195" spans="1:17">
      <c r="A195" t="s">
        <v>3741</v>
      </c>
      <c r="B195" t="s">
        <v>3368</v>
      </c>
      <c r="C195" t="s">
        <v>3747</v>
      </c>
      <c r="D195" t="s">
        <v>3370</v>
      </c>
      <c r="E195" t="s">
        <v>476</v>
      </c>
      <c r="F195" t="s">
        <v>3746</v>
      </c>
      <c r="G195" t="s">
        <v>208</v>
      </c>
      <c r="H195" s="65">
        <v>3.87</v>
      </c>
      <c r="I195" t="s">
        <v>3372</v>
      </c>
      <c r="J195" t="s">
        <v>99</v>
      </c>
      <c r="K195" s="66">
        <v>2.1000000000000001E-2</v>
      </c>
      <c r="L195" s="66">
        <v>7.7000000000000002E-3</v>
      </c>
      <c r="M195" s="65">
        <v>174628</v>
      </c>
      <c r="N195" s="65">
        <v>105.40231680462469</v>
      </c>
      <c r="O195" s="65">
        <v>184.06195778957999</v>
      </c>
      <c r="P195" s="66">
        <v>8.0000000000000004E-4</v>
      </c>
      <c r="Q195" s="66">
        <v>0</v>
      </c>
    </row>
    <row r="196" spans="1:17">
      <c r="A196" t="s">
        <v>3748</v>
      </c>
      <c r="B196" t="s">
        <v>3368</v>
      </c>
      <c r="C196" t="s">
        <v>3749</v>
      </c>
      <c r="D196" t="s">
        <v>3370</v>
      </c>
      <c r="E196" t="s">
        <v>476</v>
      </c>
      <c r="F196" t="s">
        <v>3404</v>
      </c>
      <c r="G196" t="s">
        <v>208</v>
      </c>
      <c r="H196" s="65">
        <v>1.75</v>
      </c>
      <c r="I196" t="s">
        <v>3372</v>
      </c>
      <c r="J196" t="s">
        <v>99</v>
      </c>
      <c r="K196" s="66">
        <v>2.1000000000000001E-2</v>
      </c>
      <c r="L196" s="66">
        <v>7.7000000000000002E-3</v>
      </c>
      <c r="M196" s="65">
        <v>217986.12</v>
      </c>
      <c r="N196" s="65">
        <v>102.46895913536881</v>
      </c>
      <c r="O196" s="65">
        <v>223.368108223576</v>
      </c>
      <c r="P196" s="66">
        <v>8.9999999999999998E-4</v>
      </c>
      <c r="Q196" s="66">
        <v>0</v>
      </c>
    </row>
    <row r="197" spans="1:17">
      <c r="A197" t="s">
        <v>3750</v>
      </c>
      <c r="B197" t="s">
        <v>3368</v>
      </c>
      <c r="C197" t="s">
        <v>3751</v>
      </c>
      <c r="D197" t="s">
        <v>3370</v>
      </c>
      <c r="E197" t="s">
        <v>476</v>
      </c>
      <c r="F197" t="s">
        <v>3404</v>
      </c>
      <c r="G197" t="s">
        <v>208</v>
      </c>
      <c r="H197" s="65">
        <v>1.75</v>
      </c>
      <c r="I197" t="s">
        <v>3372</v>
      </c>
      <c r="J197" t="s">
        <v>99</v>
      </c>
      <c r="K197" s="66">
        <v>2.1000000000000001E-2</v>
      </c>
      <c r="L197" s="66">
        <v>7.7000000000000002E-3</v>
      </c>
      <c r="M197" s="65">
        <v>83651.69</v>
      </c>
      <c r="N197" s="65">
        <v>102.46895913536858</v>
      </c>
      <c r="O197" s="65">
        <v>85.717016042145204</v>
      </c>
      <c r="P197" s="66">
        <v>4.0000000000000002E-4</v>
      </c>
      <c r="Q197" s="66">
        <v>0</v>
      </c>
    </row>
    <row r="198" spans="1:17">
      <c r="A198" t="s">
        <v>3752</v>
      </c>
      <c r="B198" t="s">
        <v>3368</v>
      </c>
      <c r="C198" t="s">
        <v>3753</v>
      </c>
      <c r="D198" t="s">
        <v>3370</v>
      </c>
      <c r="E198" t="s">
        <v>476</v>
      </c>
      <c r="F198" t="s">
        <v>3404</v>
      </c>
      <c r="G198" t="s">
        <v>208</v>
      </c>
      <c r="H198" s="65">
        <v>1.26</v>
      </c>
      <c r="I198" t="s">
        <v>3372</v>
      </c>
      <c r="J198" t="s">
        <v>99</v>
      </c>
      <c r="K198" s="66">
        <v>2.1000000000000001E-2</v>
      </c>
      <c r="L198" s="66">
        <v>7.7000000000000002E-3</v>
      </c>
      <c r="M198" s="65">
        <v>51666.6</v>
      </c>
      <c r="N198" s="65">
        <v>101.81296223524114</v>
      </c>
      <c r="O198" s="65">
        <v>52.603295946233096</v>
      </c>
      <c r="P198" s="66">
        <v>2.0000000000000001E-4</v>
      </c>
      <c r="Q198" s="66">
        <v>0</v>
      </c>
    </row>
    <row r="199" spans="1:17">
      <c r="A199" t="s">
        <v>3754</v>
      </c>
      <c r="B199" t="s">
        <v>3368</v>
      </c>
      <c r="C199" t="s">
        <v>3755</v>
      </c>
      <c r="D199" t="s">
        <v>3370</v>
      </c>
      <c r="E199" t="s">
        <v>476</v>
      </c>
      <c r="F199" t="s">
        <v>3495</v>
      </c>
      <c r="G199" t="s">
        <v>208</v>
      </c>
      <c r="H199" s="65">
        <v>3.49</v>
      </c>
      <c r="I199" t="s">
        <v>3372</v>
      </c>
      <c r="J199" t="s">
        <v>99</v>
      </c>
      <c r="K199" s="66">
        <v>2.1000000000000001E-2</v>
      </c>
      <c r="L199" s="66">
        <v>7.7000000000000002E-3</v>
      </c>
      <c r="M199" s="65">
        <v>195928</v>
      </c>
      <c r="N199" s="65">
        <v>104.86786167916632</v>
      </c>
      <c r="O199" s="65">
        <v>205.46550403075699</v>
      </c>
      <c r="P199" s="66">
        <v>8.9999999999999998E-4</v>
      </c>
      <c r="Q199" s="66">
        <v>0</v>
      </c>
    </row>
    <row r="200" spans="1:17">
      <c r="A200" t="s">
        <v>3756</v>
      </c>
      <c r="B200" t="s">
        <v>3368</v>
      </c>
      <c r="C200" t="s">
        <v>3757</v>
      </c>
      <c r="D200" t="s">
        <v>3370</v>
      </c>
      <c r="E200" t="s">
        <v>476</v>
      </c>
      <c r="F200" t="s">
        <v>3495</v>
      </c>
      <c r="G200" t="s">
        <v>208</v>
      </c>
      <c r="H200" s="65">
        <v>1.75</v>
      </c>
      <c r="I200" t="s">
        <v>3372</v>
      </c>
      <c r="J200" t="s">
        <v>99</v>
      </c>
      <c r="K200" s="66">
        <v>2.1000000000000001E-2</v>
      </c>
      <c r="L200" s="66">
        <v>7.7000000000000002E-3</v>
      </c>
      <c r="M200" s="65">
        <v>130303.07</v>
      </c>
      <c r="N200" s="65">
        <v>102.4689588703927</v>
      </c>
      <c r="O200" s="65">
        <v>133.520199205159</v>
      </c>
      <c r="P200" s="66">
        <v>5.9999999999999995E-4</v>
      </c>
      <c r="Q200" s="66">
        <v>0</v>
      </c>
    </row>
    <row r="201" spans="1:17">
      <c r="A201" t="s">
        <v>3758</v>
      </c>
      <c r="B201" t="s">
        <v>3368</v>
      </c>
      <c r="C201" t="s">
        <v>3759</v>
      </c>
      <c r="D201" t="s">
        <v>3370</v>
      </c>
      <c r="E201" t="s">
        <v>476</v>
      </c>
      <c r="F201" t="s">
        <v>3760</v>
      </c>
      <c r="G201" t="s">
        <v>208</v>
      </c>
      <c r="H201" s="65">
        <v>3.49</v>
      </c>
      <c r="I201" t="s">
        <v>3372</v>
      </c>
      <c r="J201" t="s">
        <v>99</v>
      </c>
      <c r="K201" s="66">
        <v>2.1000000000000001E-2</v>
      </c>
      <c r="L201" s="66">
        <v>7.7000000000000002E-3</v>
      </c>
      <c r="M201" s="65">
        <v>12621</v>
      </c>
      <c r="N201" s="65">
        <v>104.86786167916647</v>
      </c>
      <c r="O201" s="65">
        <v>13.2353728225276</v>
      </c>
      <c r="P201" s="66">
        <v>1E-4</v>
      </c>
      <c r="Q201" s="66">
        <v>0</v>
      </c>
    </row>
    <row r="202" spans="1:17">
      <c r="A202" t="s">
        <v>3758</v>
      </c>
      <c r="B202" t="s">
        <v>3368</v>
      </c>
      <c r="C202" t="s">
        <v>3761</v>
      </c>
      <c r="D202" t="s">
        <v>3370</v>
      </c>
      <c r="E202" t="s">
        <v>476</v>
      </c>
      <c r="F202" t="s">
        <v>3760</v>
      </c>
      <c r="G202" t="s">
        <v>208</v>
      </c>
      <c r="H202" s="65">
        <v>3.49</v>
      </c>
      <c r="I202" t="s">
        <v>3372</v>
      </c>
      <c r="J202" t="s">
        <v>99</v>
      </c>
      <c r="K202" s="66">
        <v>2.1000000000000001E-2</v>
      </c>
      <c r="L202" s="66">
        <v>7.7000000000000002E-3</v>
      </c>
      <c r="M202" s="65">
        <v>10687</v>
      </c>
      <c r="N202" s="65">
        <v>104.86786167916628</v>
      </c>
      <c r="O202" s="65">
        <v>11.2072283776525</v>
      </c>
      <c r="P202" s="66">
        <v>0</v>
      </c>
      <c r="Q202" s="66">
        <v>0</v>
      </c>
    </row>
    <row r="203" spans="1:17">
      <c r="A203" t="s">
        <v>3758</v>
      </c>
      <c r="B203" t="s">
        <v>3368</v>
      </c>
      <c r="C203" t="s">
        <v>3762</v>
      </c>
      <c r="D203" t="s">
        <v>3370</v>
      </c>
      <c r="E203" t="s">
        <v>476</v>
      </c>
      <c r="F203" t="s">
        <v>3760</v>
      </c>
      <c r="G203" t="s">
        <v>208</v>
      </c>
      <c r="H203" s="65">
        <v>3.49</v>
      </c>
      <c r="I203" t="s">
        <v>3372</v>
      </c>
      <c r="J203" t="s">
        <v>99</v>
      </c>
      <c r="K203" s="66">
        <v>2.1000000000000001E-2</v>
      </c>
      <c r="L203" s="66">
        <v>7.7000000000000002E-3</v>
      </c>
      <c r="M203" s="65">
        <v>10564</v>
      </c>
      <c r="N203" s="65">
        <v>104.86786167916604</v>
      </c>
      <c r="O203" s="65">
        <v>11.0782409077871</v>
      </c>
      <c r="P203" s="66">
        <v>0</v>
      </c>
      <c r="Q203" s="66">
        <v>0</v>
      </c>
    </row>
    <row r="204" spans="1:17">
      <c r="A204" t="s">
        <v>3758</v>
      </c>
      <c r="B204" t="s">
        <v>3368</v>
      </c>
      <c r="C204" t="s">
        <v>3763</v>
      </c>
      <c r="D204" t="s">
        <v>3370</v>
      </c>
      <c r="E204" t="s">
        <v>476</v>
      </c>
      <c r="F204" t="s">
        <v>3760</v>
      </c>
      <c r="G204" t="s">
        <v>208</v>
      </c>
      <c r="H204" s="65">
        <v>3.49</v>
      </c>
      <c r="I204" t="s">
        <v>3372</v>
      </c>
      <c r="J204" t="s">
        <v>99</v>
      </c>
      <c r="K204" s="66">
        <v>2.1000000000000001E-2</v>
      </c>
      <c r="L204" s="66">
        <v>7.7000000000000002E-3</v>
      </c>
      <c r="M204" s="65">
        <v>12621</v>
      </c>
      <c r="N204" s="65">
        <v>104.86786167916647</v>
      </c>
      <c r="O204" s="65">
        <v>13.2353728225276</v>
      </c>
      <c r="P204" s="66">
        <v>1E-4</v>
      </c>
      <c r="Q204" s="66">
        <v>0</v>
      </c>
    </row>
    <row r="205" spans="1:17">
      <c r="A205" t="s">
        <v>3758</v>
      </c>
      <c r="B205" t="s">
        <v>3368</v>
      </c>
      <c r="C205" t="s">
        <v>3764</v>
      </c>
      <c r="D205" t="s">
        <v>3370</v>
      </c>
      <c r="E205" t="s">
        <v>476</v>
      </c>
      <c r="F205" t="s">
        <v>3760</v>
      </c>
      <c r="G205" t="s">
        <v>208</v>
      </c>
      <c r="H205" s="65">
        <v>3.49</v>
      </c>
      <c r="I205" t="s">
        <v>3372</v>
      </c>
      <c r="J205" t="s">
        <v>99</v>
      </c>
      <c r="K205" s="66">
        <v>2.1000000000000001E-2</v>
      </c>
      <c r="L205" s="66">
        <v>7.7000000000000002E-3</v>
      </c>
      <c r="M205" s="65">
        <v>10687</v>
      </c>
      <c r="N205" s="65">
        <v>104.86786167916628</v>
      </c>
      <c r="O205" s="65">
        <v>11.2072283776525</v>
      </c>
      <c r="P205" s="66">
        <v>0</v>
      </c>
      <c r="Q205" s="66">
        <v>0</v>
      </c>
    </row>
    <row r="206" spans="1:17">
      <c r="A206" t="s">
        <v>3758</v>
      </c>
      <c r="B206" t="s">
        <v>3368</v>
      </c>
      <c r="C206" t="s">
        <v>3765</v>
      </c>
      <c r="D206" t="s">
        <v>3370</v>
      </c>
      <c r="E206" t="s">
        <v>476</v>
      </c>
      <c r="F206" t="s">
        <v>3760</v>
      </c>
      <c r="G206" t="s">
        <v>208</v>
      </c>
      <c r="H206" s="65">
        <v>3.49</v>
      </c>
      <c r="I206" t="s">
        <v>3372</v>
      </c>
      <c r="J206" t="s">
        <v>99</v>
      </c>
      <c r="K206" s="66">
        <v>2.1000000000000001E-2</v>
      </c>
      <c r="L206" s="66">
        <v>7.7000000000000002E-3</v>
      </c>
      <c r="M206" s="65">
        <v>9820</v>
      </c>
      <c r="N206" s="65">
        <v>104.86786167916598</v>
      </c>
      <c r="O206" s="65">
        <v>10.2980240168941</v>
      </c>
      <c r="P206" s="66">
        <v>0</v>
      </c>
      <c r="Q206" s="66">
        <v>0</v>
      </c>
    </row>
    <row r="207" spans="1:17">
      <c r="A207" t="s">
        <v>3766</v>
      </c>
      <c r="B207" t="s">
        <v>3368</v>
      </c>
      <c r="C207" t="s">
        <v>3767</v>
      </c>
      <c r="D207" t="s">
        <v>3370</v>
      </c>
      <c r="E207" t="s">
        <v>476</v>
      </c>
      <c r="F207" t="s">
        <v>3768</v>
      </c>
      <c r="G207" t="s">
        <v>208</v>
      </c>
      <c r="H207" s="65">
        <v>3.49</v>
      </c>
      <c r="I207" t="s">
        <v>3372</v>
      </c>
      <c r="J207" t="s">
        <v>99</v>
      </c>
      <c r="K207" s="66">
        <v>2.1000000000000001E-2</v>
      </c>
      <c r="L207" s="66">
        <v>7.7000000000000002E-3</v>
      </c>
      <c r="M207" s="65">
        <v>180000</v>
      </c>
      <c r="N207" s="65">
        <v>104.86786167916667</v>
      </c>
      <c r="O207" s="65">
        <v>188.76215102250001</v>
      </c>
      <c r="P207" s="66">
        <v>8.0000000000000004E-4</v>
      </c>
      <c r="Q207" s="66">
        <v>0</v>
      </c>
    </row>
    <row r="208" spans="1:17">
      <c r="A208" t="s">
        <v>3766</v>
      </c>
      <c r="B208" t="s">
        <v>3368</v>
      </c>
      <c r="C208" t="s">
        <v>3769</v>
      </c>
      <c r="D208" t="s">
        <v>3370</v>
      </c>
      <c r="E208" t="s">
        <v>476</v>
      </c>
      <c r="F208" t="s">
        <v>3768</v>
      </c>
      <c r="G208" t="s">
        <v>208</v>
      </c>
      <c r="H208" s="65">
        <v>3.49</v>
      </c>
      <c r="I208" t="s">
        <v>3372</v>
      </c>
      <c r="J208" t="s">
        <v>99</v>
      </c>
      <c r="K208" s="66">
        <v>2.1000000000000001E-2</v>
      </c>
      <c r="L208" s="66">
        <v>7.7000000000000002E-3</v>
      </c>
      <c r="M208" s="65">
        <v>180000</v>
      </c>
      <c r="N208" s="65">
        <v>104.86786167916667</v>
      </c>
      <c r="O208" s="65">
        <v>188.76215102250001</v>
      </c>
      <c r="P208" s="66">
        <v>8.0000000000000004E-4</v>
      </c>
      <c r="Q208" s="66">
        <v>0</v>
      </c>
    </row>
    <row r="209" spans="1:17">
      <c r="A209" t="s">
        <v>3770</v>
      </c>
      <c r="B209" t="s">
        <v>3368</v>
      </c>
      <c r="C209" t="s">
        <v>3771</v>
      </c>
      <c r="D209" t="s">
        <v>3370</v>
      </c>
      <c r="E209" t="s">
        <v>476</v>
      </c>
      <c r="F209" t="s">
        <v>3768</v>
      </c>
      <c r="G209" t="s">
        <v>208</v>
      </c>
      <c r="H209" s="65">
        <v>3.49</v>
      </c>
      <c r="I209" t="s">
        <v>3372</v>
      </c>
      <c r="J209" t="s">
        <v>99</v>
      </c>
      <c r="K209" s="66">
        <v>2.1000000000000001E-2</v>
      </c>
      <c r="L209" s="66">
        <v>7.7000000000000002E-3</v>
      </c>
      <c r="M209" s="65">
        <v>468936</v>
      </c>
      <c r="N209" s="65">
        <v>104.86786167916645</v>
      </c>
      <c r="O209" s="65">
        <v>491.76315584381598</v>
      </c>
      <c r="P209" s="66">
        <v>2.0999999999999999E-3</v>
      </c>
      <c r="Q209" s="66">
        <v>0</v>
      </c>
    </row>
    <row r="210" spans="1:17">
      <c r="A210" t="s">
        <v>3770</v>
      </c>
      <c r="B210" t="s">
        <v>3368</v>
      </c>
      <c r="C210" t="s">
        <v>3772</v>
      </c>
      <c r="D210" t="s">
        <v>3370</v>
      </c>
      <c r="E210" t="s">
        <v>476</v>
      </c>
      <c r="F210" t="s">
        <v>3768</v>
      </c>
      <c r="G210" t="s">
        <v>208</v>
      </c>
      <c r="H210" s="65">
        <v>3.49</v>
      </c>
      <c r="I210" t="s">
        <v>3372</v>
      </c>
      <c r="J210" t="s">
        <v>99</v>
      </c>
      <c r="K210" s="66">
        <v>2.1000000000000001E-2</v>
      </c>
      <c r="L210" s="66">
        <v>7.7000000000000002E-3</v>
      </c>
      <c r="M210" s="65">
        <v>31064</v>
      </c>
      <c r="N210" s="65">
        <v>104.86786167916657</v>
      </c>
      <c r="O210" s="65">
        <v>32.576152552016303</v>
      </c>
      <c r="P210" s="66">
        <v>1E-4</v>
      </c>
      <c r="Q210" s="66">
        <v>0</v>
      </c>
    </row>
    <row r="211" spans="1:17">
      <c r="A211" t="s">
        <v>3773</v>
      </c>
      <c r="B211" t="s">
        <v>3368</v>
      </c>
      <c r="C211" t="s">
        <v>3774</v>
      </c>
      <c r="D211" t="s">
        <v>3370</v>
      </c>
      <c r="E211" t="s">
        <v>476</v>
      </c>
      <c r="F211" t="s">
        <v>3768</v>
      </c>
      <c r="G211" t="s">
        <v>208</v>
      </c>
      <c r="H211" s="65">
        <v>3.49</v>
      </c>
      <c r="I211" t="s">
        <v>3372</v>
      </c>
      <c r="J211" t="s">
        <v>99</v>
      </c>
      <c r="K211" s="66">
        <v>2.1000000000000001E-2</v>
      </c>
      <c r="L211" s="66">
        <v>7.7000000000000002E-3</v>
      </c>
      <c r="M211" s="65">
        <v>635972</v>
      </c>
      <c r="N211" s="65">
        <v>104.86786167916638</v>
      </c>
      <c r="O211" s="65">
        <v>666.93023727822799</v>
      </c>
      <c r="P211" s="66">
        <v>2.8E-3</v>
      </c>
      <c r="Q211" s="66">
        <v>0</v>
      </c>
    </row>
    <row r="212" spans="1:17">
      <c r="A212" t="s">
        <v>3775</v>
      </c>
      <c r="B212" t="s">
        <v>3368</v>
      </c>
      <c r="C212" t="s">
        <v>3776</v>
      </c>
      <c r="D212" t="s">
        <v>3370</v>
      </c>
      <c r="E212" t="s">
        <v>476</v>
      </c>
      <c r="F212" t="s">
        <v>3777</v>
      </c>
      <c r="G212" t="s">
        <v>208</v>
      </c>
      <c r="H212" s="65">
        <v>3.41</v>
      </c>
      <c r="I212" t="s">
        <v>3372</v>
      </c>
      <c r="J212" t="s">
        <v>99</v>
      </c>
      <c r="K212" s="66">
        <v>2.1000000000000001E-2</v>
      </c>
      <c r="L212" s="66">
        <v>7.7000000000000002E-3</v>
      </c>
      <c r="M212" s="65">
        <v>313415</v>
      </c>
      <c r="N212" s="65">
        <v>104.75824416618158</v>
      </c>
      <c r="O212" s="65">
        <v>328.32805095343798</v>
      </c>
      <c r="P212" s="66">
        <v>1.4E-3</v>
      </c>
      <c r="Q212" s="66">
        <v>0</v>
      </c>
    </row>
    <row r="213" spans="1:17">
      <c r="A213" t="s">
        <v>3775</v>
      </c>
      <c r="B213" t="s">
        <v>3368</v>
      </c>
      <c r="C213" t="s">
        <v>3778</v>
      </c>
      <c r="D213" t="s">
        <v>3370</v>
      </c>
      <c r="E213" t="s">
        <v>476</v>
      </c>
      <c r="F213" t="s">
        <v>3777</v>
      </c>
      <c r="G213" t="s">
        <v>208</v>
      </c>
      <c r="H213" s="65">
        <v>3.41</v>
      </c>
      <c r="I213" t="s">
        <v>3372</v>
      </c>
      <c r="J213" t="s">
        <v>99</v>
      </c>
      <c r="K213" s="66">
        <v>2.1000000000000001E-2</v>
      </c>
      <c r="L213" s="66">
        <v>7.7000000000000002E-3</v>
      </c>
      <c r="M213" s="65">
        <v>315208</v>
      </c>
      <c r="N213" s="65">
        <v>104.7582441661817</v>
      </c>
      <c r="O213" s="65">
        <v>330.20636627133803</v>
      </c>
      <c r="P213" s="66">
        <v>1.4E-3</v>
      </c>
      <c r="Q213" s="66">
        <v>0</v>
      </c>
    </row>
    <row r="214" spans="1:17">
      <c r="A214" t="s">
        <v>3779</v>
      </c>
      <c r="B214" t="s">
        <v>3368</v>
      </c>
      <c r="C214" t="s">
        <v>3780</v>
      </c>
      <c r="D214" t="s">
        <v>3370</v>
      </c>
      <c r="E214" t="s">
        <v>476</v>
      </c>
      <c r="F214" t="s">
        <v>3781</v>
      </c>
      <c r="G214" t="s">
        <v>208</v>
      </c>
      <c r="H214" s="65">
        <v>2.54</v>
      </c>
      <c r="I214" t="s">
        <v>3372</v>
      </c>
      <c r="J214" t="s">
        <v>99</v>
      </c>
      <c r="K214" s="66">
        <v>2.1000000000000001E-2</v>
      </c>
      <c r="L214" s="66">
        <v>7.7000000000000002E-3</v>
      </c>
      <c r="M214" s="65">
        <v>139452</v>
      </c>
      <c r="N214" s="65">
        <v>103.56830572913762</v>
      </c>
      <c r="O214" s="65">
        <v>144.428073705397</v>
      </c>
      <c r="P214" s="66">
        <v>5.9999999999999995E-4</v>
      </c>
      <c r="Q214" s="66">
        <v>0</v>
      </c>
    </row>
    <row r="215" spans="1:17">
      <c r="A215" t="s">
        <v>3779</v>
      </c>
      <c r="B215" t="s">
        <v>3368</v>
      </c>
      <c r="C215" t="s">
        <v>3782</v>
      </c>
      <c r="D215" t="s">
        <v>3370</v>
      </c>
      <c r="E215" t="s">
        <v>476</v>
      </c>
      <c r="F215" t="s">
        <v>3781</v>
      </c>
      <c r="G215" t="s">
        <v>208</v>
      </c>
      <c r="H215" s="65">
        <v>2.54</v>
      </c>
      <c r="I215" t="s">
        <v>3372</v>
      </c>
      <c r="J215" t="s">
        <v>99</v>
      </c>
      <c r="K215" s="66">
        <v>2.1000000000000001E-2</v>
      </c>
      <c r="L215" s="66">
        <v>7.7000000000000002E-3</v>
      </c>
      <c r="M215" s="65">
        <v>105341</v>
      </c>
      <c r="N215" s="65">
        <v>103.56830572913775</v>
      </c>
      <c r="O215" s="65">
        <v>109.099888938131</v>
      </c>
      <c r="P215" s="66">
        <v>5.0000000000000001E-4</v>
      </c>
      <c r="Q215" s="66">
        <v>0</v>
      </c>
    </row>
    <row r="216" spans="1:17">
      <c r="A216" t="s">
        <v>3779</v>
      </c>
      <c r="B216" t="s">
        <v>3368</v>
      </c>
      <c r="C216" t="s">
        <v>3783</v>
      </c>
      <c r="D216" t="s">
        <v>3370</v>
      </c>
      <c r="E216" t="s">
        <v>476</v>
      </c>
      <c r="F216" t="s">
        <v>3401</v>
      </c>
      <c r="G216" t="s">
        <v>208</v>
      </c>
      <c r="H216" s="65">
        <v>2.54</v>
      </c>
      <c r="I216" t="s">
        <v>3372</v>
      </c>
      <c r="J216" t="s">
        <v>99</v>
      </c>
      <c r="K216" s="66">
        <v>2.1000000000000001E-2</v>
      </c>
      <c r="L216" s="66">
        <v>7.7000000000000002E-3</v>
      </c>
      <c r="M216" s="65">
        <v>105207</v>
      </c>
      <c r="N216" s="65">
        <v>103.56830572913779</v>
      </c>
      <c r="O216" s="65">
        <v>108.961107408454</v>
      </c>
      <c r="P216" s="66">
        <v>5.0000000000000001E-4</v>
      </c>
      <c r="Q216" s="66">
        <v>0</v>
      </c>
    </row>
    <row r="217" spans="1:17">
      <c r="A217" t="s">
        <v>3784</v>
      </c>
      <c r="B217" t="s">
        <v>3368</v>
      </c>
      <c r="C217" t="s">
        <v>3785</v>
      </c>
      <c r="D217" t="s">
        <v>3370</v>
      </c>
      <c r="E217" t="s">
        <v>476</v>
      </c>
      <c r="F217" t="s">
        <v>3786</v>
      </c>
      <c r="G217" t="s">
        <v>208</v>
      </c>
      <c r="H217" s="65">
        <v>3.49</v>
      </c>
      <c r="I217" t="s">
        <v>3372</v>
      </c>
      <c r="J217" t="s">
        <v>99</v>
      </c>
      <c r="K217" s="66">
        <v>2.1000000000000001E-2</v>
      </c>
      <c r="L217" s="66">
        <v>7.7000000000000002E-3</v>
      </c>
      <c r="M217" s="65">
        <v>100431.5</v>
      </c>
      <c r="N217" s="65">
        <v>104.8678616791664</v>
      </c>
      <c r="O217" s="65">
        <v>105.320366502312</v>
      </c>
      <c r="P217" s="66">
        <v>4.0000000000000002E-4</v>
      </c>
      <c r="Q217" s="66">
        <v>0</v>
      </c>
    </row>
    <row r="218" spans="1:17">
      <c r="A218" t="s">
        <v>3784</v>
      </c>
      <c r="B218" t="s">
        <v>3368</v>
      </c>
      <c r="C218" t="s">
        <v>3787</v>
      </c>
      <c r="D218" t="s">
        <v>3370</v>
      </c>
      <c r="E218" t="s">
        <v>476</v>
      </c>
      <c r="F218" t="s">
        <v>3788</v>
      </c>
      <c r="G218" t="s">
        <v>208</v>
      </c>
      <c r="H218" s="65">
        <v>4.25</v>
      </c>
      <c r="I218" t="s">
        <v>3372</v>
      </c>
      <c r="J218" t="s">
        <v>99</v>
      </c>
      <c r="K218" s="66">
        <v>2.1000000000000001E-2</v>
      </c>
      <c r="L218" s="66">
        <v>7.7000000000000002E-3</v>
      </c>
      <c r="M218" s="65">
        <v>250000</v>
      </c>
      <c r="N218" s="65">
        <v>105.9429076686116</v>
      </c>
      <c r="O218" s="65">
        <v>264.85726917152903</v>
      </c>
      <c r="P218" s="66">
        <v>1.1000000000000001E-3</v>
      </c>
      <c r="Q218" s="66">
        <v>0</v>
      </c>
    </row>
    <row r="219" spans="1:17">
      <c r="A219" t="s">
        <v>3784</v>
      </c>
      <c r="B219" t="s">
        <v>3368</v>
      </c>
      <c r="C219" t="s">
        <v>3789</v>
      </c>
      <c r="D219" t="s">
        <v>3370</v>
      </c>
      <c r="E219" t="s">
        <v>476</v>
      </c>
      <c r="F219" t="s">
        <v>3788</v>
      </c>
      <c r="G219" t="s">
        <v>208</v>
      </c>
      <c r="H219" s="65">
        <v>4.25</v>
      </c>
      <c r="I219" t="s">
        <v>3372</v>
      </c>
      <c r="J219" t="s">
        <v>99</v>
      </c>
      <c r="K219" s="66">
        <v>2.1000000000000001E-2</v>
      </c>
      <c r="L219" s="66">
        <v>7.7000000000000002E-3</v>
      </c>
      <c r="M219" s="65">
        <v>250000</v>
      </c>
      <c r="N219" s="65">
        <v>105.9429076686116</v>
      </c>
      <c r="O219" s="65">
        <v>264.85726917152903</v>
      </c>
      <c r="P219" s="66">
        <v>1.1000000000000001E-3</v>
      </c>
      <c r="Q219" s="66">
        <v>0</v>
      </c>
    </row>
    <row r="220" spans="1:17">
      <c r="A220" t="s">
        <v>3790</v>
      </c>
      <c r="B220" t="s">
        <v>3368</v>
      </c>
      <c r="C220" t="s">
        <v>3791</v>
      </c>
      <c r="D220" t="s">
        <v>3370</v>
      </c>
      <c r="E220" t="s">
        <v>476</v>
      </c>
      <c r="F220" t="s">
        <v>3792</v>
      </c>
      <c r="G220" t="s">
        <v>208</v>
      </c>
      <c r="H220" s="65">
        <v>3.49</v>
      </c>
      <c r="I220" t="s">
        <v>3372</v>
      </c>
      <c r="J220" t="s">
        <v>99</v>
      </c>
      <c r="K220" s="66">
        <v>2.1000000000000001E-2</v>
      </c>
      <c r="L220" s="66">
        <v>7.7000000000000002E-3</v>
      </c>
      <c r="M220" s="65">
        <v>115777</v>
      </c>
      <c r="N220" s="65">
        <v>104.86786167916685</v>
      </c>
      <c r="O220" s="65">
        <v>121.41286421628899</v>
      </c>
      <c r="P220" s="66">
        <v>5.0000000000000001E-4</v>
      </c>
      <c r="Q220" s="66">
        <v>0</v>
      </c>
    </row>
    <row r="221" spans="1:17">
      <c r="A221" t="s">
        <v>3790</v>
      </c>
      <c r="B221" t="s">
        <v>3368</v>
      </c>
      <c r="C221" t="s">
        <v>3793</v>
      </c>
      <c r="D221" t="s">
        <v>3370</v>
      </c>
      <c r="E221" t="s">
        <v>476</v>
      </c>
      <c r="F221" t="s">
        <v>3792</v>
      </c>
      <c r="G221" t="s">
        <v>208</v>
      </c>
      <c r="H221" s="65">
        <v>3.49</v>
      </c>
      <c r="I221" t="s">
        <v>3372</v>
      </c>
      <c r="J221" t="s">
        <v>99</v>
      </c>
      <c r="K221" s="66">
        <v>2.1000000000000001E-2</v>
      </c>
      <c r="L221" s="66">
        <v>7.7000000000000002E-3</v>
      </c>
      <c r="M221" s="65">
        <v>115760</v>
      </c>
      <c r="N221" s="65">
        <v>104.86786167916638</v>
      </c>
      <c r="O221" s="65">
        <v>121.395036679803</v>
      </c>
      <c r="P221" s="66">
        <v>5.0000000000000001E-4</v>
      </c>
      <c r="Q221" s="66">
        <v>0</v>
      </c>
    </row>
    <row r="222" spans="1:17">
      <c r="A222" t="s">
        <v>3790</v>
      </c>
      <c r="B222" t="s">
        <v>3368</v>
      </c>
      <c r="C222" t="s">
        <v>3794</v>
      </c>
      <c r="D222" t="s">
        <v>3370</v>
      </c>
      <c r="E222" t="s">
        <v>476</v>
      </c>
      <c r="F222" t="s">
        <v>3795</v>
      </c>
      <c r="G222" t="s">
        <v>208</v>
      </c>
      <c r="H222" s="65">
        <v>4.18</v>
      </c>
      <c r="I222" t="s">
        <v>3372</v>
      </c>
      <c r="J222" t="s">
        <v>99</v>
      </c>
      <c r="K222" s="66">
        <v>2.1000000000000001E-2</v>
      </c>
      <c r="L222" s="66">
        <v>7.7000000000000002E-3</v>
      </c>
      <c r="M222" s="65">
        <v>279643</v>
      </c>
      <c r="N222" s="65">
        <v>105.83351726303538</v>
      </c>
      <c r="O222" s="65">
        <v>295.95602267986999</v>
      </c>
      <c r="P222" s="66">
        <v>1.1999999999999999E-3</v>
      </c>
      <c r="Q222" s="66">
        <v>0</v>
      </c>
    </row>
    <row r="223" spans="1:17">
      <c r="A223" t="s">
        <v>3796</v>
      </c>
      <c r="B223" t="s">
        <v>3368</v>
      </c>
      <c r="C223" t="s">
        <v>3797</v>
      </c>
      <c r="D223" t="s">
        <v>3370</v>
      </c>
      <c r="E223" t="s">
        <v>476</v>
      </c>
      <c r="F223" t="s">
        <v>3798</v>
      </c>
      <c r="G223" t="s">
        <v>208</v>
      </c>
      <c r="H223" s="65">
        <v>3.56</v>
      </c>
      <c r="I223" t="s">
        <v>3372</v>
      </c>
      <c r="J223" t="s">
        <v>99</v>
      </c>
      <c r="K223" s="66">
        <v>2.1000000000000001E-2</v>
      </c>
      <c r="L223" s="66">
        <v>7.7000000000000002E-3</v>
      </c>
      <c r="M223" s="65">
        <v>13833</v>
      </c>
      <c r="N223" s="65">
        <v>104.97387692928721</v>
      </c>
      <c r="O223" s="65">
        <v>14.5210363956283</v>
      </c>
      <c r="P223" s="66">
        <v>1E-4</v>
      </c>
      <c r="Q223" s="66">
        <v>0</v>
      </c>
    </row>
    <row r="224" spans="1:17">
      <c r="A224" t="s">
        <v>3796</v>
      </c>
      <c r="B224" t="s">
        <v>3368</v>
      </c>
      <c r="C224" t="s">
        <v>3799</v>
      </c>
      <c r="D224" t="s">
        <v>3370</v>
      </c>
      <c r="E224" t="s">
        <v>476</v>
      </c>
      <c r="F224" t="s">
        <v>3798</v>
      </c>
      <c r="G224" t="s">
        <v>208</v>
      </c>
      <c r="H224" s="65">
        <v>3.56</v>
      </c>
      <c r="I224" t="s">
        <v>3372</v>
      </c>
      <c r="J224" t="s">
        <v>99</v>
      </c>
      <c r="K224" s="66">
        <v>2.1000000000000001E-2</v>
      </c>
      <c r="L224" s="66">
        <v>7.7000000000000002E-3</v>
      </c>
      <c r="M224" s="65">
        <v>14197</v>
      </c>
      <c r="N224" s="65">
        <v>104.97387692928717</v>
      </c>
      <c r="O224" s="65">
        <v>14.9031413076509</v>
      </c>
      <c r="P224" s="66">
        <v>1E-4</v>
      </c>
      <c r="Q224" s="66">
        <v>0</v>
      </c>
    </row>
    <row r="225" spans="1:17">
      <c r="A225" t="s">
        <v>3796</v>
      </c>
      <c r="B225" t="s">
        <v>3368</v>
      </c>
      <c r="C225" t="s">
        <v>3800</v>
      </c>
      <c r="D225" t="s">
        <v>3370</v>
      </c>
      <c r="E225" t="s">
        <v>476</v>
      </c>
      <c r="F225" t="s">
        <v>3798</v>
      </c>
      <c r="G225" t="s">
        <v>208</v>
      </c>
      <c r="H225" s="65">
        <v>3.56</v>
      </c>
      <c r="I225" t="s">
        <v>3372</v>
      </c>
      <c r="J225" t="s">
        <v>99</v>
      </c>
      <c r="K225" s="66">
        <v>2.1000000000000001E-2</v>
      </c>
      <c r="L225" s="66">
        <v>7.7000000000000002E-3</v>
      </c>
      <c r="M225" s="65">
        <v>78567</v>
      </c>
      <c r="N225" s="65">
        <v>104.9738769292871</v>
      </c>
      <c r="O225" s="65">
        <v>82.474825887033006</v>
      </c>
      <c r="P225" s="66">
        <v>2.9999999999999997E-4</v>
      </c>
      <c r="Q225" s="66">
        <v>0</v>
      </c>
    </row>
    <row r="226" spans="1:17">
      <c r="A226" t="s">
        <v>3796</v>
      </c>
      <c r="B226" t="s">
        <v>3368</v>
      </c>
      <c r="C226" t="s">
        <v>3801</v>
      </c>
      <c r="D226" t="s">
        <v>3370</v>
      </c>
      <c r="E226" t="s">
        <v>476</v>
      </c>
      <c r="F226" t="s">
        <v>3798</v>
      </c>
      <c r="G226" t="s">
        <v>208</v>
      </c>
      <c r="H226" s="65">
        <v>3.56</v>
      </c>
      <c r="I226" t="s">
        <v>3372</v>
      </c>
      <c r="J226" t="s">
        <v>99</v>
      </c>
      <c r="K226" s="66">
        <v>2.1000000000000001E-2</v>
      </c>
      <c r="L226" s="66">
        <v>7.7000000000000002E-3</v>
      </c>
      <c r="M226" s="65">
        <v>78403</v>
      </c>
      <c r="N226" s="65">
        <v>104.97387692928702</v>
      </c>
      <c r="O226" s="65">
        <v>82.302668728868895</v>
      </c>
      <c r="P226" s="66">
        <v>2.9999999999999997E-4</v>
      </c>
      <c r="Q226" s="66">
        <v>0</v>
      </c>
    </row>
    <row r="227" spans="1:17">
      <c r="A227" t="s">
        <v>3802</v>
      </c>
      <c r="B227" t="s">
        <v>3368</v>
      </c>
      <c r="C227" t="s">
        <v>3803</v>
      </c>
      <c r="D227" t="s">
        <v>3370</v>
      </c>
      <c r="E227" t="s">
        <v>476</v>
      </c>
      <c r="F227" t="s">
        <v>3804</v>
      </c>
      <c r="G227" t="s">
        <v>208</v>
      </c>
      <c r="H227" s="65">
        <v>0.85</v>
      </c>
      <c r="I227" t="s">
        <v>3372</v>
      </c>
      <c r="J227" t="s">
        <v>99</v>
      </c>
      <c r="K227" s="66">
        <v>2.1000000000000001E-2</v>
      </c>
      <c r="L227" s="66">
        <v>7.7000000000000002E-3</v>
      </c>
      <c r="M227" s="65">
        <v>41562.44</v>
      </c>
      <c r="N227" s="65">
        <v>101.26393609744495</v>
      </c>
      <c r="O227" s="65">
        <v>42.087762682138901</v>
      </c>
      <c r="P227" s="66">
        <v>2.0000000000000001E-4</v>
      </c>
      <c r="Q227" s="66">
        <v>0</v>
      </c>
    </row>
    <row r="228" spans="1:17">
      <c r="A228" t="s">
        <v>3805</v>
      </c>
      <c r="B228" t="s">
        <v>3368</v>
      </c>
      <c r="C228" t="s">
        <v>3806</v>
      </c>
      <c r="D228" t="s">
        <v>3370</v>
      </c>
      <c r="E228" t="s">
        <v>476</v>
      </c>
      <c r="F228" t="s">
        <v>3798</v>
      </c>
      <c r="G228" t="s">
        <v>208</v>
      </c>
      <c r="H228" s="65">
        <v>3.56</v>
      </c>
      <c r="I228" t="s">
        <v>3372</v>
      </c>
      <c r="J228" t="s">
        <v>99</v>
      </c>
      <c r="K228" s="66">
        <v>2.1000000000000001E-2</v>
      </c>
      <c r="L228" s="66">
        <v>7.7000000000000002E-3</v>
      </c>
      <c r="M228" s="65">
        <v>277338</v>
      </c>
      <c r="N228" s="65">
        <v>104.973876929287</v>
      </c>
      <c r="O228" s="65">
        <v>291.13245079814601</v>
      </c>
      <c r="P228" s="66">
        <v>1.1999999999999999E-3</v>
      </c>
      <c r="Q228" s="66">
        <v>0</v>
      </c>
    </row>
    <row r="229" spans="1:17">
      <c r="A229" t="s">
        <v>3807</v>
      </c>
      <c r="B229" t="s">
        <v>3368</v>
      </c>
      <c r="C229" t="s">
        <v>3808</v>
      </c>
      <c r="D229" t="s">
        <v>3370</v>
      </c>
      <c r="E229" t="s">
        <v>476</v>
      </c>
      <c r="F229" t="s">
        <v>3798</v>
      </c>
      <c r="G229" t="s">
        <v>208</v>
      </c>
      <c r="H229" s="65">
        <v>1.3</v>
      </c>
      <c r="I229" t="s">
        <v>3372</v>
      </c>
      <c r="J229" t="s">
        <v>99</v>
      </c>
      <c r="K229" s="66">
        <v>2.1000000000000001E-2</v>
      </c>
      <c r="L229" s="66">
        <v>7.7000000000000002E-3</v>
      </c>
      <c r="M229" s="65">
        <v>52800</v>
      </c>
      <c r="N229" s="65">
        <v>101.86781670263522</v>
      </c>
      <c r="O229" s="65">
        <v>53.7862072189914</v>
      </c>
      <c r="P229" s="66">
        <v>2.0000000000000001E-4</v>
      </c>
      <c r="Q229" s="66">
        <v>0</v>
      </c>
    </row>
    <row r="230" spans="1:17">
      <c r="A230" t="s">
        <v>3807</v>
      </c>
      <c r="B230" t="s">
        <v>3368</v>
      </c>
      <c r="C230" t="s">
        <v>3809</v>
      </c>
      <c r="D230" t="s">
        <v>3370</v>
      </c>
      <c r="E230" t="s">
        <v>476</v>
      </c>
      <c r="F230" t="s">
        <v>1506</v>
      </c>
      <c r="G230" t="s">
        <v>208</v>
      </c>
      <c r="H230" s="65">
        <v>0.9</v>
      </c>
      <c r="I230" t="s">
        <v>3372</v>
      </c>
      <c r="J230" t="s">
        <v>99</v>
      </c>
      <c r="K230" s="66">
        <v>2.1000000000000001E-2</v>
      </c>
      <c r="L230" s="66">
        <v>7.7000000000000002E-3</v>
      </c>
      <c r="M230" s="65">
        <v>30555.54</v>
      </c>
      <c r="N230" s="65">
        <v>101.31908611318897</v>
      </c>
      <c r="O230" s="65">
        <v>30.958593884949899</v>
      </c>
      <c r="P230" s="66">
        <v>1E-4</v>
      </c>
      <c r="Q230" s="66">
        <v>0</v>
      </c>
    </row>
    <row r="231" spans="1:17">
      <c r="A231" t="s">
        <v>3810</v>
      </c>
      <c r="B231" t="s">
        <v>3368</v>
      </c>
      <c r="C231" t="s">
        <v>3811</v>
      </c>
      <c r="D231" t="s">
        <v>3370</v>
      </c>
      <c r="E231" t="s">
        <v>476</v>
      </c>
      <c r="F231" t="s">
        <v>3812</v>
      </c>
      <c r="G231" t="s">
        <v>208</v>
      </c>
      <c r="H231" s="65">
        <v>3.56</v>
      </c>
      <c r="I231" t="s">
        <v>3372</v>
      </c>
      <c r="J231" t="s">
        <v>99</v>
      </c>
      <c r="K231" s="66">
        <v>2.1000000000000001E-2</v>
      </c>
      <c r="L231" s="66">
        <v>7.7000000000000002E-3</v>
      </c>
      <c r="M231" s="65">
        <v>500000</v>
      </c>
      <c r="N231" s="65">
        <v>104.973876929287</v>
      </c>
      <c r="O231" s="65">
        <v>524.86938464643504</v>
      </c>
      <c r="P231" s="66">
        <v>2.2000000000000001E-3</v>
      </c>
      <c r="Q231" s="66">
        <v>0</v>
      </c>
    </row>
    <row r="232" spans="1:17">
      <c r="A232" t="s">
        <v>3810</v>
      </c>
      <c r="B232" t="s">
        <v>3368</v>
      </c>
      <c r="C232" t="s">
        <v>3813</v>
      </c>
      <c r="D232" t="s">
        <v>3370</v>
      </c>
      <c r="E232" t="s">
        <v>476</v>
      </c>
      <c r="F232" t="s">
        <v>3812</v>
      </c>
      <c r="G232" t="s">
        <v>208</v>
      </c>
      <c r="H232" s="65">
        <v>3.56</v>
      </c>
      <c r="I232" t="s">
        <v>3372</v>
      </c>
      <c r="J232" t="s">
        <v>99</v>
      </c>
      <c r="K232" s="66">
        <v>2.1000000000000001E-2</v>
      </c>
      <c r="L232" s="66">
        <v>7.7000000000000002E-3</v>
      </c>
      <c r="M232" s="65">
        <v>500000</v>
      </c>
      <c r="N232" s="65">
        <v>104.973876929287</v>
      </c>
      <c r="O232" s="65">
        <v>524.86938464643504</v>
      </c>
      <c r="P232" s="66">
        <v>2.2000000000000001E-3</v>
      </c>
      <c r="Q232" s="66">
        <v>0</v>
      </c>
    </row>
    <row r="233" spans="1:17">
      <c r="A233" t="s">
        <v>3814</v>
      </c>
      <c r="B233" t="s">
        <v>3368</v>
      </c>
      <c r="C233" t="s">
        <v>3815</v>
      </c>
      <c r="D233" t="s">
        <v>3370</v>
      </c>
      <c r="E233" t="s">
        <v>476</v>
      </c>
      <c r="F233" t="s">
        <v>3592</v>
      </c>
      <c r="G233" t="s">
        <v>208</v>
      </c>
      <c r="H233" s="65">
        <v>0.36</v>
      </c>
      <c r="I233" t="s">
        <v>3372</v>
      </c>
      <c r="J233" t="s">
        <v>99</v>
      </c>
      <c r="K233" s="66">
        <v>2.1000000000000001E-2</v>
      </c>
      <c r="L233" s="66">
        <v>7.7000000000000002E-3</v>
      </c>
      <c r="M233" s="65">
        <v>9249.98</v>
      </c>
      <c r="N233" s="65">
        <v>100.60171250371081</v>
      </c>
      <c r="O233" s="65">
        <v>9.3056382862507494</v>
      </c>
      <c r="P233" s="66">
        <v>0</v>
      </c>
      <c r="Q233" s="66">
        <v>0</v>
      </c>
    </row>
    <row r="234" spans="1:17">
      <c r="A234" t="s">
        <v>3816</v>
      </c>
      <c r="B234" t="s">
        <v>3368</v>
      </c>
      <c r="C234" t="s">
        <v>3817</v>
      </c>
      <c r="D234" t="s">
        <v>3370</v>
      </c>
      <c r="E234" t="s">
        <v>476</v>
      </c>
      <c r="F234" t="s">
        <v>3592</v>
      </c>
      <c r="G234" t="s">
        <v>208</v>
      </c>
      <c r="H234" s="65">
        <v>1.34</v>
      </c>
      <c r="I234" t="s">
        <v>3372</v>
      </c>
      <c r="J234" t="s">
        <v>99</v>
      </c>
      <c r="K234" s="66">
        <v>2.1000000000000001E-2</v>
      </c>
      <c r="L234" s="66">
        <v>7.7000000000000002E-3</v>
      </c>
      <c r="M234" s="65">
        <v>30249.94</v>
      </c>
      <c r="N234" s="65">
        <v>101.92259804731546</v>
      </c>
      <c r="O234" s="65">
        <v>30.831524755754099</v>
      </c>
      <c r="P234" s="66">
        <v>1E-4</v>
      </c>
      <c r="Q234" s="66">
        <v>0</v>
      </c>
    </row>
    <row r="235" spans="1:17">
      <c r="A235" t="s">
        <v>3816</v>
      </c>
      <c r="B235" t="s">
        <v>3368</v>
      </c>
      <c r="C235" t="s">
        <v>3818</v>
      </c>
      <c r="D235" t="s">
        <v>3370</v>
      </c>
      <c r="E235" t="s">
        <v>476</v>
      </c>
      <c r="F235" t="s">
        <v>3819</v>
      </c>
      <c r="G235" t="s">
        <v>208</v>
      </c>
      <c r="H235" s="65">
        <v>1.43</v>
      </c>
      <c r="I235" t="s">
        <v>3372</v>
      </c>
      <c r="J235" t="s">
        <v>99</v>
      </c>
      <c r="K235" s="66">
        <v>2.1000000000000001E-2</v>
      </c>
      <c r="L235" s="66">
        <v>7.7000000000000002E-3</v>
      </c>
      <c r="M235" s="65">
        <v>20416.72</v>
      </c>
      <c r="N235" s="65">
        <v>102.03224224940244</v>
      </c>
      <c r="O235" s="65">
        <v>20.831637209782201</v>
      </c>
      <c r="P235" s="66">
        <v>1E-4</v>
      </c>
      <c r="Q235" s="66">
        <v>0</v>
      </c>
    </row>
    <row r="236" spans="1:17">
      <c r="A236" t="s">
        <v>3820</v>
      </c>
      <c r="B236" t="s">
        <v>3368</v>
      </c>
      <c r="C236" t="s">
        <v>3821</v>
      </c>
      <c r="D236" t="s">
        <v>3370</v>
      </c>
      <c r="E236" t="s">
        <v>476</v>
      </c>
      <c r="F236" t="s">
        <v>3592</v>
      </c>
      <c r="G236" t="s">
        <v>208</v>
      </c>
      <c r="H236" s="65">
        <v>3.49</v>
      </c>
      <c r="I236" t="s">
        <v>3372</v>
      </c>
      <c r="J236" t="s">
        <v>99</v>
      </c>
      <c r="K236" s="66">
        <v>2.1000000000000001E-2</v>
      </c>
      <c r="L236" s="66">
        <v>7.7000000000000002E-3</v>
      </c>
      <c r="M236" s="65">
        <v>700000</v>
      </c>
      <c r="N236" s="65">
        <v>104.86786167916642</v>
      </c>
      <c r="O236" s="65">
        <v>734.07503175416502</v>
      </c>
      <c r="P236" s="66">
        <v>3.0999999999999999E-3</v>
      </c>
      <c r="Q236" s="66">
        <v>0</v>
      </c>
    </row>
    <row r="237" spans="1:17">
      <c r="A237" t="s">
        <v>3822</v>
      </c>
      <c r="B237" t="s">
        <v>3368</v>
      </c>
      <c r="C237" t="s">
        <v>3823</v>
      </c>
      <c r="D237" t="s">
        <v>3370</v>
      </c>
      <c r="E237" t="s">
        <v>476</v>
      </c>
      <c r="F237" t="s">
        <v>3824</v>
      </c>
      <c r="G237" t="s">
        <v>208</v>
      </c>
      <c r="H237" s="65">
        <v>3.56</v>
      </c>
      <c r="I237" t="s">
        <v>3372</v>
      </c>
      <c r="J237" t="s">
        <v>99</v>
      </c>
      <c r="K237" s="66">
        <v>2.1000000000000001E-2</v>
      </c>
      <c r="L237" s="66">
        <v>7.7000000000000002E-3</v>
      </c>
      <c r="M237" s="65">
        <v>194304</v>
      </c>
      <c r="N237" s="65">
        <v>104.9738769292871</v>
      </c>
      <c r="O237" s="65">
        <v>203.96844182868199</v>
      </c>
      <c r="P237" s="66">
        <v>8.9999999999999998E-4</v>
      </c>
      <c r="Q237" s="66">
        <v>0</v>
      </c>
    </row>
    <row r="238" spans="1:17">
      <c r="A238" t="s">
        <v>3822</v>
      </c>
      <c r="B238" t="s">
        <v>3368</v>
      </c>
      <c r="C238" t="s">
        <v>3825</v>
      </c>
      <c r="D238" t="s">
        <v>3370</v>
      </c>
      <c r="E238" t="s">
        <v>476</v>
      </c>
      <c r="F238" t="s">
        <v>3824</v>
      </c>
      <c r="G238" t="s">
        <v>208</v>
      </c>
      <c r="H238" s="65">
        <v>3.56</v>
      </c>
      <c r="I238" t="s">
        <v>3372</v>
      </c>
      <c r="J238" t="s">
        <v>99</v>
      </c>
      <c r="K238" s="66">
        <v>2.1000000000000001E-2</v>
      </c>
      <c r="L238" s="66">
        <v>7.7000000000000002E-3</v>
      </c>
      <c r="M238" s="65">
        <v>41977</v>
      </c>
      <c r="N238" s="65">
        <v>104.97387692928699</v>
      </c>
      <c r="O238" s="65">
        <v>44.064884318606801</v>
      </c>
      <c r="P238" s="66">
        <v>2.0000000000000001E-4</v>
      </c>
      <c r="Q238" s="66">
        <v>0</v>
      </c>
    </row>
    <row r="239" spans="1:17">
      <c r="A239" t="s">
        <v>3822</v>
      </c>
      <c r="B239" t="s">
        <v>3368</v>
      </c>
      <c r="C239" t="s">
        <v>3826</v>
      </c>
      <c r="D239" t="s">
        <v>3370</v>
      </c>
      <c r="E239" t="s">
        <v>476</v>
      </c>
      <c r="F239" t="s">
        <v>3824</v>
      </c>
      <c r="G239" t="s">
        <v>208</v>
      </c>
      <c r="H239" s="65">
        <v>3.56</v>
      </c>
      <c r="I239" t="s">
        <v>3372</v>
      </c>
      <c r="J239" t="s">
        <v>99</v>
      </c>
      <c r="K239" s="66">
        <v>2.1000000000000001E-2</v>
      </c>
      <c r="L239" s="66">
        <v>7.7000000000000002E-3</v>
      </c>
      <c r="M239" s="65">
        <v>187388</v>
      </c>
      <c r="N239" s="65">
        <v>104.97387692928683</v>
      </c>
      <c r="O239" s="65">
        <v>196.70844850025199</v>
      </c>
      <c r="P239" s="66">
        <v>8.0000000000000004E-4</v>
      </c>
      <c r="Q239" s="66">
        <v>0</v>
      </c>
    </row>
    <row r="240" spans="1:17">
      <c r="A240" t="s">
        <v>3822</v>
      </c>
      <c r="B240" t="s">
        <v>3368</v>
      </c>
      <c r="C240" t="s">
        <v>3827</v>
      </c>
      <c r="D240" t="s">
        <v>3370</v>
      </c>
      <c r="E240" t="s">
        <v>476</v>
      </c>
      <c r="F240" t="s">
        <v>3824</v>
      </c>
      <c r="G240" t="s">
        <v>208</v>
      </c>
      <c r="H240" s="65">
        <v>3.56</v>
      </c>
      <c r="I240" t="s">
        <v>3372</v>
      </c>
      <c r="J240" t="s">
        <v>99</v>
      </c>
      <c r="K240" s="66">
        <v>2.1000000000000001E-2</v>
      </c>
      <c r="L240" s="66">
        <v>7.7000000000000002E-3</v>
      </c>
      <c r="M240" s="65">
        <v>41985</v>
      </c>
      <c r="N240" s="65">
        <v>104.97387692928713</v>
      </c>
      <c r="O240" s="65">
        <v>44.073282228761201</v>
      </c>
      <c r="P240" s="66">
        <v>2.0000000000000001E-4</v>
      </c>
      <c r="Q240" s="66">
        <v>0</v>
      </c>
    </row>
    <row r="241" spans="1:17">
      <c r="A241" t="s">
        <v>3822</v>
      </c>
      <c r="B241" t="s">
        <v>3368</v>
      </c>
      <c r="C241" t="s">
        <v>3828</v>
      </c>
      <c r="D241" t="s">
        <v>3370</v>
      </c>
      <c r="E241" t="s">
        <v>476</v>
      </c>
      <c r="F241" t="s">
        <v>3824</v>
      </c>
      <c r="G241" t="s">
        <v>208</v>
      </c>
      <c r="H241" s="65">
        <v>3.56</v>
      </c>
      <c r="I241" t="s">
        <v>3372</v>
      </c>
      <c r="J241" t="s">
        <v>99</v>
      </c>
      <c r="K241" s="66">
        <v>2.1000000000000001E-2</v>
      </c>
      <c r="L241" s="66">
        <v>7.7000000000000002E-3</v>
      </c>
      <c r="M241" s="65">
        <v>187422</v>
      </c>
      <c r="N241" s="65">
        <v>104.97387692928685</v>
      </c>
      <c r="O241" s="65">
        <v>196.74413961840801</v>
      </c>
      <c r="P241" s="66">
        <v>8.0000000000000004E-4</v>
      </c>
      <c r="Q241" s="66">
        <v>0</v>
      </c>
    </row>
    <row r="242" spans="1:17">
      <c r="A242" t="s">
        <v>3822</v>
      </c>
      <c r="B242" t="s">
        <v>3368</v>
      </c>
      <c r="C242" t="s">
        <v>3829</v>
      </c>
      <c r="D242" t="s">
        <v>3370</v>
      </c>
      <c r="E242" t="s">
        <v>476</v>
      </c>
      <c r="F242" t="s">
        <v>3824</v>
      </c>
      <c r="G242" t="s">
        <v>208</v>
      </c>
      <c r="H242" s="65">
        <v>3.56</v>
      </c>
      <c r="I242" t="s">
        <v>3372</v>
      </c>
      <c r="J242" t="s">
        <v>99</v>
      </c>
      <c r="K242" s="66">
        <v>2.1000000000000001E-2</v>
      </c>
      <c r="L242" s="66">
        <v>7.7000000000000002E-3</v>
      </c>
      <c r="M242" s="65">
        <v>41979</v>
      </c>
      <c r="N242" s="65">
        <v>104.97387692928703</v>
      </c>
      <c r="O242" s="65">
        <v>44.066983796145401</v>
      </c>
      <c r="P242" s="66">
        <v>2.0000000000000001E-4</v>
      </c>
      <c r="Q242" s="66">
        <v>0</v>
      </c>
    </row>
    <row r="243" spans="1:17">
      <c r="A243" t="s">
        <v>3822</v>
      </c>
      <c r="B243" t="s">
        <v>3368</v>
      </c>
      <c r="C243" t="s">
        <v>3830</v>
      </c>
      <c r="D243" t="s">
        <v>3370</v>
      </c>
      <c r="E243" t="s">
        <v>476</v>
      </c>
      <c r="F243" t="s">
        <v>3831</v>
      </c>
      <c r="G243" t="s">
        <v>208</v>
      </c>
      <c r="H243" s="65">
        <v>4.4800000000000004</v>
      </c>
      <c r="I243" t="s">
        <v>3372</v>
      </c>
      <c r="J243" t="s">
        <v>99</v>
      </c>
      <c r="K243" s="66">
        <v>2.1000000000000001E-2</v>
      </c>
      <c r="L243" s="66">
        <v>7.7000000000000002E-3</v>
      </c>
      <c r="M243" s="65">
        <v>14150</v>
      </c>
      <c r="N243" s="65">
        <v>106.26361360597032</v>
      </c>
      <c r="O243" s="65">
        <v>15.0363013252448</v>
      </c>
      <c r="P243" s="66">
        <v>1E-4</v>
      </c>
      <c r="Q243" s="66">
        <v>0</v>
      </c>
    </row>
    <row r="244" spans="1:17">
      <c r="A244" t="s">
        <v>3822</v>
      </c>
      <c r="B244" t="s">
        <v>3368</v>
      </c>
      <c r="C244" t="s">
        <v>3832</v>
      </c>
      <c r="D244" t="s">
        <v>3370</v>
      </c>
      <c r="E244" t="s">
        <v>476</v>
      </c>
      <c r="F244" t="s">
        <v>3831</v>
      </c>
      <c r="G244" t="s">
        <v>208</v>
      </c>
      <c r="H244" s="65">
        <v>4.4800000000000004</v>
      </c>
      <c r="I244" t="s">
        <v>3372</v>
      </c>
      <c r="J244" t="s">
        <v>99</v>
      </c>
      <c r="K244" s="66">
        <v>2.1000000000000001E-2</v>
      </c>
      <c r="L244" s="66">
        <v>7.7000000000000002E-3</v>
      </c>
      <c r="M244" s="65">
        <v>98100</v>
      </c>
      <c r="N244" s="65">
        <v>106.26361360597043</v>
      </c>
      <c r="O244" s="65">
        <v>104.24460494745701</v>
      </c>
      <c r="P244" s="66">
        <v>4.0000000000000002E-4</v>
      </c>
      <c r="Q244" s="66">
        <v>0</v>
      </c>
    </row>
    <row r="245" spans="1:17">
      <c r="A245" t="s">
        <v>3822</v>
      </c>
      <c r="B245" t="s">
        <v>3368</v>
      </c>
      <c r="C245" t="s">
        <v>3833</v>
      </c>
      <c r="D245" t="s">
        <v>3370</v>
      </c>
      <c r="E245" t="s">
        <v>476</v>
      </c>
      <c r="F245" t="s">
        <v>3831</v>
      </c>
      <c r="G245" t="s">
        <v>208</v>
      </c>
      <c r="H245" s="65">
        <v>4.4800000000000004</v>
      </c>
      <c r="I245" t="s">
        <v>3372</v>
      </c>
      <c r="J245" t="s">
        <v>99</v>
      </c>
      <c r="K245" s="66">
        <v>2.1000000000000001E-2</v>
      </c>
      <c r="L245" s="66">
        <v>7.7000000000000002E-3</v>
      </c>
      <c r="M245" s="65">
        <v>96880</v>
      </c>
      <c r="N245" s="65">
        <v>106.26361360597028</v>
      </c>
      <c r="O245" s="65">
        <v>102.948188861464</v>
      </c>
      <c r="P245" s="66">
        <v>4.0000000000000002E-4</v>
      </c>
      <c r="Q245" s="66">
        <v>0</v>
      </c>
    </row>
    <row r="246" spans="1:17">
      <c r="A246" t="s">
        <v>3822</v>
      </c>
      <c r="B246" t="s">
        <v>3368</v>
      </c>
      <c r="C246" t="s">
        <v>3834</v>
      </c>
      <c r="D246" t="s">
        <v>3370</v>
      </c>
      <c r="E246" t="s">
        <v>476</v>
      </c>
      <c r="F246" t="s">
        <v>3831</v>
      </c>
      <c r="G246" t="s">
        <v>208</v>
      </c>
      <c r="H246" s="65">
        <v>4.4800000000000004</v>
      </c>
      <c r="I246" t="s">
        <v>3372</v>
      </c>
      <c r="J246" t="s">
        <v>99</v>
      </c>
      <c r="K246" s="66">
        <v>2.1000000000000001E-2</v>
      </c>
      <c r="L246" s="66">
        <v>7.7000000000000002E-3</v>
      </c>
      <c r="M246" s="65">
        <v>90870</v>
      </c>
      <c r="N246" s="65">
        <v>106.26361360597051</v>
      </c>
      <c r="O246" s="65">
        <v>96.5617456837454</v>
      </c>
      <c r="P246" s="66">
        <v>4.0000000000000002E-4</v>
      </c>
      <c r="Q246" s="66">
        <v>0</v>
      </c>
    </row>
    <row r="247" spans="1:17">
      <c r="A247" t="s">
        <v>3822</v>
      </c>
      <c r="B247" t="s">
        <v>3368</v>
      </c>
      <c r="C247" t="s">
        <v>3835</v>
      </c>
      <c r="D247" t="s">
        <v>3370</v>
      </c>
      <c r="E247" t="s">
        <v>476</v>
      </c>
      <c r="F247" t="s">
        <v>3836</v>
      </c>
      <c r="G247" t="s">
        <v>208</v>
      </c>
      <c r="H247" s="65">
        <v>5.08</v>
      </c>
      <c r="I247" t="s">
        <v>3372</v>
      </c>
      <c r="J247" t="s">
        <v>99</v>
      </c>
      <c r="K247" s="66">
        <v>2.1000000000000001E-2</v>
      </c>
      <c r="L247" s="66">
        <v>7.7000000000000002E-3</v>
      </c>
      <c r="M247" s="65">
        <v>300000</v>
      </c>
      <c r="N247" s="65">
        <v>107.11700378986933</v>
      </c>
      <c r="O247" s="65">
        <v>321.35101136960799</v>
      </c>
      <c r="P247" s="66">
        <v>1.2999999999999999E-3</v>
      </c>
      <c r="Q247" s="66">
        <v>0</v>
      </c>
    </row>
    <row r="248" spans="1:17">
      <c r="A248" t="s">
        <v>3837</v>
      </c>
      <c r="B248" t="s">
        <v>3368</v>
      </c>
      <c r="C248" t="s">
        <v>3838</v>
      </c>
      <c r="D248" t="s">
        <v>3370</v>
      </c>
      <c r="E248" t="s">
        <v>476</v>
      </c>
      <c r="F248" t="s">
        <v>3839</v>
      </c>
      <c r="G248" t="s">
        <v>208</v>
      </c>
      <c r="H248" s="65">
        <v>1.83</v>
      </c>
      <c r="I248" t="s">
        <v>3372</v>
      </c>
      <c r="J248" t="s">
        <v>99</v>
      </c>
      <c r="K248" s="66">
        <v>2.1000000000000001E-2</v>
      </c>
      <c r="L248" s="66">
        <v>7.7000000000000002E-3</v>
      </c>
      <c r="M248" s="65">
        <v>33394.300000000003</v>
      </c>
      <c r="N248" s="65">
        <v>102.57793291307379</v>
      </c>
      <c r="O248" s="65">
        <v>34.255182650790601</v>
      </c>
      <c r="P248" s="66">
        <v>1E-4</v>
      </c>
      <c r="Q248" s="66">
        <v>0</v>
      </c>
    </row>
    <row r="249" spans="1:17">
      <c r="A249" t="s">
        <v>3837</v>
      </c>
      <c r="B249" t="s">
        <v>3368</v>
      </c>
      <c r="C249" t="s">
        <v>3840</v>
      </c>
      <c r="D249" t="s">
        <v>3370</v>
      </c>
      <c r="E249" t="s">
        <v>476</v>
      </c>
      <c r="F249" t="s">
        <v>3839</v>
      </c>
      <c r="G249" t="s">
        <v>208</v>
      </c>
      <c r="H249" s="65">
        <v>1.83</v>
      </c>
      <c r="I249" t="s">
        <v>3372</v>
      </c>
      <c r="J249" t="s">
        <v>99</v>
      </c>
      <c r="K249" s="66">
        <v>2.1000000000000001E-2</v>
      </c>
      <c r="L249" s="66">
        <v>7.7000000000000002E-3</v>
      </c>
      <c r="M249" s="65">
        <v>91421.32</v>
      </c>
      <c r="N249" s="65">
        <v>102.57793291307388</v>
      </c>
      <c r="O249" s="65">
        <v>93.778100297846606</v>
      </c>
      <c r="P249" s="66">
        <v>4.0000000000000002E-4</v>
      </c>
      <c r="Q249" s="66">
        <v>0</v>
      </c>
    </row>
    <row r="250" spans="1:17">
      <c r="A250" t="s">
        <v>3841</v>
      </c>
      <c r="B250" t="s">
        <v>3368</v>
      </c>
      <c r="C250" t="s">
        <v>3842</v>
      </c>
      <c r="D250" t="s">
        <v>3370</v>
      </c>
      <c r="E250" t="s">
        <v>476</v>
      </c>
      <c r="F250" t="s">
        <v>3843</v>
      </c>
      <c r="G250" t="s">
        <v>208</v>
      </c>
      <c r="H250" s="65">
        <v>3.56</v>
      </c>
      <c r="I250" t="s">
        <v>3372</v>
      </c>
      <c r="J250" t="s">
        <v>99</v>
      </c>
      <c r="K250" s="66">
        <v>2.1000000000000001E-2</v>
      </c>
      <c r="L250" s="66">
        <v>7.7000000000000002E-3</v>
      </c>
      <c r="M250" s="65">
        <v>49500</v>
      </c>
      <c r="N250" s="65">
        <v>104.97387692928707</v>
      </c>
      <c r="O250" s="65">
        <v>51.9620690799971</v>
      </c>
      <c r="P250" s="66">
        <v>2.0000000000000001E-4</v>
      </c>
      <c r="Q250" s="66">
        <v>0</v>
      </c>
    </row>
    <row r="251" spans="1:17">
      <c r="A251" t="s">
        <v>3841</v>
      </c>
      <c r="B251" t="s">
        <v>3368</v>
      </c>
      <c r="C251" t="s">
        <v>3844</v>
      </c>
      <c r="D251" t="s">
        <v>3370</v>
      </c>
      <c r="E251" t="s">
        <v>476</v>
      </c>
      <c r="F251" t="s">
        <v>3843</v>
      </c>
      <c r="G251" t="s">
        <v>208</v>
      </c>
      <c r="H251" s="65">
        <v>3.56</v>
      </c>
      <c r="I251" t="s">
        <v>3372</v>
      </c>
      <c r="J251" t="s">
        <v>99</v>
      </c>
      <c r="K251" s="66">
        <v>2.1000000000000001E-2</v>
      </c>
      <c r="L251" s="66">
        <v>7.7000000000000002E-3</v>
      </c>
      <c r="M251" s="65">
        <v>49500</v>
      </c>
      <c r="N251" s="65">
        <v>104.97387692928707</v>
      </c>
      <c r="O251" s="65">
        <v>51.9620690799971</v>
      </c>
      <c r="P251" s="66">
        <v>2.0000000000000001E-4</v>
      </c>
      <c r="Q251" s="66">
        <v>0</v>
      </c>
    </row>
    <row r="252" spans="1:17">
      <c r="A252" t="s">
        <v>3841</v>
      </c>
      <c r="B252" t="s">
        <v>3368</v>
      </c>
      <c r="C252" t="s">
        <v>3845</v>
      </c>
      <c r="D252" t="s">
        <v>3370</v>
      </c>
      <c r="E252" t="s">
        <v>476</v>
      </c>
      <c r="F252" t="s">
        <v>1677</v>
      </c>
      <c r="G252" t="s">
        <v>208</v>
      </c>
      <c r="H252" s="65">
        <v>4.25</v>
      </c>
      <c r="I252" t="s">
        <v>3372</v>
      </c>
      <c r="J252" t="s">
        <v>99</v>
      </c>
      <c r="K252" s="66">
        <v>2.1000000000000001E-2</v>
      </c>
      <c r="L252" s="66">
        <v>7.7000000000000002E-3</v>
      </c>
      <c r="M252" s="65">
        <v>24517</v>
      </c>
      <c r="N252" s="65">
        <v>105.94290766861158</v>
      </c>
      <c r="O252" s="65">
        <v>25.974022673113499</v>
      </c>
      <c r="P252" s="66">
        <v>1E-4</v>
      </c>
      <c r="Q252" s="66">
        <v>0</v>
      </c>
    </row>
    <row r="253" spans="1:17">
      <c r="A253" t="s">
        <v>3841</v>
      </c>
      <c r="B253" t="s">
        <v>3368</v>
      </c>
      <c r="C253" t="s">
        <v>3846</v>
      </c>
      <c r="D253" t="s">
        <v>3370</v>
      </c>
      <c r="E253" t="s">
        <v>476</v>
      </c>
      <c r="F253" t="s">
        <v>1677</v>
      </c>
      <c r="G253" t="s">
        <v>208</v>
      </c>
      <c r="H253" s="65">
        <v>4.25</v>
      </c>
      <c r="I253" t="s">
        <v>3372</v>
      </c>
      <c r="J253" t="s">
        <v>99</v>
      </c>
      <c r="K253" s="66">
        <v>2.1000000000000001E-2</v>
      </c>
      <c r="L253" s="66">
        <v>7.7000000000000002E-3</v>
      </c>
      <c r="M253" s="65">
        <v>24163</v>
      </c>
      <c r="N253" s="65">
        <v>105.94290766861151</v>
      </c>
      <c r="O253" s="65">
        <v>25.598984779966599</v>
      </c>
      <c r="P253" s="66">
        <v>1E-4</v>
      </c>
      <c r="Q253" s="66">
        <v>0</v>
      </c>
    </row>
    <row r="254" spans="1:17">
      <c r="A254" t="s">
        <v>3847</v>
      </c>
      <c r="B254" t="s">
        <v>3368</v>
      </c>
      <c r="C254" t="s">
        <v>3848</v>
      </c>
      <c r="D254" t="s">
        <v>3370</v>
      </c>
      <c r="E254" t="s">
        <v>476</v>
      </c>
      <c r="F254" t="s">
        <v>3843</v>
      </c>
      <c r="G254" t="s">
        <v>208</v>
      </c>
      <c r="H254" s="65">
        <v>1.83</v>
      </c>
      <c r="I254" t="s">
        <v>3372</v>
      </c>
      <c r="J254" t="s">
        <v>99</v>
      </c>
      <c r="K254" s="66">
        <v>2.1000000000000001E-2</v>
      </c>
      <c r="L254" s="66">
        <v>7.7000000000000002E-3</v>
      </c>
      <c r="M254" s="65">
        <v>15000.07</v>
      </c>
      <c r="N254" s="65">
        <v>102.57793291307374</v>
      </c>
      <c r="O254" s="65">
        <v>15.3867617415141</v>
      </c>
      <c r="P254" s="66">
        <v>1E-4</v>
      </c>
      <c r="Q254" s="66">
        <v>0</v>
      </c>
    </row>
    <row r="255" spans="1:17">
      <c r="A255" t="s">
        <v>3847</v>
      </c>
      <c r="B255" t="s">
        <v>3368</v>
      </c>
      <c r="C255" t="s">
        <v>3849</v>
      </c>
      <c r="D255" t="s">
        <v>3370</v>
      </c>
      <c r="E255" t="s">
        <v>476</v>
      </c>
      <c r="F255" t="s">
        <v>3843</v>
      </c>
      <c r="G255" t="s">
        <v>208</v>
      </c>
      <c r="H255" s="65">
        <v>1.83</v>
      </c>
      <c r="I255" t="s">
        <v>3372</v>
      </c>
      <c r="J255" t="s">
        <v>99</v>
      </c>
      <c r="K255" s="66">
        <v>2.1000000000000001E-2</v>
      </c>
      <c r="L255" s="66">
        <v>7.7000000000000002E-3</v>
      </c>
      <c r="M255" s="65">
        <v>14375.02</v>
      </c>
      <c r="N255" s="65">
        <v>102.57793291307421</v>
      </c>
      <c r="O255" s="65">
        <v>14.745598371841</v>
      </c>
      <c r="P255" s="66">
        <v>1E-4</v>
      </c>
      <c r="Q255" s="66">
        <v>0</v>
      </c>
    </row>
    <row r="256" spans="1:17">
      <c r="A256" t="s">
        <v>3847</v>
      </c>
      <c r="B256" t="s">
        <v>3368</v>
      </c>
      <c r="C256" t="s">
        <v>3850</v>
      </c>
      <c r="D256" t="s">
        <v>3370</v>
      </c>
      <c r="E256" t="s">
        <v>476</v>
      </c>
      <c r="F256" t="s">
        <v>3843</v>
      </c>
      <c r="G256" t="s">
        <v>208</v>
      </c>
      <c r="H256" s="65">
        <v>1.83</v>
      </c>
      <c r="I256" t="s">
        <v>3372</v>
      </c>
      <c r="J256" t="s">
        <v>99</v>
      </c>
      <c r="K256" s="66">
        <v>2.1000000000000001E-2</v>
      </c>
      <c r="L256" s="66">
        <v>7.7000000000000002E-3</v>
      </c>
      <c r="M256" s="65">
        <v>14375.02</v>
      </c>
      <c r="N256" s="65">
        <v>102.57793291307421</v>
      </c>
      <c r="O256" s="65">
        <v>14.745598371841</v>
      </c>
      <c r="P256" s="66">
        <v>1E-4</v>
      </c>
      <c r="Q256" s="66">
        <v>0</v>
      </c>
    </row>
    <row r="257" spans="1:17">
      <c r="A257" t="s">
        <v>3851</v>
      </c>
      <c r="B257" t="s">
        <v>3368</v>
      </c>
      <c r="C257" t="s">
        <v>3852</v>
      </c>
      <c r="D257" t="s">
        <v>3370</v>
      </c>
      <c r="E257" t="s">
        <v>476</v>
      </c>
      <c r="F257" t="s">
        <v>3302</v>
      </c>
      <c r="G257" t="s">
        <v>208</v>
      </c>
      <c r="H257" s="65">
        <v>3.56</v>
      </c>
      <c r="I257" t="s">
        <v>3372</v>
      </c>
      <c r="J257" t="s">
        <v>99</v>
      </c>
      <c r="K257" s="66">
        <v>2.1000000000000001E-2</v>
      </c>
      <c r="L257" s="66">
        <v>7.7000000000000002E-3</v>
      </c>
      <c r="M257" s="65">
        <v>115572</v>
      </c>
      <c r="N257" s="65">
        <v>104.97387692928737</v>
      </c>
      <c r="O257" s="65">
        <v>121.320409044716</v>
      </c>
      <c r="P257" s="66">
        <v>5.0000000000000001E-4</v>
      </c>
      <c r="Q257" s="66">
        <v>0</v>
      </c>
    </row>
    <row r="258" spans="1:17">
      <c r="A258" t="s">
        <v>3851</v>
      </c>
      <c r="B258" t="s">
        <v>3368</v>
      </c>
      <c r="C258" t="s">
        <v>3853</v>
      </c>
      <c r="D258" t="s">
        <v>3370</v>
      </c>
      <c r="E258" t="s">
        <v>476</v>
      </c>
      <c r="F258" t="s">
        <v>3302</v>
      </c>
      <c r="G258" t="s">
        <v>208</v>
      </c>
      <c r="H258" s="65">
        <v>3.56</v>
      </c>
      <c r="I258" t="s">
        <v>3372</v>
      </c>
      <c r="J258" t="s">
        <v>99</v>
      </c>
      <c r="K258" s="66">
        <v>2.1000000000000001E-2</v>
      </c>
      <c r="L258" s="66">
        <v>7.7000000000000002E-3</v>
      </c>
      <c r="M258" s="65">
        <v>202930</v>
      </c>
      <c r="N258" s="65">
        <v>104.97387692928694</v>
      </c>
      <c r="O258" s="65">
        <v>213.02348845260201</v>
      </c>
      <c r="P258" s="66">
        <v>8.9999999999999998E-4</v>
      </c>
      <c r="Q258" s="66">
        <v>0</v>
      </c>
    </row>
    <row r="259" spans="1:17">
      <c r="A259" t="s">
        <v>3851</v>
      </c>
      <c r="B259" t="s">
        <v>3368</v>
      </c>
      <c r="C259" t="s">
        <v>3854</v>
      </c>
      <c r="D259" t="s">
        <v>3370</v>
      </c>
      <c r="E259" t="s">
        <v>476</v>
      </c>
      <c r="F259" t="s">
        <v>3302</v>
      </c>
      <c r="G259" t="s">
        <v>208</v>
      </c>
      <c r="H259" s="65">
        <v>3.56</v>
      </c>
      <c r="I259" t="s">
        <v>3372</v>
      </c>
      <c r="J259" t="s">
        <v>99</v>
      </c>
      <c r="K259" s="66">
        <v>2.1000000000000001E-2</v>
      </c>
      <c r="L259" s="66">
        <v>7.7000000000000002E-3</v>
      </c>
      <c r="M259" s="65">
        <v>204185</v>
      </c>
      <c r="N259" s="65">
        <v>104.97387692928717</v>
      </c>
      <c r="O259" s="65">
        <v>214.340910608065</v>
      </c>
      <c r="P259" s="66">
        <v>8.9999999999999998E-4</v>
      </c>
      <c r="Q259" s="66">
        <v>0</v>
      </c>
    </row>
    <row r="260" spans="1:17">
      <c r="A260" t="s">
        <v>3855</v>
      </c>
      <c r="B260" t="s">
        <v>3368</v>
      </c>
      <c r="C260" t="s">
        <v>3856</v>
      </c>
      <c r="D260" t="s">
        <v>3370</v>
      </c>
      <c r="E260" t="s">
        <v>476</v>
      </c>
      <c r="F260" t="s">
        <v>3857</v>
      </c>
      <c r="G260" t="s">
        <v>208</v>
      </c>
      <c r="H260" s="65">
        <v>1.87</v>
      </c>
      <c r="I260" t="s">
        <v>3372</v>
      </c>
      <c r="J260" t="s">
        <v>99</v>
      </c>
      <c r="K260" s="66">
        <v>2.1000000000000001E-2</v>
      </c>
      <c r="L260" s="66">
        <v>7.7000000000000002E-3</v>
      </c>
      <c r="M260" s="65">
        <v>23638.86</v>
      </c>
      <c r="N260" s="65">
        <v>102.63240189762365</v>
      </c>
      <c r="O260" s="65">
        <v>24.261129799216601</v>
      </c>
      <c r="P260" s="66">
        <v>1E-4</v>
      </c>
      <c r="Q260" s="66">
        <v>0</v>
      </c>
    </row>
    <row r="261" spans="1:17">
      <c r="A261" t="s">
        <v>3858</v>
      </c>
      <c r="B261" t="s">
        <v>3368</v>
      </c>
      <c r="C261" t="s">
        <v>3859</v>
      </c>
      <c r="D261" t="s">
        <v>3370</v>
      </c>
      <c r="E261" t="s">
        <v>476</v>
      </c>
      <c r="F261" t="s">
        <v>3860</v>
      </c>
      <c r="G261" t="s">
        <v>208</v>
      </c>
      <c r="H261" s="65">
        <v>3.64</v>
      </c>
      <c r="I261" t="s">
        <v>3372</v>
      </c>
      <c r="J261" t="s">
        <v>99</v>
      </c>
      <c r="K261" s="66">
        <v>2.1000000000000001E-2</v>
      </c>
      <c r="L261" s="66">
        <v>7.7000000000000002E-3</v>
      </c>
      <c r="M261" s="65">
        <v>168759</v>
      </c>
      <c r="N261" s="65">
        <v>105.08350642931873</v>
      </c>
      <c r="O261" s="65">
        <v>177.33787461505401</v>
      </c>
      <c r="P261" s="66">
        <v>6.9999999999999999E-4</v>
      </c>
      <c r="Q261" s="66">
        <v>0</v>
      </c>
    </row>
    <row r="262" spans="1:17">
      <c r="A262" t="s">
        <v>3861</v>
      </c>
      <c r="B262" t="s">
        <v>3368</v>
      </c>
      <c r="C262" t="s">
        <v>3862</v>
      </c>
      <c r="D262" t="s">
        <v>3370</v>
      </c>
      <c r="E262" t="s">
        <v>476</v>
      </c>
      <c r="F262" t="s">
        <v>3519</v>
      </c>
      <c r="G262" t="s">
        <v>208</v>
      </c>
      <c r="H262" s="65">
        <v>3.64</v>
      </c>
      <c r="I262" t="s">
        <v>3372</v>
      </c>
      <c r="J262" t="s">
        <v>99</v>
      </c>
      <c r="K262" s="66">
        <v>2.1000000000000001E-2</v>
      </c>
      <c r="L262" s="66">
        <v>7.7000000000000002E-3</v>
      </c>
      <c r="M262" s="65">
        <v>85000</v>
      </c>
      <c r="N262" s="65">
        <v>105.0835064293187</v>
      </c>
      <c r="O262" s="65">
        <v>89.320980464920893</v>
      </c>
      <c r="P262" s="66">
        <v>4.0000000000000002E-4</v>
      </c>
      <c r="Q262" s="66">
        <v>0</v>
      </c>
    </row>
    <row r="263" spans="1:17">
      <c r="A263" t="s">
        <v>3861</v>
      </c>
      <c r="B263" t="s">
        <v>3368</v>
      </c>
      <c r="C263" t="s">
        <v>3863</v>
      </c>
      <c r="D263" t="s">
        <v>3370</v>
      </c>
      <c r="E263" t="s">
        <v>476</v>
      </c>
      <c r="F263" t="s">
        <v>3519</v>
      </c>
      <c r="G263" t="s">
        <v>208</v>
      </c>
      <c r="H263" s="65">
        <v>3.64</v>
      </c>
      <c r="I263" t="s">
        <v>3372</v>
      </c>
      <c r="J263" t="s">
        <v>99</v>
      </c>
      <c r="K263" s="66">
        <v>2.1000000000000001E-2</v>
      </c>
      <c r="L263" s="66">
        <v>7.7000000000000002E-3</v>
      </c>
      <c r="M263" s="65">
        <v>85000</v>
      </c>
      <c r="N263" s="65">
        <v>105.0835064293187</v>
      </c>
      <c r="O263" s="65">
        <v>89.320980464920893</v>
      </c>
      <c r="P263" s="66">
        <v>4.0000000000000002E-4</v>
      </c>
      <c r="Q263" s="66">
        <v>0</v>
      </c>
    </row>
    <row r="264" spans="1:17">
      <c r="A264" t="s">
        <v>3864</v>
      </c>
      <c r="B264" t="s">
        <v>3368</v>
      </c>
      <c r="C264" t="s">
        <v>3865</v>
      </c>
      <c r="D264" t="s">
        <v>3370</v>
      </c>
      <c r="E264" t="s">
        <v>476</v>
      </c>
      <c r="F264" t="s">
        <v>3519</v>
      </c>
      <c r="G264" t="s">
        <v>208</v>
      </c>
      <c r="H264" s="65">
        <v>3.64</v>
      </c>
      <c r="I264" t="s">
        <v>3372</v>
      </c>
      <c r="J264" t="s">
        <v>99</v>
      </c>
      <c r="K264" s="66">
        <v>2.1000000000000001E-2</v>
      </c>
      <c r="L264" s="66">
        <v>7.7000000000000002E-3</v>
      </c>
      <c r="M264" s="65">
        <v>247363</v>
      </c>
      <c r="N264" s="65">
        <v>105.08350642931886</v>
      </c>
      <c r="O264" s="65">
        <v>259.93771400875602</v>
      </c>
      <c r="P264" s="66">
        <v>1.1000000000000001E-3</v>
      </c>
      <c r="Q264" s="66">
        <v>0</v>
      </c>
    </row>
    <row r="265" spans="1:17">
      <c r="A265" t="s">
        <v>3864</v>
      </c>
      <c r="B265" t="s">
        <v>3368</v>
      </c>
      <c r="C265" t="s">
        <v>3866</v>
      </c>
      <c r="D265" t="s">
        <v>3370</v>
      </c>
      <c r="E265" t="s">
        <v>476</v>
      </c>
      <c r="F265" t="s">
        <v>3519</v>
      </c>
      <c r="G265" t="s">
        <v>208</v>
      </c>
      <c r="H265" s="65">
        <v>3.64</v>
      </c>
      <c r="I265" t="s">
        <v>3372</v>
      </c>
      <c r="J265" t="s">
        <v>99</v>
      </c>
      <c r="K265" s="66">
        <v>2.1000000000000001E-2</v>
      </c>
      <c r="L265" s="66">
        <v>7.7000000000000002E-3</v>
      </c>
      <c r="M265" s="65">
        <v>247935</v>
      </c>
      <c r="N265" s="65">
        <v>105.08350642931858</v>
      </c>
      <c r="O265" s="65">
        <v>260.53879166553099</v>
      </c>
      <c r="P265" s="66">
        <v>1.1000000000000001E-3</v>
      </c>
      <c r="Q265" s="66">
        <v>0</v>
      </c>
    </row>
    <row r="266" spans="1:17">
      <c r="A266" t="s">
        <v>3867</v>
      </c>
      <c r="B266" t="s">
        <v>3368</v>
      </c>
      <c r="C266" t="s">
        <v>3868</v>
      </c>
      <c r="D266" t="s">
        <v>3370</v>
      </c>
      <c r="E266" t="s">
        <v>476</v>
      </c>
      <c r="F266" t="s">
        <v>3519</v>
      </c>
      <c r="G266" t="s">
        <v>208</v>
      </c>
      <c r="H266" s="65">
        <v>3.64</v>
      </c>
      <c r="I266" t="s">
        <v>3372</v>
      </c>
      <c r="J266" t="s">
        <v>99</v>
      </c>
      <c r="K266" s="66">
        <v>2.1000000000000001E-2</v>
      </c>
      <c r="L266" s="66">
        <v>7.7000000000000002E-3</v>
      </c>
      <c r="M266" s="65">
        <v>353399</v>
      </c>
      <c r="N266" s="65">
        <v>105.0835064293187</v>
      </c>
      <c r="O266" s="65">
        <v>371.36406088614802</v>
      </c>
      <c r="P266" s="66">
        <v>1.6000000000000001E-3</v>
      </c>
      <c r="Q266" s="66">
        <v>0</v>
      </c>
    </row>
    <row r="267" spans="1:17">
      <c r="A267" t="s">
        <v>3867</v>
      </c>
      <c r="B267" t="s">
        <v>3368</v>
      </c>
      <c r="C267" t="s">
        <v>3869</v>
      </c>
      <c r="D267" t="s">
        <v>3370</v>
      </c>
      <c r="E267" t="s">
        <v>476</v>
      </c>
      <c r="F267" t="s">
        <v>3519</v>
      </c>
      <c r="G267" t="s">
        <v>208</v>
      </c>
      <c r="H267" s="65">
        <v>3.64</v>
      </c>
      <c r="I267" t="s">
        <v>3372</v>
      </c>
      <c r="J267" t="s">
        <v>99</v>
      </c>
      <c r="K267" s="66">
        <v>2.1000000000000001E-2</v>
      </c>
      <c r="L267" s="66">
        <v>7.7000000000000002E-3</v>
      </c>
      <c r="M267" s="65">
        <v>355030</v>
      </c>
      <c r="N267" s="65">
        <v>105.08350642931865</v>
      </c>
      <c r="O267" s="65">
        <v>373.07797287600999</v>
      </c>
      <c r="P267" s="66">
        <v>1.6000000000000001E-3</v>
      </c>
      <c r="Q267" s="66">
        <v>0</v>
      </c>
    </row>
    <row r="268" spans="1:17">
      <c r="A268" t="s">
        <v>3870</v>
      </c>
      <c r="B268" t="s">
        <v>3368</v>
      </c>
      <c r="C268" t="s">
        <v>3871</v>
      </c>
      <c r="D268" t="s">
        <v>3370</v>
      </c>
      <c r="E268" t="s">
        <v>476</v>
      </c>
      <c r="F268" t="s">
        <v>3872</v>
      </c>
      <c r="G268" t="s">
        <v>208</v>
      </c>
      <c r="H268" s="65">
        <v>2.7</v>
      </c>
      <c r="I268" t="s">
        <v>3372</v>
      </c>
      <c r="J268" t="s">
        <v>99</v>
      </c>
      <c r="K268" s="66">
        <v>2.1000000000000001E-2</v>
      </c>
      <c r="L268" s="66">
        <v>7.7000000000000002E-3</v>
      </c>
      <c r="M268" s="65">
        <v>31000</v>
      </c>
      <c r="N268" s="65">
        <v>103.78624671848419</v>
      </c>
      <c r="O268" s="65">
        <v>32.173736482730099</v>
      </c>
      <c r="P268" s="66">
        <v>1E-4</v>
      </c>
      <c r="Q268" s="66">
        <v>0</v>
      </c>
    </row>
    <row r="269" spans="1:17">
      <c r="A269" t="s">
        <v>3870</v>
      </c>
      <c r="B269" t="s">
        <v>3368</v>
      </c>
      <c r="C269" t="s">
        <v>3873</v>
      </c>
      <c r="D269" t="s">
        <v>3370</v>
      </c>
      <c r="E269" t="s">
        <v>476</v>
      </c>
      <c r="F269" t="s">
        <v>3872</v>
      </c>
      <c r="G269" t="s">
        <v>208</v>
      </c>
      <c r="H269" s="65">
        <v>2.7</v>
      </c>
      <c r="I269" t="s">
        <v>3372</v>
      </c>
      <c r="J269" t="s">
        <v>99</v>
      </c>
      <c r="K269" s="66">
        <v>2.1000000000000001E-2</v>
      </c>
      <c r="L269" s="66">
        <v>7.7000000000000002E-3</v>
      </c>
      <c r="M269" s="65">
        <v>31000</v>
      </c>
      <c r="N269" s="65">
        <v>103.78624671848419</v>
      </c>
      <c r="O269" s="65">
        <v>32.173736482730099</v>
      </c>
      <c r="P269" s="66">
        <v>1E-4</v>
      </c>
      <c r="Q269" s="66">
        <v>0</v>
      </c>
    </row>
    <row r="270" spans="1:17">
      <c r="A270" t="s">
        <v>3874</v>
      </c>
      <c r="B270" t="s">
        <v>3368</v>
      </c>
      <c r="C270" t="s">
        <v>3875</v>
      </c>
      <c r="D270" t="s">
        <v>3370</v>
      </c>
      <c r="E270" t="s">
        <v>476</v>
      </c>
      <c r="F270" t="s">
        <v>3876</v>
      </c>
      <c r="G270" t="s">
        <v>208</v>
      </c>
      <c r="H270" s="65">
        <v>1.87</v>
      </c>
      <c r="I270" t="s">
        <v>3372</v>
      </c>
      <c r="J270" t="s">
        <v>99</v>
      </c>
      <c r="K270" s="66">
        <v>2.1000000000000001E-2</v>
      </c>
      <c r="L270" s="66">
        <v>7.7000000000000002E-3</v>
      </c>
      <c r="M270" s="65">
        <v>2236.14</v>
      </c>
      <c r="N270" s="65">
        <v>102.63240189762358</v>
      </c>
      <c r="O270" s="65">
        <v>2.2950041917935202</v>
      </c>
      <c r="P270" s="66">
        <v>0</v>
      </c>
      <c r="Q270" s="66">
        <v>0</v>
      </c>
    </row>
    <row r="271" spans="1:17">
      <c r="A271" t="s">
        <v>3874</v>
      </c>
      <c r="B271" t="s">
        <v>3368</v>
      </c>
      <c r="C271" t="s">
        <v>3877</v>
      </c>
      <c r="D271" t="s">
        <v>3370</v>
      </c>
      <c r="E271" t="s">
        <v>476</v>
      </c>
      <c r="F271" t="s">
        <v>3876</v>
      </c>
      <c r="G271" t="s">
        <v>208</v>
      </c>
      <c r="H271" s="65">
        <v>1.87</v>
      </c>
      <c r="I271" t="s">
        <v>3372</v>
      </c>
      <c r="J271" t="s">
        <v>99</v>
      </c>
      <c r="K271" s="66">
        <v>2.1000000000000001E-2</v>
      </c>
      <c r="L271" s="66">
        <v>7.7000000000000002E-3</v>
      </c>
      <c r="M271" s="65">
        <v>14694.47</v>
      </c>
      <c r="N271" s="65">
        <v>102.63240189762408</v>
      </c>
      <c r="O271" s="65">
        <v>15.081287507125801</v>
      </c>
      <c r="P271" s="66">
        <v>1E-4</v>
      </c>
      <c r="Q271" s="66">
        <v>0</v>
      </c>
    </row>
    <row r="272" spans="1:17">
      <c r="A272" t="s">
        <v>3874</v>
      </c>
      <c r="B272" t="s">
        <v>3368</v>
      </c>
      <c r="C272" t="s">
        <v>3878</v>
      </c>
      <c r="D272" t="s">
        <v>3370</v>
      </c>
      <c r="E272" t="s">
        <v>476</v>
      </c>
      <c r="F272" t="s">
        <v>3876</v>
      </c>
      <c r="G272" t="s">
        <v>208</v>
      </c>
      <c r="H272" s="65">
        <v>1.87</v>
      </c>
      <c r="I272" t="s">
        <v>3372</v>
      </c>
      <c r="J272" t="s">
        <v>99</v>
      </c>
      <c r="K272" s="66">
        <v>2.1000000000000001E-2</v>
      </c>
      <c r="L272" s="66">
        <v>7.7000000000000002E-3</v>
      </c>
      <c r="M272" s="65">
        <v>4791.59</v>
      </c>
      <c r="N272" s="65">
        <v>102.63240189762375</v>
      </c>
      <c r="O272" s="65">
        <v>4.9177239060863496</v>
      </c>
      <c r="P272" s="66">
        <v>0</v>
      </c>
      <c r="Q272" s="66">
        <v>0</v>
      </c>
    </row>
    <row r="273" spans="1:17">
      <c r="A273" t="s">
        <v>3874</v>
      </c>
      <c r="B273" t="s">
        <v>3368</v>
      </c>
      <c r="C273" t="s">
        <v>3879</v>
      </c>
      <c r="D273" t="s">
        <v>3370</v>
      </c>
      <c r="E273" t="s">
        <v>476</v>
      </c>
      <c r="F273" t="s">
        <v>3876</v>
      </c>
      <c r="G273" t="s">
        <v>208</v>
      </c>
      <c r="H273" s="65">
        <v>1.87</v>
      </c>
      <c r="I273" t="s">
        <v>3372</v>
      </c>
      <c r="J273" t="s">
        <v>99</v>
      </c>
      <c r="K273" s="66">
        <v>2.1000000000000001E-2</v>
      </c>
      <c r="L273" s="66">
        <v>7.7000000000000002E-3</v>
      </c>
      <c r="M273" s="65">
        <v>11180.53</v>
      </c>
      <c r="N273" s="65">
        <v>102.63240189762382</v>
      </c>
      <c r="O273" s="65">
        <v>11.4748464838844</v>
      </c>
      <c r="P273" s="66">
        <v>0</v>
      </c>
      <c r="Q273" s="66">
        <v>0</v>
      </c>
    </row>
    <row r="274" spans="1:17">
      <c r="A274" t="s">
        <v>3880</v>
      </c>
      <c r="B274" t="s">
        <v>3368</v>
      </c>
      <c r="C274" t="s">
        <v>3881</v>
      </c>
      <c r="D274" t="s">
        <v>3370</v>
      </c>
      <c r="E274" t="s">
        <v>476</v>
      </c>
      <c r="F274" t="s">
        <v>729</v>
      </c>
      <c r="G274" t="s">
        <v>208</v>
      </c>
      <c r="H274" s="65">
        <v>3.72</v>
      </c>
      <c r="I274" t="s">
        <v>3372</v>
      </c>
      <c r="J274" t="s">
        <v>99</v>
      </c>
      <c r="K274" s="66">
        <v>2.1000000000000001E-2</v>
      </c>
      <c r="L274" s="66">
        <v>7.7000000000000002E-3</v>
      </c>
      <c r="M274" s="65">
        <v>430000</v>
      </c>
      <c r="N274" s="65">
        <v>105.19338527807884</v>
      </c>
      <c r="O274" s="65">
        <v>452.33155669573898</v>
      </c>
      <c r="P274" s="66">
        <v>1.9E-3</v>
      </c>
      <c r="Q274" s="66">
        <v>0</v>
      </c>
    </row>
    <row r="275" spans="1:17">
      <c r="A275" t="s">
        <v>3882</v>
      </c>
      <c r="B275" t="s">
        <v>3368</v>
      </c>
      <c r="C275" t="s">
        <v>3883</v>
      </c>
      <c r="D275" t="s">
        <v>3370</v>
      </c>
      <c r="E275" t="s">
        <v>476</v>
      </c>
      <c r="F275" t="s">
        <v>3884</v>
      </c>
      <c r="G275" t="s">
        <v>208</v>
      </c>
      <c r="H275" s="65">
        <v>3.72</v>
      </c>
      <c r="I275" t="s">
        <v>3372</v>
      </c>
      <c r="J275" t="s">
        <v>99</v>
      </c>
      <c r="K275" s="66">
        <v>2.1000000000000001E-2</v>
      </c>
      <c r="L275" s="66">
        <v>7.7000000000000002E-3</v>
      </c>
      <c r="M275" s="65">
        <v>90324</v>
      </c>
      <c r="N275" s="65">
        <v>105.19338527807881</v>
      </c>
      <c r="O275" s="65">
        <v>95.014873318571901</v>
      </c>
      <c r="P275" s="66">
        <v>4.0000000000000002E-4</v>
      </c>
      <c r="Q275" s="66">
        <v>0</v>
      </c>
    </row>
    <row r="276" spans="1:17">
      <c r="A276" t="s">
        <v>3882</v>
      </c>
      <c r="B276" t="s">
        <v>3368</v>
      </c>
      <c r="C276" t="s">
        <v>3885</v>
      </c>
      <c r="D276" t="s">
        <v>3370</v>
      </c>
      <c r="E276" t="s">
        <v>476</v>
      </c>
      <c r="F276" t="s">
        <v>3884</v>
      </c>
      <c r="G276" t="s">
        <v>208</v>
      </c>
      <c r="H276" s="65">
        <v>3.72</v>
      </c>
      <c r="I276" t="s">
        <v>3372</v>
      </c>
      <c r="J276" t="s">
        <v>99</v>
      </c>
      <c r="K276" s="66">
        <v>2.1000000000000001E-2</v>
      </c>
      <c r="L276" s="66">
        <v>7.7000000000000002E-3</v>
      </c>
      <c r="M276" s="65">
        <v>95676</v>
      </c>
      <c r="N276" s="65">
        <v>105.19338527807915</v>
      </c>
      <c r="O276" s="65">
        <v>100.644823298655</v>
      </c>
      <c r="P276" s="66">
        <v>4.0000000000000002E-4</v>
      </c>
      <c r="Q276" s="66">
        <v>0</v>
      </c>
    </row>
    <row r="277" spans="1:17">
      <c r="A277" t="s">
        <v>3886</v>
      </c>
      <c r="B277" t="s">
        <v>3368</v>
      </c>
      <c r="C277" t="s">
        <v>3887</v>
      </c>
      <c r="D277" t="s">
        <v>3370</v>
      </c>
      <c r="E277" t="s">
        <v>476</v>
      </c>
      <c r="F277" t="s">
        <v>3888</v>
      </c>
      <c r="G277" t="s">
        <v>208</v>
      </c>
      <c r="H277" s="65">
        <v>1.43</v>
      </c>
      <c r="I277" t="s">
        <v>3372</v>
      </c>
      <c r="J277" t="s">
        <v>99</v>
      </c>
      <c r="K277" s="66">
        <v>2.1000000000000001E-2</v>
      </c>
      <c r="L277" s="66">
        <v>7.7000000000000002E-3</v>
      </c>
      <c r="M277" s="65">
        <v>35000</v>
      </c>
      <c r="N277" s="65">
        <v>102.03224224940257</v>
      </c>
      <c r="O277" s="65">
        <v>35.7112847872909</v>
      </c>
      <c r="P277" s="66">
        <v>1E-4</v>
      </c>
      <c r="Q277" s="66">
        <v>0</v>
      </c>
    </row>
    <row r="278" spans="1:17">
      <c r="A278" t="s">
        <v>3889</v>
      </c>
      <c r="B278" t="s">
        <v>3368</v>
      </c>
      <c r="C278" t="s">
        <v>3890</v>
      </c>
      <c r="D278" t="s">
        <v>3370</v>
      </c>
      <c r="E278" t="s">
        <v>476</v>
      </c>
      <c r="F278" t="s">
        <v>3819</v>
      </c>
      <c r="G278" t="s">
        <v>208</v>
      </c>
      <c r="H278" s="65">
        <v>1.91</v>
      </c>
      <c r="I278" t="s">
        <v>3372</v>
      </c>
      <c r="J278" t="s">
        <v>99</v>
      </c>
      <c r="K278" s="66">
        <v>2.1000000000000001E-2</v>
      </c>
      <c r="L278" s="66">
        <v>7.7000000000000002E-3</v>
      </c>
      <c r="M278" s="65">
        <v>22847.25</v>
      </c>
      <c r="N278" s="65">
        <v>102.68689090002341</v>
      </c>
      <c r="O278" s="65">
        <v>23.461130681155598</v>
      </c>
      <c r="P278" s="66">
        <v>1E-4</v>
      </c>
      <c r="Q278" s="66">
        <v>0</v>
      </c>
    </row>
    <row r="279" spans="1:17">
      <c r="A279" t="s">
        <v>3889</v>
      </c>
      <c r="B279" t="s">
        <v>3368</v>
      </c>
      <c r="C279" t="s">
        <v>3891</v>
      </c>
      <c r="D279" t="s">
        <v>3370</v>
      </c>
      <c r="E279" t="s">
        <v>476</v>
      </c>
      <c r="F279" t="s">
        <v>3819</v>
      </c>
      <c r="G279" t="s">
        <v>208</v>
      </c>
      <c r="H279" s="65">
        <v>1.91</v>
      </c>
      <c r="I279" t="s">
        <v>3372</v>
      </c>
      <c r="J279" t="s">
        <v>99</v>
      </c>
      <c r="K279" s="66">
        <v>2.1000000000000001E-2</v>
      </c>
      <c r="L279" s="66">
        <v>7.7000000000000002E-3</v>
      </c>
      <c r="M279" s="65">
        <v>22847.25</v>
      </c>
      <c r="N279" s="65">
        <v>102.68689090002341</v>
      </c>
      <c r="O279" s="65">
        <v>23.461130681155598</v>
      </c>
      <c r="P279" s="66">
        <v>1E-4</v>
      </c>
      <c r="Q279" s="66">
        <v>0</v>
      </c>
    </row>
    <row r="280" spans="1:17">
      <c r="A280" t="s">
        <v>3892</v>
      </c>
      <c r="B280" t="s">
        <v>3368</v>
      </c>
      <c r="C280" t="s">
        <v>3893</v>
      </c>
      <c r="D280" t="s">
        <v>3370</v>
      </c>
      <c r="E280" t="s">
        <v>476</v>
      </c>
      <c r="F280" t="s">
        <v>3894</v>
      </c>
      <c r="G280" t="s">
        <v>208</v>
      </c>
      <c r="H280" s="65">
        <v>3.72</v>
      </c>
      <c r="I280" t="s">
        <v>3372</v>
      </c>
      <c r="J280" t="s">
        <v>99</v>
      </c>
      <c r="K280" s="66">
        <v>2.1000000000000001E-2</v>
      </c>
      <c r="L280" s="66">
        <v>7.7000000000000002E-3</v>
      </c>
      <c r="M280" s="65">
        <v>69531</v>
      </c>
      <c r="N280" s="65">
        <v>105.19338527807884</v>
      </c>
      <c r="O280" s="65">
        <v>73.142012717700993</v>
      </c>
      <c r="P280" s="66">
        <v>2.9999999999999997E-4</v>
      </c>
      <c r="Q280" s="66">
        <v>0</v>
      </c>
    </row>
    <row r="281" spans="1:17">
      <c r="A281" t="s">
        <v>3892</v>
      </c>
      <c r="B281" t="s">
        <v>3368</v>
      </c>
      <c r="C281" t="s">
        <v>3895</v>
      </c>
      <c r="D281" t="s">
        <v>3370</v>
      </c>
      <c r="E281" t="s">
        <v>476</v>
      </c>
      <c r="F281" t="s">
        <v>3894</v>
      </c>
      <c r="G281" t="s">
        <v>208</v>
      </c>
      <c r="H281" s="65">
        <v>3.72</v>
      </c>
      <c r="I281" t="s">
        <v>3372</v>
      </c>
      <c r="J281" t="s">
        <v>99</v>
      </c>
      <c r="K281" s="66">
        <v>2.1000000000000001E-2</v>
      </c>
      <c r="L281" s="66">
        <v>7.7000000000000002E-3</v>
      </c>
      <c r="M281" s="65">
        <v>285138</v>
      </c>
      <c r="N281" s="65">
        <v>105.19338527807868</v>
      </c>
      <c r="O281" s="65">
        <v>299.94631491420802</v>
      </c>
      <c r="P281" s="66">
        <v>1.2999999999999999E-3</v>
      </c>
      <c r="Q281" s="66">
        <v>0</v>
      </c>
    </row>
    <row r="282" spans="1:17">
      <c r="A282" t="s">
        <v>3892</v>
      </c>
      <c r="B282" t="s">
        <v>3368</v>
      </c>
      <c r="C282" t="s">
        <v>3896</v>
      </c>
      <c r="D282" t="s">
        <v>3370</v>
      </c>
      <c r="E282" t="s">
        <v>476</v>
      </c>
      <c r="F282" t="s">
        <v>3894</v>
      </c>
      <c r="G282" t="s">
        <v>208</v>
      </c>
      <c r="H282" s="65">
        <v>3.72</v>
      </c>
      <c r="I282" t="s">
        <v>3372</v>
      </c>
      <c r="J282" t="s">
        <v>99</v>
      </c>
      <c r="K282" s="66">
        <v>2.1000000000000001E-2</v>
      </c>
      <c r="L282" s="66">
        <v>7.7000000000000002E-3</v>
      </c>
      <c r="M282" s="65">
        <v>104458</v>
      </c>
      <c r="N282" s="65">
        <v>105.19338527807923</v>
      </c>
      <c r="O282" s="65">
        <v>109.882906393776</v>
      </c>
      <c r="P282" s="66">
        <v>5.0000000000000001E-4</v>
      </c>
      <c r="Q282" s="66">
        <v>0</v>
      </c>
    </row>
    <row r="283" spans="1:17">
      <c r="A283" t="s">
        <v>3892</v>
      </c>
      <c r="B283" t="s">
        <v>3368</v>
      </c>
      <c r="C283" t="s">
        <v>3897</v>
      </c>
      <c r="D283" t="s">
        <v>3370</v>
      </c>
      <c r="E283" t="s">
        <v>476</v>
      </c>
      <c r="F283" t="s">
        <v>3894</v>
      </c>
      <c r="G283" t="s">
        <v>208</v>
      </c>
      <c r="H283" s="65">
        <v>3.72</v>
      </c>
      <c r="I283" t="s">
        <v>3372</v>
      </c>
      <c r="J283" t="s">
        <v>99</v>
      </c>
      <c r="K283" s="66">
        <v>2.1000000000000001E-2</v>
      </c>
      <c r="L283" s="66">
        <v>7.7000000000000002E-3</v>
      </c>
      <c r="M283" s="65">
        <v>240873</v>
      </c>
      <c r="N283" s="65">
        <v>105.19338527807891</v>
      </c>
      <c r="O283" s="65">
        <v>253.382462920867</v>
      </c>
      <c r="P283" s="66">
        <v>1.1000000000000001E-3</v>
      </c>
      <c r="Q283" s="66">
        <v>0</v>
      </c>
    </row>
    <row r="284" spans="1:17">
      <c r="A284" t="s">
        <v>3898</v>
      </c>
      <c r="B284" t="s">
        <v>3368</v>
      </c>
      <c r="C284" t="s">
        <v>3899</v>
      </c>
      <c r="D284" t="s">
        <v>3370</v>
      </c>
      <c r="E284" t="s">
        <v>476</v>
      </c>
      <c r="F284" t="s">
        <v>3894</v>
      </c>
      <c r="G284" t="s">
        <v>208</v>
      </c>
      <c r="H284" s="65">
        <v>3.72</v>
      </c>
      <c r="I284" t="s">
        <v>3372</v>
      </c>
      <c r="J284" t="s">
        <v>99</v>
      </c>
      <c r="K284" s="66">
        <v>2.1000000000000001E-2</v>
      </c>
      <c r="L284" s="66">
        <v>7.7000000000000002E-3</v>
      </c>
      <c r="M284" s="65">
        <v>294000</v>
      </c>
      <c r="N284" s="65">
        <v>105.19338527807891</v>
      </c>
      <c r="O284" s="65">
        <v>309.26855271755198</v>
      </c>
      <c r="P284" s="66">
        <v>1.2999999999999999E-3</v>
      </c>
      <c r="Q284" s="66">
        <v>0</v>
      </c>
    </row>
    <row r="285" spans="1:17">
      <c r="A285" t="s">
        <v>3900</v>
      </c>
      <c r="B285" t="s">
        <v>3368</v>
      </c>
      <c r="C285" t="s">
        <v>3901</v>
      </c>
      <c r="D285" t="s">
        <v>3370</v>
      </c>
      <c r="E285" t="s">
        <v>476</v>
      </c>
      <c r="F285" t="s">
        <v>3902</v>
      </c>
      <c r="G285" t="s">
        <v>208</v>
      </c>
      <c r="H285" s="65">
        <v>3.72</v>
      </c>
      <c r="I285" t="s">
        <v>3372</v>
      </c>
      <c r="J285" t="s">
        <v>99</v>
      </c>
      <c r="K285" s="66">
        <v>2.1000000000000001E-2</v>
      </c>
      <c r="L285" s="66">
        <v>7.7000000000000002E-3</v>
      </c>
      <c r="M285" s="65">
        <v>400000</v>
      </c>
      <c r="N285" s="65">
        <v>105.19338527807875</v>
      </c>
      <c r="O285" s="65">
        <v>420.773541112315</v>
      </c>
      <c r="P285" s="66">
        <v>1.8E-3</v>
      </c>
      <c r="Q285" s="66">
        <v>0</v>
      </c>
    </row>
    <row r="286" spans="1:17">
      <c r="A286" t="s">
        <v>3903</v>
      </c>
      <c r="B286" t="s">
        <v>3368</v>
      </c>
      <c r="C286" t="s">
        <v>3904</v>
      </c>
      <c r="D286" t="s">
        <v>3370</v>
      </c>
      <c r="E286" t="s">
        <v>476</v>
      </c>
      <c r="F286" t="s">
        <v>3902</v>
      </c>
      <c r="G286" t="s">
        <v>208</v>
      </c>
      <c r="H286" s="65">
        <v>3.72</v>
      </c>
      <c r="I286" t="s">
        <v>3372</v>
      </c>
      <c r="J286" t="s">
        <v>99</v>
      </c>
      <c r="K286" s="66">
        <v>2.1000000000000001E-2</v>
      </c>
      <c r="L286" s="66">
        <v>7.7000000000000002E-3</v>
      </c>
      <c r="M286" s="65">
        <v>176191</v>
      </c>
      <c r="N286" s="65">
        <v>105.19338527807891</v>
      </c>
      <c r="O286" s="65">
        <v>185.3412774553</v>
      </c>
      <c r="P286" s="66">
        <v>8.0000000000000004E-4</v>
      </c>
      <c r="Q286" s="66">
        <v>0</v>
      </c>
    </row>
    <row r="287" spans="1:17">
      <c r="A287" t="s">
        <v>3903</v>
      </c>
      <c r="B287" t="s">
        <v>3368</v>
      </c>
      <c r="C287" t="s">
        <v>3905</v>
      </c>
      <c r="D287" t="s">
        <v>3370</v>
      </c>
      <c r="E287" t="s">
        <v>476</v>
      </c>
      <c r="F287" t="s">
        <v>3906</v>
      </c>
      <c r="G287" t="s">
        <v>208</v>
      </c>
      <c r="H287" s="65">
        <v>5.17</v>
      </c>
      <c r="I287" t="s">
        <v>3372</v>
      </c>
      <c r="J287" t="s">
        <v>99</v>
      </c>
      <c r="K287" s="66">
        <v>2.5999999999999999E-2</v>
      </c>
      <c r="L287" s="66">
        <v>7.7000000000000002E-3</v>
      </c>
      <c r="M287" s="65">
        <v>330000</v>
      </c>
      <c r="N287" s="65">
        <v>110.06500697342031</v>
      </c>
      <c r="O287" s="65">
        <v>363.21452301228697</v>
      </c>
      <c r="P287" s="66">
        <v>1.5E-3</v>
      </c>
      <c r="Q287" s="66">
        <v>0</v>
      </c>
    </row>
    <row r="288" spans="1:17">
      <c r="A288" t="s">
        <v>3907</v>
      </c>
      <c r="B288" t="s">
        <v>3368</v>
      </c>
      <c r="C288" t="s">
        <v>3908</v>
      </c>
      <c r="D288" t="s">
        <v>3370</v>
      </c>
      <c r="E288" t="s">
        <v>476</v>
      </c>
      <c r="F288" t="s">
        <v>3909</v>
      </c>
      <c r="G288" t="s">
        <v>208</v>
      </c>
      <c r="H288" s="65">
        <v>3.72</v>
      </c>
      <c r="I288" t="s">
        <v>3372</v>
      </c>
      <c r="J288" t="s">
        <v>99</v>
      </c>
      <c r="K288" s="66">
        <v>2.1000000000000001E-2</v>
      </c>
      <c r="L288" s="66">
        <v>7.7000000000000002E-3</v>
      </c>
      <c r="M288" s="65">
        <v>200000</v>
      </c>
      <c r="N288" s="65">
        <v>105.19338527807901</v>
      </c>
      <c r="O288" s="65">
        <v>210.38677055615801</v>
      </c>
      <c r="P288" s="66">
        <v>8.9999999999999998E-4</v>
      </c>
      <c r="Q288" s="66">
        <v>0</v>
      </c>
    </row>
    <row r="289" spans="1:17">
      <c r="A289" t="s">
        <v>3910</v>
      </c>
      <c r="B289" t="s">
        <v>3368</v>
      </c>
      <c r="C289" t="s">
        <v>3911</v>
      </c>
      <c r="D289" t="s">
        <v>3370</v>
      </c>
      <c r="E289" t="s">
        <v>476</v>
      </c>
      <c r="F289" t="s">
        <v>3909</v>
      </c>
      <c r="G289" t="s">
        <v>208</v>
      </c>
      <c r="H289" s="65">
        <v>1.91</v>
      </c>
      <c r="I289" t="s">
        <v>3372</v>
      </c>
      <c r="J289" t="s">
        <v>99</v>
      </c>
      <c r="K289" s="66">
        <v>2.1000000000000001E-2</v>
      </c>
      <c r="L289" s="66">
        <v>7.7000000000000002E-3</v>
      </c>
      <c r="M289" s="65">
        <v>55486.080000000002</v>
      </c>
      <c r="N289" s="65">
        <v>102.68689090002322</v>
      </c>
      <c r="O289" s="65">
        <v>56.976930434299597</v>
      </c>
      <c r="P289" s="66">
        <v>2.0000000000000001E-4</v>
      </c>
      <c r="Q289" s="66">
        <v>0</v>
      </c>
    </row>
    <row r="290" spans="1:17">
      <c r="A290" t="s">
        <v>3912</v>
      </c>
      <c r="B290" t="s">
        <v>3368</v>
      </c>
      <c r="C290" t="s">
        <v>3913</v>
      </c>
      <c r="D290" t="s">
        <v>3370</v>
      </c>
      <c r="E290" t="s">
        <v>476</v>
      </c>
      <c r="F290" t="s">
        <v>3431</v>
      </c>
      <c r="G290" t="s">
        <v>208</v>
      </c>
      <c r="H290" s="65">
        <v>1.47</v>
      </c>
      <c r="I290" t="s">
        <v>3372</v>
      </c>
      <c r="J290" t="s">
        <v>99</v>
      </c>
      <c r="K290" s="66">
        <v>2.1000000000000001E-2</v>
      </c>
      <c r="L290" s="66">
        <v>7.7000000000000002E-3</v>
      </c>
      <c r="M290" s="65">
        <v>54000</v>
      </c>
      <c r="N290" s="65">
        <v>102.086890320935</v>
      </c>
      <c r="O290" s="65">
        <v>55.126920773304903</v>
      </c>
      <c r="P290" s="66">
        <v>2.0000000000000001E-4</v>
      </c>
      <c r="Q290" s="66">
        <v>0</v>
      </c>
    </row>
    <row r="291" spans="1:17">
      <c r="A291" t="s">
        <v>3914</v>
      </c>
      <c r="B291" t="s">
        <v>3368</v>
      </c>
      <c r="C291" t="s">
        <v>3915</v>
      </c>
      <c r="D291" t="s">
        <v>3370</v>
      </c>
      <c r="E291" t="s">
        <v>476</v>
      </c>
      <c r="F291" t="s">
        <v>3916</v>
      </c>
      <c r="G291" t="s">
        <v>208</v>
      </c>
      <c r="H291" s="65">
        <v>3.79</v>
      </c>
      <c r="I291" t="s">
        <v>3372</v>
      </c>
      <c r="J291" t="s">
        <v>99</v>
      </c>
      <c r="K291" s="66">
        <v>2.1000000000000001E-2</v>
      </c>
      <c r="L291" s="66">
        <v>7.7000000000000002E-3</v>
      </c>
      <c r="M291" s="65">
        <v>49750</v>
      </c>
      <c r="N291" s="65">
        <v>105.29257410913226</v>
      </c>
      <c r="O291" s="65">
        <v>52.383055619293302</v>
      </c>
      <c r="P291" s="66">
        <v>2.0000000000000001E-4</v>
      </c>
      <c r="Q291" s="66">
        <v>0</v>
      </c>
    </row>
    <row r="292" spans="1:17">
      <c r="A292" t="s">
        <v>3914</v>
      </c>
      <c r="B292" t="s">
        <v>3368</v>
      </c>
      <c r="C292" t="s">
        <v>3917</v>
      </c>
      <c r="D292" t="s">
        <v>3370</v>
      </c>
      <c r="E292" t="s">
        <v>476</v>
      </c>
      <c r="F292" t="s">
        <v>3916</v>
      </c>
      <c r="G292" t="s">
        <v>208</v>
      </c>
      <c r="H292" s="65">
        <v>3.79</v>
      </c>
      <c r="I292" t="s">
        <v>3372</v>
      </c>
      <c r="J292" t="s">
        <v>99</v>
      </c>
      <c r="K292" s="66">
        <v>2.1000000000000001E-2</v>
      </c>
      <c r="L292" s="66">
        <v>7.7000000000000002E-3</v>
      </c>
      <c r="M292" s="65">
        <v>49750</v>
      </c>
      <c r="N292" s="65">
        <v>105.29257410913226</v>
      </c>
      <c r="O292" s="65">
        <v>52.383055619293302</v>
      </c>
      <c r="P292" s="66">
        <v>2.0000000000000001E-4</v>
      </c>
      <c r="Q292" s="66">
        <v>0</v>
      </c>
    </row>
    <row r="293" spans="1:17">
      <c r="A293" t="s">
        <v>3918</v>
      </c>
      <c r="B293" t="s">
        <v>3368</v>
      </c>
      <c r="C293" t="s">
        <v>3919</v>
      </c>
      <c r="D293" t="s">
        <v>3370</v>
      </c>
      <c r="E293" t="s">
        <v>476</v>
      </c>
      <c r="F293" t="s">
        <v>3920</v>
      </c>
      <c r="G293" t="s">
        <v>208</v>
      </c>
      <c r="H293" s="65">
        <v>2.86</v>
      </c>
      <c r="I293" t="s">
        <v>3372</v>
      </c>
      <c r="J293" t="s">
        <v>99</v>
      </c>
      <c r="K293" s="66">
        <v>2.1000000000000001E-2</v>
      </c>
      <c r="L293" s="66">
        <v>7.7000000000000002E-3</v>
      </c>
      <c r="M293" s="65">
        <v>39774</v>
      </c>
      <c r="N293" s="65">
        <v>103.99957324920753</v>
      </c>
      <c r="O293" s="65">
        <v>41.364790264139799</v>
      </c>
      <c r="P293" s="66">
        <v>2.0000000000000001E-4</v>
      </c>
      <c r="Q293" s="66">
        <v>0</v>
      </c>
    </row>
    <row r="294" spans="1:17">
      <c r="A294" t="s">
        <v>3921</v>
      </c>
      <c r="B294" t="s">
        <v>3368</v>
      </c>
      <c r="C294" t="s">
        <v>3922</v>
      </c>
      <c r="D294" t="s">
        <v>3370</v>
      </c>
      <c r="E294" t="s">
        <v>476</v>
      </c>
      <c r="F294" t="s">
        <v>3490</v>
      </c>
      <c r="G294" t="s">
        <v>208</v>
      </c>
      <c r="H294" s="65">
        <v>3.79</v>
      </c>
      <c r="I294" t="s">
        <v>3372</v>
      </c>
      <c r="J294" t="s">
        <v>99</v>
      </c>
      <c r="K294" s="66">
        <v>2.1000000000000001E-2</v>
      </c>
      <c r="L294" s="66">
        <v>7.7000000000000002E-3</v>
      </c>
      <c r="M294" s="65">
        <v>70739</v>
      </c>
      <c r="N294" s="65">
        <v>105.29257410913216</v>
      </c>
      <c r="O294" s="65">
        <v>74.482913999058994</v>
      </c>
      <c r="P294" s="66">
        <v>2.9999999999999997E-4</v>
      </c>
      <c r="Q294" s="66">
        <v>0</v>
      </c>
    </row>
    <row r="295" spans="1:17">
      <c r="A295" t="s">
        <v>3923</v>
      </c>
      <c r="B295" t="s">
        <v>3368</v>
      </c>
      <c r="C295" t="s">
        <v>3924</v>
      </c>
      <c r="D295" t="s">
        <v>3370</v>
      </c>
      <c r="E295" t="s">
        <v>476</v>
      </c>
      <c r="F295" t="s">
        <v>3490</v>
      </c>
      <c r="G295" t="s">
        <v>208</v>
      </c>
      <c r="H295" s="65">
        <v>3.79</v>
      </c>
      <c r="I295" t="s">
        <v>3372</v>
      </c>
      <c r="J295" t="s">
        <v>99</v>
      </c>
      <c r="K295" s="66">
        <v>2.1000000000000001E-2</v>
      </c>
      <c r="L295" s="66">
        <v>7.7000000000000002E-3</v>
      </c>
      <c r="M295" s="65">
        <v>300000</v>
      </c>
      <c r="N295" s="65">
        <v>105.292574109132</v>
      </c>
      <c r="O295" s="65">
        <v>315.87772232739599</v>
      </c>
      <c r="P295" s="66">
        <v>1.2999999999999999E-3</v>
      </c>
      <c r="Q295" s="66">
        <v>0</v>
      </c>
    </row>
    <row r="296" spans="1:17">
      <c r="A296" t="s">
        <v>3923</v>
      </c>
      <c r="B296" t="s">
        <v>3368</v>
      </c>
      <c r="C296" t="s">
        <v>3925</v>
      </c>
      <c r="D296" t="s">
        <v>3370</v>
      </c>
      <c r="E296" t="s">
        <v>476</v>
      </c>
      <c r="F296" t="s">
        <v>3490</v>
      </c>
      <c r="G296" t="s">
        <v>208</v>
      </c>
      <c r="H296" s="65">
        <v>3.79</v>
      </c>
      <c r="I296" t="s">
        <v>3372</v>
      </c>
      <c r="J296" t="s">
        <v>99</v>
      </c>
      <c r="K296" s="66">
        <v>2.1000000000000001E-2</v>
      </c>
      <c r="L296" s="66">
        <v>7.7000000000000002E-3</v>
      </c>
      <c r="M296" s="65">
        <v>300000</v>
      </c>
      <c r="N296" s="65">
        <v>105.292574109132</v>
      </c>
      <c r="O296" s="65">
        <v>315.87772232739599</v>
      </c>
      <c r="P296" s="66">
        <v>1.2999999999999999E-3</v>
      </c>
      <c r="Q296" s="66">
        <v>0</v>
      </c>
    </row>
    <row r="297" spans="1:17">
      <c r="A297" t="s">
        <v>3926</v>
      </c>
      <c r="B297" t="s">
        <v>3368</v>
      </c>
      <c r="C297" t="s">
        <v>3927</v>
      </c>
      <c r="D297" t="s">
        <v>3370</v>
      </c>
      <c r="E297" t="s">
        <v>476</v>
      </c>
      <c r="F297" t="s">
        <v>317</v>
      </c>
      <c r="G297" t="s">
        <v>208</v>
      </c>
      <c r="H297" s="65">
        <v>5.25</v>
      </c>
      <c r="I297" t="s">
        <v>3372</v>
      </c>
      <c r="J297" t="s">
        <v>99</v>
      </c>
      <c r="K297" s="66">
        <v>2.5999999999999999E-2</v>
      </c>
      <c r="L297" s="66">
        <v>7.7000000000000002E-3</v>
      </c>
      <c r="M297" s="65">
        <v>510185.21</v>
      </c>
      <c r="N297" s="65">
        <v>110.21409757706481</v>
      </c>
      <c r="O297" s="65">
        <v>562.296025173153</v>
      </c>
      <c r="P297" s="66">
        <v>2.3E-3</v>
      </c>
      <c r="Q297" s="66">
        <v>0</v>
      </c>
    </row>
    <row r="298" spans="1:17">
      <c r="A298" t="s">
        <v>3928</v>
      </c>
      <c r="B298" t="s">
        <v>3368</v>
      </c>
      <c r="C298" t="s">
        <v>3929</v>
      </c>
      <c r="D298" t="s">
        <v>3370</v>
      </c>
      <c r="E298" t="s">
        <v>476</v>
      </c>
      <c r="F298" t="s">
        <v>3930</v>
      </c>
      <c r="G298" t="s">
        <v>208</v>
      </c>
      <c r="H298" s="65">
        <v>2.94</v>
      </c>
      <c r="I298" t="s">
        <v>3372</v>
      </c>
      <c r="J298" t="s">
        <v>99</v>
      </c>
      <c r="K298" s="66">
        <v>2.1000000000000001E-2</v>
      </c>
      <c r="L298" s="66">
        <v>7.7000000000000002E-3</v>
      </c>
      <c r="M298" s="65">
        <v>30000</v>
      </c>
      <c r="N298" s="65">
        <v>104.109684847354</v>
      </c>
      <c r="O298" s="65">
        <v>31.2329054542062</v>
      </c>
      <c r="P298" s="66">
        <v>1E-4</v>
      </c>
      <c r="Q298" s="66">
        <v>0</v>
      </c>
    </row>
    <row r="299" spans="1:17">
      <c r="A299" t="s">
        <v>3931</v>
      </c>
      <c r="B299" t="s">
        <v>3368</v>
      </c>
      <c r="C299" t="s">
        <v>3932</v>
      </c>
      <c r="D299" t="s">
        <v>3370</v>
      </c>
      <c r="E299" t="s">
        <v>476</v>
      </c>
      <c r="F299" t="s">
        <v>3930</v>
      </c>
      <c r="G299" t="s">
        <v>208</v>
      </c>
      <c r="H299" s="65">
        <v>1.54</v>
      </c>
      <c r="I299" t="s">
        <v>3372</v>
      </c>
      <c r="J299" t="s">
        <v>99</v>
      </c>
      <c r="K299" s="66">
        <v>2.1000000000000001E-2</v>
      </c>
      <c r="L299" s="66">
        <v>7.7000000000000002E-3</v>
      </c>
      <c r="M299" s="65">
        <v>183407.83</v>
      </c>
      <c r="N299" s="65">
        <v>102.1816138031686</v>
      </c>
      <c r="O299" s="65">
        <v>187.409080535372</v>
      </c>
      <c r="P299" s="66">
        <v>8.0000000000000004E-4</v>
      </c>
      <c r="Q299" s="66">
        <v>0</v>
      </c>
    </row>
    <row r="300" spans="1:17">
      <c r="A300" t="s">
        <v>3933</v>
      </c>
      <c r="B300" t="s">
        <v>3368</v>
      </c>
      <c r="C300" t="s">
        <v>3934</v>
      </c>
      <c r="D300" t="s">
        <v>3370</v>
      </c>
      <c r="E300" t="s">
        <v>476</v>
      </c>
      <c r="F300" t="s">
        <v>3428</v>
      </c>
      <c r="G300" t="s">
        <v>208</v>
      </c>
      <c r="H300" s="65">
        <v>1.99</v>
      </c>
      <c r="I300" t="s">
        <v>3372</v>
      </c>
      <c r="J300" t="s">
        <v>99</v>
      </c>
      <c r="K300" s="66">
        <v>2.1000000000000001E-2</v>
      </c>
      <c r="L300" s="66">
        <v>7.7000000000000002E-3</v>
      </c>
      <c r="M300" s="65">
        <v>381111.06</v>
      </c>
      <c r="N300" s="65">
        <v>102.79548494762602</v>
      </c>
      <c r="O300" s="65">
        <v>391.76496231603801</v>
      </c>
      <c r="P300" s="66">
        <v>1.6000000000000001E-3</v>
      </c>
      <c r="Q300" s="66">
        <v>0</v>
      </c>
    </row>
    <row r="301" spans="1:17">
      <c r="A301" t="s">
        <v>3935</v>
      </c>
      <c r="B301" t="s">
        <v>3368</v>
      </c>
      <c r="C301" t="s">
        <v>3936</v>
      </c>
      <c r="D301" t="s">
        <v>3370</v>
      </c>
      <c r="E301" t="s">
        <v>476</v>
      </c>
      <c r="F301" t="s">
        <v>3746</v>
      </c>
      <c r="G301" t="s">
        <v>208</v>
      </c>
      <c r="H301" s="65">
        <v>1.99</v>
      </c>
      <c r="I301" t="s">
        <v>3372</v>
      </c>
      <c r="J301" t="s">
        <v>99</v>
      </c>
      <c r="K301" s="66">
        <v>2.1000000000000001E-2</v>
      </c>
      <c r="L301" s="66">
        <v>7.7000000000000002E-3</v>
      </c>
      <c r="M301" s="65">
        <v>20416.59</v>
      </c>
      <c r="N301" s="65">
        <v>102.79548494762592</v>
      </c>
      <c r="O301" s="65">
        <v>20.9873327002685</v>
      </c>
      <c r="P301" s="66">
        <v>1E-4</v>
      </c>
      <c r="Q301" s="66">
        <v>0</v>
      </c>
    </row>
    <row r="302" spans="1:17">
      <c r="A302" t="s">
        <v>3935</v>
      </c>
      <c r="B302" t="s">
        <v>3368</v>
      </c>
      <c r="C302" t="s">
        <v>3937</v>
      </c>
      <c r="D302" t="s">
        <v>3370</v>
      </c>
      <c r="E302" t="s">
        <v>476</v>
      </c>
      <c r="F302" t="s">
        <v>3746</v>
      </c>
      <c r="G302" t="s">
        <v>208</v>
      </c>
      <c r="H302" s="65">
        <v>1.99</v>
      </c>
      <c r="I302" t="s">
        <v>3372</v>
      </c>
      <c r="J302" t="s">
        <v>99</v>
      </c>
      <c r="K302" s="66">
        <v>2.1000000000000001E-2</v>
      </c>
      <c r="L302" s="66">
        <v>7.7000000000000002E-3</v>
      </c>
      <c r="M302" s="65">
        <v>20416.59</v>
      </c>
      <c r="N302" s="65">
        <v>102.79548494762592</v>
      </c>
      <c r="O302" s="65">
        <v>20.9873327002685</v>
      </c>
      <c r="P302" s="66">
        <v>1E-4</v>
      </c>
      <c r="Q302" s="66">
        <v>0</v>
      </c>
    </row>
    <row r="303" spans="1:17">
      <c r="A303" t="s">
        <v>3938</v>
      </c>
      <c r="B303" t="s">
        <v>3368</v>
      </c>
      <c r="C303" t="s">
        <v>3939</v>
      </c>
      <c r="D303" t="s">
        <v>3370</v>
      </c>
      <c r="E303" t="s">
        <v>476</v>
      </c>
      <c r="F303" t="s">
        <v>3746</v>
      </c>
      <c r="G303" t="s">
        <v>208</v>
      </c>
      <c r="H303" s="65">
        <v>1.99</v>
      </c>
      <c r="I303" t="s">
        <v>3372</v>
      </c>
      <c r="J303" t="s">
        <v>99</v>
      </c>
      <c r="K303" s="66">
        <v>2.1000000000000001E-2</v>
      </c>
      <c r="L303" s="66">
        <v>7.7000000000000002E-3</v>
      </c>
      <c r="M303" s="65">
        <v>204166.6</v>
      </c>
      <c r="N303" s="65">
        <v>102.79548511353914</v>
      </c>
      <c r="O303" s="65">
        <v>209.87404690981899</v>
      </c>
      <c r="P303" s="66">
        <v>8.9999999999999998E-4</v>
      </c>
      <c r="Q303" s="66">
        <v>0</v>
      </c>
    </row>
    <row r="304" spans="1:17">
      <c r="A304" t="s">
        <v>3938</v>
      </c>
      <c r="B304" t="s">
        <v>3368</v>
      </c>
      <c r="C304" t="s">
        <v>3940</v>
      </c>
      <c r="D304" t="s">
        <v>3370</v>
      </c>
      <c r="E304" t="s">
        <v>476</v>
      </c>
      <c r="F304" t="s">
        <v>3941</v>
      </c>
      <c r="G304" t="s">
        <v>208</v>
      </c>
      <c r="H304" s="65">
        <v>2.0699999999999998</v>
      </c>
      <c r="I304" t="s">
        <v>3372</v>
      </c>
      <c r="J304" t="s">
        <v>99</v>
      </c>
      <c r="K304" s="66">
        <v>2.1000000000000001E-2</v>
      </c>
      <c r="L304" s="66">
        <v>7.7000000000000002E-3</v>
      </c>
      <c r="M304" s="65">
        <v>86168.17</v>
      </c>
      <c r="N304" s="65">
        <v>102.9040508714176</v>
      </c>
      <c r="O304" s="65">
        <v>88.670537491769593</v>
      </c>
      <c r="P304" s="66">
        <v>4.0000000000000002E-4</v>
      </c>
      <c r="Q304" s="66">
        <v>0</v>
      </c>
    </row>
    <row r="305" spans="1:17">
      <c r="A305" t="s">
        <v>3938</v>
      </c>
      <c r="B305" t="s">
        <v>3368</v>
      </c>
      <c r="C305" t="s">
        <v>3942</v>
      </c>
      <c r="D305" t="s">
        <v>3370</v>
      </c>
      <c r="E305" t="s">
        <v>476</v>
      </c>
      <c r="F305" t="s">
        <v>3941</v>
      </c>
      <c r="G305" t="s">
        <v>208</v>
      </c>
      <c r="H305" s="65">
        <v>2.11</v>
      </c>
      <c r="I305" t="s">
        <v>3372</v>
      </c>
      <c r="J305" t="s">
        <v>99</v>
      </c>
      <c r="K305" s="66">
        <v>2.1000000000000001E-2</v>
      </c>
      <c r="L305" s="66">
        <v>7.7000000000000002E-3</v>
      </c>
      <c r="M305" s="65">
        <v>127285.56</v>
      </c>
      <c r="N305" s="65">
        <v>102.95894534741018</v>
      </c>
      <c r="O305" s="65">
        <v>131.051870155545</v>
      </c>
      <c r="P305" s="66">
        <v>5.0000000000000001E-4</v>
      </c>
      <c r="Q305" s="66">
        <v>0</v>
      </c>
    </row>
    <row r="306" spans="1:17">
      <c r="A306" t="s">
        <v>3938</v>
      </c>
      <c r="B306" t="s">
        <v>3368</v>
      </c>
      <c r="C306" t="s">
        <v>3943</v>
      </c>
      <c r="D306" t="s">
        <v>3370</v>
      </c>
      <c r="E306" t="s">
        <v>476</v>
      </c>
      <c r="F306" t="s">
        <v>3941</v>
      </c>
      <c r="G306" t="s">
        <v>208</v>
      </c>
      <c r="H306" s="65">
        <v>2.0699999999999998</v>
      </c>
      <c r="I306" t="s">
        <v>3372</v>
      </c>
      <c r="J306" t="s">
        <v>99</v>
      </c>
      <c r="K306" s="66">
        <v>2.1000000000000001E-2</v>
      </c>
      <c r="L306" s="66">
        <v>7.7000000000000002E-3</v>
      </c>
      <c r="M306" s="65">
        <v>16482.43</v>
      </c>
      <c r="N306" s="65">
        <v>102.9040879541439</v>
      </c>
      <c r="O306" s="65">
        <v>16.9610942641802</v>
      </c>
      <c r="P306" s="66">
        <v>1E-4</v>
      </c>
      <c r="Q306" s="66">
        <v>0</v>
      </c>
    </row>
    <row r="307" spans="1:17">
      <c r="A307" t="s">
        <v>3944</v>
      </c>
      <c r="B307" t="s">
        <v>3368</v>
      </c>
      <c r="C307" t="s">
        <v>3945</v>
      </c>
      <c r="D307" t="s">
        <v>3370</v>
      </c>
      <c r="E307" t="s">
        <v>476</v>
      </c>
      <c r="F307" t="s">
        <v>3946</v>
      </c>
      <c r="G307" t="s">
        <v>208</v>
      </c>
      <c r="H307" s="65">
        <v>1.02</v>
      </c>
      <c r="I307" t="s">
        <v>3372</v>
      </c>
      <c r="J307" t="s">
        <v>99</v>
      </c>
      <c r="K307" s="66">
        <v>2.1000000000000001E-2</v>
      </c>
      <c r="L307" s="66">
        <v>7.7000000000000002E-3</v>
      </c>
      <c r="M307" s="65">
        <v>20833.38</v>
      </c>
      <c r="N307" s="65">
        <v>101.48396810412856</v>
      </c>
      <c r="O307" s="65">
        <v>21.142540714211901</v>
      </c>
      <c r="P307" s="66">
        <v>1E-4</v>
      </c>
      <c r="Q307" s="66">
        <v>0</v>
      </c>
    </row>
    <row r="308" spans="1:17">
      <c r="A308" t="s">
        <v>3947</v>
      </c>
      <c r="B308" t="s">
        <v>3368</v>
      </c>
      <c r="C308" t="s">
        <v>3948</v>
      </c>
      <c r="D308" t="s">
        <v>3370</v>
      </c>
      <c r="E308" t="s">
        <v>476</v>
      </c>
      <c r="F308" t="s">
        <v>3946</v>
      </c>
      <c r="G308" t="s">
        <v>208</v>
      </c>
      <c r="H308" s="65">
        <v>3.87</v>
      </c>
      <c r="I308" t="s">
        <v>3372</v>
      </c>
      <c r="J308" t="s">
        <v>99</v>
      </c>
      <c r="K308" s="66">
        <v>2.1000000000000001E-2</v>
      </c>
      <c r="L308" s="66">
        <v>7.7000000000000002E-3</v>
      </c>
      <c r="M308" s="65">
        <v>634088</v>
      </c>
      <c r="N308" s="65">
        <v>105.40231680462492</v>
      </c>
      <c r="O308" s="65">
        <v>668.34344258011004</v>
      </c>
      <c r="P308" s="66">
        <v>2.8E-3</v>
      </c>
      <c r="Q308" s="66">
        <v>0</v>
      </c>
    </row>
    <row r="309" spans="1:17">
      <c r="A309" t="s">
        <v>3947</v>
      </c>
      <c r="B309" t="s">
        <v>3368</v>
      </c>
      <c r="C309" t="s">
        <v>3949</v>
      </c>
      <c r="D309" t="s">
        <v>3370</v>
      </c>
      <c r="E309" t="s">
        <v>476</v>
      </c>
      <c r="F309" t="s">
        <v>3946</v>
      </c>
      <c r="G309" t="s">
        <v>208</v>
      </c>
      <c r="H309" s="65">
        <v>3.87</v>
      </c>
      <c r="I309" t="s">
        <v>3372</v>
      </c>
      <c r="J309" t="s">
        <v>99</v>
      </c>
      <c r="K309" s="66">
        <v>2.1000000000000001E-2</v>
      </c>
      <c r="L309" s="66">
        <v>7.7000000000000002E-3</v>
      </c>
      <c r="M309" s="65">
        <v>637582</v>
      </c>
      <c r="N309" s="65">
        <v>105.40231680462497</v>
      </c>
      <c r="O309" s="65">
        <v>672.02619952926398</v>
      </c>
      <c r="P309" s="66">
        <v>2.8E-3</v>
      </c>
      <c r="Q309" s="66">
        <v>0</v>
      </c>
    </row>
    <row r="310" spans="1:17">
      <c r="A310" t="s">
        <v>3950</v>
      </c>
      <c r="B310" t="s">
        <v>3368</v>
      </c>
      <c r="C310" t="s">
        <v>3951</v>
      </c>
      <c r="D310" t="s">
        <v>3370</v>
      </c>
      <c r="E310" t="s">
        <v>476</v>
      </c>
      <c r="F310" t="s">
        <v>3952</v>
      </c>
      <c r="G310" t="s">
        <v>208</v>
      </c>
      <c r="H310" s="65">
        <v>3.94</v>
      </c>
      <c r="I310" t="s">
        <v>3372</v>
      </c>
      <c r="J310" t="s">
        <v>99</v>
      </c>
      <c r="K310" s="66">
        <v>2.1000000000000001E-2</v>
      </c>
      <c r="L310" s="66">
        <v>7.7000000000000002E-3</v>
      </c>
      <c r="M310" s="65">
        <v>72060</v>
      </c>
      <c r="N310" s="65">
        <v>105.50845312071523</v>
      </c>
      <c r="O310" s="65">
        <v>76.029391318787404</v>
      </c>
      <c r="P310" s="66">
        <v>2.9999999999999997E-4</v>
      </c>
      <c r="Q310" s="66">
        <v>0</v>
      </c>
    </row>
    <row r="311" spans="1:17">
      <c r="A311" t="s">
        <v>3950</v>
      </c>
      <c r="B311" t="s">
        <v>3368</v>
      </c>
      <c r="C311" t="s">
        <v>3953</v>
      </c>
      <c r="D311" t="s">
        <v>3370</v>
      </c>
      <c r="E311" t="s">
        <v>476</v>
      </c>
      <c r="F311" t="s">
        <v>3952</v>
      </c>
      <c r="G311" t="s">
        <v>208</v>
      </c>
      <c r="H311" s="65">
        <v>3.94</v>
      </c>
      <c r="I311" t="s">
        <v>3372</v>
      </c>
      <c r="J311" t="s">
        <v>99</v>
      </c>
      <c r="K311" s="66">
        <v>2.1000000000000001E-2</v>
      </c>
      <c r="L311" s="66">
        <v>7.7000000000000002E-3</v>
      </c>
      <c r="M311" s="65">
        <v>72540</v>
      </c>
      <c r="N311" s="65">
        <v>105.50845312071533</v>
      </c>
      <c r="O311" s="65">
        <v>76.535831893766897</v>
      </c>
      <c r="P311" s="66">
        <v>2.9999999999999997E-4</v>
      </c>
      <c r="Q311" s="66">
        <v>0</v>
      </c>
    </row>
    <row r="312" spans="1:17">
      <c r="A312" t="s">
        <v>3954</v>
      </c>
      <c r="B312" t="s">
        <v>3368</v>
      </c>
      <c r="C312" t="s">
        <v>3955</v>
      </c>
      <c r="D312" t="s">
        <v>3370</v>
      </c>
      <c r="E312" t="s">
        <v>476</v>
      </c>
      <c r="F312" t="s">
        <v>3956</v>
      </c>
      <c r="G312" t="s">
        <v>208</v>
      </c>
      <c r="H312" s="65">
        <v>3.94</v>
      </c>
      <c r="I312" t="s">
        <v>3372</v>
      </c>
      <c r="J312" t="s">
        <v>99</v>
      </c>
      <c r="K312" s="66">
        <v>2.1000000000000001E-2</v>
      </c>
      <c r="L312" s="66">
        <v>7.7000000000000002E-3</v>
      </c>
      <c r="M312" s="65">
        <v>205004</v>
      </c>
      <c r="N312" s="65">
        <v>105.5084531207152</v>
      </c>
      <c r="O312" s="65">
        <v>216.29654923559099</v>
      </c>
      <c r="P312" s="66">
        <v>8.9999999999999998E-4</v>
      </c>
      <c r="Q312" s="66">
        <v>0</v>
      </c>
    </row>
    <row r="313" spans="1:17">
      <c r="A313" t="s">
        <v>3954</v>
      </c>
      <c r="B313" t="s">
        <v>3368</v>
      </c>
      <c r="C313" t="s">
        <v>3957</v>
      </c>
      <c r="D313" t="s">
        <v>3370</v>
      </c>
      <c r="E313" t="s">
        <v>476</v>
      </c>
      <c r="F313" t="s">
        <v>3956</v>
      </c>
      <c r="G313" t="s">
        <v>208</v>
      </c>
      <c r="H313" s="65">
        <v>3.94</v>
      </c>
      <c r="I313" t="s">
        <v>3372</v>
      </c>
      <c r="J313" t="s">
        <v>99</v>
      </c>
      <c r="K313" s="66">
        <v>2.1000000000000001E-2</v>
      </c>
      <c r="L313" s="66">
        <v>7.7000000000000002E-3</v>
      </c>
      <c r="M313" s="65">
        <v>134996</v>
      </c>
      <c r="N313" s="65">
        <v>105.50845312071543</v>
      </c>
      <c r="O313" s="65">
        <v>142.43219137484101</v>
      </c>
      <c r="P313" s="66">
        <v>5.9999999999999995E-4</v>
      </c>
      <c r="Q313" s="66">
        <v>0</v>
      </c>
    </row>
    <row r="314" spans="1:17">
      <c r="A314" t="s">
        <v>3958</v>
      </c>
      <c r="B314" t="s">
        <v>3368</v>
      </c>
      <c r="C314" t="s">
        <v>3959</v>
      </c>
      <c r="D314" t="s">
        <v>3370</v>
      </c>
      <c r="E314" t="s">
        <v>476</v>
      </c>
      <c r="F314" t="s">
        <v>3956</v>
      </c>
      <c r="G314" t="s">
        <v>208</v>
      </c>
      <c r="H314" s="65">
        <v>1.99</v>
      </c>
      <c r="I314" t="s">
        <v>3372</v>
      </c>
      <c r="J314" t="s">
        <v>99</v>
      </c>
      <c r="K314" s="66">
        <v>2.1000000000000001E-2</v>
      </c>
      <c r="L314" s="66">
        <v>7.7000000000000002E-3</v>
      </c>
      <c r="M314" s="65">
        <v>27222.19</v>
      </c>
      <c r="N314" s="65">
        <v>102.79548494762618</v>
      </c>
      <c r="O314" s="65">
        <v>27.983182223864201</v>
      </c>
      <c r="P314" s="66">
        <v>1E-4</v>
      </c>
      <c r="Q314" s="66">
        <v>0</v>
      </c>
    </row>
    <row r="315" spans="1:17">
      <c r="A315" t="s">
        <v>3960</v>
      </c>
      <c r="B315" t="s">
        <v>3368</v>
      </c>
      <c r="C315" t="s">
        <v>3961</v>
      </c>
      <c r="D315" t="s">
        <v>3370</v>
      </c>
      <c r="E315" t="s">
        <v>476</v>
      </c>
      <c r="F315" t="s">
        <v>3962</v>
      </c>
      <c r="G315" t="s">
        <v>208</v>
      </c>
      <c r="H315" s="65">
        <v>0.11</v>
      </c>
      <c r="I315" t="s">
        <v>3372</v>
      </c>
      <c r="J315" t="s">
        <v>99</v>
      </c>
      <c r="K315" s="66">
        <v>2.1000000000000001E-2</v>
      </c>
      <c r="L315" s="66">
        <v>7.7000000000000002E-3</v>
      </c>
      <c r="M315" s="65">
        <v>67926</v>
      </c>
      <c r="N315" s="65">
        <v>100.26675137460516</v>
      </c>
      <c r="O315" s="65">
        <v>68.107193538714299</v>
      </c>
      <c r="P315" s="66">
        <v>2.9999999999999997E-4</v>
      </c>
      <c r="Q315" s="66">
        <v>0</v>
      </c>
    </row>
    <row r="316" spans="1:17">
      <c r="A316" t="s">
        <v>3963</v>
      </c>
      <c r="B316" t="s">
        <v>3368</v>
      </c>
      <c r="C316" t="s">
        <v>3964</v>
      </c>
      <c r="D316" t="s">
        <v>3370</v>
      </c>
      <c r="E316" t="s">
        <v>476</v>
      </c>
      <c r="F316" t="s">
        <v>3962</v>
      </c>
      <c r="G316" t="s">
        <v>208</v>
      </c>
      <c r="H316" s="65">
        <v>3.87</v>
      </c>
      <c r="I316" t="s">
        <v>3372</v>
      </c>
      <c r="J316" t="s">
        <v>99</v>
      </c>
      <c r="K316" s="66">
        <v>2.1000000000000001E-2</v>
      </c>
      <c r="L316" s="66">
        <v>7.7000000000000002E-3</v>
      </c>
      <c r="M316" s="65">
        <v>85000</v>
      </c>
      <c r="N316" s="65">
        <v>105.40231680462495</v>
      </c>
      <c r="O316" s="65">
        <v>89.591969283931206</v>
      </c>
      <c r="P316" s="66">
        <v>4.0000000000000002E-4</v>
      </c>
      <c r="Q316" s="66">
        <v>0</v>
      </c>
    </row>
    <row r="317" spans="1:17">
      <c r="A317" t="s">
        <v>3963</v>
      </c>
      <c r="B317" t="s">
        <v>3368</v>
      </c>
      <c r="C317" t="s">
        <v>3965</v>
      </c>
      <c r="D317" t="s">
        <v>3370</v>
      </c>
      <c r="E317" t="s">
        <v>476</v>
      </c>
      <c r="F317" t="s">
        <v>3962</v>
      </c>
      <c r="G317" t="s">
        <v>208</v>
      </c>
      <c r="H317" s="65">
        <v>3.87</v>
      </c>
      <c r="I317" t="s">
        <v>3372</v>
      </c>
      <c r="J317" t="s">
        <v>99</v>
      </c>
      <c r="K317" s="66">
        <v>2.1000000000000001E-2</v>
      </c>
      <c r="L317" s="66">
        <v>7.7000000000000002E-3</v>
      </c>
      <c r="M317" s="65">
        <v>85000</v>
      </c>
      <c r="N317" s="65">
        <v>105.40231680462495</v>
      </c>
      <c r="O317" s="65">
        <v>89.591969283931206</v>
      </c>
      <c r="P317" s="66">
        <v>4.0000000000000002E-4</v>
      </c>
      <c r="Q317" s="66">
        <v>0</v>
      </c>
    </row>
    <row r="318" spans="1:17">
      <c r="A318" t="s">
        <v>3963</v>
      </c>
      <c r="B318" t="s">
        <v>3368</v>
      </c>
      <c r="C318" t="s">
        <v>3966</v>
      </c>
      <c r="D318" t="s">
        <v>3370</v>
      </c>
      <c r="E318" t="s">
        <v>476</v>
      </c>
      <c r="F318" t="s">
        <v>871</v>
      </c>
      <c r="G318" t="s">
        <v>208</v>
      </c>
      <c r="H318" s="65">
        <v>5.25</v>
      </c>
      <c r="I318" t="s">
        <v>3372</v>
      </c>
      <c r="J318" t="s">
        <v>99</v>
      </c>
      <c r="K318" s="66">
        <v>2.5999999999999999E-2</v>
      </c>
      <c r="L318" s="66">
        <v>7.7000000000000002E-3</v>
      </c>
      <c r="M318" s="65">
        <v>75000</v>
      </c>
      <c r="N318" s="65">
        <v>110.21409757706481</v>
      </c>
      <c r="O318" s="65">
        <v>82.660573182798601</v>
      </c>
      <c r="P318" s="66">
        <v>2.9999999999999997E-4</v>
      </c>
      <c r="Q318" s="66">
        <v>0</v>
      </c>
    </row>
    <row r="319" spans="1:17">
      <c r="A319" t="s">
        <v>3967</v>
      </c>
      <c r="B319" t="s">
        <v>3368</v>
      </c>
      <c r="C319" t="s">
        <v>3968</v>
      </c>
      <c r="D319" t="s">
        <v>3370</v>
      </c>
      <c r="E319" t="s">
        <v>476</v>
      </c>
      <c r="F319" t="s">
        <v>3962</v>
      </c>
      <c r="G319" t="s">
        <v>208</v>
      </c>
      <c r="H319" s="65">
        <v>3.94</v>
      </c>
      <c r="I319" t="s">
        <v>3372</v>
      </c>
      <c r="J319" t="s">
        <v>99</v>
      </c>
      <c r="K319" s="66">
        <v>2.1000000000000001E-2</v>
      </c>
      <c r="L319" s="66">
        <v>7.7000000000000002E-3</v>
      </c>
      <c r="M319" s="65">
        <v>182546</v>
      </c>
      <c r="N319" s="65">
        <v>105.50845312071533</v>
      </c>
      <c r="O319" s="65">
        <v>192.60146083374099</v>
      </c>
      <c r="P319" s="66">
        <v>8.0000000000000004E-4</v>
      </c>
      <c r="Q319" s="66">
        <v>0</v>
      </c>
    </row>
    <row r="320" spans="1:17">
      <c r="A320" t="s">
        <v>3969</v>
      </c>
      <c r="B320" t="s">
        <v>3368</v>
      </c>
      <c r="C320" t="s">
        <v>3970</v>
      </c>
      <c r="D320" t="s">
        <v>3370</v>
      </c>
      <c r="E320" t="s">
        <v>476</v>
      </c>
      <c r="F320" t="s">
        <v>3971</v>
      </c>
      <c r="G320" t="s">
        <v>208</v>
      </c>
      <c r="H320" s="65">
        <v>3.94</v>
      </c>
      <c r="I320" t="s">
        <v>3372</v>
      </c>
      <c r="J320" t="s">
        <v>99</v>
      </c>
      <c r="K320" s="66">
        <v>2.1000000000000001E-2</v>
      </c>
      <c r="L320" s="66">
        <v>7.7000000000000002E-3</v>
      </c>
      <c r="M320" s="65">
        <v>168000</v>
      </c>
      <c r="N320" s="65">
        <v>105.50845312071547</v>
      </c>
      <c r="O320" s="65">
        <v>177.254201242802</v>
      </c>
      <c r="P320" s="66">
        <v>6.9999999999999999E-4</v>
      </c>
      <c r="Q320" s="66">
        <v>0</v>
      </c>
    </row>
    <row r="321" spans="1:17">
      <c r="A321" t="s">
        <v>3972</v>
      </c>
      <c r="B321" t="s">
        <v>3368</v>
      </c>
      <c r="C321" t="s">
        <v>3973</v>
      </c>
      <c r="D321" t="s">
        <v>3370</v>
      </c>
      <c r="E321" t="s">
        <v>476</v>
      </c>
      <c r="F321" t="s">
        <v>607</v>
      </c>
      <c r="G321" t="s">
        <v>208</v>
      </c>
      <c r="H321" s="65">
        <v>0.94</v>
      </c>
      <c r="I321" t="s">
        <v>3372</v>
      </c>
      <c r="J321" t="s">
        <v>99</v>
      </c>
      <c r="K321" s="66">
        <v>2.1000000000000001E-2</v>
      </c>
      <c r="L321" s="66">
        <v>7.7000000000000002E-3</v>
      </c>
      <c r="M321" s="65">
        <v>32461.64</v>
      </c>
      <c r="N321" s="65">
        <v>101.37429137603891</v>
      </c>
      <c r="O321" s="65">
        <v>32.9077575190408</v>
      </c>
      <c r="P321" s="66">
        <v>1E-4</v>
      </c>
      <c r="Q321" s="66">
        <v>0</v>
      </c>
    </row>
    <row r="322" spans="1:17">
      <c r="A322" t="s">
        <v>3974</v>
      </c>
      <c r="B322" t="s">
        <v>3368</v>
      </c>
      <c r="C322" t="s">
        <v>3975</v>
      </c>
      <c r="D322" t="s">
        <v>3370</v>
      </c>
      <c r="E322" t="s">
        <v>476</v>
      </c>
      <c r="F322" t="s">
        <v>607</v>
      </c>
      <c r="G322" t="s">
        <v>208</v>
      </c>
      <c r="H322" s="65">
        <v>3.87</v>
      </c>
      <c r="I322" t="s">
        <v>3372</v>
      </c>
      <c r="J322" t="s">
        <v>99</v>
      </c>
      <c r="K322" s="66">
        <v>2.1000000000000001E-2</v>
      </c>
      <c r="L322" s="66">
        <v>7.7000000000000002E-3</v>
      </c>
      <c r="M322" s="65">
        <v>872689</v>
      </c>
      <c r="N322" s="65">
        <v>105.4023168046249</v>
      </c>
      <c r="O322" s="65">
        <v>919.83442449911297</v>
      </c>
      <c r="P322" s="66">
        <v>3.8E-3</v>
      </c>
      <c r="Q322" s="66">
        <v>0</v>
      </c>
    </row>
    <row r="323" spans="1:17">
      <c r="A323" t="s">
        <v>3974</v>
      </c>
      <c r="B323" t="s">
        <v>3368</v>
      </c>
      <c r="C323" t="s">
        <v>3976</v>
      </c>
      <c r="D323" t="s">
        <v>3370</v>
      </c>
      <c r="E323" t="s">
        <v>476</v>
      </c>
      <c r="F323" t="s">
        <v>3977</v>
      </c>
      <c r="G323" t="s">
        <v>208</v>
      </c>
      <c r="H323" s="65">
        <v>3.87</v>
      </c>
      <c r="I323" t="s">
        <v>3372</v>
      </c>
      <c r="J323" t="s">
        <v>99</v>
      </c>
      <c r="K323" s="66">
        <v>2.1000000000000001E-2</v>
      </c>
      <c r="L323" s="66">
        <v>7.7000000000000002E-3</v>
      </c>
      <c r="M323" s="65">
        <v>652334</v>
      </c>
      <c r="N323" s="65">
        <v>105.40231680462493</v>
      </c>
      <c r="O323" s="65">
        <v>687.57514930428204</v>
      </c>
      <c r="P323" s="66">
        <v>2.8999999999999998E-3</v>
      </c>
      <c r="Q323" s="66">
        <v>0</v>
      </c>
    </row>
    <row r="324" spans="1:17">
      <c r="A324" t="s">
        <v>3974</v>
      </c>
      <c r="B324" t="s">
        <v>3368</v>
      </c>
      <c r="C324" t="s">
        <v>3978</v>
      </c>
      <c r="D324" t="s">
        <v>3370</v>
      </c>
      <c r="E324" t="s">
        <v>476</v>
      </c>
      <c r="F324" t="s">
        <v>3977</v>
      </c>
      <c r="G324" t="s">
        <v>208</v>
      </c>
      <c r="H324" s="65">
        <v>3.87</v>
      </c>
      <c r="I324" t="s">
        <v>3372</v>
      </c>
      <c r="J324" t="s">
        <v>99</v>
      </c>
      <c r="K324" s="66">
        <v>2.1000000000000001E-2</v>
      </c>
      <c r="L324" s="66">
        <v>7.7000000000000002E-3</v>
      </c>
      <c r="M324" s="65">
        <v>653524</v>
      </c>
      <c r="N324" s="65">
        <v>105.40231680462493</v>
      </c>
      <c r="O324" s="65">
        <v>688.829436874257</v>
      </c>
      <c r="P324" s="66">
        <v>2.8999999999999998E-3</v>
      </c>
      <c r="Q324" s="66">
        <v>0</v>
      </c>
    </row>
    <row r="325" spans="1:17">
      <c r="A325" t="s">
        <v>3979</v>
      </c>
      <c r="B325" t="s">
        <v>3368</v>
      </c>
      <c r="C325" t="s">
        <v>3980</v>
      </c>
      <c r="D325" t="s">
        <v>3370</v>
      </c>
      <c r="E325" t="s">
        <v>476</v>
      </c>
      <c r="F325" t="s">
        <v>3981</v>
      </c>
      <c r="G325" t="s">
        <v>208</v>
      </c>
      <c r="H325" s="65">
        <v>0.81</v>
      </c>
      <c r="I325" t="s">
        <v>3372</v>
      </c>
      <c r="J325" t="s">
        <v>99</v>
      </c>
      <c r="K325" s="66">
        <v>2.1000000000000001E-2</v>
      </c>
      <c r="L325" s="66">
        <v>7.7000000000000002E-3</v>
      </c>
      <c r="M325" s="65">
        <v>16622.16</v>
      </c>
      <c r="N325" s="65">
        <v>101.20878428826458</v>
      </c>
      <c r="O325" s="65">
        <v>16.823086058450201</v>
      </c>
      <c r="P325" s="66">
        <v>1E-4</v>
      </c>
      <c r="Q325" s="66">
        <v>0</v>
      </c>
    </row>
    <row r="326" spans="1:17">
      <c r="A326" t="s">
        <v>3982</v>
      </c>
      <c r="B326" t="s">
        <v>3368</v>
      </c>
      <c r="C326" t="s">
        <v>3983</v>
      </c>
      <c r="D326" t="s">
        <v>3370</v>
      </c>
      <c r="E326" t="s">
        <v>476</v>
      </c>
      <c r="F326" t="s">
        <v>3981</v>
      </c>
      <c r="G326" t="s">
        <v>208</v>
      </c>
      <c r="H326" s="65">
        <v>3.94</v>
      </c>
      <c r="I326" t="s">
        <v>3372</v>
      </c>
      <c r="J326" t="s">
        <v>99</v>
      </c>
      <c r="K326" s="66">
        <v>2.1000000000000001E-2</v>
      </c>
      <c r="L326" s="66">
        <v>7.7000000000000002E-3</v>
      </c>
      <c r="M326" s="65">
        <v>285447</v>
      </c>
      <c r="N326" s="65">
        <v>105.50845312071523</v>
      </c>
      <c r="O326" s="65">
        <v>301.17071417948802</v>
      </c>
      <c r="P326" s="66">
        <v>1.2999999999999999E-3</v>
      </c>
      <c r="Q326" s="66">
        <v>0</v>
      </c>
    </row>
    <row r="327" spans="1:17">
      <c r="A327" t="s">
        <v>3982</v>
      </c>
      <c r="B327" t="s">
        <v>3368</v>
      </c>
      <c r="C327" t="s">
        <v>3984</v>
      </c>
      <c r="D327" t="s">
        <v>3370</v>
      </c>
      <c r="E327" t="s">
        <v>476</v>
      </c>
      <c r="F327" t="s">
        <v>3981</v>
      </c>
      <c r="G327" t="s">
        <v>208</v>
      </c>
      <c r="H327" s="65">
        <v>3.94</v>
      </c>
      <c r="I327" t="s">
        <v>3372</v>
      </c>
      <c r="J327" t="s">
        <v>99</v>
      </c>
      <c r="K327" s="66">
        <v>2.1000000000000001E-2</v>
      </c>
      <c r="L327" s="66">
        <v>7.7000000000000002E-3</v>
      </c>
      <c r="M327" s="65">
        <v>285359</v>
      </c>
      <c r="N327" s="65">
        <v>105.50845312071532</v>
      </c>
      <c r="O327" s="65">
        <v>301.07786674074202</v>
      </c>
      <c r="P327" s="66">
        <v>1.2999999999999999E-3</v>
      </c>
      <c r="Q327" s="66">
        <v>0</v>
      </c>
    </row>
    <row r="328" spans="1:17">
      <c r="A328" t="s">
        <v>3982</v>
      </c>
      <c r="B328" t="s">
        <v>3368</v>
      </c>
      <c r="C328" t="s">
        <v>3985</v>
      </c>
      <c r="D328" t="s">
        <v>3370</v>
      </c>
      <c r="E328" t="s">
        <v>476</v>
      </c>
      <c r="F328" t="s">
        <v>3981</v>
      </c>
      <c r="G328" t="s">
        <v>208</v>
      </c>
      <c r="H328" s="65">
        <v>3.94</v>
      </c>
      <c r="I328" t="s">
        <v>3372</v>
      </c>
      <c r="J328" t="s">
        <v>99</v>
      </c>
      <c r="K328" s="66">
        <v>2.1000000000000001E-2</v>
      </c>
      <c r="L328" s="66">
        <v>7.7000000000000002E-3</v>
      </c>
      <c r="M328" s="65">
        <v>129194</v>
      </c>
      <c r="N328" s="65">
        <v>105.50845312071536</v>
      </c>
      <c r="O328" s="65">
        <v>136.31059092477699</v>
      </c>
      <c r="P328" s="66">
        <v>5.9999999999999995E-4</v>
      </c>
      <c r="Q328" s="66">
        <v>0</v>
      </c>
    </row>
    <row r="329" spans="1:17">
      <c r="A329" t="s">
        <v>3986</v>
      </c>
      <c r="B329" t="s">
        <v>3368</v>
      </c>
      <c r="C329" t="s">
        <v>3987</v>
      </c>
      <c r="D329" t="s">
        <v>3370</v>
      </c>
      <c r="E329" t="s">
        <v>476</v>
      </c>
      <c r="F329" t="s">
        <v>3988</v>
      </c>
      <c r="G329" t="s">
        <v>208</v>
      </c>
      <c r="H329" s="65">
        <v>3.94</v>
      </c>
      <c r="I329" t="s">
        <v>3372</v>
      </c>
      <c r="J329" t="s">
        <v>99</v>
      </c>
      <c r="K329" s="66">
        <v>2.1000000000000001E-2</v>
      </c>
      <c r="L329" s="66">
        <v>7.7000000000000002E-3</v>
      </c>
      <c r="M329" s="65">
        <v>206309</v>
      </c>
      <c r="N329" s="65">
        <v>105.50845312071553</v>
      </c>
      <c r="O329" s="65">
        <v>217.673434548817</v>
      </c>
      <c r="P329" s="66">
        <v>8.9999999999999998E-4</v>
      </c>
      <c r="Q329" s="66">
        <v>0</v>
      </c>
    </row>
    <row r="330" spans="1:17">
      <c r="A330" t="s">
        <v>3986</v>
      </c>
      <c r="B330" t="s">
        <v>3368</v>
      </c>
      <c r="C330" t="s">
        <v>3989</v>
      </c>
      <c r="D330" t="s">
        <v>3370</v>
      </c>
      <c r="E330" t="s">
        <v>476</v>
      </c>
      <c r="F330" t="s">
        <v>3990</v>
      </c>
      <c r="G330" t="s">
        <v>208</v>
      </c>
      <c r="H330" s="65">
        <v>4.0999999999999996</v>
      </c>
      <c r="I330" t="s">
        <v>3372</v>
      </c>
      <c r="J330" t="s">
        <v>99</v>
      </c>
      <c r="K330" s="66">
        <v>2.1000000000000001E-2</v>
      </c>
      <c r="L330" s="66">
        <v>7.7000000000000002E-3</v>
      </c>
      <c r="M330" s="65">
        <v>4259</v>
      </c>
      <c r="N330" s="65">
        <v>105.72405556992909</v>
      </c>
      <c r="O330" s="65">
        <v>4.5027875267232798</v>
      </c>
      <c r="P330" s="66">
        <v>0</v>
      </c>
      <c r="Q330" s="66">
        <v>0</v>
      </c>
    </row>
    <row r="331" spans="1:17">
      <c r="A331" t="s">
        <v>3991</v>
      </c>
      <c r="B331" t="s">
        <v>3368</v>
      </c>
      <c r="C331" t="s">
        <v>3992</v>
      </c>
      <c r="D331" t="s">
        <v>3370</v>
      </c>
      <c r="E331" t="s">
        <v>476</v>
      </c>
      <c r="F331" t="s">
        <v>3993</v>
      </c>
      <c r="G331" t="s">
        <v>208</v>
      </c>
      <c r="H331" s="65">
        <v>3.87</v>
      </c>
      <c r="I331" t="s">
        <v>3372</v>
      </c>
      <c r="J331" t="s">
        <v>99</v>
      </c>
      <c r="K331" s="66">
        <v>2.1000000000000001E-2</v>
      </c>
      <c r="L331" s="66">
        <v>7.7000000000000002E-3</v>
      </c>
      <c r="M331" s="65">
        <v>50000</v>
      </c>
      <c r="N331" s="65">
        <v>105.4023168046248</v>
      </c>
      <c r="O331" s="65">
        <v>52.701158402312402</v>
      </c>
      <c r="P331" s="66">
        <v>2.0000000000000001E-4</v>
      </c>
      <c r="Q331" s="66">
        <v>0</v>
      </c>
    </row>
    <row r="332" spans="1:17">
      <c r="A332" t="s">
        <v>3991</v>
      </c>
      <c r="B332" t="s">
        <v>3368</v>
      </c>
      <c r="C332" t="s">
        <v>3994</v>
      </c>
      <c r="D332" t="s">
        <v>3370</v>
      </c>
      <c r="E332" t="s">
        <v>476</v>
      </c>
      <c r="F332" t="s">
        <v>3993</v>
      </c>
      <c r="G332" t="s">
        <v>208</v>
      </c>
      <c r="H332" s="65">
        <v>3.87</v>
      </c>
      <c r="I332" t="s">
        <v>3372</v>
      </c>
      <c r="J332" t="s">
        <v>99</v>
      </c>
      <c r="K332" s="66">
        <v>2.1000000000000001E-2</v>
      </c>
      <c r="L332" s="66">
        <v>7.7000000000000002E-3</v>
      </c>
      <c r="M332" s="65">
        <v>50000</v>
      </c>
      <c r="N332" s="65">
        <v>105.4023168046248</v>
      </c>
      <c r="O332" s="65">
        <v>52.701158402312402</v>
      </c>
      <c r="P332" s="66">
        <v>2.0000000000000001E-4</v>
      </c>
      <c r="Q332" s="66">
        <v>0</v>
      </c>
    </row>
    <row r="333" spans="1:17">
      <c r="A333" t="s">
        <v>3991</v>
      </c>
      <c r="B333" t="s">
        <v>3368</v>
      </c>
      <c r="C333" t="s">
        <v>3995</v>
      </c>
      <c r="D333" t="s">
        <v>3370</v>
      </c>
      <c r="E333" t="s">
        <v>476</v>
      </c>
      <c r="F333" t="s">
        <v>3401</v>
      </c>
      <c r="G333" t="s">
        <v>208</v>
      </c>
      <c r="H333" s="65">
        <v>3.87</v>
      </c>
      <c r="I333" t="s">
        <v>3372</v>
      </c>
      <c r="J333" t="s">
        <v>99</v>
      </c>
      <c r="K333" s="66">
        <v>2.1000000000000001E-2</v>
      </c>
      <c r="L333" s="66">
        <v>7.7000000000000002E-3</v>
      </c>
      <c r="M333" s="65">
        <v>50000</v>
      </c>
      <c r="N333" s="65">
        <v>105.4023168046248</v>
      </c>
      <c r="O333" s="65">
        <v>52.701158402312402</v>
      </c>
      <c r="P333" s="66">
        <v>2.0000000000000001E-4</v>
      </c>
      <c r="Q333" s="66">
        <v>0</v>
      </c>
    </row>
    <row r="334" spans="1:17">
      <c r="A334" t="s">
        <v>3996</v>
      </c>
      <c r="B334" t="s">
        <v>3368</v>
      </c>
      <c r="C334" t="s">
        <v>3997</v>
      </c>
      <c r="D334" t="s">
        <v>3370</v>
      </c>
      <c r="E334" t="s">
        <v>476</v>
      </c>
      <c r="F334" t="s">
        <v>3401</v>
      </c>
      <c r="G334" t="s">
        <v>208</v>
      </c>
      <c r="H334" s="65">
        <v>2.0299999999999998</v>
      </c>
      <c r="I334" t="s">
        <v>3372</v>
      </c>
      <c r="J334" t="s">
        <v>99</v>
      </c>
      <c r="K334" s="66">
        <v>2.1000000000000001E-2</v>
      </c>
      <c r="L334" s="66">
        <v>7.7000000000000002E-3</v>
      </c>
      <c r="M334" s="65">
        <v>41666.74</v>
      </c>
      <c r="N334" s="65">
        <v>102.84974447365428</v>
      </c>
      <c r="O334" s="65">
        <v>42.8541356205019</v>
      </c>
      <c r="P334" s="66">
        <v>2.0000000000000001E-4</v>
      </c>
      <c r="Q334" s="66">
        <v>0</v>
      </c>
    </row>
    <row r="335" spans="1:17">
      <c r="A335" t="s">
        <v>3996</v>
      </c>
      <c r="B335" t="s">
        <v>3368</v>
      </c>
      <c r="C335" t="s">
        <v>3998</v>
      </c>
      <c r="D335" t="s">
        <v>3370</v>
      </c>
      <c r="E335" t="s">
        <v>476</v>
      </c>
      <c r="F335" t="s">
        <v>3999</v>
      </c>
      <c r="G335" t="s">
        <v>208</v>
      </c>
      <c r="H335" s="65">
        <v>2.0299999999999998</v>
      </c>
      <c r="I335" t="s">
        <v>3372</v>
      </c>
      <c r="J335" t="s">
        <v>99</v>
      </c>
      <c r="K335" s="66">
        <v>2.1000000000000001E-2</v>
      </c>
      <c r="L335" s="66">
        <v>7.7000000000000002E-3</v>
      </c>
      <c r="M335" s="65">
        <v>41666.74</v>
      </c>
      <c r="N335" s="65">
        <v>102.84974430465067</v>
      </c>
      <c r="O335" s="65">
        <v>42.854135550083598</v>
      </c>
      <c r="P335" s="66">
        <v>2.0000000000000001E-4</v>
      </c>
      <c r="Q335" s="66">
        <v>0</v>
      </c>
    </row>
    <row r="336" spans="1:17">
      <c r="A336" t="s">
        <v>3996</v>
      </c>
      <c r="B336" t="s">
        <v>3368</v>
      </c>
      <c r="C336" t="s">
        <v>4000</v>
      </c>
      <c r="D336" t="s">
        <v>3370</v>
      </c>
      <c r="E336" t="s">
        <v>476</v>
      </c>
      <c r="F336" t="s">
        <v>3993</v>
      </c>
      <c r="G336" t="s">
        <v>208</v>
      </c>
      <c r="H336" s="65">
        <v>2.0299999999999998</v>
      </c>
      <c r="I336" t="s">
        <v>3372</v>
      </c>
      <c r="J336" t="s">
        <v>99</v>
      </c>
      <c r="K336" s="66">
        <v>2.1000000000000001E-2</v>
      </c>
      <c r="L336" s="66">
        <v>7.7000000000000002E-3</v>
      </c>
      <c r="M336" s="65">
        <v>34722.25</v>
      </c>
      <c r="N336" s="65">
        <v>102.84974430465077</v>
      </c>
      <c r="O336" s="65">
        <v>35.711745341821597</v>
      </c>
      <c r="P336" s="66">
        <v>1E-4</v>
      </c>
      <c r="Q336" s="66">
        <v>0</v>
      </c>
    </row>
    <row r="337" spans="1:17">
      <c r="A337" t="s">
        <v>4001</v>
      </c>
      <c r="B337" t="s">
        <v>3368</v>
      </c>
      <c r="C337" t="s">
        <v>4002</v>
      </c>
      <c r="D337" t="s">
        <v>3370</v>
      </c>
      <c r="E337" t="s">
        <v>476</v>
      </c>
      <c r="F337" t="s">
        <v>3999</v>
      </c>
      <c r="G337" t="s">
        <v>208</v>
      </c>
      <c r="H337" s="65">
        <v>3.94</v>
      </c>
      <c r="I337" t="s">
        <v>3372</v>
      </c>
      <c r="J337" t="s">
        <v>99</v>
      </c>
      <c r="K337" s="66">
        <v>2.1000000000000001E-2</v>
      </c>
      <c r="L337" s="66">
        <v>7.7000000000000002E-3</v>
      </c>
      <c r="M337" s="65">
        <v>400000</v>
      </c>
      <c r="N337" s="65">
        <v>105.50845312071525</v>
      </c>
      <c r="O337" s="65">
        <v>422.03381248286098</v>
      </c>
      <c r="P337" s="66">
        <v>1.8E-3</v>
      </c>
      <c r="Q337" s="66">
        <v>0</v>
      </c>
    </row>
    <row r="338" spans="1:17">
      <c r="A338" t="s">
        <v>4003</v>
      </c>
      <c r="B338" t="s">
        <v>3368</v>
      </c>
      <c r="C338" t="s">
        <v>4004</v>
      </c>
      <c r="D338" t="s">
        <v>3370</v>
      </c>
      <c r="E338" t="s">
        <v>476</v>
      </c>
      <c r="F338" t="s">
        <v>4005</v>
      </c>
      <c r="G338" t="s">
        <v>208</v>
      </c>
      <c r="H338" s="65">
        <v>2.0299999999999998</v>
      </c>
      <c r="I338" t="s">
        <v>3372</v>
      </c>
      <c r="J338" t="s">
        <v>99</v>
      </c>
      <c r="K338" s="66">
        <v>2.1000000000000001E-2</v>
      </c>
      <c r="L338" s="66">
        <v>7.7000000000000002E-3</v>
      </c>
      <c r="M338" s="65">
        <v>69375</v>
      </c>
      <c r="N338" s="65">
        <v>102.84974430465081</v>
      </c>
      <c r="O338" s="65">
        <v>71.352010111351504</v>
      </c>
      <c r="P338" s="66">
        <v>2.9999999999999997E-4</v>
      </c>
      <c r="Q338" s="66">
        <v>0</v>
      </c>
    </row>
    <row r="339" spans="1:17">
      <c r="A339" t="s">
        <v>4006</v>
      </c>
      <c r="B339" t="s">
        <v>3368</v>
      </c>
      <c r="C339" t="s">
        <v>4007</v>
      </c>
      <c r="D339" t="s">
        <v>3370</v>
      </c>
      <c r="E339" t="s">
        <v>476</v>
      </c>
      <c r="F339" t="s">
        <v>4005</v>
      </c>
      <c r="G339" t="s">
        <v>208</v>
      </c>
      <c r="H339" s="65">
        <v>0.7</v>
      </c>
      <c r="I339" t="s">
        <v>3372</v>
      </c>
      <c r="J339" t="s">
        <v>99</v>
      </c>
      <c r="K339" s="66">
        <v>2.1000000000000001E-2</v>
      </c>
      <c r="L339" s="66">
        <v>7.7000000000000002E-3</v>
      </c>
      <c r="M339" s="65">
        <v>38961.19</v>
      </c>
      <c r="N339" s="65">
        <v>101.06319523933868</v>
      </c>
      <c r="O339" s="65">
        <v>39.375423517269702</v>
      </c>
      <c r="P339" s="66">
        <v>2.0000000000000001E-4</v>
      </c>
      <c r="Q339" s="66">
        <v>0</v>
      </c>
    </row>
    <row r="340" spans="1:17">
      <c r="A340" t="s">
        <v>4008</v>
      </c>
      <c r="B340" t="s">
        <v>3368</v>
      </c>
      <c r="C340" t="s">
        <v>4009</v>
      </c>
      <c r="D340" t="s">
        <v>3370</v>
      </c>
      <c r="E340" t="s">
        <v>476</v>
      </c>
      <c r="F340" t="s">
        <v>4010</v>
      </c>
      <c r="G340" t="s">
        <v>208</v>
      </c>
      <c r="H340" s="65">
        <v>4.0199999999999996</v>
      </c>
      <c r="I340" t="s">
        <v>3372</v>
      </c>
      <c r="J340" t="s">
        <v>99</v>
      </c>
      <c r="K340" s="66">
        <v>2.1000000000000001E-2</v>
      </c>
      <c r="L340" s="66">
        <v>7.7000000000000002E-3</v>
      </c>
      <c r="M340" s="65">
        <v>143518</v>
      </c>
      <c r="N340" s="65">
        <v>105.61805522495924</v>
      </c>
      <c r="O340" s="65">
        <v>151.58092049775701</v>
      </c>
      <c r="P340" s="66">
        <v>5.9999999999999995E-4</v>
      </c>
      <c r="Q340" s="66">
        <v>0</v>
      </c>
    </row>
    <row r="341" spans="1:17">
      <c r="A341" t="s">
        <v>4011</v>
      </c>
      <c r="B341" t="s">
        <v>3368</v>
      </c>
      <c r="C341" t="s">
        <v>4012</v>
      </c>
      <c r="D341" t="s">
        <v>3370</v>
      </c>
      <c r="E341" t="s">
        <v>476</v>
      </c>
      <c r="F341" t="s">
        <v>4013</v>
      </c>
      <c r="G341" t="s">
        <v>208</v>
      </c>
      <c r="H341" s="65">
        <v>2.0299999999999998</v>
      </c>
      <c r="I341" t="s">
        <v>3372</v>
      </c>
      <c r="J341" t="s">
        <v>99</v>
      </c>
      <c r="K341" s="66">
        <v>2.1000000000000001E-2</v>
      </c>
      <c r="L341" s="66">
        <v>7.7000000000000002E-3</v>
      </c>
      <c r="M341" s="65">
        <v>313131.27</v>
      </c>
      <c r="N341" s="65">
        <v>102.84974209021124</v>
      </c>
      <c r="O341" s="65">
        <v>322.05470359880297</v>
      </c>
      <c r="P341" s="66">
        <v>1.2999999999999999E-3</v>
      </c>
      <c r="Q341" s="66">
        <v>0</v>
      </c>
    </row>
    <row r="342" spans="1:17">
      <c r="A342" t="s">
        <v>4011</v>
      </c>
      <c r="B342" t="s">
        <v>3368</v>
      </c>
      <c r="C342" t="s">
        <v>4014</v>
      </c>
      <c r="D342" t="s">
        <v>3370</v>
      </c>
      <c r="E342" t="s">
        <v>476</v>
      </c>
      <c r="F342" t="s">
        <v>4015</v>
      </c>
      <c r="G342" t="s">
        <v>208</v>
      </c>
      <c r="H342" s="65">
        <v>2.27</v>
      </c>
      <c r="I342" t="s">
        <v>3372</v>
      </c>
      <c r="J342" t="s">
        <v>99</v>
      </c>
      <c r="K342" s="66">
        <v>2.1000000000000001E-2</v>
      </c>
      <c r="L342" s="66">
        <v>7.7000000000000002E-3</v>
      </c>
      <c r="M342" s="65">
        <v>45676.72</v>
      </c>
      <c r="N342" s="65">
        <v>103.17518895234487</v>
      </c>
      <c r="O342" s="65">
        <v>47.127042167233498</v>
      </c>
      <c r="P342" s="66">
        <v>2.0000000000000001E-4</v>
      </c>
      <c r="Q342" s="66">
        <v>0</v>
      </c>
    </row>
    <row r="343" spans="1:17">
      <c r="A343" t="s">
        <v>4016</v>
      </c>
      <c r="B343" t="s">
        <v>3368</v>
      </c>
      <c r="C343" t="s">
        <v>4017</v>
      </c>
      <c r="D343" t="s">
        <v>3370</v>
      </c>
      <c r="E343" t="s">
        <v>476</v>
      </c>
      <c r="F343" t="s">
        <v>4013</v>
      </c>
      <c r="G343" t="s">
        <v>208</v>
      </c>
      <c r="H343" s="65">
        <v>4.0199999999999996</v>
      </c>
      <c r="I343" t="s">
        <v>3372</v>
      </c>
      <c r="J343" t="s">
        <v>99</v>
      </c>
      <c r="K343" s="66">
        <v>2.1000000000000001E-2</v>
      </c>
      <c r="L343" s="66">
        <v>7.7000000000000002E-3</v>
      </c>
      <c r="M343" s="65">
        <v>206000</v>
      </c>
      <c r="N343" s="65">
        <v>105.61805522495922</v>
      </c>
      <c r="O343" s="65">
        <v>217.57319376341599</v>
      </c>
      <c r="P343" s="66">
        <v>8.9999999999999998E-4</v>
      </c>
      <c r="Q343" s="66">
        <v>0</v>
      </c>
    </row>
    <row r="344" spans="1:17">
      <c r="A344" t="s">
        <v>4016</v>
      </c>
      <c r="B344" t="s">
        <v>3368</v>
      </c>
      <c r="C344" t="s">
        <v>4018</v>
      </c>
      <c r="D344" t="s">
        <v>3370</v>
      </c>
      <c r="E344" t="s">
        <v>476</v>
      </c>
      <c r="F344" t="s">
        <v>4019</v>
      </c>
      <c r="G344" t="s">
        <v>208</v>
      </c>
      <c r="H344" s="65">
        <v>1.63</v>
      </c>
      <c r="I344" t="s">
        <v>3372</v>
      </c>
      <c r="J344" t="s">
        <v>99</v>
      </c>
      <c r="K344" s="66">
        <v>2.1000000000000001E-2</v>
      </c>
      <c r="L344" s="66">
        <v>7.7000000000000002E-3</v>
      </c>
      <c r="M344" s="65">
        <v>93333.38</v>
      </c>
      <c r="N344" s="65">
        <v>102.30531414792713</v>
      </c>
      <c r="O344" s="65">
        <v>95.485007613878594</v>
      </c>
      <c r="P344" s="66">
        <v>4.0000000000000002E-4</v>
      </c>
      <c r="Q344" s="66">
        <v>0</v>
      </c>
    </row>
    <row r="345" spans="1:17">
      <c r="A345" t="s">
        <v>4020</v>
      </c>
      <c r="B345" t="s">
        <v>3368</v>
      </c>
      <c r="C345" t="s">
        <v>4021</v>
      </c>
      <c r="D345" t="s">
        <v>3370</v>
      </c>
      <c r="E345" t="s">
        <v>476</v>
      </c>
      <c r="F345" t="s">
        <v>3685</v>
      </c>
      <c r="G345" t="s">
        <v>208</v>
      </c>
      <c r="H345" s="65">
        <v>2.15</v>
      </c>
      <c r="I345" t="s">
        <v>3372</v>
      </c>
      <c r="J345" t="s">
        <v>99</v>
      </c>
      <c r="K345" s="66">
        <v>2.1000000000000001E-2</v>
      </c>
      <c r="L345" s="66">
        <v>7.7000000000000002E-3</v>
      </c>
      <c r="M345" s="65">
        <v>250000</v>
      </c>
      <c r="N345" s="65">
        <v>103.0200494505516</v>
      </c>
      <c r="O345" s="65">
        <v>257.55012362637899</v>
      </c>
      <c r="P345" s="66">
        <v>1.1000000000000001E-3</v>
      </c>
      <c r="Q345" s="66">
        <v>0</v>
      </c>
    </row>
    <row r="346" spans="1:17">
      <c r="A346" t="s">
        <v>4020</v>
      </c>
      <c r="B346" t="s">
        <v>3368</v>
      </c>
      <c r="C346" t="s">
        <v>4022</v>
      </c>
      <c r="D346" t="s">
        <v>3370</v>
      </c>
      <c r="E346" t="s">
        <v>476</v>
      </c>
      <c r="F346" t="s">
        <v>3685</v>
      </c>
      <c r="G346" t="s">
        <v>208</v>
      </c>
      <c r="H346" s="65">
        <v>2.15</v>
      </c>
      <c r="I346" t="s">
        <v>3372</v>
      </c>
      <c r="J346" t="s">
        <v>99</v>
      </c>
      <c r="K346" s="66">
        <v>2.1000000000000001E-2</v>
      </c>
      <c r="L346" s="66">
        <v>7.7000000000000002E-3</v>
      </c>
      <c r="M346" s="65">
        <v>250000</v>
      </c>
      <c r="N346" s="65">
        <v>103.0200494505516</v>
      </c>
      <c r="O346" s="65">
        <v>257.55012362637899</v>
      </c>
      <c r="P346" s="66">
        <v>1.1000000000000001E-3</v>
      </c>
      <c r="Q346" s="66">
        <v>0</v>
      </c>
    </row>
    <row r="347" spans="1:17">
      <c r="A347" t="s">
        <v>4023</v>
      </c>
      <c r="B347" t="s">
        <v>3368</v>
      </c>
      <c r="C347" t="s">
        <v>4024</v>
      </c>
      <c r="D347" t="s">
        <v>3370</v>
      </c>
      <c r="E347" t="s">
        <v>476</v>
      </c>
      <c r="F347" t="s">
        <v>4025</v>
      </c>
      <c r="G347" t="s">
        <v>208</v>
      </c>
      <c r="H347" s="65">
        <v>2.0699999999999998</v>
      </c>
      <c r="I347" t="s">
        <v>3372</v>
      </c>
      <c r="J347" t="s">
        <v>99</v>
      </c>
      <c r="K347" s="66">
        <v>2.1000000000000001E-2</v>
      </c>
      <c r="L347" s="66">
        <v>7.7000000000000002E-3</v>
      </c>
      <c r="M347" s="65">
        <v>70762.5</v>
      </c>
      <c r="N347" s="65">
        <v>102.90402491428455</v>
      </c>
      <c r="O347" s="65">
        <v>72.817460629970597</v>
      </c>
      <c r="P347" s="66">
        <v>2.9999999999999997E-4</v>
      </c>
      <c r="Q347" s="66">
        <v>0</v>
      </c>
    </row>
    <row r="348" spans="1:17">
      <c r="A348" t="s">
        <v>4026</v>
      </c>
      <c r="B348" t="s">
        <v>3368</v>
      </c>
      <c r="C348" t="s">
        <v>4027</v>
      </c>
      <c r="D348" t="s">
        <v>3370</v>
      </c>
      <c r="E348" t="s">
        <v>476</v>
      </c>
      <c r="F348" t="s">
        <v>4028</v>
      </c>
      <c r="G348" t="s">
        <v>208</v>
      </c>
      <c r="H348" s="65">
        <v>3.94</v>
      </c>
      <c r="I348" t="s">
        <v>3372</v>
      </c>
      <c r="J348" t="s">
        <v>99</v>
      </c>
      <c r="K348" s="66">
        <v>2.1000000000000001E-2</v>
      </c>
      <c r="L348" s="66">
        <v>7.7000000000000002E-3</v>
      </c>
      <c r="M348" s="65">
        <v>200000</v>
      </c>
      <c r="N348" s="65">
        <v>105.5084531207155</v>
      </c>
      <c r="O348" s="65">
        <v>211.016906241431</v>
      </c>
      <c r="P348" s="66">
        <v>8.9999999999999998E-4</v>
      </c>
      <c r="Q348" s="66">
        <v>0</v>
      </c>
    </row>
    <row r="349" spans="1:17">
      <c r="A349" t="s">
        <v>4026</v>
      </c>
      <c r="B349" t="s">
        <v>3368</v>
      </c>
      <c r="C349" t="s">
        <v>4029</v>
      </c>
      <c r="D349" t="s">
        <v>3370</v>
      </c>
      <c r="E349" t="s">
        <v>476</v>
      </c>
      <c r="F349" t="s">
        <v>4028</v>
      </c>
      <c r="G349" t="s">
        <v>208</v>
      </c>
      <c r="H349" s="65">
        <v>3.94</v>
      </c>
      <c r="I349" t="s">
        <v>3372</v>
      </c>
      <c r="J349" t="s">
        <v>99</v>
      </c>
      <c r="K349" s="66">
        <v>2.1000000000000001E-2</v>
      </c>
      <c r="L349" s="66">
        <v>7.7000000000000002E-3</v>
      </c>
      <c r="M349" s="65">
        <v>50000</v>
      </c>
      <c r="N349" s="65">
        <v>105.5084531207154</v>
      </c>
      <c r="O349" s="65">
        <v>52.754226560357701</v>
      </c>
      <c r="P349" s="66">
        <v>2.0000000000000001E-4</v>
      </c>
      <c r="Q349" s="66">
        <v>0</v>
      </c>
    </row>
    <row r="350" spans="1:17">
      <c r="A350" t="s">
        <v>4030</v>
      </c>
      <c r="B350" t="s">
        <v>3368</v>
      </c>
      <c r="C350" t="s">
        <v>4031</v>
      </c>
      <c r="D350" t="s">
        <v>3370</v>
      </c>
      <c r="E350" t="s">
        <v>476</v>
      </c>
      <c r="F350" t="s">
        <v>4028</v>
      </c>
      <c r="G350" t="s">
        <v>208</v>
      </c>
      <c r="H350" s="65">
        <v>4.0199999999999996</v>
      </c>
      <c r="I350" t="s">
        <v>3372</v>
      </c>
      <c r="J350" t="s">
        <v>99</v>
      </c>
      <c r="K350" s="66">
        <v>2.1000000000000001E-2</v>
      </c>
      <c r="L350" s="66">
        <v>7.7000000000000002E-3</v>
      </c>
      <c r="M350" s="65">
        <v>75000</v>
      </c>
      <c r="N350" s="65">
        <v>105.61805522495906</v>
      </c>
      <c r="O350" s="65">
        <v>79.213541418719302</v>
      </c>
      <c r="P350" s="66">
        <v>2.9999999999999997E-4</v>
      </c>
      <c r="Q350" s="66">
        <v>0</v>
      </c>
    </row>
    <row r="351" spans="1:17">
      <c r="A351" t="s">
        <v>4030</v>
      </c>
      <c r="B351" t="s">
        <v>3368</v>
      </c>
      <c r="C351" t="s">
        <v>4032</v>
      </c>
      <c r="D351" t="s">
        <v>3370</v>
      </c>
      <c r="E351" t="s">
        <v>476</v>
      </c>
      <c r="F351" t="s">
        <v>4028</v>
      </c>
      <c r="G351" t="s">
        <v>208</v>
      </c>
      <c r="H351" s="65">
        <v>4.0199999999999996</v>
      </c>
      <c r="I351" t="s">
        <v>3372</v>
      </c>
      <c r="J351" t="s">
        <v>99</v>
      </c>
      <c r="K351" s="66">
        <v>2.1000000000000001E-2</v>
      </c>
      <c r="L351" s="66">
        <v>7.7000000000000002E-3</v>
      </c>
      <c r="M351" s="65">
        <v>75000</v>
      </c>
      <c r="N351" s="65">
        <v>105.61805522495906</v>
      </c>
      <c r="O351" s="65">
        <v>79.213541418719302</v>
      </c>
      <c r="P351" s="66">
        <v>2.9999999999999997E-4</v>
      </c>
      <c r="Q351" s="66">
        <v>0</v>
      </c>
    </row>
    <row r="352" spans="1:17">
      <c r="A352" t="s">
        <v>4030</v>
      </c>
      <c r="B352" t="s">
        <v>3368</v>
      </c>
      <c r="C352" t="s">
        <v>4033</v>
      </c>
      <c r="D352" t="s">
        <v>3370</v>
      </c>
      <c r="E352" t="s">
        <v>476</v>
      </c>
      <c r="F352" t="s">
        <v>4034</v>
      </c>
      <c r="G352" t="s">
        <v>208</v>
      </c>
      <c r="H352" s="65">
        <v>4.0999999999999996</v>
      </c>
      <c r="I352" t="s">
        <v>3372</v>
      </c>
      <c r="J352" t="s">
        <v>99</v>
      </c>
      <c r="K352" s="66">
        <v>2.1000000000000001E-2</v>
      </c>
      <c r="L352" s="66">
        <v>7.7000000000000002E-3</v>
      </c>
      <c r="M352" s="65">
        <v>25000</v>
      </c>
      <c r="N352" s="65">
        <v>105.72405556992921</v>
      </c>
      <c r="O352" s="65">
        <v>26.431013892482301</v>
      </c>
      <c r="P352" s="66">
        <v>1E-4</v>
      </c>
      <c r="Q352" s="66">
        <v>0</v>
      </c>
    </row>
    <row r="353" spans="1:17">
      <c r="A353" t="s">
        <v>4030</v>
      </c>
      <c r="B353" t="s">
        <v>3368</v>
      </c>
      <c r="C353" t="s">
        <v>4035</v>
      </c>
      <c r="D353" t="s">
        <v>3370</v>
      </c>
      <c r="E353" t="s">
        <v>476</v>
      </c>
      <c r="F353" t="s">
        <v>4034</v>
      </c>
      <c r="G353" t="s">
        <v>208</v>
      </c>
      <c r="H353" s="65">
        <v>4.0999999999999996</v>
      </c>
      <c r="I353" t="s">
        <v>3372</v>
      </c>
      <c r="J353" t="s">
        <v>99</v>
      </c>
      <c r="K353" s="66">
        <v>2.1000000000000001E-2</v>
      </c>
      <c r="L353" s="66">
        <v>7.7000000000000002E-3</v>
      </c>
      <c r="M353" s="65">
        <v>25000</v>
      </c>
      <c r="N353" s="65">
        <v>105.72405556992921</v>
      </c>
      <c r="O353" s="65">
        <v>26.431013892482301</v>
      </c>
      <c r="P353" s="66">
        <v>1E-4</v>
      </c>
      <c r="Q353" s="66">
        <v>0</v>
      </c>
    </row>
    <row r="354" spans="1:17">
      <c r="A354" t="s">
        <v>4030</v>
      </c>
      <c r="B354" t="s">
        <v>3368</v>
      </c>
      <c r="C354" t="s">
        <v>4036</v>
      </c>
      <c r="D354" t="s">
        <v>3370</v>
      </c>
      <c r="E354" t="s">
        <v>476</v>
      </c>
      <c r="F354" t="s">
        <v>849</v>
      </c>
      <c r="G354" t="s">
        <v>208</v>
      </c>
      <c r="H354" s="65">
        <v>4.25</v>
      </c>
      <c r="I354" t="s">
        <v>3372</v>
      </c>
      <c r="J354" t="s">
        <v>99</v>
      </c>
      <c r="K354" s="66">
        <v>2.1000000000000001E-2</v>
      </c>
      <c r="L354" s="66">
        <v>7.7000000000000002E-3</v>
      </c>
      <c r="M354" s="65">
        <v>30000</v>
      </c>
      <c r="N354" s="65">
        <v>105.94290766861167</v>
      </c>
      <c r="O354" s="65">
        <v>31.782872300583499</v>
      </c>
      <c r="P354" s="66">
        <v>1E-4</v>
      </c>
      <c r="Q354" s="66">
        <v>0</v>
      </c>
    </row>
    <row r="355" spans="1:17">
      <c r="A355" t="s">
        <v>4030</v>
      </c>
      <c r="B355" t="s">
        <v>3368</v>
      </c>
      <c r="C355" t="s">
        <v>4037</v>
      </c>
      <c r="D355" t="s">
        <v>3370</v>
      </c>
      <c r="E355" t="s">
        <v>476</v>
      </c>
      <c r="F355" t="s">
        <v>849</v>
      </c>
      <c r="G355" t="s">
        <v>208</v>
      </c>
      <c r="H355" s="65">
        <v>4.25</v>
      </c>
      <c r="I355" t="s">
        <v>3372</v>
      </c>
      <c r="J355" t="s">
        <v>99</v>
      </c>
      <c r="K355" s="66">
        <v>2.1000000000000001E-2</v>
      </c>
      <c r="L355" s="66">
        <v>7.7000000000000002E-3</v>
      </c>
      <c r="M355" s="65">
        <v>30000</v>
      </c>
      <c r="N355" s="65">
        <v>105.94290766861167</v>
      </c>
      <c r="O355" s="65">
        <v>31.782872300583499</v>
      </c>
      <c r="P355" s="66">
        <v>1E-4</v>
      </c>
      <c r="Q355" s="66">
        <v>0</v>
      </c>
    </row>
    <row r="356" spans="1:17">
      <c r="A356" t="s">
        <v>4038</v>
      </c>
      <c r="B356" t="s">
        <v>3368</v>
      </c>
      <c r="C356" t="s">
        <v>4039</v>
      </c>
      <c r="D356" t="s">
        <v>3370</v>
      </c>
      <c r="E356" t="s">
        <v>476</v>
      </c>
      <c r="F356" t="s">
        <v>3401</v>
      </c>
      <c r="G356" t="s">
        <v>208</v>
      </c>
      <c r="H356" s="65">
        <v>2.0699999999999998</v>
      </c>
      <c r="I356" t="s">
        <v>3372</v>
      </c>
      <c r="J356" t="s">
        <v>99</v>
      </c>
      <c r="K356" s="66">
        <v>2.1000000000000001E-2</v>
      </c>
      <c r="L356" s="66">
        <v>7.7000000000000002E-3</v>
      </c>
      <c r="M356" s="65">
        <v>31875</v>
      </c>
      <c r="N356" s="65">
        <v>102.90402491428455</v>
      </c>
      <c r="O356" s="65">
        <v>32.800657941428199</v>
      </c>
      <c r="P356" s="66">
        <v>1E-4</v>
      </c>
      <c r="Q356" s="66">
        <v>0</v>
      </c>
    </row>
    <row r="357" spans="1:17">
      <c r="A357" t="s">
        <v>4038</v>
      </c>
      <c r="B357" t="s">
        <v>3368</v>
      </c>
      <c r="C357" t="s">
        <v>4040</v>
      </c>
      <c r="D357" t="s">
        <v>3370</v>
      </c>
      <c r="E357" t="s">
        <v>476</v>
      </c>
      <c r="F357" t="s">
        <v>3401</v>
      </c>
      <c r="G357" t="s">
        <v>208</v>
      </c>
      <c r="H357" s="65">
        <v>2.0699999999999998</v>
      </c>
      <c r="I357" t="s">
        <v>3372</v>
      </c>
      <c r="J357" t="s">
        <v>99</v>
      </c>
      <c r="K357" s="66">
        <v>2.1000000000000001E-2</v>
      </c>
      <c r="L357" s="66">
        <v>7.7000000000000002E-3</v>
      </c>
      <c r="M357" s="65">
        <v>31875</v>
      </c>
      <c r="N357" s="65">
        <v>102.90402491428455</v>
      </c>
      <c r="O357" s="65">
        <v>32.800657941428199</v>
      </c>
      <c r="P357" s="66">
        <v>1E-4</v>
      </c>
      <c r="Q357" s="66">
        <v>0</v>
      </c>
    </row>
    <row r="358" spans="1:17">
      <c r="A358" t="s">
        <v>4041</v>
      </c>
      <c r="B358" t="s">
        <v>3368</v>
      </c>
      <c r="C358" t="s">
        <v>4042</v>
      </c>
      <c r="D358" t="s">
        <v>3370</v>
      </c>
      <c r="E358" t="s">
        <v>476</v>
      </c>
      <c r="F358" t="s">
        <v>4043</v>
      </c>
      <c r="G358" t="s">
        <v>208</v>
      </c>
      <c r="H358" s="65">
        <v>4.0199999999999996</v>
      </c>
      <c r="I358" t="s">
        <v>3372</v>
      </c>
      <c r="J358" t="s">
        <v>99</v>
      </c>
      <c r="K358" s="66">
        <v>2.1000000000000001E-2</v>
      </c>
      <c r="L358" s="66">
        <v>7.7000000000000002E-3</v>
      </c>
      <c r="M358" s="65">
        <v>243000</v>
      </c>
      <c r="N358" s="65">
        <v>105.61805522495885</v>
      </c>
      <c r="O358" s="65">
        <v>256.65187419665</v>
      </c>
      <c r="P358" s="66">
        <v>1.1000000000000001E-3</v>
      </c>
      <c r="Q358" s="66">
        <v>0</v>
      </c>
    </row>
    <row r="359" spans="1:17">
      <c r="A359" t="s">
        <v>4041</v>
      </c>
      <c r="B359" t="s">
        <v>3368</v>
      </c>
      <c r="C359" t="s">
        <v>4044</v>
      </c>
      <c r="D359" t="s">
        <v>3370</v>
      </c>
      <c r="E359" t="s">
        <v>476</v>
      </c>
      <c r="F359" t="s">
        <v>4043</v>
      </c>
      <c r="G359" t="s">
        <v>208</v>
      </c>
      <c r="H359" s="65">
        <v>4.0199999999999996</v>
      </c>
      <c r="I359" t="s">
        <v>3372</v>
      </c>
      <c r="J359" t="s">
        <v>99</v>
      </c>
      <c r="K359" s="66">
        <v>2.1000000000000001E-2</v>
      </c>
      <c r="L359" s="66">
        <v>7.7000000000000002E-3</v>
      </c>
      <c r="M359" s="65">
        <v>240000</v>
      </c>
      <c r="N359" s="65">
        <v>105.61805522495916</v>
      </c>
      <c r="O359" s="65">
        <v>253.48333253990199</v>
      </c>
      <c r="P359" s="66">
        <v>1.1000000000000001E-3</v>
      </c>
      <c r="Q359" s="66">
        <v>0</v>
      </c>
    </row>
    <row r="360" spans="1:17">
      <c r="A360" t="s">
        <v>4045</v>
      </c>
      <c r="B360" t="s">
        <v>3368</v>
      </c>
      <c r="C360" t="s">
        <v>4046</v>
      </c>
      <c r="D360" t="s">
        <v>3370</v>
      </c>
      <c r="E360" t="s">
        <v>476</v>
      </c>
      <c r="F360" t="s">
        <v>4043</v>
      </c>
      <c r="G360" t="s">
        <v>208</v>
      </c>
      <c r="H360" s="65">
        <v>4.0199999999999996</v>
      </c>
      <c r="I360" t="s">
        <v>3372</v>
      </c>
      <c r="J360" t="s">
        <v>99</v>
      </c>
      <c r="K360" s="66">
        <v>2.1000000000000001E-2</v>
      </c>
      <c r="L360" s="66">
        <v>7.7000000000000002E-3</v>
      </c>
      <c r="M360" s="65">
        <v>500000</v>
      </c>
      <c r="N360" s="65">
        <v>105.61805522495899</v>
      </c>
      <c r="O360" s="65">
        <v>528.09027612479497</v>
      </c>
      <c r="P360" s="66">
        <v>2.2000000000000001E-3</v>
      </c>
      <c r="Q360" s="66">
        <v>0</v>
      </c>
    </row>
    <row r="361" spans="1:17">
      <c r="A361" t="s">
        <v>4047</v>
      </c>
      <c r="B361" t="s">
        <v>3368</v>
      </c>
      <c r="C361" t="s">
        <v>4048</v>
      </c>
      <c r="D361" t="s">
        <v>3370</v>
      </c>
      <c r="E361" t="s">
        <v>476</v>
      </c>
      <c r="F361" t="s">
        <v>845</v>
      </c>
      <c r="G361" t="s">
        <v>208</v>
      </c>
      <c r="H361" s="65">
        <v>4.0199999999999996</v>
      </c>
      <c r="I361" t="s">
        <v>3372</v>
      </c>
      <c r="J361" t="s">
        <v>99</v>
      </c>
      <c r="K361" s="66">
        <v>2.1000000000000001E-2</v>
      </c>
      <c r="L361" s="66">
        <v>7.7000000000000002E-3</v>
      </c>
      <c r="M361" s="65">
        <v>350000</v>
      </c>
      <c r="N361" s="65">
        <v>105.61805522495914</v>
      </c>
      <c r="O361" s="65">
        <v>369.66319328735699</v>
      </c>
      <c r="P361" s="66">
        <v>1.5E-3</v>
      </c>
      <c r="Q361" s="66">
        <v>0</v>
      </c>
    </row>
    <row r="362" spans="1:17">
      <c r="A362" t="s">
        <v>4047</v>
      </c>
      <c r="B362" t="s">
        <v>3368</v>
      </c>
      <c r="C362" t="s">
        <v>4049</v>
      </c>
      <c r="D362" t="s">
        <v>3370</v>
      </c>
      <c r="E362" t="s">
        <v>476</v>
      </c>
      <c r="F362" t="s">
        <v>845</v>
      </c>
      <c r="G362" t="s">
        <v>208</v>
      </c>
      <c r="H362" s="65">
        <v>4.0199999999999996</v>
      </c>
      <c r="I362" t="s">
        <v>3372</v>
      </c>
      <c r="J362" t="s">
        <v>99</v>
      </c>
      <c r="K362" s="66">
        <v>2.1000000000000001E-2</v>
      </c>
      <c r="L362" s="66">
        <v>7.7000000000000002E-3</v>
      </c>
      <c r="M362" s="65">
        <v>350000</v>
      </c>
      <c r="N362" s="65">
        <v>105.61805522495914</v>
      </c>
      <c r="O362" s="65">
        <v>369.66319328735699</v>
      </c>
      <c r="P362" s="66">
        <v>1.5E-3</v>
      </c>
      <c r="Q362" s="66">
        <v>0</v>
      </c>
    </row>
    <row r="363" spans="1:17">
      <c r="A363" t="s">
        <v>4050</v>
      </c>
      <c r="B363" t="s">
        <v>3368</v>
      </c>
      <c r="C363" t="s">
        <v>4051</v>
      </c>
      <c r="D363" t="s">
        <v>3370</v>
      </c>
      <c r="E363" t="s">
        <v>476</v>
      </c>
      <c r="F363" t="s">
        <v>845</v>
      </c>
      <c r="G363" t="s">
        <v>208</v>
      </c>
      <c r="H363" s="65">
        <v>4.0199999999999996</v>
      </c>
      <c r="I363" t="s">
        <v>3372</v>
      </c>
      <c r="J363" t="s">
        <v>99</v>
      </c>
      <c r="K363" s="66">
        <v>2.1000000000000001E-2</v>
      </c>
      <c r="L363" s="66">
        <v>7.7000000000000002E-3</v>
      </c>
      <c r="M363" s="65">
        <v>123212</v>
      </c>
      <c r="N363" s="65">
        <v>105.61805522495942</v>
      </c>
      <c r="O363" s="65">
        <v>130.13411820377701</v>
      </c>
      <c r="P363" s="66">
        <v>5.0000000000000001E-4</v>
      </c>
      <c r="Q363" s="66">
        <v>0</v>
      </c>
    </row>
    <row r="364" spans="1:17">
      <c r="A364" t="s">
        <v>4052</v>
      </c>
      <c r="B364" t="s">
        <v>3368</v>
      </c>
      <c r="C364" t="s">
        <v>4053</v>
      </c>
      <c r="D364" t="s">
        <v>3370</v>
      </c>
      <c r="E364" t="s">
        <v>476</v>
      </c>
      <c r="F364" t="s">
        <v>845</v>
      </c>
      <c r="G364" t="s">
        <v>208</v>
      </c>
      <c r="H364" s="65">
        <v>4.0199999999999996</v>
      </c>
      <c r="I364" t="s">
        <v>3372</v>
      </c>
      <c r="J364" t="s">
        <v>99</v>
      </c>
      <c r="K364" s="66">
        <v>2.1000000000000001E-2</v>
      </c>
      <c r="L364" s="66">
        <v>7.7000000000000002E-3</v>
      </c>
      <c r="M364" s="65">
        <v>258842</v>
      </c>
      <c r="N364" s="65">
        <v>105.61805522495885</v>
      </c>
      <c r="O364" s="65">
        <v>273.38388650538798</v>
      </c>
      <c r="P364" s="66">
        <v>1.1000000000000001E-3</v>
      </c>
      <c r="Q364" s="66">
        <v>0</v>
      </c>
    </row>
    <row r="365" spans="1:17">
      <c r="A365" t="s">
        <v>4054</v>
      </c>
      <c r="B365" t="s">
        <v>3368</v>
      </c>
      <c r="C365" t="s">
        <v>4055</v>
      </c>
      <c r="D365" t="s">
        <v>3370</v>
      </c>
      <c r="E365" t="s">
        <v>476</v>
      </c>
      <c r="F365" t="s">
        <v>4056</v>
      </c>
      <c r="G365" t="s">
        <v>208</v>
      </c>
      <c r="H365" s="65">
        <v>4.0199999999999996</v>
      </c>
      <c r="I365" t="s">
        <v>3372</v>
      </c>
      <c r="J365" t="s">
        <v>99</v>
      </c>
      <c r="K365" s="66">
        <v>2.1000000000000001E-2</v>
      </c>
      <c r="L365" s="66">
        <v>7.7000000000000002E-3</v>
      </c>
      <c r="M365" s="65">
        <v>250000</v>
      </c>
      <c r="N365" s="65">
        <v>105.61805522495921</v>
      </c>
      <c r="O365" s="65">
        <v>264.045138062398</v>
      </c>
      <c r="P365" s="66">
        <v>1.1000000000000001E-3</v>
      </c>
      <c r="Q365" s="66">
        <v>0</v>
      </c>
    </row>
    <row r="366" spans="1:17">
      <c r="A366" t="s">
        <v>4057</v>
      </c>
      <c r="B366" t="s">
        <v>3368</v>
      </c>
      <c r="C366" t="s">
        <v>4058</v>
      </c>
      <c r="D366" t="s">
        <v>3370</v>
      </c>
      <c r="E366" t="s">
        <v>476</v>
      </c>
      <c r="F366" t="s">
        <v>4059</v>
      </c>
      <c r="G366" t="s">
        <v>208</v>
      </c>
      <c r="H366" s="65">
        <v>4.0199999999999996</v>
      </c>
      <c r="I366" t="s">
        <v>3372</v>
      </c>
      <c r="J366" t="s">
        <v>99</v>
      </c>
      <c r="K366" s="66">
        <v>2.1000000000000001E-2</v>
      </c>
      <c r="L366" s="66">
        <v>7.7000000000000002E-3</v>
      </c>
      <c r="M366" s="65">
        <v>665000</v>
      </c>
      <c r="N366" s="65">
        <v>105.61805522495909</v>
      </c>
      <c r="O366" s="65">
        <v>702.36006724597803</v>
      </c>
      <c r="P366" s="66">
        <v>2.8999999999999998E-3</v>
      </c>
      <c r="Q366" s="66">
        <v>0</v>
      </c>
    </row>
    <row r="367" spans="1:17">
      <c r="A367" t="s">
        <v>4060</v>
      </c>
      <c r="B367" t="s">
        <v>3368</v>
      </c>
      <c r="C367" t="s">
        <v>4061</v>
      </c>
      <c r="D367" t="s">
        <v>3370</v>
      </c>
      <c r="E367" t="s">
        <v>476</v>
      </c>
      <c r="F367" t="s">
        <v>3990</v>
      </c>
      <c r="G367" t="s">
        <v>208</v>
      </c>
      <c r="H367" s="65">
        <v>4.0199999999999996</v>
      </c>
      <c r="I367" t="s">
        <v>3372</v>
      </c>
      <c r="J367" t="s">
        <v>99</v>
      </c>
      <c r="K367" s="66">
        <v>2.1000000000000001E-2</v>
      </c>
      <c r="L367" s="66">
        <v>7.7000000000000002E-3</v>
      </c>
      <c r="M367" s="65">
        <v>1000000</v>
      </c>
      <c r="N367" s="65">
        <v>105.61805522495899</v>
      </c>
      <c r="O367" s="65">
        <v>1056.1805522495899</v>
      </c>
      <c r="P367" s="66">
        <v>4.4000000000000003E-3</v>
      </c>
      <c r="Q367" s="66">
        <v>0</v>
      </c>
    </row>
    <row r="368" spans="1:17">
      <c r="A368" t="s">
        <v>4062</v>
      </c>
      <c r="B368" t="s">
        <v>3368</v>
      </c>
      <c r="C368" t="s">
        <v>4063</v>
      </c>
      <c r="D368" t="s">
        <v>3370</v>
      </c>
      <c r="E368" t="s">
        <v>476</v>
      </c>
      <c r="F368" t="s">
        <v>3990</v>
      </c>
      <c r="G368" t="s">
        <v>208</v>
      </c>
      <c r="H368" s="65">
        <v>1.59</v>
      </c>
      <c r="I368" t="s">
        <v>3372</v>
      </c>
      <c r="J368" t="s">
        <v>99</v>
      </c>
      <c r="K368" s="66">
        <v>2.1000000000000001E-2</v>
      </c>
      <c r="L368" s="66">
        <v>7.7000000000000002E-3</v>
      </c>
      <c r="M368" s="65">
        <v>130000.06</v>
      </c>
      <c r="N368" s="65">
        <v>102.25077110097104</v>
      </c>
      <c r="O368" s="65">
        <v>132.92606378172499</v>
      </c>
      <c r="P368" s="66">
        <v>5.9999999999999995E-4</v>
      </c>
      <c r="Q368" s="66">
        <v>0</v>
      </c>
    </row>
    <row r="369" spans="1:17">
      <c r="A369" t="s">
        <v>4062</v>
      </c>
      <c r="B369" t="s">
        <v>3368</v>
      </c>
      <c r="C369" t="s">
        <v>4064</v>
      </c>
      <c r="D369" t="s">
        <v>3370</v>
      </c>
      <c r="E369" t="s">
        <v>476</v>
      </c>
      <c r="F369" t="s">
        <v>4065</v>
      </c>
      <c r="G369" t="s">
        <v>208</v>
      </c>
      <c r="H369" s="65">
        <v>0.86</v>
      </c>
      <c r="I369" t="s">
        <v>3372</v>
      </c>
      <c r="J369" t="s">
        <v>99</v>
      </c>
      <c r="K369" s="66">
        <v>2.5999999999999999E-2</v>
      </c>
      <c r="L369" s="66">
        <v>7.7000000000000002E-3</v>
      </c>
      <c r="M369" s="65">
        <v>120000</v>
      </c>
      <c r="N369" s="65">
        <v>101.73047635301251</v>
      </c>
      <c r="O369" s="65">
        <v>122.076571623615</v>
      </c>
      <c r="P369" s="66">
        <v>5.0000000000000001E-4</v>
      </c>
      <c r="Q369" s="66">
        <v>0</v>
      </c>
    </row>
    <row r="370" spans="1:17">
      <c r="A370" t="s">
        <v>4066</v>
      </c>
      <c r="B370" t="s">
        <v>3368</v>
      </c>
      <c r="C370" t="s">
        <v>4067</v>
      </c>
      <c r="D370" t="s">
        <v>3370</v>
      </c>
      <c r="E370" t="s">
        <v>476</v>
      </c>
      <c r="F370" t="s">
        <v>3990</v>
      </c>
      <c r="G370" t="s">
        <v>208</v>
      </c>
      <c r="H370" s="65">
        <v>4.0999999999999996</v>
      </c>
      <c r="I370" t="s">
        <v>3372</v>
      </c>
      <c r="J370" t="s">
        <v>99</v>
      </c>
      <c r="K370" s="66">
        <v>2.1000000000000001E-2</v>
      </c>
      <c r="L370" s="66">
        <v>7.7000000000000002E-3</v>
      </c>
      <c r="M370" s="65">
        <v>453594</v>
      </c>
      <c r="N370" s="65">
        <v>105.72405556992928</v>
      </c>
      <c r="O370" s="65">
        <v>479.55797262186502</v>
      </c>
      <c r="P370" s="66">
        <v>2E-3</v>
      </c>
      <c r="Q370" s="66">
        <v>0</v>
      </c>
    </row>
    <row r="371" spans="1:17">
      <c r="A371" t="s">
        <v>4066</v>
      </c>
      <c r="B371" t="s">
        <v>3368</v>
      </c>
      <c r="C371" t="s">
        <v>4068</v>
      </c>
      <c r="D371" t="s">
        <v>3370</v>
      </c>
      <c r="E371" t="s">
        <v>476</v>
      </c>
      <c r="F371" t="s">
        <v>3990</v>
      </c>
      <c r="G371" t="s">
        <v>208</v>
      </c>
      <c r="H371" s="65">
        <v>4.0999999999999996</v>
      </c>
      <c r="I371" t="s">
        <v>3372</v>
      </c>
      <c r="J371" t="s">
        <v>99</v>
      </c>
      <c r="K371" s="66">
        <v>2.1000000000000001E-2</v>
      </c>
      <c r="L371" s="66">
        <v>7.7000000000000002E-3</v>
      </c>
      <c r="M371" s="65">
        <v>46406</v>
      </c>
      <c r="N371" s="65">
        <v>105.72405556992932</v>
      </c>
      <c r="O371" s="65">
        <v>49.062305227781401</v>
      </c>
      <c r="P371" s="66">
        <v>2.0000000000000001E-4</v>
      </c>
      <c r="Q371" s="66">
        <v>0</v>
      </c>
    </row>
    <row r="372" spans="1:17">
      <c r="A372" t="s">
        <v>4069</v>
      </c>
      <c r="B372" t="s">
        <v>3368</v>
      </c>
      <c r="C372" t="s">
        <v>4070</v>
      </c>
      <c r="D372" t="s">
        <v>3370</v>
      </c>
      <c r="E372" t="s">
        <v>476</v>
      </c>
      <c r="F372" t="s">
        <v>3990</v>
      </c>
      <c r="G372" t="s">
        <v>208</v>
      </c>
      <c r="H372" s="65">
        <v>1.1000000000000001</v>
      </c>
      <c r="I372" t="s">
        <v>3372</v>
      </c>
      <c r="J372" t="s">
        <v>99</v>
      </c>
      <c r="K372" s="66">
        <v>2.1000000000000001E-2</v>
      </c>
      <c r="L372" s="66">
        <v>7.7000000000000002E-3</v>
      </c>
      <c r="M372" s="65">
        <v>30000.01</v>
      </c>
      <c r="N372" s="65">
        <v>101.59362963098413</v>
      </c>
      <c r="O372" s="65">
        <v>30.478099048658201</v>
      </c>
      <c r="P372" s="66">
        <v>1E-4</v>
      </c>
      <c r="Q372" s="66">
        <v>0</v>
      </c>
    </row>
    <row r="373" spans="1:17">
      <c r="A373" t="s">
        <v>4071</v>
      </c>
      <c r="B373" t="s">
        <v>3368</v>
      </c>
      <c r="C373" t="s">
        <v>4072</v>
      </c>
      <c r="D373" t="s">
        <v>3370</v>
      </c>
      <c r="E373" t="s">
        <v>476</v>
      </c>
      <c r="F373" t="s">
        <v>4073</v>
      </c>
      <c r="G373" t="s">
        <v>208</v>
      </c>
      <c r="H373" s="65">
        <v>2.11</v>
      </c>
      <c r="I373" t="s">
        <v>3372</v>
      </c>
      <c r="J373" t="s">
        <v>99</v>
      </c>
      <c r="K373" s="66">
        <v>2.1000000000000001E-2</v>
      </c>
      <c r="L373" s="66">
        <v>7.7000000000000002E-3</v>
      </c>
      <c r="M373" s="65">
        <v>75833.399999999994</v>
      </c>
      <c r="N373" s="65">
        <v>102.9582562679024</v>
      </c>
      <c r="O373" s="65">
        <v>78.076746308663502</v>
      </c>
      <c r="P373" s="66">
        <v>2.9999999999999997E-4</v>
      </c>
      <c r="Q373" s="66">
        <v>0</v>
      </c>
    </row>
    <row r="374" spans="1:17">
      <c r="A374" t="s">
        <v>4071</v>
      </c>
      <c r="B374" t="s">
        <v>3368</v>
      </c>
      <c r="C374" t="s">
        <v>4074</v>
      </c>
      <c r="D374" t="s">
        <v>3370</v>
      </c>
      <c r="E374" t="s">
        <v>476</v>
      </c>
      <c r="F374" t="s">
        <v>4073</v>
      </c>
      <c r="G374" t="s">
        <v>208</v>
      </c>
      <c r="H374" s="65">
        <v>2.11</v>
      </c>
      <c r="I374" t="s">
        <v>3372</v>
      </c>
      <c r="J374" t="s">
        <v>99</v>
      </c>
      <c r="K374" s="66">
        <v>2.1000000000000001E-2</v>
      </c>
      <c r="L374" s="66">
        <v>7.7000000000000002E-3</v>
      </c>
      <c r="M374" s="65">
        <v>75833.399999999994</v>
      </c>
      <c r="N374" s="65">
        <v>102.9582562679024</v>
      </c>
      <c r="O374" s="65">
        <v>78.076746308663502</v>
      </c>
      <c r="P374" s="66">
        <v>2.9999999999999997E-4</v>
      </c>
      <c r="Q374" s="66">
        <v>0</v>
      </c>
    </row>
    <row r="375" spans="1:17">
      <c r="A375" t="s">
        <v>4071</v>
      </c>
      <c r="B375" t="s">
        <v>3368</v>
      </c>
      <c r="C375" t="s">
        <v>4075</v>
      </c>
      <c r="D375" t="s">
        <v>3370</v>
      </c>
      <c r="E375" t="s">
        <v>476</v>
      </c>
      <c r="F375" t="s">
        <v>4073</v>
      </c>
      <c r="G375" t="s">
        <v>208</v>
      </c>
      <c r="H375" s="65">
        <v>2.11</v>
      </c>
      <c r="I375" t="s">
        <v>3372</v>
      </c>
      <c r="J375" t="s">
        <v>99</v>
      </c>
      <c r="K375" s="66">
        <v>2.1000000000000001E-2</v>
      </c>
      <c r="L375" s="66">
        <v>7.7000000000000002E-3</v>
      </c>
      <c r="M375" s="65">
        <v>75833.399999999994</v>
      </c>
      <c r="N375" s="65">
        <v>102.9582562679024</v>
      </c>
      <c r="O375" s="65">
        <v>78.076746308663502</v>
      </c>
      <c r="P375" s="66">
        <v>2.9999999999999997E-4</v>
      </c>
      <c r="Q375" s="66">
        <v>0</v>
      </c>
    </row>
    <row r="376" spans="1:17">
      <c r="A376" t="s">
        <v>4071</v>
      </c>
      <c r="B376" t="s">
        <v>3368</v>
      </c>
      <c r="C376" t="s">
        <v>4076</v>
      </c>
      <c r="D376" t="s">
        <v>3370</v>
      </c>
      <c r="E376" t="s">
        <v>476</v>
      </c>
      <c r="F376" t="s">
        <v>4073</v>
      </c>
      <c r="G376" t="s">
        <v>208</v>
      </c>
      <c r="H376" s="65">
        <v>2.11</v>
      </c>
      <c r="I376" t="s">
        <v>3372</v>
      </c>
      <c r="J376" t="s">
        <v>99</v>
      </c>
      <c r="K376" s="66">
        <v>2.1000000000000001E-2</v>
      </c>
      <c r="L376" s="66">
        <v>7.7000000000000002E-3</v>
      </c>
      <c r="M376" s="65">
        <v>75833.399999999994</v>
      </c>
      <c r="N376" s="65">
        <v>102.9582562679024</v>
      </c>
      <c r="O376" s="65">
        <v>78.076746308663502</v>
      </c>
      <c r="P376" s="66">
        <v>2.9999999999999997E-4</v>
      </c>
      <c r="Q376" s="66">
        <v>0</v>
      </c>
    </row>
    <row r="377" spans="1:17">
      <c r="A377" t="s">
        <v>4071</v>
      </c>
      <c r="B377" t="s">
        <v>3368</v>
      </c>
      <c r="C377" t="s">
        <v>4077</v>
      </c>
      <c r="D377" t="s">
        <v>3370</v>
      </c>
      <c r="E377" t="s">
        <v>476</v>
      </c>
      <c r="F377" t="s">
        <v>1517</v>
      </c>
      <c r="G377" t="s">
        <v>208</v>
      </c>
      <c r="H377" s="65">
        <v>5.6</v>
      </c>
      <c r="I377" t="s">
        <v>3372</v>
      </c>
      <c r="J377" t="s">
        <v>99</v>
      </c>
      <c r="K377" s="66">
        <v>2.1000000000000001E-2</v>
      </c>
      <c r="L377" s="66">
        <v>7.7000000000000002E-3</v>
      </c>
      <c r="M377" s="65">
        <v>252447</v>
      </c>
      <c r="N377" s="65">
        <v>107.86373759353647</v>
      </c>
      <c r="O377" s="65">
        <v>272.29876964275502</v>
      </c>
      <c r="P377" s="66">
        <v>1.1000000000000001E-3</v>
      </c>
      <c r="Q377" s="66">
        <v>0</v>
      </c>
    </row>
    <row r="378" spans="1:17">
      <c r="A378" t="s">
        <v>4071</v>
      </c>
      <c r="B378" t="s">
        <v>3368</v>
      </c>
      <c r="C378" t="s">
        <v>4078</v>
      </c>
      <c r="D378" t="s">
        <v>3370</v>
      </c>
      <c r="E378" t="s">
        <v>476</v>
      </c>
      <c r="F378" t="s">
        <v>1517</v>
      </c>
      <c r="G378" t="s">
        <v>208</v>
      </c>
      <c r="H378" s="65">
        <v>5.6</v>
      </c>
      <c r="I378" t="s">
        <v>3372</v>
      </c>
      <c r="J378" t="s">
        <v>99</v>
      </c>
      <c r="K378" s="66">
        <v>2.1000000000000001E-2</v>
      </c>
      <c r="L378" s="66">
        <v>7.7000000000000002E-3</v>
      </c>
      <c r="M378" s="65">
        <v>78615</v>
      </c>
      <c r="N378" s="65">
        <v>107.86373759353634</v>
      </c>
      <c r="O378" s="65">
        <v>84.797077309158595</v>
      </c>
      <c r="P378" s="66">
        <v>4.0000000000000002E-4</v>
      </c>
      <c r="Q378" s="66">
        <v>0</v>
      </c>
    </row>
    <row r="379" spans="1:17">
      <c r="A379" t="s">
        <v>4071</v>
      </c>
      <c r="B379" t="s">
        <v>3368</v>
      </c>
      <c r="C379" t="s">
        <v>4079</v>
      </c>
      <c r="D379" t="s">
        <v>3370</v>
      </c>
      <c r="E379" t="s">
        <v>476</v>
      </c>
      <c r="F379" t="s">
        <v>1517</v>
      </c>
      <c r="G379" t="s">
        <v>208</v>
      </c>
      <c r="H379" s="65">
        <v>5.6</v>
      </c>
      <c r="I379" t="s">
        <v>3372</v>
      </c>
      <c r="J379" t="s">
        <v>99</v>
      </c>
      <c r="K379" s="66">
        <v>2.1000000000000001E-2</v>
      </c>
      <c r="L379" s="66">
        <v>7.7000000000000002E-3</v>
      </c>
      <c r="M379" s="65">
        <v>374270</v>
      </c>
      <c r="N379" s="65">
        <v>107.86373759353648</v>
      </c>
      <c r="O379" s="65">
        <v>403.70161069132899</v>
      </c>
      <c r="P379" s="66">
        <v>1.6999999999999999E-3</v>
      </c>
      <c r="Q379" s="66">
        <v>0</v>
      </c>
    </row>
    <row r="380" spans="1:17">
      <c r="A380" t="s">
        <v>4080</v>
      </c>
      <c r="B380" t="s">
        <v>3368</v>
      </c>
      <c r="C380" t="s">
        <v>4081</v>
      </c>
      <c r="D380" t="s">
        <v>3370</v>
      </c>
      <c r="E380" t="s">
        <v>476</v>
      </c>
      <c r="F380" t="s">
        <v>4073</v>
      </c>
      <c r="G380" t="s">
        <v>208</v>
      </c>
      <c r="H380" s="65">
        <v>4.0999999999999996</v>
      </c>
      <c r="I380" t="s">
        <v>3372</v>
      </c>
      <c r="J380" t="s">
        <v>99</v>
      </c>
      <c r="K380" s="66">
        <v>2.1000000000000001E-2</v>
      </c>
      <c r="L380" s="66">
        <v>7.7000000000000002E-3</v>
      </c>
      <c r="M380" s="65">
        <v>187500</v>
      </c>
      <c r="N380" s="65">
        <v>105.72405556992906</v>
      </c>
      <c r="O380" s="65">
        <v>198.23260419361699</v>
      </c>
      <c r="P380" s="66">
        <v>8.0000000000000004E-4</v>
      </c>
      <c r="Q380" s="66">
        <v>0</v>
      </c>
    </row>
    <row r="381" spans="1:17">
      <c r="A381" t="s">
        <v>4080</v>
      </c>
      <c r="B381" t="s">
        <v>3368</v>
      </c>
      <c r="C381" t="s">
        <v>4082</v>
      </c>
      <c r="D381" t="s">
        <v>3370</v>
      </c>
      <c r="E381" t="s">
        <v>476</v>
      </c>
      <c r="F381" t="s">
        <v>4073</v>
      </c>
      <c r="G381" t="s">
        <v>208</v>
      </c>
      <c r="H381" s="65">
        <v>4.0999999999999996</v>
      </c>
      <c r="I381" t="s">
        <v>3372</v>
      </c>
      <c r="J381" t="s">
        <v>99</v>
      </c>
      <c r="K381" s="66">
        <v>2.1000000000000001E-2</v>
      </c>
      <c r="L381" s="66">
        <v>7.7000000000000002E-3</v>
      </c>
      <c r="M381" s="65">
        <v>187500</v>
      </c>
      <c r="N381" s="65">
        <v>105.72405556992906</v>
      </c>
      <c r="O381" s="65">
        <v>198.23260419361699</v>
      </c>
      <c r="P381" s="66">
        <v>8.0000000000000004E-4</v>
      </c>
      <c r="Q381" s="66">
        <v>0</v>
      </c>
    </row>
    <row r="382" spans="1:17">
      <c r="A382" t="s">
        <v>4080</v>
      </c>
      <c r="B382" t="s">
        <v>3368</v>
      </c>
      <c r="C382" t="s">
        <v>4083</v>
      </c>
      <c r="D382" t="s">
        <v>3370</v>
      </c>
      <c r="E382" t="s">
        <v>476</v>
      </c>
      <c r="F382" t="s">
        <v>4084</v>
      </c>
      <c r="G382" t="s">
        <v>208</v>
      </c>
      <c r="H382" s="65">
        <v>2.31</v>
      </c>
      <c r="I382" t="s">
        <v>3372</v>
      </c>
      <c r="J382" t="s">
        <v>99</v>
      </c>
      <c r="K382" s="66">
        <v>2.1000000000000001E-2</v>
      </c>
      <c r="L382" s="66">
        <v>7.7000000000000002E-3</v>
      </c>
      <c r="M382" s="65">
        <v>17812.5</v>
      </c>
      <c r="N382" s="65">
        <v>103.22940385251987</v>
      </c>
      <c r="O382" s="65">
        <v>18.3877375612301</v>
      </c>
      <c r="P382" s="66">
        <v>1E-4</v>
      </c>
      <c r="Q382" s="66">
        <v>0</v>
      </c>
    </row>
    <row r="383" spans="1:17">
      <c r="A383" t="s">
        <v>4080</v>
      </c>
      <c r="B383" t="s">
        <v>3368</v>
      </c>
      <c r="C383" t="s">
        <v>4085</v>
      </c>
      <c r="D383" t="s">
        <v>3370</v>
      </c>
      <c r="E383" t="s">
        <v>476</v>
      </c>
      <c r="F383" t="s">
        <v>4084</v>
      </c>
      <c r="G383" t="s">
        <v>208</v>
      </c>
      <c r="H383" s="65">
        <v>2.31</v>
      </c>
      <c r="I383" t="s">
        <v>3372</v>
      </c>
      <c r="J383" t="s">
        <v>99</v>
      </c>
      <c r="K383" s="66">
        <v>2.1000000000000001E-2</v>
      </c>
      <c r="L383" s="66">
        <v>7.7000000000000002E-3</v>
      </c>
      <c r="M383" s="65">
        <v>17812.5</v>
      </c>
      <c r="N383" s="65">
        <v>103.22940385251987</v>
      </c>
      <c r="O383" s="65">
        <v>18.3877375612301</v>
      </c>
      <c r="P383" s="66">
        <v>1E-4</v>
      </c>
      <c r="Q383" s="66">
        <v>0</v>
      </c>
    </row>
    <row r="384" spans="1:17">
      <c r="A384" t="s">
        <v>4086</v>
      </c>
      <c r="B384" t="s">
        <v>3368</v>
      </c>
      <c r="C384" t="s">
        <v>4087</v>
      </c>
      <c r="D384" t="s">
        <v>3370</v>
      </c>
      <c r="E384" t="s">
        <v>476</v>
      </c>
      <c r="F384" t="s">
        <v>4073</v>
      </c>
      <c r="G384" t="s">
        <v>208</v>
      </c>
      <c r="H384" s="65">
        <v>4.0199999999999996</v>
      </c>
      <c r="I384" t="s">
        <v>3372</v>
      </c>
      <c r="J384" t="s">
        <v>99</v>
      </c>
      <c r="K384" s="66">
        <v>2.1000000000000001E-2</v>
      </c>
      <c r="L384" s="66">
        <v>7.7000000000000002E-3</v>
      </c>
      <c r="M384" s="65">
        <v>30174</v>
      </c>
      <c r="N384" s="65">
        <v>105.61805522495891</v>
      </c>
      <c r="O384" s="65">
        <v>31.8691919835791</v>
      </c>
      <c r="P384" s="66">
        <v>1E-4</v>
      </c>
      <c r="Q384" s="66">
        <v>0</v>
      </c>
    </row>
    <row r="385" spans="1:17">
      <c r="A385" t="s">
        <v>4086</v>
      </c>
      <c r="B385" t="s">
        <v>3368</v>
      </c>
      <c r="C385" t="s">
        <v>4088</v>
      </c>
      <c r="D385" t="s">
        <v>3370</v>
      </c>
      <c r="E385" t="s">
        <v>476</v>
      </c>
      <c r="F385" t="s">
        <v>4073</v>
      </c>
      <c r="G385" t="s">
        <v>208</v>
      </c>
      <c r="H385" s="65">
        <v>4.0199999999999996</v>
      </c>
      <c r="I385" t="s">
        <v>3372</v>
      </c>
      <c r="J385" t="s">
        <v>99</v>
      </c>
      <c r="K385" s="66">
        <v>2.1000000000000001E-2</v>
      </c>
      <c r="L385" s="66">
        <v>7.7000000000000002E-3</v>
      </c>
      <c r="M385" s="65">
        <v>29826</v>
      </c>
      <c r="N385" s="65">
        <v>105.61805522495909</v>
      </c>
      <c r="O385" s="65">
        <v>31.501641151396299</v>
      </c>
      <c r="P385" s="66">
        <v>1E-4</v>
      </c>
      <c r="Q385" s="66">
        <v>0</v>
      </c>
    </row>
    <row r="386" spans="1:17">
      <c r="A386" t="s">
        <v>4089</v>
      </c>
      <c r="B386" t="s">
        <v>3368</v>
      </c>
      <c r="C386" t="s">
        <v>4090</v>
      </c>
      <c r="D386" t="s">
        <v>3370</v>
      </c>
      <c r="E386" t="s">
        <v>476</v>
      </c>
      <c r="F386" t="s">
        <v>3941</v>
      </c>
      <c r="G386" t="s">
        <v>208</v>
      </c>
      <c r="H386" s="65">
        <v>4.0999999999999996</v>
      </c>
      <c r="I386" t="s">
        <v>3372</v>
      </c>
      <c r="J386" t="s">
        <v>99</v>
      </c>
      <c r="K386" s="66">
        <v>2.1000000000000001E-2</v>
      </c>
      <c r="L386" s="66">
        <v>7.7000000000000002E-3</v>
      </c>
      <c r="M386" s="65">
        <v>559265</v>
      </c>
      <c r="N386" s="65">
        <v>105.72405556992928</v>
      </c>
      <c r="O386" s="65">
        <v>591.27763938316502</v>
      </c>
      <c r="P386" s="66">
        <v>2.5000000000000001E-3</v>
      </c>
      <c r="Q386" s="66">
        <v>0</v>
      </c>
    </row>
    <row r="387" spans="1:17">
      <c r="A387" t="s">
        <v>4091</v>
      </c>
      <c r="B387" t="s">
        <v>3368</v>
      </c>
      <c r="C387" t="s">
        <v>4092</v>
      </c>
      <c r="D387" t="s">
        <v>3370</v>
      </c>
      <c r="E387" t="s">
        <v>476</v>
      </c>
      <c r="F387" t="s">
        <v>4093</v>
      </c>
      <c r="G387" t="s">
        <v>208</v>
      </c>
      <c r="H387" s="65">
        <v>4.0999999999999996</v>
      </c>
      <c r="I387" t="s">
        <v>3372</v>
      </c>
      <c r="J387" t="s">
        <v>99</v>
      </c>
      <c r="K387" s="66">
        <v>2.1000000000000001E-2</v>
      </c>
      <c r="L387" s="66">
        <v>7.7000000000000002E-3</v>
      </c>
      <c r="M387" s="65">
        <v>290000</v>
      </c>
      <c r="N387" s="65">
        <v>105.72405556992931</v>
      </c>
      <c r="O387" s="65">
        <v>306.599761152795</v>
      </c>
      <c r="P387" s="66">
        <v>1.2999999999999999E-3</v>
      </c>
      <c r="Q387" s="66">
        <v>0</v>
      </c>
    </row>
    <row r="388" spans="1:17">
      <c r="A388" t="s">
        <v>4091</v>
      </c>
      <c r="B388" t="s">
        <v>3368</v>
      </c>
      <c r="C388" t="s">
        <v>4094</v>
      </c>
      <c r="D388" t="s">
        <v>3370</v>
      </c>
      <c r="E388" t="s">
        <v>476</v>
      </c>
      <c r="F388" t="s">
        <v>4093</v>
      </c>
      <c r="G388" t="s">
        <v>208</v>
      </c>
      <c r="H388" s="65">
        <v>4.0999999999999996</v>
      </c>
      <c r="I388" t="s">
        <v>3372</v>
      </c>
      <c r="J388" t="s">
        <v>99</v>
      </c>
      <c r="K388" s="66">
        <v>2.1000000000000001E-2</v>
      </c>
      <c r="L388" s="66">
        <v>7.7000000000000002E-3</v>
      </c>
      <c r="M388" s="65">
        <v>290000</v>
      </c>
      <c r="N388" s="65">
        <v>105.72405556992931</v>
      </c>
      <c r="O388" s="65">
        <v>306.599761152795</v>
      </c>
      <c r="P388" s="66">
        <v>1.2999999999999999E-3</v>
      </c>
      <c r="Q388" s="66">
        <v>0</v>
      </c>
    </row>
    <row r="389" spans="1:17">
      <c r="A389" t="s">
        <v>4095</v>
      </c>
      <c r="B389" t="s">
        <v>3368</v>
      </c>
      <c r="C389" t="s">
        <v>4096</v>
      </c>
      <c r="D389" t="s">
        <v>3370</v>
      </c>
      <c r="E389" t="s">
        <v>476</v>
      </c>
      <c r="F389" t="s">
        <v>4093</v>
      </c>
      <c r="G389" t="s">
        <v>208</v>
      </c>
      <c r="H389" s="65">
        <v>4.0999999999999996</v>
      </c>
      <c r="I389" t="s">
        <v>3372</v>
      </c>
      <c r="J389" t="s">
        <v>99</v>
      </c>
      <c r="K389" s="66">
        <v>2.1000000000000001E-2</v>
      </c>
      <c r="L389" s="66">
        <v>7.7000000000000002E-3</v>
      </c>
      <c r="M389" s="65">
        <v>106682</v>
      </c>
      <c r="N389" s="65">
        <v>105.72405556992932</v>
      </c>
      <c r="O389" s="65">
        <v>112.78853696311199</v>
      </c>
      <c r="P389" s="66">
        <v>5.0000000000000001E-4</v>
      </c>
      <c r="Q389" s="66">
        <v>0</v>
      </c>
    </row>
    <row r="390" spans="1:17">
      <c r="A390" t="s">
        <v>4095</v>
      </c>
      <c r="B390" t="s">
        <v>3368</v>
      </c>
      <c r="C390" t="s">
        <v>4097</v>
      </c>
      <c r="D390" t="s">
        <v>3370</v>
      </c>
      <c r="E390" t="s">
        <v>476</v>
      </c>
      <c r="F390" t="s">
        <v>4093</v>
      </c>
      <c r="G390" t="s">
        <v>208</v>
      </c>
      <c r="H390" s="65">
        <v>4.0999999999999996</v>
      </c>
      <c r="I390" t="s">
        <v>3372</v>
      </c>
      <c r="J390" t="s">
        <v>99</v>
      </c>
      <c r="K390" s="66">
        <v>2.1000000000000001E-2</v>
      </c>
      <c r="L390" s="66">
        <v>7.7000000000000002E-3</v>
      </c>
      <c r="M390" s="65">
        <v>164808</v>
      </c>
      <c r="N390" s="65">
        <v>105.72405556992925</v>
      </c>
      <c r="O390" s="65">
        <v>174.241701503689</v>
      </c>
      <c r="P390" s="66">
        <v>6.9999999999999999E-4</v>
      </c>
      <c r="Q390" s="66">
        <v>0</v>
      </c>
    </row>
    <row r="391" spans="1:17">
      <c r="A391" t="s">
        <v>4095</v>
      </c>
      <c r="B391" t="s">
        <v>3368</v>
      </c>
      <c r="C391" t="s">
        <v>4098</v>
      </c>
      <c r="D391" t="s">
        <v>3370</v>
      </c>
      <c r="E391" t="s">
        <v>476</v>
      </c>
      <c r="F391" t="s">
        <v>4093</v>
      </c>
      <c r="G391" t="s">
        <v>208</v>
      </c>
      <c r="H391" s="65">
        <v>4.0999999999999996</v>
      </c>
      <c r="I391" t="s">
        <v>3372</v>
      </c>
      <c r="J391" t="s">
        <v>99</v>
      </c>
      <c r="K391" s="66">
        <v>2.1000000000000001E-2</v>
      </c>
      <c r="L391" s="66">
        <v>7.7000000000000002E-3</v>
      </c>
      <c r="M391" s="65">
        <v>106651</v>
      </c>
      <c r="N391" s="65">
        <v>105.72405556992902</v>
      </c>
      <c r="O391" s="65">
        <v>112.755762505885</v>
      </c>
      <c r="P391" s="66">
        <v>5.0000000000000001E-4</v>
      </c>
      <c r="Q391" s="66">
        <v>0</v>
      </c>
    </row>
    <row r="392" spans="1:17">
      <c r="A392" t="s">
        <v>4095</v>
      </c>
      <c r="B392" t="s">
        <v>3368</v>
      </c>
      <c r="C392" t="s">
        <v>4099</v>
      </c>
      <c r="D392" t="s">
        <v>3370</v>
      </c>
      <c r="E392" t="s">
        <v>476</v>
      </c>
      <c r="F392" t="s">
        <v>4093</v>
      </c>
      <c r="G392" t="s">
        <v>208</v>
      </c>
      <c r="H392" s="65">
        <v>4.0999999999999996</v>
      </c>
      <c r="I392" t="s">
        <v>3372</v>
      </c>
      <c r="J392" t="s">
        <v>99</v>
      </c>
      <c r="K392" s="66">
        <v>2.1000000000000001E-2</v>
      </c>
      <c r="L392" s="66">
        <v>7.7000000000000002E-3</v>
      </c>
      <c r="M392" s="65">
        <v>164068</v>
      </c>
      <c r="N392" s="65">
        <v>105.72405556992894</v>
      </c>
      <c r="O392" s="65">
        <v>173.45934349247099</v>
      </c>
      <c r="P392" s="66">
        <v>6.9999999999999999E-4</v>
      </c>
      <c r="Q392" s="66">
        <v>0</v>
      </c>
    </row>
    <row r="393" spans="1:17">
      <c r="A393" t="s">
        <v>4100</v>
      </c>
      <c r="B393" t="s">
        <v>3368</v>
      </c>
      <c r="C393" t="s">
        <v>4101</v>
      </c>
      <c r="D393" t="s">
        <v>3370</v>
      </c>
      <c r="E393" t="s">
        <v>476</v>
      </c>
      <c r="F393" t="s">
        <v>4102</v>
      </c>
      <c r="G393" t="s">
        <v>208</v>
      </c>
      <c r="H393" s="65">
        <v>4.0999999999999996</v>
      </c>
      <c r="I393" t="s">
        <v>3372</v>
      </c>
      <c r="J393" t="s">
        <v>99</v>
      </c>
      <c r="K393" s="66">
        <v>2.1000000000000001E-2</v>
      </c>
      <c r="L393" s="66">
        <v>7.7000000000000002E-3</v>
      </c>
      <c r="M393" s="65">
        <v>200000</v>
      </c>
      <c r="N393" s="65">
        <v>105.72405556992901</v>
      </c>
      <c r="O393" s="65">
        <v>211.44811113985801</v>
      </c>
      <c r="P393" s="66">
        <v>8.9999999999999998E-4</v>
      </c>
      <c r="Q393" s="66">
        <v>0</v>
      </c>
    </row>
    <row r="394" spans="1:17">
      <c r="A394" t="s">
        <v>4103</v>
      </c>
      <c r="B394" t="s">
        <v>3368</v>
      </c>
      <c r="C394" t="s">
        <v>4104</v>
      </c>
      <c r="D394" t="s">
        <v>3370</v>
      </c>
      <c r="E394" t="s">
        <v>476</v>
      </c>
      <c r="F394" t="s">
        <v>4105</v>
      </c>
      <c r="G394" t="s">
        <v>208</v>
      </c>
      <c r="H394" s="65">
        <v>3.94</v>
      </c>
      <c r="I394" t="s">
        <v>3372</v>
      </c>
      <c r="J394" t="s">
        <v>99</v>
      </c>
      <c r="K394" s="66">
        <v>2.1000000000000001E-2</v>
      </c>
      <c r="L394" s="66">
        <v>7.7000000000000002E-3</v>
      </c>
      <c r="M394" s="65">
        <v>420000</v>
      </c>
      <c r="N394" s="65">
        <v>105.50845312071525</v>
      </c>
      <c r="O394" s="65">
        <v>443.13550310700401</v>
      </c>
      <c r="P394" s="66">
        <v>1.9E-3</v>
      </c>
      <c r="Q394" s="66">
        <v>0</v>
      </c>
    </row>
    <row r="395" spans="1:17">
      <c r="A395" t="s">
        <v>4106</v>
      </c>
      <c r="B395" t="s">
        <v>3368</v>
      </c>
      <c r="C395" t="s">
        <v>4107</v>
      </c>
      <c r="D395" t="s">
        <v>3370</v>
      </c>
      <c r="E395" t="s">
        <v>476</v>
      </c>
      <c r="F395" t="s">
        <v>4108</v>
      </c>
      <c r="G395" t="s">
        <v>208</v>
      </c>
      <c r="H395" s="65">
        <v>4.0999999999999996</v>
      </c>
      <c r="I395" t="s">
        <v>3372</v>
      </c>
      <c r="J395" t="s">
        <v>99</v>
      </c>
      <c r="K395" s="66">
        <v>2.1000000000000001E-2</v>
      </c>
      <c r="L395" s="66">
        <v>7.7000000000000002E-3</v>
      </c>
      <c r="M395" s="65">
        <v>250000</v>
      </c>
      <c r="N395" s="65">
        <v>105.72405556992921</v>
      </c>
      <c r="O395" s="65">
        <v>264.31013892482298</v>
      </c>
      <c r="P395" s="66">
        <v>1.1000000000000001E-3</v>
      </c>
      <c r="Q395" s="66">
        <v>0</v>
      </c>
    </row>
    <row r="396" spans="1:17">
      <c r="A396" t="s">
        <v>4106</v>
      </c>
      <c r="B396" t="s">
        <v>3368</v>
      </c>
      <c r="C396" t="s">
        <v>4109</v>
      </c>
      <c r="D396" t="s">
        <v>3370</v>
      </c>
      <c r="E396" t="s">
        <v>476</v>
      </c>
      <c r="F396" t="s">
        <v>4108</v>
      </c>
      <c r="G396" t="s">
        <v>208</v>
      </c>
      <c r="H396" s="65">
        <v>4.0999999999999996</v>
      </c>
      <c r="I396" t="s">
        <v>3372</v>
      </c>
      <c r="J396" t="s">
        <v>99</v>
      </c>
      <c r="K396" s="66">
        <v>2.1000000000000001E-2</v>
      </c>
      <c r="L396" s="66">
        <v>7.7000000000000002E-3</v>
      </c>
      <c r="M396" s="65">
        <v>250000</v>
      </c>
      <c r="N396" s="65">
        <v>105.72405556992921</v>
      </c>
      <c r="O396" s="65">
        <v>264.31013892482298</v>
      </c>
      <c r="P396" s="66">
        <v>1.1000000000000001E-3</v>
      </c>
      <c r="Q396" s="66">
        <v>0</v>
      </c>
    </row>
    <row r="397" spans="1:17">
      <c r="A397" t="s">
        <v>4110</v>
      </c>
      <c r="B397" t="s">
        <v>3368</v>
      </c>
      <c r="C397" t="s">
        <v>4111</v>
      </c>
      <c r="D397" t="s">
        <v>3370</v>
      </c>
      <c r="E397" t="s">
        <v>476</v>
      </c>
      <c r="F397" t="s">
        <v>4112</v>
      </c>
      <c r="G397" t="s">
        <v>208</v>
      </c>
      <c r="H397" s="65">
        <v>2.0299999999999998</v>
      </c>
      <c r="I397" t="s">
        <v>3372</v>
      </c>
      <c r="J397" t="s">
        <v>99</v>
      </c>
      <c r="K397" s="66">
        <v>2.1000000000000001E-2</v>
      </c>
      <c r="L397" s="66">
        <v>7.7000000000000002E-3</v>
      </c>
      <c r="M397" s="65">
        <v>375000</v>
      </c>
      <c r="N397" s="65">
        <v>102.84974452097759</v>
      </c>
      <c r="O397" s="65">
        <v>385.68654195366599</v>
      </c>
      <c r="P397" s="66">
        <v>1.6000000000000001E-3</v>
      </c>
      <c r="Q397" s="66">
        <v>0</v>
      </c>
    </row>
    <row r="398" spans="1:17">
      <c r="A398" t="s">
        <v>4113</v>
      </c>
      <c r="B398" t="s">
        <v>3368</v>
      </c>
      <c r="C398" t="s">
        <v>4114</v>
      </c>
      <c r="D398" t="s">
        <v>3370</v>
      </c>
      <c r="E398" t="s">
        <v>476</v>
      </c>
      <c r="F398" t="s">
        <v>4115</v>
      </c>
      <c r="G398" t="s">
        <v>208</v>
      </c>
      <c r="H398" s="65">
        <v>5.17</v>
      </c>
      <c r="I398" t="s">
        <v>3372</v>
      </c>
      <c r="J398" t="s">
        <v>99</v>
      </c>
      <c r="K398" s="66">
        <v>2.5999999999999999E-2</v>
      </c>
      <c r="L398" s="66">
        <v>7.7000000000000002E-3</v>
      </c>
      <c r="M398" s="65">
        <v>170000</v>
      </c>
      <c r="N398" s="65">
        <v>110.06500697342</v>
      </c>
      <c r="O398" s="65">
        <v>187.11051185481401</v>
      </c>
      <c r="P398" s="66">
        <v>8.0000000000000004E-4</v>
      </c>
      <c r="Q398" s="66">
        <v>0</v>
      </c>
    </row>
    <row r="399" spans="1:17">
      <c r="A399" t="s">
        <v>4116</v>
      </c>
      <c r="B399" t="s">
        <v>3368</v>
      </c>
      <c r="C399" t="s">
        <v>4117</v>
      </c>
      <c r="D399" t="s">
        <v>3370</v>
      </c>
      <c r="E399" t="s">
        <v>476</v>
      </c>
      <c r="F399" t="s">
        <v>4118</v>
      </c>
      <c r="G399" t="s">
        <v>208</v>
      </c>
      <c r="H399" s="65">
        <v>4.0999999999999996</v>
      </c>
      <c r="I399" t="s">
        <v>3372</v>
      </c>
      <c r="J399" t="s">
        <v>99</v>
      </c>
      <c r="K399" s="66">
        <v>2.1000000000000001E-2</v>
      </c>
      <c r="L399" s="66">
        <v>7.7000000000000002E-3</v>
      </c>
      <c r="M399" s="65">
        <v>798567</v>
      </c>
      <c r="N399" s="65">
        <v>105.72405556992926</v>
      </c>
      <c r="O399" s="65">
        <v>844.27741884311695</v>
      </c>
      <c r="P399" s="66">
        <v>3.5000000000000001E-3</v>
      </c>
      <c r="Q399" s="66">
        <v>0</v>
      </c>
    </row>
    <row r="400" spans="1:17">
      <c r="A400" t="s">
        <v>4119</v>
      </c>
      <c r="B400" t="s">
        <v>3368</v>
      </c>
      <c r="C400" t="s">
        <v>4120</v>
      </c>
      <c r="D400" t="s">
        <v>3370</v>
      </c>
      <c r="E400" t="s">
        <v>476</v>
      </c>
      <c r="F400" t="s">
        <v>4121</v>
      </c>
      <c r="G400" t="s">
        <v>208</v>
      </c>
      <c r="H400" s="65">
        <v>1.1399999999999999</v>
      </c>
      <c r="I400" t="s">
        <v>3372</v>
      </c>
      <c r="J400" t="s">
        <v>99</v>
      </c>
      <c r="K400" s="66">
        <v>2.1000000000000001E-2</v>
      </c>
      <c r="L400" s="66">
        <v>7.7000000000000002E-3</v>
      </c>
      <c r="M400" s="65">
        <v>52500</v>
      </c>
      <c r="N400" s="65">
        <v>101.64841773199161</v>
      </c>
      <c r="O400" s="65">
        <v>53.365419309295604</v>
      </c>
      <c r="P400" s="66">
        <v>2.0000000000000001E-4</v>
      </c>
      <c r="Q400" s="66">
        <v>0</v>
      </c>
    </row>
    <row r="401" spans="1:17">
      <c r="A401" t="s">
        <v>4119</v>
      </c>
      <c r="B401" t="s">
        <v>3368</v>
      </c>
      <c r="C401" t="s">
        <v>4122</v>
      </c>
      <c r="D401" t="s">
        <v>3370</v>
      </c>
      <c r="E401" t="s">
        <v>476</v>
      </c>
      <c r="F401" t="s">
        <v>372</v>
      </c>
      <c r="G401" t="s">
        <v>208</v>
      </c>
      <c r="H401" s="65">
        <v>4.5599999999999996</v>
      </c>
      <c r="I401" t="s">
        <v>3372</v>
      </c>
      <c r="J401" t="s">
        <v>99</v>
      </c>
      <c r="K401" s="66">
        <v>2.1000000000000001E-2</v>
      </c>
      <c r="L401" s="66">
        <v>7.7000000000000002E-3</v>
      </c>
      <c r="M401" s="65">
        <v>150000</v>
      </c>
      <c r="N401" s="65">
        <v>106.37272391121867</v>
      </c>
      <c r="O401" s="65">
        <v>159.55908586682801</v>
      </c>
      <c r="P401" s="66">
        <v>6.9999999999999999E-4</v>
      </c>
      <c r="Q401" s="66">
        <v>0</v>
      </c>
    </row>
    <row r="402" spans="1:17">
      <c r="A402" t="s">
        <v>4123</v>
      </c>
      <c r="B402" t="s">
        <v>3368</v>
      </c>
      <c r="C402" t="s">
        <v>4124</v>
      </c>
      <c r="D402" t="s">
        <v>3370</v>
      </c>
      <c r="E402" t="s">
        <v>476</v>
      </c>
      <c r="F402" t="s">
        <v>4125</v>
      </c>
      <c r="G402" t="s">
        <v>208</v>
      </c>
      <c r="H402" s="65">
        <v>0.65</v>
      </c>
      <c r="I402" t="s">
        <v>3372</v>
      </c>
      <c r="J402" t="s">
        <v>99</v>
      </c>
      <c r="K402" s="66">
        <v>2.1000000000000001E-2</v>
      </c>
      <c r="L402" s="66">
        <v>7.7000000000000002E-3</v>
      </c>
      <c r="M402" s="65">
        <v>26666.639999999999</v>
      </c>
      <c r="N402" s="65">
        <v>100.98819627168102</v>
      </c>
      <c r="O402" s="65">
        <v>26.930158742262599</v>
      </c>
      <c r="P402" s="66">
        <v>1E-4</v>
      </c>
      <c r="Q402" s="66">
        <v>0</v>
      </c>
    </row>
    <row r="403" spans="1:17">
      <c r="A403" t="s">
        <v>4126</v>
      </c>
      <c r="B403" t="s">
        <v>3368</v>
      </c>
      <c r="C403" t="s">
        <v>4127</v>
      </c>
      <c r="D403" t="s">
        <v>3370</v>
      </c>
      <c r="E403" t="s">
        <v>476</v>
      </c>
      <c r="F403" t="s">
        <v>1745</v>
      </c>
      <c r="G403" t="s">
        <v>208</v>
      </c>
      <c r="H403" s="65">
        <v>4.18</v>
      </c>
      <c r="I403" t="s">
        <v>3372</v>
      </c>
      <c r="J403" t="s">
        <v>99</v>
      </c>
      <c r="K403" s="66">
        <v>2.1000000000000001E-2</v>
      </c>
      <c r="L403" s="66">
        <v>7.7000000000000002E-3</v>
      </c>
      <c r="M403" s="65">
        <v>500000</v>
      </c>
      <c r="N403" s="65">
        <v>105.8335172630352</v>
      </c>
      <c r="O403" s="65">
        <v>529.16758631517598</v>
      </c>
      <c r="P403" s="66">
        <v>2.2000000000000001E-3</v>
      </c>
      <c r="Q403" s="66">
        <v>0</v>
      </c>
    </row>
    <row r="404" spans="1:17">
      <c r="A404" t="s">
        <v>4128</v>
      </c>
      <c r="B404" t="s">
        <v>3368</v>
      </c>
      <c r="C404" t="s">
        <v>4129</v>
      </c>
      <c r="D404" t="s">
        <v>3370</v>
      </c>
      <c r="E404" t="s">
        <v>476</v>
      </c>
      <c r="F404" t="s">
        <v>4130</v>
      </c>
      <c r="G404" t="s">
        <v>208</v>
      </c>
      <c r="H404" s="65">
        <v>1.26</v>
      </c>
      <c r="I404" t="s">
        <v>3372</v>
      </c>
      <c r="J404" t="s">
        <v>99</v>
      </c>
      <c r="K404" s="66">
        <v>2.1000000000000001E-2</v>
      </c>
      <c r="L404" s="66">
        <v>7.7000000000000002E-3</v>
      </c>
      <c r="M404" s="65">
        <v>15500</v>
      </c>
      <c r="N404" s="65">
        <v>101.81296242915613</v>
      </c>
      <c r="O404" s="65">
        <v>15.7810091765192</v>
      </c>
      <c r="P404" s="66">
        <v>1E-4</v>
      </c>
      <c r="Q404" s="66">
        <v>0</v>
      </c>
    </row>
    <row r="405" spans="1:17">
      <c r="A405" t="s">
        <v>4128</v>
      </c>
      <c r="B405" t="s">
        <v>3368</v>
      </c>
      <c r="C405" t="s">
        <v>4131</v>
      </c>
      <c r="D405" t="s">
        <v>3370</v>
      </c>
      <c r="E405" t="s">
        <v>476</v>
      </c>
      <c r="F405" t="s">
        <v>4130</v>
      </c>
      <c r="G405" t="s">
        <v>208</v>
      </c>
      <c r="H405" s="65">
        <v>1.26</v>
      </c>
      <c r="I405" t="s">
        <v>3372</v>
      </c>
      <c r="J405" t="s">
        <v>99</v>
      </c>
      <c r="K405" s="66">
        <v>2.1000000000000001E-2</v>
      </c>
      <c r="L405" s="66">
        <v>7.7000000000000002E-3</v>
      </c>
      <c r="M405" s="65">
        <v>15500</v>
      </c>
      <c r="N405" s="65">
        <v>101.81296242915613</v>
      </c>
      <c r="O405" s="65">
        <v>15.7810091765192</v>
      </c>
      <c r="P405" s="66">
        <v>1E-4</v>
      </c>
      <c r="Q405" s="66">
        <v>0</v>
      </c>
    </row>
    <row r="406" spans="1:17">
      <c r="A406" t="s">
        <v>4132</v>
      </c>
      <c r="B406" t="s">
        <v>3368</v>
      </c>
      <c r="C406" t="s">
        <v>4133</v>
      </c>
      <c r="D406" t="s">
        <v>3370</v>
      </c>
      <c r="E406" t="s">
        <v>476</v>
      </c>
      <c r="F406" t="s">
        <v>4130</v>
      </c>
      <c r="G406" t="s">
        <v>208</v>
      </c>
      <c r="H406" s="65">
        <v>4.18</v>
      </c>
      <c r="I406" t="s">
        <v>3372</v>
      </c>
      <c r="J406" t="s">
        <v>99</v>
      </c>
      <c r="K406" s="66">
        <v>2.1000000000000001E-2</v>
      </c>
      <c r="L406" s="66">
        <v>7.7000000000000002E-3</v>
      </c>
      <c r="M406" s="65">
        <v>179849</v>
      </c>
      <c r="N406" s="65">
        <v>105.83351726303511</v>
      </c>
      <c r="O406" s="65">
        <v>190.340522462396</v>
      </c>
      <c r="P406" s="66">
        <v>8.0000000000000004E-4</v>
      </c>
      <c r="Q406" s="66">
        <v>0</v>
      </c>
    </row>
    <row r="407" spans="1:17">
      <c r="A407" t="s">
        <v>4132</v>
      </c>
      <c r="B407" t="s">
        <v>3368</v>
      </c>
      <c r="C407" t="s">
        <v>4134</v>
      </c>
      <c r="D407" t="s">
        <v>3370</v>
      </c>
      <c r="E407" t="s">
        <v>476</v>
      </c>
      <c r="F407" t="s">
        <v>4130</v>
      </c>
      <c r="G407" t="s">
        <v>208</v>
      </c>
      <c r="H407" s="65">
        <v>4.18</v>
      </c>
      <c r="I407" t="s">
        <v>3372</v>
      </c>
      <c r="J407" t="s">
        <v>99</v>
      </c>
      <c r="K407" s="66">
        <v>2.1000000000000001E-2</v>
      </c>
      <c r="L407" s="66">
        <v>7.7000000000000002E-3</v>
      </c>
      <c r="M407" s="65">
        <v>180151</v>
      </c>
      <c r="N407" s="65">
        <v>105.83351726303546</v>
      </c>
      <c r="O407" s="65">
        <v>190.660139684531</v>
      </c>
      <c r="P407" s="66">
        <v>8.0000000000000004E-4</v>
      </c>
      <c r="Q407" s="66">
        <v>0</v>
      </c>
    </row>
    <row r="408" spans="1:17">
      <c r="A408" t="s">
        <v>4135</v>
      </c>
      <c r="B408" t="s">
        <v>3368</v>
      </c>
      <c r="C408" t="s">
        <v>4136</v>
      </c>
      <c r="D408" t="s">
        <v>3370</v>
      </c>
      <c r="E408" t="s">
        <v>476</v>
      </c>
      <c r="F408" t="s">
        <v>4130</v>
      </c>
      <c r="G408" t="s">
        <v>208</v>
      </c>
      <c r="H408" s="65">
        <v>4.0999999999999996</v>
      </c>
      <c r="I408" t="s">
        <v>3372</v>
      </c>
      <c r="J408" t="s">
        <v>99</v>
      </c>
      <c r="K408" s="66">
        <v>2.1000000000000001E-2</v>
      </c>
      <c r="L408" s="66">
        <v>7.7000000000000002E-3</v>
      </c>
      <c r="M408" s="65">
        <v>389999</v>
      </c>
      <c r="N408" s="65">
        <v>105.72405556992915</v>
      </c>
      <c r="O408" s="65">
        <v>412.32275948216801</v>
      </c>
      <c r="P408" s="66">
        <v>1.6999999999999999E-3</v>
      </c>
      <c r="Q408" s="66">
        <v>0</v>
      </c>
    </row>
    <row r="409" spans="1:17">
      <c r="A409" t="s">
        <v>4135</v>
      </c>
      <c r="B409" t="s">
        <v>3368</v>
      </c>
      <c r="C409" t="s">
        <v>4137</v>
      </c>
      <c r="D409" t="s">
        <v>3370</v>
      </c>
      <c r="E409" t="s">
        <v>476</v>
      </c>
      <c r="F409" t="s">
        <v>4130</v>
      </c>
      <c r="G409" t="s">
        <v>208</v>
      </c>
      <c r="H409" s="65">
        <v>4.0999999999999996</v>
      </c>
      <c r="I409" t="s">
        <v>3372</v>
      </c>
      <c r="J409" t="s">
        <v>99</v>
      </c>
      <c r="K409" s="66">
        <v>2.1000000000000001E-2</v>
      </c>
      <c r="L409" s="66">
        <v>7.7000000000000002E-3</v>
      </c>
      <c r="M409" s="65">
        <v>719254</v>
      </c>
      <c r="N409" s="65">
        <v>105.72405556992926</v>
      </c>
      <c r="O409" s="65">
        <v>760.42449864893899</v>
      </c>
      <c r="P409" s="66">
        <v>3.2000000000000002E-3</v>
      </c>
      <c r="Q409" s="66">
        <v>0</v>
      </c>
    </row>
    <row r="410" spans="1:17">
      <c r="A410" t="s">
        <v>4138</v>
      </c>
      <c r="B410" t="s">
        <v>3368</v>
      </c>
      <c r="C410" t="s">
        <v>4139</v>
      </c>
      <c r="D410" t="s">
        <v>3370</v>
      </c>
      <c r="E410" t="s">
        <v>476</v>
      </c>
      <c r="F410" t="s">
        <v>4130</v>
      </c>
      <c r="G410" t="s">
        <v>208</v>
      </c>
      <c r="H410" s="65">
        <v>4.18</v>
      </c>
      <c r="I410" t="s">
        <v>3372</v>
      </c>
      <c r="J410" t="s">
        <v>99</v>
      </c>
      <c r="K410" s="66">
        <v>2.1000000000000001E-2</v>
      </c>
      <c r="L410" s="66">
        <v>7.7000000000000002E-3</v>
      </c>
      <c r="M410" s="65">
        <v>429466</v>
      </c>
      <c r="N410" s="65">
        <v>105.83351726303526</v>
      </c>
      <c r="O410" s="65">
        <v>454.51897324886698</v>
      </c>
      <c r="P410" s="66">
        <v>1.9E-3</v>
      </c>
      <c r="Q410" s="66">
        <v>0</v>
      </c>
    </row>
    <row r="411" spans="1:17">
      <c r="A411" t="s">
        <v>4140</v>
      </c>
      <c r="B411" t="s">
        <v>3368</v>
      </c>
      <c r="C411" t="s">
        <v>4141</v>
      </c>
      <c r="D411" t="s">
        <v>3370</v>
      </c>
      <c r="E411" t="s">
        <v>476</v>
      </c>
      <c r="F411" t="s">
        <v>4142</v>
      </c>
      <c r="G411" t="s">
        <v>208</v>
      </c>
      <c r="H411" s="65">
        <v>4.18</v>
      </c>
      <c r="I411" t="s">
        <v>3372</v>
      </c>
      <c r="J411" t="s">
        <v>99</v>
      </c>
      <c r="K411" s="66">
        <v>2.1000000000000001E-2</v>
      </c>
      <c r="L411" s="66">
        <v>7.7000000000000002E-3</v>
      </c>
      <c r="M411" s="65">
        <v>159000</v>
      </c>
      <c r="N411" s="65">
        <v>105.83351726303522</v>
      </c>
      <c r="O411" s="65">
        <v>168.275292448226</v>
      </c>
      <c r="P411" s="66">
        <v>6.9999999999999999E-4</v>
      </c>
      <c r="Q411" s="66">
        <v>0</v>
      </c>
    </row>
    <row r="412" spans="1:17">
      <c r="A412" t="s">
        <v>4140</v>
      </c>
      <c r="B412" t="s">
        <v>3368</v>
      </c>
      <c r="C412" t="s">
        <v>4143</v>
      </c>
      <c r="D412" t="s">
        <v>3370</v>
      </c>
      <c r="E412" t="s">
        <v>476</v>
      </c>
      <c r="F412" t="s">
        <v>4144</v>
      </c>
      <c r="G412" t="s">
        <v>208</v>
      </c>
      <c r="H412" s="65">
        <v>4.18</v>
      </c>
      <c r="I412" t="s">
        <v>3372</v>
      </c>
      <c r="J412" t="s">
        <v>99</v>
      </c>
      <c r="K412" s="66">
        <v>2.1000000000000001E-2</v>
      </c>
      <c r="L412" s="66">
        <v>7.7000000000000002E-3</v>
      </c>
      <c r="M412" s="65">
        <v>36215</v>
      </c>
      <c r="N412" s="65">
        <v>105.8335172630352</v>
      </c>
      <c r="O412" s="65">
        <v>38.327608276808199</v>
      </c>
      <c r="P412" s="66">
        <v>2.0000000000000001E-4</v>
      </c>
      <c r="Q412" s="66">
        <v>0</v>
      </c>
    </row>
    <row r="413" spans="1:17">
      <c r="A413" t="s">
        <v>4145</v>
      </c>
      <c r="B413" t="s">
        <v>3368</v>
      </c>
      <c r="C413" t="s">
        <v>4146</v>
      </c>
      <c r="D413" t="s">
        <v>3370</v>
      </c>
      <c r="E413" t="s">
        <v>476</v>
      </c>
      <c r="F413" t="s">
        <v>3225</v>
      </c>
      <c r="G413" t="s">
        <v>208</v>
      </c>
      <c r="H413" s="65">
        <v>0.36</v>
      </c>
      <c r="I413" t="s">
        <v>3372</v>
      </c>
      <c r="J413" t="s">
        <v>99</v>
      </c>
      <c r="K413" s="66">
        <v>2.1000000000000001E-2</v>
      </c>
      <c r="L413" s="66">
        <v>7.7000000000000002E-3</v>
      </c>
      <c r="M413" s="65">
        <v>40000</v>
      </c>
      <c r="N413" s="65">
        <v>100.60195076974925</v>
      </c>
      <c r="O413" s="65">
        <v>40.240780307899698</v>
      </c>
      <c r="P413" s="66">
        <v>2.0000000000000001E-4</v>
      </c>
      <c r="Q413" s="66">
        <v>0</v>
      </c>
    </row>
    <row r="414" spans="1:17">
      <c r="A414" t="s">
        <v>4147</v>
      </c>
      <c r="B414" t="s">
        <v>3368</v>
      </c>
      <c r="C414" t="s">
        <v>4148</v>
      </c>
      <c r="D414" t="s">
        <v>3370</v>
      </c>
      <c r="E414" t="s">
        <v>476</v>
      </c>
      <c r="F414" t="s">
        <v>4149</v>
      </c>
      <c r="G414" t="s">
        <v>208</v>
      </c>
      <c r="H414" s="65">
        <v>1.02</v>
      </c>
      <c r="I414" t="s">
        <v>3372</v>
      </c>
      <c r="J414" t="s">
        <v>99</v>
      </c>
      <c r="K414" s="66">
        <v>2.1000000000000001E-2</v>
      </c>
      <c r="L414" s="66">
        <v>7.7000000000000002E-3</v>
      </c>
      <c r="M414" s="65">
        <v>116000</v>
      </c>
      <c r="N414" s="65">
        <v>101.48420807447069</v>
      </c>
      <c r="O414" s="65">
        <v>117.72168136638599</v>
      </c>
      <c r="P414" s="66">
        <v>5.0000000000000001E-4</v>
      </c>
      <c r="Q414" s="66">
        <v>0</v>
      </c>
    </row>
    <row r="415" spans="1:17">
      <c r="A415" t="s">
        <v>4150</v>
      </c>
      <c r="B415" t="s">
        <v>3368</v>
      </c>
      <c r="C415" t="s">
        <v>4151</v>
      </c>
      <c r="D415" t="s">
        <v>3370</v>
      </c>
      <c r="E415" t="s">
        <v>476</v>
      </c>
      <c r="F415" t="s">
        <v>3401</v>
      </c>
      <c r="G415" t="s">
        <v>208</v>
      </c>
      <c r="H415" s="65">
        <v>2.15</v>
      </c>
      <c r="I415" t="s">
        <v>3372</v>
      </c>
      <c r="J415" t="s">
        <v>99</v>
      </c>
      <c r="K415" s="66">
        <v>2.1000000000000001E-2</v>
      </c>
      <c r="L415" s="66">
        <v>7.7000000000000002E-3</v>
      </c>
      <c r="M415" s="65">
        <v>3680.58</v>
      </c>
      <c r="N415" s="65">
        <v>103.01250646593282</v>
      </c>
      <c r="O415" s="65">
        <v>3.7914577104838298</v>
      </c>
      <c r="P415" s="66">
        <v>0</v>
      </c>
      <c r="Q415" s="66">
        <v>0</v>
      </c>
    </row>
    <row r="416" spans="1:17">
      <c r="A416" t="s">
        <v>4150</v>
      </c>
      <c r="B416" t="s">
        <v>3368</v>
      </c>
      <c r="C416" t="s">
        <v>4152</v>
      </c>
      <c r="D416" t="s">
        <v>3370</v>
      </c>
      <c r="E416" t="s">
        <v>476</v>
      </c>
      <c r="F416" t="s">
        <v>4153</v>
      </c>
      <c r="G416" t="s">
        <v>208</v>
      </c>
      <c r="H416" s="65">
        <v>2.15</v>
      </c>
      <c r="I416" t="s">
        <v>3372</v>
      </c>
      <c r="J416" t="s">
        <v>99</v>
      </c>
      <c r="K416" s="66">
        <v>2.1000000000000001E-2</v>
      </c>
      <c r="L416" s="66">
        <v>7.7000000000000002E-3</v>
      </c>
      <c r="M416" s="65">
        <v>3680.58</v>
      </c>
      <c r="N416" s="65">
        <v>103.01250646593282</v>
      </c>
      <c r="O416" s="65">
        <v>3.7914577104838298</v>
      </c>
      <c r="P416" s="66">
        <v>0</v>
      </c>
      <c r="Q416" s="66">
        <v>0</v>
      </c>
    </row>
    <row r="417" spans="1:17">
      <c r="A417" t="s">
        <v>4154</v>
      </c>
      <c r="B417" t="s">
        <v>3368</v>
      </c>
      <c r="C417" t="s">
        <v>4155</v>
      </c>
      <c r="D417" t="s">
        <v>3370</v>
      </c>
      <c r="E417" t="s">
        <v>476</v>
      </c>
      <c r="F417" t="s">
        <v>3795</v>
      </c>
      <c r="G417" t="s">
        <v>208</v>
      </c>
      <c r="H417" s="65">
        <v>4.18</v>
      </c>
      <c r="I417" t="s">
        <v>3372</v>
      </c>
      <c r="J417" t="s">
        <v>99</v>
      </c>
      <c r="K417" s="66">
        <v>2.1000000000000001E-2</v>
      </c>
      <c r="L417" s="66">
        <v>7.7000000000000002E-3</v>
      </c>
      <c r="M417" s="65">
        <v>433000</v>
      </c>
      <c r="N417" s="65">
        <v>105.83351726303533</v>
      </c>
      <c r="O417" s="65">
        <v>458.259129748943</v>
      </c>
      <c r="P417" s="66">
        <v>1.9E-3</v>
      </c>
      <c r="Q417" s="66">
        <v>0</v>
      </c>
    </row>
    <row r="418" spans="1:17">
      <c r="A418" t="s">
        <v>4156</v>
      </c>
      <c r="B418" t="s">
        <v>3368</v>
      </c>
      <c r="C418" t="s">
        <v>4157</v>
      </c>
      <c r="D418" t="s">
        <v>3370</v>
      </c>
      <c r="E418" t="s">
        <v>476</v>
      </c>
      <c r="F418" t="s">
        <v>3795</v>
      </c>
      <c r="G418" t="s">
        <v>208</v>
      </c>
      <c r="H418" s="65">
        <v>2.11</v>
      </c>
      <c r="I418" t="s">
        <v>3372</v>
      </c>
      <c r="J418" t="s">
        <v>99</v>
      </c>
      <c r="K418" s="66">
        <v>2.1000000000000001E-2</v>
      </c>
      <c r="L418" s="66">
        <v>7.7000000000000002E-3</v>
      </c>
      <c r="M418" s="65">
        <v>7013.04</v>
      </c>
      <c r="N418" s="65">
        <v>102.9582560866349</v>
      </c>
      <c r="O418" s="65">
        <v>7.2205036826581397</v>
      </c>
      <c r="P418" s="66">
        <v>0</v>
      </c>
      <c r="Q418" s="66">
        <v>0</v>
      </c>
    </row>
    <row r="419" spans="1:17">
      <c r="A419" t="s">
        <v>4156</v>
      </c>
      <c r="B419" t="s">
        <v>3368</v>
      </c>
      <c r="C419" t="s">
        <v>4158</v>
      </c>
      <c r="D419" t="s">
        <v>3370</v>
      </c>
      <c r="E419" t="s">
        <v>476</v>
      </c>
      <c r="F419" t="s">
        <v>3795</v>
      </c>
      <c r="G419" t="s">
        <v>208</v>
      </c>
      <c r="H419" s="65">
        <v>2.11</v>
      </c>
      <c r="I419" t="s">
        <v>3372</v>
      </c>
      <c r="J419" t="s">
        <v>99</v>
      </c>
      <c r="K419" s="66">
        <v>2.1000000000000001E-2</v>
      </c>
      <c r="L419" s="66">
        <v>7.7000000000000002E-3</v>
      </c>
      <c r="M419" s="65">
        <v>35839.24</v>
      </c>
      <c r="N419" s="65">
        <v>102.95825608663493</v>
      </c>
      <c r="O419" s="65">
        <v>36.899456498703699</v>
      </c>
      <c r="P419" s="66">
        <v>2.0000000000000001E-4</v>
      </c>
      <c r="Q419" s="66">
        <v>0</v>
      </c>
    </row>
    <row r="420" spans="1:17">
      <c r="A420" t="s">
        <v>4159</v>
      </c>
      <c r="B420" t="s">
        <v>3368</v>
      </c>
      <c r="C420" t="s">
        <v>4160</v>
      </c>
      <c r="D420" t="s">
        <v>3370</v>
      </c>
      <c r="E420" t="s">
        <v>476</v>
      </c>
      <c r="F420" t="s">
        <v>4161</v>
      </c>
      <c r="G420" t="s">
        <v>208</v>
      </c>
      <c r="H420" s="65">
        <v>2.11</v>
      </c>
      <c r="I420" t="s">
        <v>3372</v>
      </c>
      <c r="J420" t="s">
        <v>99</v>
      </c>
      <c r="K420" s="66">
        <v>2.1000000000000001E-2</v>
      </c>
      <c r="L420" s="66">
        <v>7.7000000000000002E-3</v>
      </c>
      <c r="M420" s="65">
        <v>20989.8</v>
      </c>
      <c r="N420" s="65">
        <v>102.95825608663493</v>
      </c>
      <c r="O420" s="65">
        <v>21.610732036072498</v>
      </c>
      <c r="P420" s="66">
        <v>1E-4</v>
      </c>
      <c r="Q420" s="66">
        <v>0</v>
      </c>
    </row>
    <row r="421" spans="1:17">
      <c r="A421" t="s">
        <v>4159</v>
      </c>
      <c r="B421" t="s">
        <v>3368</v>
      </c>
      <c r="C421" t="s">
        <v>4162</v>
      </c>
      <c r="D421" t="s">
        <v>3370</v>
      </c>
      <c r="E421" t="s">
        <v>476</v>
      </c>
      <c r="F421" t="s">
        <v>4161</v>
      </c>
      <c r="G421" t="s">
        <v>208</v>
      </c>
      <c r="H421" s="65">
        <v>2.11</v>
      </c>
      <c r="I421" t="s">
        <v>3372</v>
      </c>
      <c r="J421" t="s">
        <v>99</v>
      </c>
      <c r="K421" s="66">
        <v>2.1000000000000001E-2</v>
      </c>
      <c r="L421" s="66">
        <v>7.7000000000000002E-3</v>
      </c>
      <c r="M421" s="65">
        <v>4987.6400000000003</v>
      </c>
      <c r="N421" s="65">
        <v>102.95825608663496</v>
      </c>
      <c r="O421" s="65">
        <v>5.13518716387944</v>
      </c>
      <c r="P421" s="66">
        <v>0</v>
      </c>
      <c r="Q421" s="66">
        <v>0</v>
      </c>
    </row>
    <row r="422" spans="1:17">
      <c r="A422" t="s">
        <v>4163</v>
      </c>
      <c r="B422" t="s">
        <v>3368</v>
      </c>
      <c r="C422" t="s">
        <v>4164</v>
      </c>
      <c r="D422" t="s">
        <v>3370</v>
      </c>
      <c r="E422" t="s">
        <v>476</v>
      </c>
      <c r="F422" t="s">
        <v>4165</v>
      </c>
      <c r="G422" t="s">
        <v>208</v>
      </c>
      <c r="H422" s="65">
        <v>3.25</v>
      </c>
      <c r="I422" t="s">
        <v>3372</v>
      </c>
      <c r="J422" t="s">
        <v>99</v>
      </c>
      <c r="K422" s="66">
        <v>2.1000000000000001E-2</v>
      </c>
      <c r="L422" s="66">
        <v>7.7000000000000002E-3</v>
      </c>
      <c r="M422" s="65">
        <v>16067</v>
      </c>
      <c r="N422" s="65">
        <v>104.54233480182175</v>
      </c>
      <c r="O422" s="65">
        <v>16.796816932608699</v>
      </c>
      <c r="P422" s="66">
        <v>1E-4</v>
      </c>
      <c r="Q422" s="66">
        <v>0</v>
      </c>
    </row>
    <row r="423" spans="1:17">
      <c r="A423" t="s">
        <v>4163</v>
      </c>
      <c r="B423" t="s">
        <v>3368</v>
      </c>
      <c r="C423" t="s">
        <v>4166</v>
      </c>
      <c r="D423" t="s">
        <v>3370</v>
      </c>
      <c r="E423" t="s">
        <v>476</v>
      </c>
      <c r="F423" t="s">
        <v>4165</v>
      </c>
      <c r="G423" t="s">
        <v>208</v>
      </c>
      <c r="H423" s="65">
        <v>3.25</v>
      </c>
      <c r="I423" t="s">
        <v>3372</v>
      </c>
      <c r="J423" t="s">
        <v>99</v>
      </c>
      <c r="K423" s="66">
        <v>2.1000000000000001E-2</v>
      </c>
      <c r="L423" s="66">
        <v>7.7000000000000002E-3</v>
      </c>
      <c r="M423" s="65">
        <v>16342</v>
      </c>
      <c r="N423" s="65">
        <v>104.54233480182229</v>
      </c>
      <c r="O423" s="65">
        <v>17.084308353313801</v>
      </c>
      <c r="P423" s="66">
        <v>1E-4</v>
      </c>
      <c r="Q423" s="66">
        <v>0</v>
      </c>
    </row>
    <row r="424" spans="1:17">
      <c r="A424" t="s">
        <v>4167</v>
      </c>
      <c r="B424" t="s">
        <v>3368</v>
      </c>
      <c r="C424" t="s">
        <v>4168</v>
      </c>
      <c r="D424" t="s">
        <v>3370</v>
      </c>
      <c r="E424" t="s">
        <v>476</v>
      </c>
      <c r="F424" t="s">
        <v>4165</v>
      </c>
      <c r="G424" t="s">
        <v>208</v>
      </c>
      <c r="H424" s="65">
        <v>1.18</v>
      </c>
      <c r="I424" t="s">
        <v>3372</v>
      </c>
      <c r="J424" t="s">
        <v>99</v>
      </c>
      <c r="K424" s="66">
        <v>2.1000000000000001E-2</v>
      </c>
      <c r="L424" s="66">
        <v>7.7000000000000002E-3</v>
      </c>
      <c r="M424" s="65">
        <v>30208.29</v>
      </c>
      <c r="N424" s="65">
        <v>101.70326013210777</v>
      </c>
      <c r="O424" s="65">
        <v>30.722815760161499</v>
      </c>
      <c r="P424" s="66">
        <v>1E-4</v>
      </c>
      <c r="Q424" s="66">
        <v>0</v>
      </c>
    </row>
    <row r="425" spans="1:17">
      <c r="A425" t="s">
        <v>4169</v>
      </c>
      <c r="B425" t="s">
        <v>3368</v>
      </c>
      <c r="C425" t="s">
        <v>4170</v>
      </c>
      <c r="D425" t="s">
        <v>3370</v>
      </c>
      <c r="E425" t="s">
        <v>476</v>
      </c>
      <c r="F425" t="s">
        <v>4165</v>
      </c>
      <c r="G425" t="s">
        <v>208</v>
      </c>
      <c r="H425" s="65">
        <v>3.17</v>
      </c>
      <c r="I425" t="s">
        <v>3372</v>
      </c>
      <c r="J425" t="s">
        <v>99</v>
      </c>
      <c r="K425" s="66">
        <v>2.1000000000000001E-2</v>
      </c>
      <c r="L425" s="66">
        <v>7.7000000000000002E-3</v>
      </c>
      <c r="M425" s="65">
        <v>274401</v>
      </c>
      <c r="N425" s="65">
        <v>104.43250515065834</v>
      </c>
      <c r="O425" s="65">
        <v>286.56383845845801</v>
      </c>
      <c r="P425" s="66">
        <v>1.1999999999999999E-3</v>
      </c>
      <c r="Q425" s="66">
        <v>0</v>
      </c>
    </row>
    <row r="426" spans="1:17">
      <c r="A426" t="s">
        <v>4171</v>
      </c>
      <c r="B426" t="s">
        <v>3368</v>
      </c>
      <c r="C426" t="s">
        <v>4172</v>
      </c>
      <c r="D426" t="s">
        <v>3370</v>
      </c>
      <c r="E426" t="s">
        <v>476</v>
      </c>
      <c r="F426" t="s">
        <v>4173</v>
      </c>
      <c r="G426" t="s">
        <v>208</v>
      </c>
      <c r="H426" s="65">
        <v>4.18</v>
      </c>
      <c r="I426" t="s">
        <v>3372</v>
      </c>
      <c r="J426" t="s">
        <v>99</v>
      </c>
      <c r="K426" s="66">
        <v>2.1000000000000001E-2</v>
      </c>
      <c r="L426" s="66">
        <v>7.7000000000000002E-3</v>
      </c>
      <c r="M426" s="65">
        <v>65000</v>
      </c>
      <c r="N426" s="65">
        <v>105.83351726303523</v>
      </c>
      <c r="O426" s="65">
        <v>68.791786220972895</v>
      </c>
      <c r="P426" s="66">
        <v>2.9999999999999997E-4</v>
      </c>
      <c r="Q426" s="66">
        <v>0</v>
      </c>
    </row>
    <row r="427" spans="1:17">
      <c r="A427" t="s">
        <v>4171</v>
      </c>
      <c r="B427" t="s">
        <v>3368</v>
      </c>
      <c r="C427" t="s">
        <v>4174</v>
      </c>
      <c r="D427" t="s">
        <v>3370</v>
      </c>
      <c r="E427" t="s">
        <v>476</v>
      </c>
      <c r="F427" t="s">
        <v>4173</v>
      </c>
      <c r="G427" t="s">
        <v>208</v>
      </c>
      <c r="H427" s="65">
        <v>4.18</v>
      </c>
      <c r="I427" t="s">
        <v>3372</v>
      </c>
      <c r="J427" t="s">
        <v>99</v>
      </c>
      <c r="K427" s="66">
        <v>2.1000000000000001E-2</v>
      </c>
      <c r="L427" s="66">
        <v>7.7000000000000002E-3</v>
      </c>
      <c r="M427" s="65">
        <v>65000</v>
      </c>
      <c r="N427" s="65">
        <v>105.83351726303523</v>
      </c>
      <c r="O427" s="65">
        <v>68.791786220972895</v>
      </c>
      <c r="P427" s="66">
        <v>2.9999999999999997E-4</v>
      </c>
      <c r="Q427" s="66">
        <v>0</v>
      </c>
    </row>
    <row r="428" spans="1:17">
      <c r="A428" t="s">
        <v>4175</v>
      </c>
      <c r="B428" t="s">
        <v>3368</v>
      </c>
      <c r="C428" t="s">
        <v>4176</v>
      </c>
      <c r="D428" t="s">
        <v>3370</v>
      </c>
      <c r="E428" t="s">
        <v>476</v>
      </c>
      <c r="F428" t="s">
        <v>4177</v>
      </c>
      <c r="G428" t="s">
        <v>208</v>
      </c>
      <c r="H428" s="65">
        <v>4.18</v>
      </c>
      <c r="I428" t="s">
        <v>3372</v>
      </c>
      <c r="J428" t="s">
        <v>99</v>
      </c>
      <c r="K428" s="66">
        <v>2.1000000000000001E-2</v>
      </c>
      <c r="L428" s="66">
        <v>7.7000000000000002E-3</v>
      </c>
      <c r="M428" s="65">
        <v>65000</v>
      </c>
      <c r="N428" s="65">
        <v>105.83351726303523</v>
      </c>
      <c r="O428" s="65">
        <v>68.791786220972895</v>
      </c>
      <c r="P428" s="66">
        <v>2.9999999999999997E-4</v>
      </c>
      <c r="Q428" s="66">
        <v>0</v>
      </c>
    </row>
    <row r="429" spans="1:17">
      <c r="A429" t="s">
        <v>4175</v>
      </c>
      <c r="B429" t="s">
        <v>3368</v>
      </c>
      <c r="C429" t="s">
        <v>4178</v>
      </c>
      <c r="D429" t="s">
        <v>3370</v>
      </c>
      <c r="E429" t="s">
        <v>476</v>
      </c>
      <c r="F429" t="s">
        <v>4177</v>
      </c>
      <c r="G429" t="s">
        <v>208</v>
      </c>
      <c r="H429" s="65">
        <v>4.18</v>
      </c>
      <c r="I429" t="s">
        <v>3372</v>
      </c>
      <c r="J429" t="s">
        <v>99</v>
      </c>
      <c r="K429" s="66">
        <v>2.1000000000000001E-2</v>
      </c>
      <c r="L429" s="66">
        <v>7.7000000000000002E-3</v>
      </c>
      <c r="M429" s="65">
        <v>65000</v>
      </c>
      <c r="N429" s="65">
        <v>105.83351726303523</v>
      </c>
      <c r="O429" s="65">
        <v>68.791786220972895</v>
      </c>
      <c r="P429" s="66">
        <v>2.9999999999999997E-4</v>
      </c>
      <c r="Q429" s="66">
        <v>0</v>
      </c>
    </row>
    <row r="430" spans="1:17">
      <c r="A430" t="s">
        <v>4179</v>
      </c>
      <c r="B430" t="s">
        <v>3368</v>
      </c>
      <c r="C430" t="s">
        <v>4180</v>
      </c>
      <c r="D430" t="s">
        <v>3370</v>
      </c>
      <c r="E430" t="s">
        <v>476</v>
      </c>
      <c r="F430" t="s">
        <v>4177</v>
      </c>
      <c r="G430" t="s">
        <v>208</v>
      </c>
      <c r="H430" s="65">
        <v>2.15</v>
      </c>
      <c r="I430" t="s">
        <v>3372</v>
      </c>
      <c r="J430" t="s">
        <v>99</v>
      </c>
      <c r="K430" s="66">
        <v>2.1000000000000001E-2</v>
      </c>
      <c r="L430" s="66">
        <v>7.7000000000000002E-3</v>
      </c>
      <c r="M430" s="65">
        <v>72875</v>
      </c>
      <c r="N430" s="65">
        <v>103.0125064659329</v>
      </c>
      <c r="O430" s="65">
        <v>75.070364087048603</v>
      </c>
      <c r="P430" s="66">
        <v>2.9999999999999997E-4</v>
      </c>
      <c r="Q430" s="66">
        <v>0</v>
      </c>
    </row>
    <row r="431" spans="1:17">
      <c r="A431" t="s">
        <v>4181</v>
      </c>
      <c r="B431" t="s">
        <v>3368</v>
      </c>
      <c r="C431" t="s">
        <v>4182</v>
      </c>
      <c r="D431" t="s">
        <v>3370</v>
      </c>
      <c r="E431" t="s">
        <v>476</v>
      </c>
      <c r="F431" t="s">
        <v>4177</v>
      </c>
      <c r="G431" t="s">
        <v>208</v>
      </c>
      <c r="H431" s="65">
        <v>4.18</v>
      </c>
      <c r="I431" t="s">
        <v>3372</v>
      </c>
      <c r="J431" t="s">
        <v>99</v>
      </c>
      <c r="K431" s="66">
        <v>2.1000000000000001E-2</v>
      </c>
      <c r="L431" s="66">
        <v>7.7000000000000002E-3</v>
      </c>
      <c r="M431" s="65">
        <v>24584</v>
      </c>
      <c r="N431" s="65">
        <v>105.8335172630353</v>
      </c>
      <c r="O431" s="65">
        <v>26.018111883944599</v>
      </c>
      <c r="P431" s="66">
        <v>1E-4</v>
      </c>
      <c r="Q431" s="66">
        <v>0</v>
      </c>
    </row>
    <row r="432" spans="1:17">
      <c r="A432" t="s">
        <v>4181</v>
      </c>
      <c r="B432" t="s">
        <v>3368</v>
      </c>
      <c r="C432" t="s">
        <v>4183</v>
      </c>
      <c r="D432" t="s">
        <v>3370</v>
      </c>
      <c r="E432" t="s">
        <v>476</v>
      </c>
      <c r="F432" t="s">
        <v>4177</v>
      </c>
      <c r="G432" t="s">
        <v>208</v>
      </c>
      <c r="H432" s="65">
        <v>4.18</v>
      </c>
      <c r="I432" t="s">
        <v>3372</v>
      </c>
      <c r="J432" t="s">
        <v>99</v>
      </c>
      <c r="K432" s="66">
        <v>2.1000000000000001E-2</v>
      </c>
      <c r="L432" s="66">
        <v>7.7000000000000002E-3</v>
      </c>
      <c r="M432" s="65">
        <v>49801</v>
      </c>
      <c r="N432" s="65">
        <v>105.83351726303528</v>
      </c>
      <c r="O432" s="65">
        <v>52.706149932164202</v>
      </c>
      <c r="P432" s="66">
        <v>2.0000000000000001E-4</v>
      </c>
      <c r="Q432" s="66">
        <v>0</v>
      </c>
    </row>
    <row r="433" spans="1:17">
      <c r="A433" t="s">
        <v>4181</v>
      </c>
      <c r="B433" t="s">
        <v>3368</v>
      </c>
      <c r="C433" t="s">
        <v>4184</v>
      </c>
      <c r="D433" t="s">
        <v>3370</v>
      </c>
      <c r="E433" t="s">
        <v>476</v>
      </c>
      <c r="F433" t="s">
        <v>4177</v>
      </c>
      <c r="G433" t="s">
        <v>208</v>
      </c>
      <c r="H433" s="65">
        <v>4.18</v>
      </c>
      <c r="I433" t="s">
        <v>3372</v>
      </c>
      <c r="J433" t="s">
        <v>99</v>
      </c>
      <c r="K433" s="66">
        <v>2.1000000000000001E-2</v>
      </c>
      <c r="L433" s="66">
        <v>7.7000000000000002E-3</v>
      </c>
      <c r="M433" s="65">
        <v>24615</v>
      </c>
      <c r="N433" s="65">
        <v>105.83351726303515</v>
      </c>
      <c r="O433" s="65">
        <v>26.0509202742961</v>
      </c>
      <c r="P433" s="66">
        <v>1E-4</v>
      </c>
      <c r="Q433" s="66">
        <v>0</v>
      </c>
    </row>
    <row r="434" spans="1:17">
      <c r="A434" t="s">
        <v>4185</v>
      </c>
      <c r="B434" t="s">
        <v>3368</v>
      </c>
      <c r="C434" t="s">
        <v>4186</v>
      </c>
      <c r="D434" t="s">
        <v>3370</v>
      </c>
      <c r="E434" t="s">
        <v>476</v>
      </c>
      <c r="F434" t="s">
        <v>4187</v>
      </c>
      <c r="G434" t="s">
        <v>208</v>
      </c>
      <c r="H434" s="65">
        <v>4.18</v>
      </c>
      <c r="I434" t="s">
        <v>3372</v>
      </c>
      <c r="J434" t="s">
        <v>99</v>
      </c>
      <c r="K434" s="66">
        <v>2.1000000000000001E-2</v>
      </c>
      <c r="L434" s="66">
        <v>7.7000000000000002E-3</v>
      </c>
      <c r="M434" s="65">
        <v>308000</v>
      </c>
      <c r="N434" s="65">
        <v>105.83351726303539</v>
      </c>
      <c r="O434" s="65">
        <v>325.96723317014897</v>
      </c>
      <c r="P434" s="66">
        <v>1.4E-3</v>
      </c>
      <c r="Q434" s="66">
        <v>0</v>
      </c>
    </row>
    <row r="435" spans="1:17">
      <c r="A435" t="s">
        <v>4185</v>
      </c>
      <c r="B435" t="s">
        <v>3368</v>
      </c>
      <c r="C435" t="s">
        <v>4188</v>
      </c>
      <c r="D435" t="s">
        <v>3370</v>
      </c>
      <c r="E435" t="s">
        <v>476</v>
      </c>
      <c r="F435" t="s">
        <v>4187</v>
      </c>
      <c r="G435" t="s">
        <v>208</v>
      </c>
      <c r="H435" s="65">
        <v>4.18</v>
      </c>
      <c r="I435" t="s">
        <v>3372</v>
      </c>
      <c r="J435" t="s">
        <v>99</v>
      </c>
      <c r="K435" s="66">
        <v>2.1000000000000001E-2</v>
      </c>
      <c r="L435" s="66">
        <v>7.7000000000000002E-3</v>
      </c>
      <c r="M435" s="65">
        <v>308000</v>
      </c>
      <c r="N435" s="65">
        <v>105.83351726303539</v>
      </c>
      <c r="O435" s="65">
        <v>325.96723317014897</v>
      </c>
      <c r="P435" s="66">
        <v>1.4E-3</v>
      </c>
      <c r="Q435" s="66">
        <v>0</v>
      </c>
    </row>
    <row r="436" spans="1:17">
      <c r="A436" t="s">
        <v>4189</v>
      </c>
      <c r="B436" t="s">
        <v>3368</v>
      </c>
      <c r="C436" t="s">
        <v>4190</v>
      </c>
      <c r="D436" t="s">
        <v>3370</v>
      </c>
      <c r="E436" t="s">
        <v>476</v>
      </c>
      <c r="F436" t="s">
        <v>4187</v>
      </c>
      <c r="G436" t="s">
        <v>208</v>
      </c>
      <c r="H436" s="65">
        <v>4.0999999999999996</v>
      </c>
      <c r="I436" t="s">
        <v>3372</v>
      </c>
      <c r="J436" t="s">
        <v>99</v>
      </c>
      <c r="K436" s="66">
        <v>2.1000000000000001E-2</v>
      </c>
      <c r="L436" s="66">
        <v>7.7000000000000002E-3</v>
      </c>
      <c r="M436" s="65">
        <v>42799</v>
      </c>
      <c r="N436" s="65">
        <v>105.72405556992921</v>
      </c>
      <c r="O436" s="65">
        <v>45.248838543373999</v>
      </c>
      <c r="P436" s="66">
        <v>2.0000000000000001E-4</v>
      </c>
      <c r="Q436" s="66">
        <v>0</v>
      </c>
    </row>
    <row r="437" spans="1:17">
      <c r="A437" t="s">
        <v>4189</v>
      </c>
      <c r="B437" t="s">
        <v>3368</v>
      </c>
      <c r="C437" t="s">
        <v>4191</v>
      </c>
      <c r="D437" t="s">
        <v>3370</v>
      </c>
      <c r="E437" t="s">
        <v>476</v>
      </c>
      <c r="F437" t="s">
        <v>4187</v>
      </c>
      <c r="G437" t="s">
        <v>208</v>
      </c>
      <c r="H437" s="65">
        <v>4.0999999999999996</v>
      </c>
      <c r="I437" t="s">
        <v>3372</v>
      </c>
      <c r="J437" t="s">
        <v>99</v>
      </c>
      <c r="K437" s="66">
        <v>2.1000000000000001E-2</v>
      </c>
      <c r="L437" s="66">
        <v>7.7000000000000002E-3</v>
      </c>
      <c r="M437" s="65">
        <v>135537</v>
      </c>
      <c r="N437" s="65">
        <v>105.72405556992925</v>
      </c>
      <c r="O437" s="65">
        <v>143.295213197815</v>
      </c>
      <c r="P437" s="66">
        <v>5.9999999999999995E-4</v>
      </c>
      <c r="Q437" s="66">
        <v>0</v>
      </c>
    </row>
    <row r="438" spans="1:17">
      <c r="A438" t="s">
        <v>4192</v>
      </c>
      <c r="B438" t="s">
        <v>3368</v>
      </c>
      <c r="C438" t="s">
        <v>4193</v>
      </c>
      <c r="D438" t="s">
        <v>3370</v>
      </c>
      <c r="E438" t="s">
        <v>476</v>
      </c>
      <c r="F438" t="s">
        <v>4194</v>
      </c>
      <c r="G438" t="s">
        <v>208</v>
      </c>
      <c r="H438" s="65">
        <v>0.44</v>
      </c>
      <c r="I438" t="s">
        <v>3372</v>
      </c>
      <c r="J438" t="s">
        <v>99</v>
      </c>
      <c r="K438" s="66">
        <v>2.1000000000000001E-2</v>
      </c>
      <c r="L438" s="66">
        <v>7.7000000000000002E-3</v>
      </c>
      <c r="M438" s="65">
        <v>70000</v>
      </c>
      <c r="N438" s="65">
        <v>100.71475188500642</v>
      </c>
      <c r="O438" s="65">
        <v>70.500326319504495</v>
      </c>
      <c r="P438" s="66">
        <v>2.9999999999999997E-4</v>
      </c>
      <c r="Q438" s="66">
        <v>0</v>
      </c>
    </row>
    <row r="439" spans="1:17">
      <c r="A439" t="s">
        <v>4192</v>
      </c>
      <c r="B439" t="s">
        <v>3368</v>
      </c>
      <c r="C439" t="s">
        <v>4195</v>
      </c>
      <c r="D439" t="s">
        <v>3370</v>
      </c>
      <c r="E439" t="s">
        <v>476</v>
      </c>
      <c r="F439" t="s">
        <v>4196</v>
      </c>
      <c r="G439" t="s">
        <v>208</v>
      </c>
      <c r="H439" s="65">
        <v>5.17</v>
      </c>
      <c r="I439" t="s">
        <v>3372</v>
      </c>
      <c r="J439" t="s">
        <v>99</v>
      </c>
      <c r="K439" s="66">
        <v>2.5999999999999999E-2</v>
      </c>
      <c r="L439" s="66">
        <v>7.7000000000000002E-3</v>
      </c>
      <c r="M439" s="65">
        <v>50000</v>
      </c>
      <c r="N439" s="65">
        <v>110.0650069734202</v>
      </c>
      <c r="O439" s="65">
        <v>55.032503486710098</v>
      </c>
      <c r="P439" s="66">
        <v>2.0000000000000001E-4</v>
      </c>
      <c r="Q439" s="66">
        <v>0</v>
      </c>
    </row>
    <row r="440" spans="1:17">
      <c r="A440" t="s">
        <v>4197</v>
      </c>
      <c r="B440" t="s">
        <v>3368</v>
      </c>
      <c r="C440" t="s">
        <v>4198</v>
      </c>
      <c r="D440" t="s">
        <v>3370</v>
      </c>
      <c r="E440" t="s">
        <v>476</v>
      </c>
      <c r="F440" t="s">
        <v>667</v>
      </c>
      <c r="G440" t="s">
        <v>208</v>
      </c>
      <c r="H440" s="65">
        <v>4.25</v>
      </c>
      <c r="I440" t="s">
        <v>3372</v>
      </c>
      <c r="J440" t="s">
        <v>99</v>
      </c>
      <c r="K440" s="66">
        <v>2.1000000000000001E-2</v>
      </c>
      <c r="L440" s="66">
        <v>7.7000000000000002E-3</v>
      </c>
      <c r="M440" s="65">
        <v>41273.97</v>
      </c>
      <c r="N440" s="65">
        <v>105.94290766861172</v>
      </c>
      <c r="O440" s="65">
        <v>43.726843928270497</v>
      </c>
      <c r="P440" s="66">
        <v>2.0000000000000001E-4</v>
      </c>
      <c r="Q440" s="66">
        <v>0</v>
      </c>
    </row>
    <row r="441" spans="1:17">
      <c r="A441" t="s">
        <v>4199</v>
      </c>
      <c r="B441" t="s">
        <v>3368</v>
      </c>
      <c r="C441" t="s">
        <v>4200</v>
      </c>
      <c r="D441" t="s">
        <v>3370</v>
      </c>
      <c r="E441" t="s">
        <v>476</v>
      </c>
      <c r="F441" t="s">
        <v>4201</v>
      </c>
      <c r="G441" t="s">
        <v>208</v>
      </c>
      <c r="H441" s="65">
        <v>4.25</v>
      </c>
      <c r="I441" t="s">
        <v>3372</v>
      </c>
      <c r="J441" t="s">
        <v>99</v>
      </c>
      <c r="K441" s="66">
        <v>2.1000000000000001E-2</v>
      </c>
      <c r="L441" s="66">
        <v>7.7000000000000002E-3</v>
      </c>
      <c r="M441" s="65">
        <v>500000</v>
      </c>
      <c r="N441" s="65">
        <v>105.9429076686116</v>
      </c>
      <c r="O441" s="65">
        <v>529.71453834305805</v>
      </c>
      <c r="P441" s="66">
        <v>2.2000000000000001E-3</v>
      </c>
      <c r="Q441" s="66">
        <v>0</v>
      </c>
    </row>
    <row r="442" spans="1:17">
      <c r="A442" t="s">
        <v>4202</v>
      </c>
      <c r="B442" t="s">
        <v>3368</v>
      </c>
      <c r="C442" t="s">
        <v>4203</v>
      </c>
      <c r="D442" t="s">
        <v>3370</v>
      </c>
      <c r="E442" t="s">
        <v>476</v>
      </c>
      <c r="F442" t="s">
        <v>4201</v>
      </c>
      <c r="G442" t="s">
        <v>208</v>
      </c>
      <c r="H442" s="65">
        <v>4.25</v>
      </c>
      <c r="I442" t="s">
        <v>3372</v>
      </c>
      <c r="J442" t="s">
        <v>99</v>
      </c>
      <c r="K442" s="66">
        <v>2.1000000000000001E-2</v>
      </c>
      <c r="L442" s="66">
        <v>7.7000000000000002E-3</v>
      </c>
      <c r="M442" s="65">
        <v>300000</v>
      </c>
      <c r="N442" s="65">
        <v>105.94290766861167</v>
      </c>
      <c r="O442" s="65">
        <v>317.828723005835</v>
      </c>
      <c r="P442" s="66">
        <v>1.2999999999999999E-3</v>
      </c>
      <c r="Q442" s="66">
        <v>0</v>
      </c>
    </row>
    <row r="443" spans="1:17">
      <c r="A443" t="s">
        <v>4204</v>
      </c>
      <c r="B443" t="s">
        <v>3368</v>
      </c>
      <c r="C443" t="s">
        <v>4205</v>
      </c>
      <c r="D443" t="s">
        <v>3370</v>
      </c>
      <c r="E443" t="s">
        <v>476</v>
      </c>
      <c r="F443" t="s">
        <v>849</v>
      </c>
      <c r="G443" t="s">
        <v>208</v>
      </c>
      <c r="H443" s="65">
        <v>2.15</v>
      </c>
      <c r="I443" t="s">
        <v>3372</v>
      </c>
      <c r="J443" t="s">
        <v>99</v>
      </c>
      <c r="K443" s="66">
        <v>2.1000000000000001E-2</v>
      </c>
      <c r="L443" s="66">
        <v>7.7000000000000002E-3</v>
      </c>
      <c r="M443" s="65">
        <v>29444.42</v>
      </c>
      <c r="N443" s="65">
        <v>103.01250664561604</v>
      </c>
      <c r="O443" s="65">
        <v>30.331435109263101</v>
      </c>
      <c r="P443" s="66">
        <v>1E-4</v>
      </c>
      <c r="Q443" s="66">
        <v>0</v>
      </c>
    </row>
    <row r="444" spans="1:17">
      <c r="A444" t="s">
        <v>4206</v>
      </c>
      <c r="B444" t="s">
        <v>3368</v>
      </c>
      <c r="C444" t="s">
        <v>4207</v>
      </c>
      <c r="D444" t="s">
        <v>3370</v>
      </c>
      <c r="E444" t="s">
        <v>476</v>
      </c>
      <c r="F444" t="s">
        <v>667</v>
      </c>
      <c r="G444" t="s">
        <v>208</v>
      </c>
      <c r="H444" s="65">
        <v>2.19</v>
      </c>
      <c r="I444" t="s">
        <v>3372</v>
      </c>
      <c r="J444" t="s">
        <v>99</v>
      </c>
      <c r="K444" s="66">
        <v>2.1000000000000001E-2</v>
      </c>
      <c r="L444" s="66">
        <v>7.7000000000000002E-3</v>
      </c>
      <c r="M444" s="65">
        <v>37125</v>
      </c>
      <c r="N444" s="65">
        <v>103.06677314885872</v>
      </c>
      <c r="O444" s="65">
        <v>38.2635395315138</v>
      </c>
      <c r="P444" s="66">
        <v>2.0000000000000001E-4</v>
      </c>
      <c r="Q444" s="66">
        <v>0</v>
      </c>
    </row>
    <row r="445" spans="1:17">
      <c r="A445" t="s">
        <v>4206</v>
      </c>
      <c r="B445" t="s">
        <v>3368</v>
      </c>
      <c r="C445" t="s">
        <v>4208</v>
      </c>
      <c r="D445" t="s">
        <v>3370</v>
      </c>
      <c r="E445" t="s">
        <v>476</v>
      </c>
      <c r="F445" t="s">
        <v>667</v>
      </c>
      <c r="G445" t="s">
        <v>208</v>
      </c>
      <c r="H445" s="65">
        <v>2.19</v>
      </c>
      <c r="I445" t="s">
        <v>3372</v>
      </c>
      <c r="J445" t="s">
        <v>99</v>
      </c>
      <c r="K445" s="66">
        <v>2.1000000000000001E-2</v>
      </c>
      <c r="L445" s="66">
        <v>7.7000000000000002E-3</v>
      </c>
      <c r="M445" s="65">
        <v>37125</v>
      </c>
      <c r="N445" s="65">
        <v>103.06677314885872</v>
      </c>
      <c r="O445" s="65">
        <v>38.2635395315138</v>
      </c>
      <c r="P445" s="66">
        <v>2.0000000000000001E-4</v>
      </c>
      <c r="Q445" s="66">
        <v>0</v>
      </c>
    </row>
    <row r="446" spans="1:17">
      <c r="A446" t="s">
        <v>4209</v>
      </c>
      <c r="B446" t="s">
        <v>3368</v>
      </c>
      <c r="C446" t="s">
        <v>4210</v>
      </c>
      <c r="D446" t="s">
        <v>3370</v>
      </c>
      <c r="E446" t="s">
        <v>476</v>
      </c>
      <c r="F446" t="s">
        <v>903</v>
      </c>
      <c r="G446" t="s">
        <v>208</v>
      </c>
      <c r="H446" s="65">
        <v>4.25</v>
      </c>
      <c r="I446" t="s">
        <v>3372</v>
      </c>
      <c r="J446" t="s">
        <v>99</v>
      </c>
      <c r="K446" s="66">
        <v>2.1000000000000001E-2</v>
      </c>
      <c r="L446" s="66">
        <v>7.7000000000000002E-3</v>
      </c>
      <c r="M446" s="65">
        <v>90000</v>
      </c>
      <c r="N446" s="65">
        <v>105.94290766861167</v>
      </c>
      <c r="O446" s="65">
        <v>95.348616901750503</v>
      </c>
      <c r="P446" s="66">
        <v>4.0000000000000002E-4</v>
      </c>
      <c r="Q446" s="66">
        <v>0</v>
      </c>
    </row>
    <row r="447" spans="1:17">
      <c r="A447" t="s">
        <v>4211</v>
      </c>
      <c r="B447" t="s">
        <v>3368</v>
      </c>
      <c r="C447" t="s">
        <v>4212</v>
      </c>
      <c r="D447" t="s">
        <v>3370</v>
      </c>
      <c r="E447" t="s">
        <v>476</v>
      </c>
      <c r="F447" t="s">
        <v>4213</v>
      </c>
      <c r="G447" t="s">
        <v>208</v>
      </c>
      <c r="H447" s="65">
        <v>2.39</v>
      </c>
      <c r="I447" t="s">
        <v>3372</v>
      </c>
      <c r="J447" t="s">
        <v>99</v>
      </c>
      <c r="K447" s="66">
        <v>2.1000000000000001E-2</v>
      </c>
      <c r="L447" s="66">
        <v>7.7000000000000002E-3</v>
      </c>
      <c r="M447" s="65">
        <v>786241</v>
      </c>
      <c r="N447" s="65">
        <v>103.34993081475018</v>
      </c>
      <c r="O447" s="65">
        <v>812.57952953719996</v>
      </c>
      <c r="P447" s="66">
        <v>3.3999999999999998E-3</v>
      </c>
      <c r="Q447" s="66">
        <v>0</v>
      </c>
    </row>
    <row r="448" spans="1:17">
      <c r="A448" t="s">
        <v>4214</v>
      </c>
      <c r="B448" t="s">
        <v>3368</v>
      </c>
      <c r="C448" t="s">
        <v>4215</v>
      </c>
      <c r="D448" t="s">
        <v>3370</v>
      </c>
      <c r="E448" t="s">
        <v>476</v>
      </c>
      <c r="F448" t="s">
        <v>4213</v>
      </c>
      <c r="G448" t="s">
        <v>208</v>
      </c>
      <c r="H448" s="65">
        <v>4.25</v>
      </c>
      <c r="I448" t="s">
        <v>3372</v>
      </c>
      <c r="J448" t="s">
        <v>99</v>
      </c>
      <c r="K448" s="66">
        <v>2.1000000000000001E-2</v>
      </c>
      <c r="L448" s="66">
        <v>7.7000000000000002E-3</v>
      </c>
      <c r="M448" s="65">
        <v>190000</v>
      </c>
      <c r="N448" s="65">
        <v>105.94290766861158</v>
      </c>
      <c r="O448" s="65">
        <v>201.29152457036199</v>
      </c>
      <c r="P448" s="66">
        <v>8.0000000000000004E-4</v>
      </c>
      <c r="Q448" s="66">
        <v>0</v>
      </c>
    </row>
    <row r="449" spans="1:17">
      <c r="A449" t="s">
        <v>4216</v>
      </c>
      <c r="B449" t="s">
        <v>3368</v>
      </c>
      <c r="C449" t="s">
        <v>4217</v>
      </c>
      <c r="D449" t="s">
        <v>3370</v>
      </c>
      <c r="E449" t="s">
        <v>476</v>
      </c>
      <c r="F449" t="s">
        <v>4218</v>
      </c>
      <c r="G449" t="s">
        <v>208</v>
      </c>
      <c r="H449" s="65">
        <v>2.15</v>
      </c>
      <c r="I449" t="s">
        <v>3372</v>
      </c>
      <c r="J449" t="s">
        <v>99</v>
      </c>
      <c r="K449" s="66">
        <v>2.1000000000000001E-2</v>
      </c>
      <c r="L449" s="66">
        <v>7.7000000000000002E-3</v>
      </c>
      <c r="M449" s="65">
        <v>179316.69</v>
      </c>
      <c r="N449" s="65">
        <v>103.01250629164859</v>
      </c>
      <c r="O449" s="65">
        <v>184.718616568226</v>
      </c>
      <c r="P449" s="66">
        <v>8.0000000000000004E-4</v>
      </c>
      <c r="Q449" s="66">
        <v>0</v>
      </c>
    </row>
    <row r="450" spans="1:17">
      <c r="A450" t="s">
        <v>4219</v>
      </c>
      <c r="B450" t="s">
        <v>3368</v>
      </c>
      <c r="C450" t="s">
        <v>4220</v>
      </c>
      <c r="D450" t="s">
        <v>3370</v>
      </c>
      <c r="E450" t="s">
        <v>476</v>
      </c>
      <c r="F450" t="s">
        <v>4218</v>
      </c>
      <c r="G450" t="s">
        <v>208</v>
      </c>
      <c r="H450" s="65">
        <v>4.25</v>
      </c>
      <c r="I450" t="s">
        <v>3372</v>
      </c>
      <c r="J450" t="s">
        <v>99</v>
      </c>
      <c r="K450" s="66">
        <v>2.1000000000000001E-2</v>
      </c>
      <c r="L450" s="66">
        <v>7.7000000000000002E-3</v>
      </c>
      <c r="M450" s="65">
        <v>400000</v>
      </c>
      <c r="N450" s="65">
        <v>105.94290766861175</v>
      </c>
      <c r="O450" s="65">
        <v>423.77163067444701</v>
      </c>
      <c r="P450" s="66">
        <v>1.8E-3</v>
      </c>
      <c r="Q450" s="66">
        <v>0</v>
      </c>
    </row>
    <row r="451" spans="1:17">
      <c r="A451" t="s">
        <v>4219</v>
      </c>
      <c r="B451" t="s">
        <v>3368</v>
      </c>
      <c r="C451" t="s">
        <v>4221</v>
      </c>
      <c r="D451" t="s">
        <v>3370</v>
      </c>
      <c r="E451" t="s">
        <v>476</v>
      </c>
      <c r="F451" t="s">
        <v>3371</v>
      </c>
      <c r="G451" t="s">
        <v>208</v>
      </c>
      <c r="H451" s="65">
        <v>4.4800000000000004</v>
      </c>
      <c r="I451" t="s">
        <v>3372</v>
      </c>
      <c r="J451" t="s">
        <v>99</v>
      </c>
      <c r="K451" s="66">
        <v>2.1000000000000001E-2</v>
      </c>
      <c r="L451" s="66">
        <v>7.7000000000000002E-3</v>
      </c>
      <c r="M451" s="65">
        <v>290443</v>
      </c>
      <c r="N451" s="65">
        <v>106.26361360597053</v>
      </c>
      <c r="O451" s="65">
        <v>308.63522726558898</v>
      </c>
      <c r="P451" s="66">
        <v>1.2999999999999999E-3</v>
      </c>
      <c r="Q451" s="66">
        <v>0</v>
      </c>
    </row>
    <row r="452" spans="1:17">
      <c r="A452" t="s">
        <v>4222</v>
      </c>
      <c r="B452" t="s">
        <v>3368</v>
      </c>
      <c r="C452" t="s">
        <v>4223</v>
      </c>
      <c r="D452" t="s">
        <v>3370</v>
      </c>
      <c r="E452" t="s">
        <v>476</v>
      </c>
      <c r="F452" t="s">
        <v>3788</v>
      </c>
      <c r="G452" t="s">
        <v>208</v>
      </c>
      <c r="H452" s="65">
        <v>2.19</v>
      </c>
      <c r="I452" t="s">
        <v>3372</v>
      </c>
      <c r="J452" t="s">
        <v>99</v>
      </c>
      <c r="K452" s="66">
        <v>2.1000000000000001E-2</v>
      </c>
      <c r="L452" s="66">
        <v>7.7000000000000002E-3</v>
      </c>
      <c r="M452" s="65">
        <v>130952.63</v>
      </c>
      <c r="N452" s="65">
        <v>103.06674711071858</v>
      </c>
      <c r="O452" s="65">
        <v>134.968615996935</v>
      </c>
      <c r="P452" s="66">
        <v>5.9999999999999995E-4</v>
      </c>
      <c r="Q452" s="66">
        <v>0</v>
      </c>
    </row>
    <row r="453" spans="1:17">
      <c r="A453" t="s">
        <v>4222</v>
      </c>
      <c r="B453" t="s">
        <v>3368</v>
      </c>
      <c r="C453" t="s">
        <v>4224</v>
      </c>
      <c r="D453" t="s">
        <v>3370</v>
      </c>
      <c r="E453" t="s">
        <v>476</v>
      </c>
      <c r="F453" t="s">
        <v>3788</v>
      </c>
      <c r="G453" t="s">
        <v>208</v>
      </c>
      <c r="H453" s="65">
        <v>2.19</v>
      </c>
      <c r="I453" t="s">
        <v>3372</v>
      </c>
      <c r="J453" t="s">
        <v>99</v>
      </c>
      <c r="K453" s="66">
        <v>2.1000000000000001E-2</v>
      </c>
      <c r="L453" s="66">
        <v>7.7000000000000002E-3</v>
      </c>
      <c r="M453" s="65">
        <v>130952.63</v>
      </c>
      <c r="N453" s="65">
        <v>103.06673981512017</v>
      </c>
      <c r="O453" s="65">
        <v>134.968606443157</v>
      </c>
      <c r="P453" s="66">
        <v>5.9999999999999995E-4</v>
      </c>
      <c r="Q453" s="66">
        <v>0</v>
      </c>
    </row>
    <row r="454" spans="1:17">
      <c r="A454" t="s">
        <v>4222</v>
      </c>
      <c r="B454" t="s">
        <v>3368</v>
      </c>
      <c r="C454" t="s">
        <v>4225</v>
      </c>
      <c r="D454" t="s">
        <v>3370</v>
      </c>
      <c r="E454" t="s">
        <v>476</v>
      </c>
      <c r="F454" t="s">
        <v>3788</v>
      </c>
      <c r="G454" t="s">
        <v>208</v>
      </c>
      <c r="H454" s="65">
        <v>2.19</v>
      </c>
      <c r="I454" t="s">
        <v>3372</v>
      </c>
      <c r="J454" t="s">
        <v>99</v>
      </c>
      <c r="K454" s="66">
        <v>2.1000000000000001E-2</v>
      </c>
      <c r="L454" s="66">
        <v>7.7000000000000002E-3</v>
      </c>
      <c r="M454" s="65">
        <v>130951.87</v>
      </c>
      <c r="N454" s="65">
        <v>103.06673981511986</v>
      </c>
      <c r="O454" s="65">
        <v>134.967823135934</v>
      </c>
      <c r="P454" s="66">
        <v>5.9999999999999995E-4</v>
      </c>
      <c r="Q454" s="66">
        <v>0</v>
      </c>
    </row>
    <row r="455" spans="1:17">
      <c r="A455" t="s">
        <v>4226</v>
      </c>
      <c r="B455" t="s">
        <v>3368</v>
      </c>
      <c r="C455" t="s">
        <v>4227</v>
      </c>
      <c r="D455" t="s">
        <v>3370</v>
      </c>
      <c r="E455" t="s">
        <v>476</v>
      </c>
      <c r="F455" t="s">
        <v>3788</v>
      </c>
      <c r="G455" t="s">
        <v>208</v>
      </c>
      <c r="H455" s="65">
        <v>1.51</v>
      </c>
      <c r="I455" t="s">
        <v>3372</v>
      </c>
      <c r="J455" t="s">
        <v>99</v>
      </c>
      <c r="K455" s="66">
        <v>2.1000000000000001E-2</v>
      </c>
      <c r="L455" s="66">
        <v>7.7000000000000002E-3</v>
      </c>
      <c r="M455" s="65">
        <v>38541.629999999997</v>
      </c>
      <c r="N455" s="65">
        <v>102.14156084168988</v>
      </c>
      <c r="O455" s="65">
        <v>39.367022455829002</v>
      </c>
      <c r="P455" s="66">
        <v>2.0000000000000001E-4</v>
      </c>
      <c r="Q455" s="66">
        <v>0</v>
      </c>
    </row>
    <row r="456" spans="1:17">
      <c r="A456" t="s">
        <v>4228</v>
      </c>
      <c r="B456" t="s">
        <v>3368</v>
      </c>
      <c r="C456" t="s">
        <v>4229</v>
      </c>
      <c r="D456" t="s">
        <v>3370</v>
      </c>
      <c r="E456" t="s">
        <v>476</v>
      </c>
      <c r="F456" t="s">
        <v>3788</v>
      </c>
      <c r="G456" t="s">
        <v>208</v>
      </c>
      <c r="H456" s="65">
        <v>1.42</v>
      </c>
      <c r="I456" t="s">
        <v>3372</v>
      </c>
      <c r="J456" t="s">
        <v>99</v>
      </c>
      <c r="K456" s="66">
        <v>2.1000000000000001E-2</v>
      </c>
      <c r="L456" s="66">
        <v>7.7000000000000002E-3</v>
      </c>
      <c r="M456" s="65">
        <v>99000</v>
      </c>
      <c r="N456" s="65">
        <v>102.0373946142505</v>
      </c>
      <c r="O456" s="65">
        <v>101.017020668108</v>
      </c>
      <c r="P456" s="66">
        <v>4.0000000000000002E-4</v>
      </c>
      <c r="Q456" s="66">
        <v>0</v>
      </c>
    </row>
    <row r="457" spans="1:17">
      <c r="A457" t="s">
        <v>4230</v>
      </c>
      <c r="B457" t="s">
        <v>3368</v>
      </c>
      <c r="C457" t="s">
        <v>4231</v>
      </c>
      <c r="D457" t="s">
        <v>3370</v>
      </c>
      <c r="E457" t="s">
        <v>476</v>
      </c>
      <c r="F457" t="s">
        <v>4232</v>
      </c>
      <c r="G457" t="s">
        <v>208</v>
      </c>
      <c r="H457" s="65">
        <v>4.25</v>
      </c>
      <c r="I457" t="s">
        <v>3372</v>
      </c>
      <c r="J457" t="s">
        <v>99</v>
      </c>
      <c r="K457" s="66">
        <v>2.1000000000000001E-2</v>
      </c>
      <c r="L457" s="66">
        <v>7.7000000000000002E-3</v>
      </c>
      <c r="M457" s="65">
        <v>34105</v>
      </c>
      <c r="N457" s="65">
        <v>105.94290766861164</v>
      </c>
      <c r="O457" s="65">
        <v>36.131828660380002</v>
      </c>
      <c r="P457" s="66">
        <v>2.0000000000000001E-4</v>
      </c>
      <c r="Q457" s="66">
        <v>0</v>
      </c>
    </row>
    <row r="458" spans="1:17">
      <c r="A458" t="s">
        <v>4233</v>
      </c>
      <c r="B458" t="s">
        <v>3368</v>
      </c>
      <c r="C458" t="s">
        <v>4234</v>
      </c>
      <c r="D458" t="s">
        <v>3370</v>
      </c>
      <c r="E458" t="s">
        <v>476</v>
      </c>
      <c r="F458" t="s">
        <v>4232</v>
      </c>
      <c r="G458" t="s">
        <v>208</v>
      </c>
      <c r="H458" s="65">
        <v>4.25</v>
      </c>
      <c r="I458" t="s">
        <v>3372</v>
      </c>
      <c r="J458" t="s">
        <v>99</v>
      </c>
      <c r="K458" s="66">
        <v>2.1000000000000001E-2</v>
      </c>
      <c r="L458" s="66">
        <v>7.7000000000000002E-3</v>
      </c>
      <c r="M458" s="65">
        <v>273000</v>
      </c>
      <c r="N458" s="65">
        <v>105.94290766861172</v>
      </c>
      <c r="O458" s="65">
        <v>289.22413793531001</v>
      </c>
      <c r="P458" s="66">
        <v>1.1999999999999999E-3</v>
      </c>
      <c r="Q458" s="66">
        <v>0</v>
      </c>
    </row>
    <row r="459" spans="1:17">
      <c r="A459" t="s">
        <v>4233</v>
      </c>
      <c r="B459" t="s">
        <v>3368</v>
      </c>
      <c r="C459" t="s">
        <v>4235</v>
      </c>
      <c r="D459" t="s">
        <v>3370</v>
      </c>
      <c r="E459" t="s">
        <v>476</v>
      </c>
      <c r="F459" t="s">
        <v>4232</v>
      </c>
      <c r="G459" t="s">
        <v>208</v>
      </c>
      <c r="H459" s="65">
        <v>4.25</v>
      </c>
      <c r="I459" t="s">
        <v>3372</v>
      </c>
      <c r="J459" t="s">
        <v>99</v>
      </c>
      <c r="K459" s="66">
        <v>2.1000000000000001E-2</v>
      </c>
      <c r="L459" s="66">
        <v>7.7000000000000002E-3</v>
      </c>
      <c r="M459" s="65">
        <v>297500</v>
      </c>
      <c r="N459" s="65">
        <v>105.94290766861177</v>
      </c>
      <c r="O459" s="65">
        <v>315.18015031412</v>
      </c>
      <c r="P459" s="66">
        <v>1.2999999999999999E-3</v>
      </c>
      <c r="Q459" s="66">
        <v>0</v>
      </c>
    </row>
    <row r="460" spans="1:17">
      <c r="A460" t="s">
        <v>4233</v>
      </c>
      <c r="B460" t="s">
        <v>3368</v>
      </c>
      <c r="C460" t="s">
        <v>4236</v>
      </c>
      <c r="D460" t="s">
        <v>3370</v>
      </c>
      <c r="E460" t="s">
        <v>476</v>
      </c>
      <c r="F460" t="s">
        <v>4232</v>
      </c>
      <c r="G460" t="s">
        <v>208</v>
      </c>
      <c r="H460" s="65">
        <v>4.25</v>
      </c>
      <c r="I460" t="s">
        <v>3372</v>
      </c>
      <c r="J460" t="s">
        <v>99</v>
      </c>
      <c r="K460" s="66">
        <v>2.1000000000000001E-2</v>
      </c>
      <c r="L460" s="66">
        <v>7.7000000000000002E-3</v>
      </c>
      <c r="M460" s="65">
        <v>297500</v>
      </c>
      <c r="N460" s="65">
        <v>105.94290766861177</v>
      </c>
      <c r="O460" s="65">
        <v>315.18015031412</v>
      </c>
      <c r="P460" s="66">
        <v>1.2999999999999999E-3</v>
      </c>
      <c r="Q460" s="66">
        <v>0</v>
      </c>
    </row>
    <row r="461" spans="1:17">
      <c r="A461" t="s">
        <v>4237</v>
      </c>
      <c r="B461" t="s">
        <v>3368</v>
      </c>
      <c r="C461" t="s">
        <v>4238</v>
      </c>
      <c r="D461" t="s">
        <v>3370</v>
      </c>
      <c r="E461" t="s">
        <v>476</v>
      </c>
      <c r="F461" t="s">
        <v>4239</v>
      </c>
      <c r="G461" t="s">
        <v>208</v>
      </c>
      <c r="H461" s="65">
        <v>4.25</v>
      </c>
      <c r="I461" t="s">
        <v>3372</v>
      </c>
      <c r="J461" t="s">
        <v>99</v>
      </c>
      <c r="K461" s="66">
        <v>2.1000000000000001E-2</v>
      </c>
      <c r="L461" s="66">
        <v>7.7000000000000002E-3</v>
      </c>
      <c r="M461" s="65">
        <v>264756</v>
      </c>
      <c r="N461" s="65">
        <v>105.94290766861148</v>
      </c>
      <c r="O461" s="65">
        <v>280.49020462710899</v>
      </c>
      <c r="P461" s="66">
        <v>1.1999999999999999E-3</v>
      </c>
      <c r="Q461" s="66">
        <v>0</v>
      </c>
    </row>
    <row r="462" spans="1:17">
      <c r="A462" t="s">
        <v>4240</v>
      </c>
      <c r="B462" t="s">
        <v>3368</v>
      </c>
      <c r="C462" t="s">
        <v>4241</v>
      </c>
      <c r="D462" t="s">
        <v>3370</v>
      </c>
      <c r="E462" t="s">
        <v>476</v>
      </c>
      <c r="F462" t="s">
        <v>4239</v>
      </c>
      <c r="G462" t="s">
        <v>208</v>
      </c>
      <c r="H462" s="65">
        <v>0.81</v>
      </c>
      <c r="I462" t="s">
        <v>3372</v>
      </c>
      <c r="J462" t="s">
        <v>99</v>
      </c>
      <c r="K462" s="66">
        <v>2.1000000000000001E-2</v>
      </c>
      <c r="L462" s="66">
        <v>7.7000000000000002E-3</v>
      </c>
      <c r="M462" s="65">
        <v>19419.919999999998</v>
      </c>
      <c r="N462" s="65">
        <v>101.2088615703005</v>
      </c>
      <c r="O462" s="65">
        <v>19.654679949863102</v>
      </c>
      <c r="P462" s="66">
        <v>1E-4</v>
      </c>
      <c r="Q462" s="66">
        <v>0</v>
      </c>
    </row>
    <row r="463" spans="1:17">
      <c r="A463" t="s">
        <v>4242</v>
      </c>
      <c r="B463" t="s">
        <v>3368</v>
      </c>
      <c r="C463" t="s">
        <v>4243</v>
      </c>
      <c r="D463" t="s">
        <v>3370</v>
      </c>
      <c r="E463" t="s">
        <v>476</v>
      </c>
      <c r="F463" t="s">
        <v>4239</v>
      </c>
      <c r="G463" t="s">
        <v>208</v>
      </c>
      <c r="H463" s="65">
        <v>4.25</v>
      </c>
      <c r="I463" t="s">
        <v>3372</v>
      </c>
      <c r="J463" t="s">
        <v>99</v>
      </c>
      <c r="K463" s="66">
        <v>2.1000000000000001E-2</v>
      </c>
      <c r="L463" s="66">
        <v>7.7000000000000002E-3</v>
      </c>
      <c r="M463" s="65">
        <v>20038.84</v>
      </c>
      <c r="N463" s="65">
        <v>105.94290766861155</v>
      </c>
      <c r="O463" s="65">
        <v>21.229729759060799</v>
      </c>
      <c r="P463" s="66">
        <v>1E-4</v>
      </c>
      <c r="Q463" s="66">
        <v>0</v>
      </c>
    </row>
    <row r="464" spans="1:17">
      <c r="A464" t="s">
        <v>4244</v>
      </c>
      <c r="B464" t="s">
        <v>3368</v>
      </c>
      <c r="C464" t="s">
        <v>4245</v>
      </c>
      <c r="D464" t="s">
        <v>3370</v>
      </c>
      <c r="E464" t="s">
        <v>476</v>
      </c>
      <c r="F464" t="s">
        <v>4239</v>
      </c>
      <c r="G464" t="s">
        <v>208</v>
      </c>
      <c r="H464" s="65">
        <v>4.25</v>
      </c>
      <c r="I464" t="s">
        <v>3372</v>
      </c>
      <c r="J464" t="s">
        <v>99</v>
      </c>
      <c r="K464" s="66">
        <v>2.1000000000000001E-2</v>
      </c>
      <c r="L464" s="66">
        <v>7.7000000000000002E-3</v>
      </c>
      <c r="M464" s="65">
        <v>45562</v>
      </c>
      <c r="N464" s="65">
        <v>105.94290766861157</v>
      </c>
      <c r="O464" s="65">
        <v>48.269707591972796</v>
      </c>
      <c r="P464" s="66">
        <v>2.0000000000000001E-4</v>
      </c>
      <c r="Q464" s="66">
        <v>0</v>
      </c>
    </row>
    <row r="465" spans="1:17">
      <c r="A465" t="s">
        <v>4246</v>
      </c>
      <c r="B465" t="s">
        <v>3368</v>
      </c>
      <c r="C465" t="s">
        <v>4247</v>
      </c>
      <c r="D465" t="s">
        <v>3370</v>
      </c>
      <c r="E465" t="s">
        <v>476</v>
      </c>
      <c r="F465" t="s">
        <v>4239</v>
      </c>
      <c r="G465" t="s">
        <v>208</v>
      </c>
      <c r="H465" s="65">
        <v>2.19</v>
      </c>
      <c r="I465" t="s">
        <v>3372</v>
      </c>
      <c r="J465" t="s">
        <v>99</v>
      </c>
      <c r="K465" s="66">
        <v>2.1000000000000001E-2</v>
      </c>
      <c r="L465" s="66">
        <v>7.7000000000000002E-3</v>
      </c>
      <c r="M465" s="65">
        <v>74992.5</v>
      </c>
      <c r="N465" s="65">
        <v>103.06677314885876</v>
      </c>
      <c r="O465" s="65">
        <v>77.292349853657896</v>
      </c>
      <c r="P465" s="66">
        <v>2.9999999999999997E-4</v>
      </c>
      <c r="Q465" s="66">
        <v>0</v>
      </c>
    </row>
    <row r="466" spans="1:17">
      <c r="A466" t="s">
        <v>4248</v>
      </c>
      <c r="B466" t="s">
        <v>3368</v>
      </c>
      <c r="C466" t="s">
        <v>4249</v>
      </c>
      <c r="D466" t="s">
        <v>3370</v>
      </c>
      <c r="E466" t="s">
        <v>476</v>
      </c>
      <c r="F466" t="s">
        <v>4250</v>
      </c>
      <c r="G466" t="s">
        <v>208</v>
      </c>
      <c r="H466" s="65">
        <v>4.33</v>
      </c>
      <c r="I466" t="s">
        <v>3372</v>
      </c>
      <c r="J466" t="s">
        <v>99</v>
      </c>
      <c r="K466" s="66">
        <v>2.1000000000000001E-2</v>
      </c>
      <c r="L466" s="66">
        <v>7.7000000000000002E-3</v>
      </c>
      <c r="M466" s="65">
        <v>30000</v>
      </c>
      <c r="N466" s="65">
        <v>106.048703271785</v>
      </c>
      <c r="O466" s="65">
        <v>31.814610981535498</v>
      </c>
      <c r="P466" s="66">
        <v>1E-4</v>
      </c>
      <c r="Q466" s="66">
        <v>0</v>
      </c>
    </row>
    <row r="467" spans="1:17">
      <c r="A467" t="s">
        <v>4248</v>
      </c>
      <c r="B467" t="s">
        <v>3368</v>
      </c>
      <c r="C467" t="s">
        <v>4251</v>
      </c>
      <c r="D467" t="s">
        <v>3370</v>
      </c>
      <c r="E467" t="s">
        <v>476</v>
      </c>
      <c r="F467" t="s">
        <v>4252</v>
      </c>
      <c r="G467" t="s">
        <v>208</v>
      </c>
      <c r="H467" s="65">
        <v>3.44</v>
      </c>
      <c r="I467" t="s">
        <v>3372</v>
      </c>
      <c r="J467" t="s">
        <v>99</v>
      </c>
      <c r="K467" s="66">
        <v>3.5999999999999997E-2</v>
      </c>
      <c r="L467" s="66">
        <v>7.7000000000000002E-3</v>
      </c>
      <c r="M467" s="65">
        <v>109155</v>
      </c>
      <c r="N467" s="65">
        <v>110.40149973265356</v>
      </c>
      <c r="O467" s="65">
        <v>120.508757033178</v>
      </c>
      <c r="P467" s="66">
        <v>5.0000000000000001E-4</v>
      </c>
      <c r="Q467" s="66">
        <v>0</v>
      </c>
    </row>
    <row r="468" spans="1:17">
      <c r="A468" t="s">
        <v>4253</v>
      </c>
      <c r="B468" t="s">
        <v>3368</v>
      </c>
      <c r="C468" t="s">
        <v>4254</v>
      </c>
      <c r="D468" t="s">
        <v>3370</v>
      </c>
      <c r="E468" t="s">
        <v>476</v>
      </c>
      <c r="F468" t="s">
        <v>4250</v>
      </c>
      <c r="G468" t="s">
        <v>208</v>
      </c>
      <c r="H468" s="65">
        <v>1.22</v>
      </c>
      <c r="I468" t="s">
        <v>3372</v>
      </c>
      <c r="J468" t="s">
        <v>99</v>
      </c>
      <c r="K468" s="66">
        <v>2.1000000000000001E-2</v>
      </c>
      <c r="L468" s="66">
        <v>7.7000000000000002E-3</v>
      </c>
      <c r="M468" s="65">
        <v>61875</v>
      </c>
      <c r="N468" s="65">
        <v>101.75814916390399</v>
      </c>
      <c r="O468" s="65">
        <v>62.962854795165597</v>
      </c>
      <c r="P468" s="66">
        <v>2.9999999999999997E-4</v>
      </c>
      <c r="Q468" s="66">
        <v>0</v>
      </c>
    </row>
    <row r="469" spans="1:17">
      <c r="A469" t="s">
        <v>4255</v>
      </c>
      <c r="B469" t="s">
        <v>3368</v>
      </c>
      <c r="C469" t="s">
        <v>4256</v>
      </c>
      <c r="D469" t="s">
        <v>3370</v>
      </c>
      <c r="E469" t="s">
        <v>476</v>
      </c>
      <c r="F469" t="s">
        <v>4257</v>
      </c>
      <c r="G469" t="s">
        <v>208</v>
      </c>
      <c r="H469" s="65">
        <v>2.23</v>
      </c>
      <c r="I469" t="s">
        <v>3372</v>
      </c>
      <c r="J469" t="s">
        <v>99</v>
      </c>
      <c r="K469" s="66">
        <v>2.1000000000000001E-2</v>
      </c>
      <c r="L469" s="66">
        <v>7.7000000000000002E-3</v>
      </c>
      <c r="M469" s="65">
        <v>75625</v>
      </c>
      <c r="N469" s="65">
        <v>103.12099005858988</v>
      </c>
      <c r="O469" s="65">
        <v>77.985248731808596</v>
      </c>
      <c r="P469" s="66">
        <v>2.9999999999999997E-4</v>
      </c>
      <c r="Q469" s="66">
        <v>0</v>
      </c>
    </row>
    <row r="470" spans="1:17">
      <c r="A470" t="s">
        <v>4258</v>
      </c>
      <c r="B470" t="s">
        <v>3368</v>
      </c>
      <c r="C470" t="s">
        <v>4259</v>
      </c>
      <c r="D470" t="s">
        <v>3370</v>
      </c>
      <c r="E470" t="s">
        <v>476</v>
      </c>
      <c r="F470" t="s">
        <v>4260</v>
      </c>
      <c r="G470" t="s">
        <v>208</v>
      </c>
      <c r="H470" s="65">
        <v>1.71</v>
      </c>
      <c r="I470" t="s">
        <v>3372</v>
      </c>
      <c r="J470" t="s">
        <v>99</v>
      </c>
      <c r="K470" s="66">
        <v>2.1000000000000001E-2</v>
      </c>
      <c r="L470" s="66">
        <v>7.7000000000000002E-3</v>
      </c>
      <c r="M470" s="65">
        <v>25383.34</v>
      </c>
      <c r="N470" s="65">
        <v>102.41445221822345</v>
      </c>
      <c r="O470" s="65">
        <v>25.996208615689198</v>
      </c>
      <c r="P470" s="66">
        <v>1E-4</v>
      </c>
      <c r="Q470" s="66">
        <v>0</v>
      </c>
    </row>
    <row r="471" spans="1:17">
      <c r="A471" t="s">
        <v>4258</v>
      </c>
      <c r="B471" t="s">
        <v>3368</v>
      </c>
      <c r="C471" t="s">
        <v>4261</v>
      </c>
      <c r="D471" t="s">
        <v>3370</v>
      </c>
      <c r="E471" t="s">
        <v>476</v>
      </c>
      <c r="F471" t="s">
        <v>4260</v>
      </c>
      <c r="G471" t="s">
        <v>208</v>
      </c>
      <c r="H471" s="65">
        <v>1.71</v>
      </c>
      <c r="I471" t="s">
        <v>3372</v>
      </c>
      <c r="J471" t="s">
        <v>99</v>
      </c>
      <c r="K471" s="66">
        <v>2.1000000000000001E-2</v>
      </c>
      <c r="L471" s="66">
        <v>7.7000000000000002E-3</v>
      </c>
      <c r="M471" s="65">
        <v>43916.66</v>
      </c>
      <c r="N471" s="65">
        <v>102.41445221822356</v>
      </c>
      <c r="O471" s="65">
        <v>44.977006771539699</v>
      </c>
      <c r="P471" s="66">
        <v>2.0000000000000001E-4</v>
      </c>
      <c r="Q471" s="66">
        <v>0</v>
      </c>
    </row>
    <row r="472" spans="1:17">
      <c r="A472" t="s">
        <v>4262</v>
      </c>
      <c r="B472" t="s">
        <v>3368</v>
      </c>
      <c r="C472" t="s">
        <v>4263</v>
      </c>
      <c r="D472" t="s">
        <v>3370</v>
      </c>
      <c r="E472" t="s">
        <v>476</v>
      </c>
      <c r="F472" t="s">
        <v>4264</v>
      </c>
      <c r="G472" t="s">
        <v>208</v>
      </c>
      <c r="H472" s="65">
        <v>1.26</v>
      </c>
      <c r="I472" t="s">
        <v>3372</v>
      </c>
      <c r="J472" t="s">
        <v>99</v>
      </c>
      <c r="K472" s="66">
        <v>2.1000000000000001E-2</v>
      </c>
      <c r="L472" s="66">
        <v>7.7000000000000002E-3</v>
      </c>
      <c r="M472" s="65">
        <v>22604.11</v>
      </c>
      <c r="N472" s="65">
        <v>101.81296257215436</v>
      </c>
      <c r="O472" s="65">
        <v>23.0139140540686</v>
      </c>
      <c r="P472" s="66">
        <v>1E-4</v>
      </c>
      <c r="Q472" s="66">
        <v>0</v>
      </c>
    </row>
    <row r="473" spans="1:17">
      <c r="A473" t="s">
        <v>4262</v>
      </c>
      <c r="B473" t="s">
        <v>3368</v>
      </c>
      <c r="C473" t="s">
        <v>4265</v>
      </c>
      <c r="D473" t="s">
        <v>3370</v>
      </c>
      <c r="E473" t="s">
        <v>476</v>
      </c>
      <c r="F473" t="s">
        <v>4264</v>
      </c>
      <c r="G473" t="s">
        <v>208</v>
      </c>
      <c r="H473" s="65">
        <v>1.26</v>
      </c>
      <c r="I473" t="s">
        <v>3372</v>
      </c>
      <c r="J473" t="s">
        <v>99</v>
      </c>
      <c r="K473" s="66">
        <v>2.1000000000000001E-2</v>
      </c>
      <c r="L473" s="66">
        <v>7.7000000000000002E-3</v>
      </c>
      <c r="M473" s="65">
        <v>22604.11</v>
      </c>
      <c r="N473" s="65">
        <v>101.81296257215436</v>
      </c>
      <c r="O473" s="65">
        <v>23.0139140540686</v>
      </c>
      <c r="P473" s="66">
        <v>1E-4</v>
      </c>
      <c r="Q473" s="66">
        <v>0</v>
      </c>
    </row>
    <row r="474" spans="1:17">
      <c r="A474" t="s">
        <v>4266</v>
      </c>
      <c r="B474" t="s">
        <v>3368</v>
      </c>
      <c r="C474" t="s">
        <v>4267</v>
      </c>
      <c r="D474" t="s">
        <v>3370</v>
      </c>
      <c r="E474" t="s">
        <v>476</v>
      </c>
      <c r="F474" t="s">
        <v>4268</v>
      </c>
      <c r="G474" t="s">
        <v>208</v>
      </c>
      <c r="H474" s="65">
        <v>4.33</v>
      </c>
      <c r="I474" t="s">
        <v>3372</v>
      </c>
      <c r="J474" t="s">
        <v>99</v>
      </c>
      <c r="K474" s="66">
        <v>2.1000000000000001E-2</v>
      </c>
      <c r="L474" s="66">
        <v>7.7000000000000002E-3</v>
      </c>
      <c r="M474" s="65">
        <v>162135</v>
      </c>
      <c r="N474" s="65">
        <v>106.04870327178462</v>
      </c>
      <c r="O474" s="65">
        <v>171.94206504970799</v>
      </c>
      <c r="P474" s="66">
        <v>6.9999999999999999E-4</v>
      </c>
      <c r="Q474" s="66">
        <v>0</v>
      </c>
    </row>
    <row r="475" spans="1:17">
      <c r="A475" t="s">
        <v>4266</v>
      </c>
      <c r="B475" t="s">
        <v>3368</v>
      </c>
      <c r="C475" t="s">
        <v>4269</v>
      </c>
      <c r="D475" t="s">
        <v>3370</v>
      </c>
      <c r="E475" t="s">
        <v>476</v>
      </c>
      <c r="F475" t="s">
        <v>4268</v>
      </c>
      <c r="G475" t="s">
        <v>208</v>
      </c>
      <c r="H475" s="65">
        <v>4.33</v>
      </c>
      <c r="I475" t="s">
        <v>3372</v>
      </c>
      <c r="J475" t="s">
        <v>99</v>
      </c>
      <c r="K475" s="66">
        <v>2.1000000000000001E-2</v>
      </c>
      <c r="L475" s="66">
        <v>7.7000000000000002E-3</v>
      </c>
      <c r="M475" s="65">
        <v>69513</v>
      </c>
      <c r="N475" s="65">
        <v>106.04870327178485</v>
      </c>
      <c r="O475" s="65">
        <v>73.717635105315793</v>
      </c>
      <c r="P475" s="66">
        <v>2.9999999999999997E-4</v>
      </c>
      <c r="Q475" s="66">
        <v>0</v>
      </c>
    </row>
    <row r="476" spans="1:17">
      <c r="A476" t="s">
        <v>4266</v>
      </c>
      <c r="B476" t="s">
        <v>3368</v>
      </c>
      <c r="C476" t="s">
        <v>4270</v>
      </c>
      <c r="D476" t="s">
        <v>3370</v>
      </c>
      <c r="E476" t="s">
        <v>476</v>
      </c>
      <c r="F476" t="s">
        <v>4271</v>
      </c>
      <c r="G476" t="s">
        <v>208</v>
      </c>
      <c r="H476" s="65">
        <v>4.6399999999999997</v>
      </c>
      <c r="I476" t="s">
        <v>3372</v>
      </c>
      <c r="J476" t="s">
        <v>99</v>
      </c>
      <c r="K476" s="66">
        <v>2.1000000000000001E-2</v>
      </c>
      <c r="L476" s="66">
        <v>7.7000000000000002E-3</v>
      </c>
      <c r="M476" s="65">
        <v>49342</v>
      </c>
      <c r="N476" s="65">
        <v>106.48176315778019</v>
      </c>
      <c r="O476" s="65">
        <v>52.5402315773119</v>
      </c>
      <c r="P476" s="66">
        <v>2.0000000000000001E-4</v>
      </c>
      <c r="Q476" s="66">
        <v>0</v>
      </c>
    </row>
    <row r="477" spans="1:17">
      <c r="A477" t="s">
        <v>4266</v>
      </c>
      <c r="B477" t="s">
        <v>3368</v>
      </c>
      <c r="C477" t="s">
        <v>4272</v>
      </c>
      <c r="D477" t="s">
        <v>3370</v>
      </c>
      <c r="E477" t="s">
        <v>476</v>
      </c>
      <c r="F477" t="s">
        <v>3264</v>
      </c>
      <c r="G477" t="s">
        <v>208</v>
      </c>
      <c r="H477" s="65">
        <v>5.61</v>
      </c>
      <c r="I477" t="s">
        <v>3372</v>
      </c>
      <c r="J477" t="s">
        <v>99</v>
      </c>
      <c r="K477" s="66">
        <v>2.1000000000000001E-2</v>
      </c>
      <c r="L477" s="66">
        <v>7.7000000000000002E-3</v>
      </c>
      <c r="M477" s="65">
        <v>70283</v>
      </c>
      <c r="N477" s="65">
        <v>107.78319631434088</v>
      </c>
      <c r="O477" s="65">
        <v>75.753263865608204</v>
      </c>
      <c r="P477" s="66">
        <v>2.9999999999999997E-4</v>
      </c>
      <c r="Q477" s="66">
        <v>0</v>
      </c>
    </row>
    <row r="478" spans="1:17">
      <c r="A478" t="s">
        <v>4273</v>
      </c>
      <c r="B478" t="s">
        <v>3368</v>
      </c>
      <c r="C478" t="s">
        <v>4274</v>
      </c>
      <c r="D478" t="s">
        <v>3370</v>
      </c>
      <c r="E478" t="s">
        <v>476</v>
      </c>
      <c r="F478" t="s">
        <v>4275</v>
      </c>
      <c r="G478" t="s">
        <v>208</v>
      </c>
      <c r="H478" s="65">
        <v>4.25</v>
      </c>
      <c r="I478" t="s">
        <v>3372</v>
      </c>
      <c r="J478" t="s">
        <v>99</v>
      </c>
      <c r="K478" s="66">
        <v>2.1000000000000001E-2</v>
      </c>
      <c r="L478" s="66">
        <v>7.7000000000000002E-3</v>
      </c>
      <c r="M478" s="65">
        <v>7423</v>
      </c>
      <c r="N478" s="65">
        <v>105.94290766861161</v>
      </c>
      <c r="O478" s="65">
        <v>7.8641420362410397</v>
      </c>
      <c r="P478" s="66">
        <v>0</v>
      </c>
      <c r="Q478" s="66">
        <v>0</v>
      </c>
    </row>
    <row r="479" spans="1:17">
      <c r="A479" t="s">
        <v>4273</v>
      </c>
      <c r="B479" t="s">
        <v>3368</v>
      </c>
      <c r="C479" t="s">
        <v>4276</v>
      </c>
      <c r="D479" t="s">
        <v>3370</v>
      </c>
      <c r="E479" t="s">
        <v>476</v>
      </c>
      <c r="F479" t="s">
        <v>4275</v>
      </c>
      <c r="G479" t="s">
        <v>208</v>
      </c>
      <c r="H479" s="65">
        <v>4.25</v>
      </c>
      <c r="I479" t="s">
        <v>3372</v>
      </c>
      <c r="J479" t="s">
        <v>99</v>
      </c>
      <c r="K479" s="66">
        <v>2.1000000000000001E-2</v>
      </c>
      <c r="L479" s="66">
        <v>7.7000000000000002E-3</v>
      </c>
      <c r="M479" s="65">
        <v>29153</v>
      </c>
      <c r="N479" s="65">
        <v>105.94290766861181</v>
      </c>
      <c r="O479" s="65">
        <v>30.885535872630399</v>
      </c>
      <c r="P479" s="66">
        <v>1E-4</v>
      </c>
      <c r="Q479" s="66">
        <v>0</v>
      </c>
    </row>
    <row r="480" spans="1:17">
      <c r="A480" t="s">
        <v>4273</v>
      </c>
      <c r="B480" t="s">
        <v>3368</v>
      </c>
      <c r="C480" t="s">
        <v>4277</v>
      </c>
      <c r="D480" t="s">
        <v>3370</v>
      </c>
      <c r="E480" t="s">
        <v>476</v>
      </c>
      <c r="F480" t="s">
        <v>4275</v>
      </c>
      <c r="G480" t="s">
        <v>208</v>
      </c>
      <c r="H480" s="65">
        <v>4.25</v>
      </c>
      <c r="I480" t="s">
        <v>3372</v>
      </c>
      <c r="J480" t="s">
        <v>99</v>
      </c>
      <c r="K480" s="66">
        <v>2.1000000000000001E-2</v>
      </c>
      <c r="L480" s="66">
        <v>7.7000000000000002E-3</v>
      </c>
      <c r="M480" s="65">
        <v>29089</v>
      </c>
      <c r="N480" s="65">
        <v>105.9429076686115</v>
      </c>
      <c r="O480" s="65">
        <v>30.8177324117224</v>
      </c>
      <c r="P480" s="66">
        <v>1E-4</v>
      </c>
      <c r="Q480" s="66">
        <v>0</v>
      </c>
    </row>
    <row r="481" spans="1:17">
      <c r="A481" t="s">
        <v>4273</v>
      </c>
      <c r="B481" t="s">
        <v>3368</v>
      </c>
      <c r="C481" t="s">
        <v>4278</v>
      </c>
      <c r="D481" t="s">
        <v>3370</v>
      </c>
      <c r="E481" t="s">
        <v>476</v>
      </c>
      <c r="F481" t="s">
        <v>4275</v>
      </c>
      <c r="G481" t="s">
        <v>208</v>
      </c>
      <c r="H481" s="65">
        <v>4.25</v>
      </c>
      <c r="I481" t="s">
        <v>3372</v>
      </c>
      <c r="J481" t="s">
        <v>99</v>
      </c>
      <c r="K481" s="66">
        <v>2.1000000000000001E-2</v>
      </c>
      <c r="L481" s="66">
        <v>7.7000000000000002E-3</v>
      </c>
      <c r="M481" s="65">
        <v>7444</v>
      </c>
      <c r="N481" s="65">
        <v>105.94290766861164</v>
      </c>
      <c r="O481" s="65">
        <v>7.8863900468514503</v>
      </c>
      <c r="P481" s="66">
        <v>0</v>
      </c>
      <c r="Q481" s="66">
        <v>0</v>
      </c>
    </row>
    <row r="482" spans="1:17">
      <c r="A482" t="s">
        <v>4279</v>
      </c>
      <c r="B482" t="s">
        <v>3368</v>
      </c>
      <c r="C482" t="s">
        <v>4280</v>
      </c>
      <c r="D482" t="s">
        <v>3370</v>
      </c>
      <c r="E482" t="s">
        <v>476</v>
      </c>
      <c r="F482" t="s">
        <v>1772</v>
      </c>
      <c r="G482" t="s">
        <v>208</v>
      </c>
      <c r="H482" s="65">
        <v>2.23</v>
      </c>
      <c r="I482" t="s">
        <v>3372</v>
      </c>
      <c r="J482" t="s">
        <v>99</v>
      </c>
      <c r="K482" s="66">
        <v>2.1000000000000001E-2</v>
      </c>
      <c r="L482" s="66">
        <v>7.7000000000000002E-3</v>
      </c>
      <c r="M482" s="65">
        <v>74081.97</v>
      </c>
      <c r="N482" s="65">
        <v>103.12099005858997</v>
      </c>
      <c r="O482" s="65">
        <v>76.394060918907599</v>
      </c>
      <c r="P482" s="66">
        <v>2.9999999999999997E-4</v>
      </c>
      <c r="Q482" s="66">
        <v>0</v>
      </c>
    </row>
    <row r="483" spans="1:17">
      <c r="A483" t="s">
        <v>4281</v>
      </c>
      <c r="B483" t="s">
        <v>3368</v>
      </c>
      <c r="C483" t="s">
        <v>4282</v>
      </c>
      <c r="D483" t="s">
        <v>3370</v>
      </c>
      <c r="E483" t="s">
        <v>476</v>
      </c>
      <c r="F483" t="s">
        <v>1772</v>
      </c>
      <c r="G483" t="s">
        <v>208</v>
      </c>
      <c r="H483" s="65">
        <v>4.33</v>
      </c>
      <c r="I483" t="s">
        <v>3372</v>
      </c>
      <c r="J483" t="s">
        <v>99</v>
      </c>
      <c r="K483" s="66">
        <v>2.1000000000000001E-2</v>
      </c>
      <c r="L483" s="66">
        <v>7.7000000000000002E-3</v>
      </c>
      <c r="M483" s="65">
        <v>70000</v>
      </c>
      <c r="N483" s="65">
        <v>106.04870327178486</v>
      </c>
      <c r="O483" s="65">
        <v>74.234092290249393</v>
      </c>
      <c r="P483" s="66">
        <v>2.9999999999999997E-4</v>
      </c>
      <c r="Q483" s="66">
        <v>0</v>
      </c>
    </row>
    <row r="484" spans="1:17">
      <c r="A484" t="s">
        <v>4283</v>
      </c>
      <c r="B484" t="s">
        <v>3368</v>
      </c>
      <c r="C484" t="s">
        <v>4284</v>
      </c>
      <c r="D484" t="s">
        <v>3370</v>
      </c>
      <c r="E484" t="s">
        <v>476</v>
      </c>
      <c r="F484" t="s">
        <v>1772</v>
      </c>
      <c r="G484" t="s">
        <v>208</v>
      </c>
      <c r="H484" s="65">
        <v>1.5</v>
      </c>
      <c r="I484" t="s">
        <v>3372</v>
      </c>
      <c r="J484" t="s">
        <v>99</v>
      </c>
      <c r="K484" s="66">
        <v>2.1000000000000001E-2</v>
      </c>
      <c r="L484" s="66">
        <v>7.7000000000000002E-3</v>
      </c>
      <c r="M484" s="65">
        <v>279000</v>
      </c>
      <c r="N484" s="65">
        <v>102.1456552371025</v>
      </c>
      <c r="O484" s="65">
        <v>284.98637811151599</v>
      </c>
      <c r="P484" s="66">
        <v>1.1999999999999999E-3</v>
      </c>
      <c r="Q484" s="66">
        <v>0</v>
      </c>
    </row>
    <row r="485" spans="1:17">
      <c r="A485" t="s">
        <v>4283</v>
      </c>
      <c r="B485" t="s">
        <v>3368</v>
      </c>
      <c r="C485" t="s">
        <v>4285</v>
      </c>
      <c r="D485" t="s">
        <v>3370</v>
      </c>
      <c r="E485" t="s">
        <v>476</v>
      </c>
      <c r="F485" t="s">
        <v>1772</v>
      </c>
      <c r="G485" t="s">
        <v>208</v>
      </c>
      <c r="H485" s="65">
        <v>1.5</v>
      </c>
      <c r="I485" t="s">
        <v>3372</v>
      </c>
      <c r="J485" t="s">
        <v>99</v>
      </c>
      <c r="K485" s="66">
        <v>2.1000000000000001E-2</v>
      </c>
      <c r="L485" s="66">
        <v>7.7000000000000002E-3</v>
      </c>
      <c r="M485" s="65">
        <v>279000</v>
      </c>
      <c r="N485" s="65">
        <v>102.1456552371025</v>
      </c>
      <c r="O485" s="65">
        <v>284.98637811151599</v>
      </c>
      <c r="P485" s="66">
        <v>1.1999999999999999E-3</v>
      </c>
      <c r="Q485" s="66">
        <v>0</v>
      </c>
    </row>
    <row r="486" spans="1:17">
      <c r="A486" t="s">
        <v>4286</v>
      </c>
      <c r="B486" t="s">
        <v>3368</v>
      </c>
      <c r="C486" t="s">
        <v>4287</v>
      </c>
      <c r="D486" t="s">
        <v>3370</v>
      </c>
      <c r="E486" t="s">
        <v>476</v>
      </c>
      <c r="F486" t="s">
        <v>1772</v>
      </c>
      <c r="G486" t="s">
        <v>208</v>
      </c>
      <c r="H486" s="65">
        <v>4.33</v>
      </c>
      <c r="I486" t="s">
        <v>3372</v>
      </c>
      <c r="J486" t="s">
        <v>99</v>
      </c>
      <c r="K486" s="66">
        <v>2.1000000000000001E-2</v>
      </c>
      <c r="L486" s="66">
        <v>7.7000000000000002E-3</v>
      </c>
      <c r="M486" s="65">
        <v>85000</v>
      </c>
      <c r="N486" s="65">
        <v>106.04870327178494</v>
      </c>
      <c r="O486" s="65">
        <v>90.141397781017204</v>
      </c>
      <c r="P486" s="66">
        <v>4.0000000000000002E-4</v>
      </c>
      <c r="Q486" s="66">
        <v>0</v>
      </c>
    </row>
    <row r="487" spans="1:17">
      <c r="A487" t="s">
        <v>4286</v>
      </c>
      <c r="B487" t="s">
        <v>3368</v>
      </c>
      <c r="C487" t="s">
        <v>4288</v>
      </c>
      <c r="D487" t="s">
        <v>3370</v>
      </c>
      <c r="E487" t="s">
        <v>476</v>
      </c>
      <c r="F487" t="s">
        <v>1772</v>
      </c>
      <c r="G487" t="s">
        <v>208</v>
      </c>
      <c r="H487" s="65">
        <v>4.33</v>
      </c>
      <c r="I487" t="s">
        <v>3372</v>
      </c>
      <c r="J487" t="s">
        <v>99</v>
      </c>
      <c r="K487" s="66">
        <v>2.1000000000000001E-2</v>
      </c>
      <c r="L487" s="66">
        <v>7.7000000000000002E-3</v>
      </c>
      <c r="M487" s="65">
        <v>85000</v>
      </c>
      <c r="N487" s="65">
        <v>106.04870327178494</v>
      </c>
      <c r="O487" s="65">
        <v>90.141397781017204</v>
      </c>
      <c r="P487" s="66">
        <v>4.0000000000000002E-4</v>
      </c>
      <c r="Q487" s="66">
        <v>0</v>
      </c>
    </row>
    <row r="488" spans="1:17">
      <c r="A488" t="s">
        <v>4289</v>
      </c>
      <c r="B488" t="s">
        <v>3368</v>
      </c>
      <c r="C488" t="s">
        <v>4290</v>
      </c>
      <c r="D488" t="s">
        <v>3370</v>
      </c>
      <c r="E488" t="s">
        <v>476</v>
      </c>
      <c r="F488" t="s">
        <v>4291</v>
      </c>
      <c r="G488" t="s">
        <v>208</v>
      </c>
      <c r="H488" s="65">
        <v>2.23</v>
      </c>
      <c r="I488" t="s">
        <v>3372</v>
      </c>
      <c r="J488" t="s">
        <v>99</v>
      </c>
      <c r="K488" s="66">
        <v>2.1000000000000001E-2</v>
      </c>
      <c r="L488" s="66">
        <v>7.7000000000000002E-3</v>
      </c>
      <c r="M488" s="65">
        <v>53472.26</v>
      </c>
      <c r="N488" s="65">
        <v>103.12099005859001</v>
      </c>
      <c r="O488" s="65">
        <v>55.1411239187034</v>
      </c>
      <c r="P488" s="66">
        <v>2.0000000000000001E-4</v>
      </c>
      <c r="Q488" s="66">
        <v>0</v>
      </c>
    </row>
    <row r="489" spans="1:17">
      <c r="A489" t="s">
        <v>4292</v>
      </c>
      <c r="B489" t="s">
        <v>3368</v>
      </c>
      <c r="C489" t="s">
        <v>4293</v>
      </c>
      <c r="D489" t="s">
        <v>3370</v>
      </c>
      <c r="E489" t="s">
        <v>476</v>
      </c>
      <c r="F489" t="s">
        <v>4294</v>
      </c>
      <c r="G489" t="s">
        <v>208</v>
      </c>
      <c r="H489" s="65">
        <v>2.23</v>
      </c>
      <c r="I489" t="s">
        <v>3372</v>
      </c>
      <c r="J489" t="s">
        <v>99</v>
      </c>
      <c r="K489" s="66">
        <v>2.1000000000000001E-2</v>
      </c>
      <c r="L489" s="66">
        <v>7.7000000000000002E-3</v>
      </c>
      <c r="M489" s="65">
        <v>67222.259999999995</v>
      </c>
      <c r="N489" s="65">
        <v>103.12099005858997</v>
      </c>
      <c r="O489" s="65">
        <v>69.320260051759504</v>
      </c>
      <c r="P489" s="66">
        <v>2.9999999999999997E-4</v>
      </c>
      <c r="Q489" s="66">
        <v>0</v>
      </c>
    </row>
    <row r="490" spans="1:17">
      <c r="A490" t="s">
        <v>4295</v>
      </c>
      <c r="B490" t="s">
        <v>3368</v>
      </c>
      <c r="C490" t="s">
        <v>4296</v>
      </c>
      <c r="D490" t="s">
        <v>3370</v>
      </c>
      <c r="E490" t="s">
        <v>476</v>
      </c>
      <c r="F490" t="s">
        <v>4294</v>
      </c>
      <c r="G490" t="s">
        <v>208</v>
      </c>
      <c r="H490" s="65">
        <v>2.23</v>
      </c>
      <c r="I490" t="s">
        <v>3372</v>
      </c>
      <c r="J490" t="s">
        <v>99</v>
      </c>
      <c r="K490" s="66">
        <v>2.1000000000000001E-2</v>
      </c>
      <c r="L490" s="66">
        <v>7.7000000000000002E-3</v>
      </c>
      <c r="M490" s="65">
        <v>195555.52</v>
      </c>
      <c r="N490" s="65">
        <v>103.12099005859001</v>
      </c>
      <c r="O490" s="65">
        <v>201.65878833822401</v>
      </c>
      <c r="P490" s="66">
        <v>8.0000000000000004E-4</v>
      </c>
      <c r="Q490" s="66">
        <v>0</v>
      </c>
    </row>
    <row r="491" spans="1:17">
      <c r="A491" t="s">
        <v>4297</v>
      </c>
      <c r="B491" t="s">
        <v>3368</v>
      </c>
      <c r="C491" t="s">
        <v>4298</v>
      </c>
      <c r="D491" t="s">
        <v>3370</v>
      </c>
      <c r="E491" t="s">
        <v>476</v>
      </c>
      <c r="F491" t="s">
        <v>4299</v>
      </c>
      <c r="G491" t="s">
        <v>208</v>
      </c>
      <c r="H491" s="65">
        <v>2.98</v>
      </c>
      <c r="I491" t="s">
        <v>3372</v>
      </c>
      <c r="J491" t="s">
        <v>99</v>
      </c>
      <c r="K491" s="66">
        <v>2.1000000000000001E-2</v>
      </c>
      <c r="L491" s="66">
        <v>7.7000000000000002E-3</v>
      </c>
      <c r="M491" s="65">
        <v>365091</v>
      </c>
      <c r="N491" s="65">
        <v>104.15930042961837</v>
      </c>
      <c r="O491" s="65">
        <v>380.27623153149801</v>
      </c>
      <c r="P491" s="66">
        <v>1.6000000000000001E-3</v>
      </c>
      <c r="Q491" s="66">
        <v>0</v>
      </c>
    </row>
    <row r="492" spans="1:17">
      <c r="A492" t="s">
        <v>4297</v>
      </c>
      <c r="B492" t="s">
        <v>3368</v>
      </c>
      <c r="C492" t="s">
        <v>4300</v>
      </c>
      <c r="D492" t="s">
        <v>3370</v>
      </c>
      <c r="E492" t="s">
        <v>476</v>
      </c>
      <c r="F492" t="s">
        <v>4299</v>
      </c>
      <c r="G492" t="s">
        <v>208</v>
      </c>
      <c r="H492" s="65">
        <v>2.98</v>
      </c>
      <c r="I492" t="s">
        <v>3372</v>
      </c>
      <c r="J492" t="s">
        <v>99</v>
      </c>
      <c r="K492" s="66">
        <v>2.1000000000000001E-2</v>
      </c>
      <c r="L492" s="66">
        <v>7.7000000000000002E-3</v>
      </c>
      <c r="M492" s="65">
        <v>365978</v>
      </c>
      <c r="N492" s="65">
        <v>104.15930031234937</v>
      </c>
      <c r="O492" s="65">
        <v>381.20012409713001</v>
      </c>
      <c r="P492" s="66">
        <v>1.6000000000000001E-3</v>
      </c>
      <c r="Q492" s="66">
        <v>0</v>
      </c>
    </row>
    <row r="493" spans="1:17">
      <c r="A493" t="s">
        <v>4301</v>
      </c>
      <c r="B493" t="s">
        <v>3368</v>
      </c>
      <c r="C493" t="s">
        <v>4302</v>
      </c>
      <c r="D493" t="s">
        <v>3370</v>
      </c>
      <c r="E493" t="s">
        <v>476</v>
      </c>
      <c r="F493" t="s">
        <v>3398</v>
      </c>
      <c r="G493" t="s">
        <v>208</v>
      </c>
      <c r="H493" s="65">
        <v>4.25</v>
      </c>
      <c r="I493" t="s">
        <v>3372</v>
      </c>
      <c r="J493" t="s">
        <v>99</v>
      </c>
      <c r="K493" s="66">
        <v>2.1000000000000001E-2</v>
      </c>
      <c r="L493" s="66">
        <v>7.7000000000000002E-3</v>
      </c>
      <c r="M493" s="65">
        <v>100000</v>
      </c>
      <c r="N493" s="65">
        <v>105.94290766861199</v>
      </c>
      <c r="O493" s="65">
        <v>105.94290766861199</v>
      </c>
      <c r="P493" s="66">
        <v>4.0000000000000002E-4</v>
      </c>
      <c r="Q493" s="66">
        <v>0</v>
      </c>
    </row>
    <row r="494" spans="1:17">
      <c r="A494" t="s">
        <v>4301</v>
      </c>
      <c r="B494" t="s">
        <v>3368</v>
      </c>
      <c r="C494" t="s">
        <v>4303</v>
      </c>
      <c r="D494" t="s">
        <v>3370</v>
      </c>
      <c r="E494" t="s">
        <v>476</v>
      </c>
      <c r="F494" t="s">
        <v>3398</v>
      </c>
      <c r="G494" t="s">
        <v>208</v>
      </c>
      <c r="H494" s="65">
        <v>4.25</v>
      </c>
      <c r="I494" t="s">
        <v>3372</v>
      </c>
      <c r="J494" t="s">
        <v>99</v>
      </c>
      <c r="K494" s="66">
        <v>2.1000000000000001E-2</v>
      </c>
      <c r="L494" s="66">
        <v>7.7000000000000002E-3</v>
      </c>
      <c r="M494" s="65">
        <v>100000</v>
      </c>
      <c r="N494" s="65">
        <v>105.94290766861199</v>
      </c>
      <c r="O494" s="65">
        <v>105.94290766861199</v>
      </c>
      <c r="P494" s="66">
        <v>4.0000000000000002E-4</v>
      </c>
      <c r="Q494" s="66">
        <v>0</v>
      </c>
    </row>
    <row r="495" spans="1:17">
      <c r="A495" t="s">
        <v>4304</v>
      </c>
      <c r="B495" t="s">
        <v>3368</v>
      </c>
      <c r="C495" t="s">
        <v>4305</v>
      </c>
      <c r="D495" t="s">
        <v>3370</v>
      </c>
      <c r="E495" t="s">
        <v>476</v>
      </c>
      <c r="F495" t="s">
        <v>4306</v>
      </c>
      <c r="G495" t="s">
        <v>208</v>
      </c>
      <c r="H495" s="65">
        <v>2.27</v>
      </c>
      <c r="I495" t="s">
        <v>3372</v>
      </c>
      <c r="J495" t="s">
        <v>99</v>
      </c>
      <c r="K495" s="66">
        <v>2.1000000000000001E-2</v>
      </c>
      <c r="L495" s="66">
        <v>7.7000000000000002E-3</v>
      </c>
      <c r="M495" s="65">
        <v>155555.51999999999</v>
      </c>
      <c r="N495" s="65">
        <v>103.17522154622864</v>
      </c>
      <c r="O495" s="65">
        <v>160.49475238738799</v>
      </c>
      <c r="P495" s="66">
        <v>6.9999999999999999E-4</v>
      </c>
      <c r="Q495" s="66">
        <v>0</v>
      </c>
    </row>
    <row r="496" spans="1:17">
      <c r="A496" t="s">
        <v>4304</v>
      </c>
      <c r="B496" t="s">
        <v>3368</v>
      </c>
      <c r="C496" t="s">
        <v>4307</v>
      </c>
      <c r="D496" t="s">
        <v>3370</v>
      </c>
      <c r="E496" t="s">
        <v>476</v>
      </c>
      <c r="F496" t="s">
        <v>4308</v>
      </c>
      <c r="G496" t="s">
        <v>208</v>
      </c>
      <c r="H496" s="65">
        <v>2.2200000000000002</v>
      </c>
      <c r="I496" t="s">
        <v>3372</v>
      </c>
      <c r="J496" t="s">
        <v>99</v>
      </c>
      <c r="K496" s="66">
        <v>2.5999999999999999E-2</v>
      </c>
      <c r="L496" s="66">
        <v>7.7000000000000002E-3</v>
      </c>
      <c r="M496" s="65">
        <v>45833.35</v>
      </c>
      <c r="N496" s="65">
        <v>104.27557447917073</v>
      </c>
      <c r="O496" s="65">
        <v>47.792989015548997</v>
      </c>
      <c r="P496" s="66">
        <v>2.0000000000000001E-4</v>
      </c>
      <c r="Q496" s="66">
        <v>0</v>
      </c>
    </row>
    <row r="497" spans="1:17">
      <c r="A497" t="s">
        <v>4309</v>
      </c>
      <c r="B497" t="s">
        <v>3368</v>
      </c>
      <c r="C497" t="s">
        <v>4310</v>
      </c>
      <c r="D497" t="s">
        <v>3370</v>
      </c>
      <c r="E497" t="s">
        <v>476</v>
      </c>
      <c r="F497" t="s">
        <v>1447</v>
      </c>
      <c r="G497" t="s">
        <v>208</v>
      </c>
      <c r="H497" s="65">
        <v>1.59</v>
      </c>
      <c r="I497" t="s">
        <v>3372</v>
      </c>
      <c r="J497" t="s">
        <v>99</v>
      </c>
      <c r="K497" s="66">
        <v>2.1000000000000001E-2</v>
      </c>
      <c r="L497" s="66">
        <v>7.7000000000000002E-3</v>
      </c>
      <c r="M497" s="65">
        <v>35413</v>
      </c>
      <c r="N497" s="65">
        <v>102.25745101547849</v>
      </c>
      <c r="O497" s="65">
        <v>36.212431128111398</v>
      </c>
      <c r="P497" s="66">
        <v>2.0000000000000001E-4</v>
      </c>
      <c r="Q497" s="66">
        <v>0</v>
      </c>
    </row>
    <row r="498" spans="1:17">
      <c r="A498" t="s">
        <v>4309</v>
      </c>
      <c r="B498" t="s">
        <v>3368</v>
      </c>
      <c r="C498" t="s">
        <v>4311</v>
      </c>
      <c r="D498" t="s">
        <v>3370</v>
      </c>
      <c r="E498" t="s">
        <v>476</v>
      </c>
      <c r="F498" t="s">
        <v>1447</v>
      </c>
      <c r="G498" t="s">
        <v>208</v>
      </c>
      <c r="H498" s="65">
        <v>1.59</v>
      </c>
      <c r="I498" t="s">
        <v>3372</v>
      </c>
      <c r="J498" t="s">
        <v>99</v>
      </c>
      <c r="K498" s="66">
        <v>2.1000000000000001E-2</v>
      </c>
      <c r="L498" s="66">
        <v>7.7000000000000002E-3</v>
      </c>
      <c r="M498" s="65">
        <v>11898</v>
      </c>
      <c r="N498" s="65">
        <v>102.25745101547822</v>
      </c>
      <c r="O498" s="65">
        <v>12.1665915218216</v>
      </c>
      <c r="P498" s="66">
        <v>1E-4</v>
      </c>
      <c r="Q498" s="66">
        <v>0</v>
      </c>
    </row>
    <row r="499" spans="1:17">
      <c r="A499" t="s">
        <v>4309</v>
      </c>
      <c r="B499" t="s">
        <v>3368</v>
      </c>
      <c r="C499" t="s">
        <v>4312</v>
      </c>
      <c r="D499" t="s">
        <v>3370</v>
      </c>
      <c r="E499" t="s">
        <v>476</v>
      </c>
      <c r="F499" t="s">
        <v>1447</v>
      </c>
      <c r="G499" t="s">
        <v>208</v>
      </c>
      <c r="H499" s="65">
        <v>1.59</v>
      </c>
      <c r="I499" t="s">
        <v>3372</v>
      </c>
      <c r="J499" t="s">
        <v>99</v>
      </c>
      <c r="K499" s="66">
        <v>2.1000000000000001E-2</v>
      </c>
      <c r="L499" s="66">
        <v>7.7000000000000002E-3</v>
      </c>
      <c r="M499" s="65">
        <v>18958</v>
      </c>
      <c r="N499" s="65">
        <v>102.25745101547842</v>
      </c>
      <c r="O499" s="65">
        <v>19.385967563514399</v>
      </c>
      <c r="P499" s="66">
        <v>1E-4</v>
      </c>
      <c r="Q499" s="66">
        <v>0</v>
      </c>
    </row>
    <row r="500" spans="1:17">
      <c r="A500" t="s">
        <v>4309</v>
      </c>
      <c r="B500" t="s">
        <v>3368</v>
      </c>
      <c r="C500" t="s">
        <v>4313</v>
      </c>
      <c r="D500" t="s">
        <v>3370</v>
      </c>
      <c r="E500" t="s">
        <v>476</v>
      </c>
      <c r="F500" t="s">
        <v>1447</v>
      </c>
      <c r="G500" t="s">
        <v>208</v>
      </c>
      <c r="H500" s="65">
        <v>1.59</v>
      </c>
      <c r="I500" t="s">
        <v>3372</v>
      </c>
      <c r="J500" t="s">
        <v>99</v>
      </c>
      <c r="K500" s="66">
        <v>2.1000000000000001E-2</v>
      </c>
      <c r="L500" s="66">
        <v>7.7000000000000002E-3</v>
      </c>
      <c r="M500" s="65">
        <v>43731</v>
      </c>
      <c r="N500" s="65">
        <v>102.25745101547872</v>
      </c>
      <c r="O500" s="65">
        <v>44.718205903578998</v>
      </c>
      <c r="P500" s="66">
        <v>2.0000000000000001E-4</v>
      </c>
      <c r="Q500" s="66">
        <v>0</v>
      </c>
    </row>
    <row r="501" spans="1:17">
      <c r="A501" t="s">
        <v>4314</v>
      </c>
      <c r="B501" t="s">
        <v>3368</v>
      </c>
      <c r="C501" t="s">
        <v>4315</v>
      </c>
      <c r="D501" t="s">
        <v>3370</v>
      </c>
      <c r="E501" t="s">
        <v>476</v>
      </c>
      <c r="F501" t="s">
        <v>1447</v>
      </c>
      <c r="G501" t="s">
        <v>208</v>
      </c>
      <c r="H501" s="65">
        <v>4.41</v>
      </c>
      <c r="I501" t="s">
        <v>3372</v>
      </c>
      <c r="J501" t="s">
        <v>99</v>
      </c>
      <c r="K501" s="66">
        <v>2.1000000000000001E-2</v>
      </c>
      <c r="L501" s="66">
        <v>7.7000000000000002E-3</v>
      </c>
      <c r="M501" s="65">
        <v>105415</v>
      </c>
      <c r="N501" s="65">
        <v>106.15795353743016</v>
      </c>
      <c r="O501" s="65">
        <v>111.906406721482</v>
      </c>
      <c r="P501" s="66">
        <v>5.0000000000000001E-4</v>
      </c>
      <c r="Q501" s="66">
        <v>0</v>
      </c>
    </row>
    <row r="502" spans="1:17">
      <c r="A502" t="s">
        <v>4314</v>
      </c>
      <c r="B502" t="s">
        <v>3368</v>
      </c>
      <c r="C502" t="s">
        <v>4316</v>
      </c>
      <c r="D502" t="s">
        <v>3370</v>
      </c>
      <c r="E502" t="s">
        <v>476</v>
      </c>
      <c r="F502" t="s">
        <v>1447</v>
      </c>
      <c r="G502" t="s">
        <v>208</v>
      </c>
      <c r="H502" s="65">
        <v>4.41</v>
      </c>
      <c r="I502" t="s">
        <v>3372</v>
      </c>
      <c r="J502" t="s">
        <v>99</v>
      </c>
      <c r="K502" s="66">
        <v>2.1000000000000001E-2</v>
      </c>
      <c r="L502" s="66">
        <v>7.7000000000000002E-3</v>
      </c>
      <c r="M502" s="65">
        <v>105454</v>
      </c>
      <c r="N502" s="65">
        <v>106.15795353743054</v>
      </c>
      <c r="O502" s="65">
        <v>111.947808323362</v>
      </c>
      <c r="P502" s="66">
        <v>5.0000000000000001E-4</v>
      </c>
      <c r="Q502" s="66">
        <v>0</v>
      </c>
    </row>
    <row r="503" spans="1:17">
      <c r="A503" t="s">
        <v>4317</v>
      </c>
      <c r="B503" t="s">
        <v>3368</v>
      </c>
      <c r="C503" t="s">
        <v>4318</v>
      </c>
      <c r="D503" t="s">
        <v>3370</v>
      </c>
      <c r="E503" t="s">
        <v>476</v>
      </c>
      <c r="F503" t="s">
        <v>1447</v>
      </c>
      <c r="G503" t="s">
        <v>208</v>
      </c>
      <c r="H503" s="65">
        <v>3.49</v>
      </c>
      <c r="I503" t="s">
        <v>3372</v>
      </c>
      <c r="J503" t="s">
        <v>99</v>
      </c>
      <c r="K503" s="66">
        <v>2.1000000000000001E-2</v>
      </c>
      <c r="L503" s="66">
        <v>7.7000000000000002E-3</v>
      </c>
      <c r="M503" s="65">
        <v>171427</v>
      </c>
      <c r="N503" s="65">
        <v>104.86786167916664</v>
      </c>
      <c r="O503" s="65">
        <v>179.77182924074501</v>
      </c>
      <c r="P503" s="66">
        <v>8.0000000000000004E-4</v>
      </c>
      <c r="Q503" s="66">
        <v>0</v>
      </c>
    </row>
    <row r="504" spans="1:17">
      <c r="A504" t="s">
        <v>4317</v>
      </c>
      <c r="B504" t="s">
        <v>3368</v>
      </c>
      <c r="C504" t="s">
        <v>4319</v>
      </c>
      <c r="D504" t="s">
        <v>3370</v>
      </c>
      <c r="E504" t="s">
        <v>476</v>
      </c>
      <c r="F504" t="s">
        <v>1447</v>
      </c>
      <c r="G504" t="s">
        <v>208</v>
      </c>
      <c r="H504" s="65">
        <v>3.49</v>
      </c>
      <c r="I504" t="s">
        <v>3372</v>
      </c>
      <c r="J504" t="s">
        <v>99</v>
      </c>
      <c r="K504" s="66">
        <v>2.1000000000000001E-2</v>
      </c>
      <c r="L504" s="66">
        <v>7.7000000000000002E-3</v>
      </c>
      <c r="M504" s="65">
        <v>209712</v>
      </c>
      <c r="N504" s="65">
        <v>104.86786167916667</v>
      </c>
      <c r="O504" s="65">
        <v>219.92049008461399</v>
      </c>
      <c r="P504" s="66">
        <v>8.9999999999999998E-4</v>
      </c>
      <c r="Q504" s="66">
        <v>0</v>
      </c>
    </row>
    <row r="505" spans="1:17">
      <c r="A505" t="s">
        <v>4320</v>
      </c>
      <c r="B505" t="s">
        <v>3368</v>
      </c>
      <c r="C505" t="s">
        <v>4321</v>
      </c>
      <c r="D505" t="s">
        <v>3370</v>
      </c>
      <c r="E505" t="s">
        <v>476</v>
      </c>
      <c r="F505" t="s">
        <v>4322</v>
      </c>
      <c r="G505" t="s">
        <v>208</v>
      </c>
      <c r="H505" s="65">
        <v>1.79</v>
      </c>
      <c r="I505" t="s">
        <v>3372</v>
      </c>
      <c r="J505" t="s">
        <v>99</v>
      </c>
      <c r="K505" s="66">
        <v>2.1000000000000001E-2</v>
      </c>
      <c r="L505" s="66">
        <v>7.7000000000000002E-3</v>
      </c>
      <c r="M505" s="65">
        <v>38866.720000000001</v>
      </c>
      <c r="N505" s="65">
        <v>102.52347949781536</v>
      </c>
      <c r="O505" s="65">
        <v>39.847513710673297</v>
      </c>
      <c r="P505" s="66">
        <v>2.0000000000000001E-4</v>
      </c>
      <c r="Q505" s="66">
        <v>0</v>
      </c>
    </row>
    <row r="506" spans="1:17">
      <c r="A506" t="s">
        <v>4323</v>
      </c>
      <c r="B506" t="s">
        <v>3368</v>
      </c>
      <c r="C506" t="s">
        <v>4324</v>
      </c>
      <c r="D506" t="s">
        <v>3370</v>
      </c>
      <c r="E506" t="s">
        <v>476</v>
      </c>
      <c r="F506" t="s">
        <v>4325</v>
      </c>
      <c r="G506" t="s">
        <v>208</v>
      </c>
      <c r="H506" s="65">
        <v>2.27</v>
      </c>
      <c r="I506" t="s">
        <v>3372</v>
      </c>
      <c r="J506" t="s">
        <v>99</v>
      </c>
      <c r="K506" s="66">
        <v>2.1000000000000001E-2</v>
      </c>
      <c r="L506" s="66">
        <v>7.7000000000000002E-3</v>
      </c>
      <c r="M506" s="65">
        <v>81785.84</v>
      </c>
      <c r="N506" s="65">
        <v>103.17522154622866</v>
      </c>
      <c r="O506" s="65">
        <v>84.382721613444104</v>
      </c>
      <c r="P506" s="66">
        <v>4.0000000000000002E-4</v>
      </c>
      <c r="Q506" s="66">
        <v>0</v>
      </c>
    </row>
    <row r="507" spans="1:17">
      <c r="A507" t="s">
        <v>4326</v>
      </c>
      <c r="B507" t="s">
        <v>3368</v>
      </c>
      <c r="C507" t="s">
        <v>4327</v>
      </c>
      <c r="D507" t="s">
        <v>3370</v>
      </c>
      <c r="E507" t="s">
        <v>476</v>
      </c>
      <c r="F507" t="s">
        <v>4325</v>
      </c>
      <c r="G507" t="s">
        <v>208</v>
      </c>
      <c r="H507" s="65">
        <v>4.41</v>
      </c>
      <c r="I507" t="s">
        <v>3372</v>
      </c>
      <c r="J507" t="s">
        <v>99</v>
      </c>
      <c r="K507" s="66">
        <v>2.1000000000000001E-2</v>
      </c>
      <c r="L507" s="66">
        <v>7.7000000000000002E-3</v>
      </c>
      <c r="M507" s="65">
        <v>180000</v>
      </c>
      <c r="N507" s="65">
        <v>106.15795353743056</v>
      </c>
      <c r="O507" s="65">
        <v>191.08431636737501</v>
      </c>
      <c r="P507" s="66">
        <v>8.0000000000000004E-4</v>
      </c>
      <c r="Q507" s="66">
        <v>0</v>
      </c>
    </row>
    <row r="508" spans="1:17">
      <c r="A508" t="s">
        <v>4328</v>
      </c>
      <c r="B508" t="s">
        <v>3368</v>
      </c>
      <c r="C508" t="s">
        <v>4329</v>
      </c>
      <c r="D508" t="s">
        <v>3370</v>
      </c>
      <c r="E508" t="s">
        <v>476</v>
      </c>
      <c r="F508" t="s">
        <v>4330</v>
      </c>
      <c r="G508" t="s">
        <v>208</v>
      </c>
      <c r="H508" s="65">
        <v>0.81</v>
      </c>
      <c r="I508" t="s">
        <v>3372</v>
      </c>
      <c r="J508" t="s">
        <v>99</v>
      </c>
      <c r="K508" s="66">
        <v>2.1000000000000001E-2</v>
      </c>
      <c r="L508" s="66">
        <v>7.7000000000000002E-3</v>
      </c>
      <c r="M508" s="65">
        <v>77777.759999999995</v>
      </c>
      <c r="N508" s="65">
        <v>101.20885481884179</v>
      </c>
      <c r="O508" s="65">
        <v>78.717980199747203</v>
      </c>
      <c r="P508" s="66">
        <v>2.9999999999999997E-4</v>
      </c>
      <c r="Q508" s="66">
        <v>0</v>
      </c>
    </row>
    <row r="509" spans="1:17">
      <c r="A509" t="s">
        <v>4331</v>
      </c>
      <c r="B509" t="s">
        <v>3368</v>
      </c>
      <c r="C509" t="s">
        <v>4332</v>
      </c>
      <c r="D509" t="s">
        <v>3370</v>
      </c>
      <c r="E509" t="s">
        <v>476</v>
      </c>
      <c r="F509" t="s">
        <v>3443</v>
      </c>
      <c r="G509" t="s">
        <v>208</v>
      </c>
      <c r="H509" s="65">
        <v>3.49</v>
      </c>
      <c r="I509" t="s">
        <v>3372</v>
      </c>
      <c r="J509" t="s">
        <v>99</v>
      </c>
      <c r="K509" s="66">
        <v>2.1000000000000001E-2</v>
      </c>
      <c r="L509" s="66">
        <v>7.7000000000000002E-3</v>
      </c>
      <c r="M509" s="65">
        <v>98000</v>
      </c>
      <c r="N509" s="65">
        <v>104.86786167916632</v>
      </c>
      <c r="O509" s="65">
        <v>102.770504445583</v>
      </c>
      <c r="P509" s="66">
        <v>4.0000000000000002E-4</v>
      </c>
      <c r="Q509" s="66">
        <v>0</v>
      </c>
    </row>
    <row r="510" spans="1:17">
      <c r="A510" t="s">
        <v>4333</v>
      </c>
      <c r="B510" t="s">
        <v>3368</v>
      </c>
      <c r="C510" t="s">
        <v>4334</v>
      </c>
      <c r="D510" t="s">
        <v>3370</v>
      </c>
      <c r="E510" t="s">
        <v>476</v>
      </c>
      <c r="F510" t="s">
        <v>3443</v>
      </c>
      <c r="G510" t="s">
        <v>208</v>
      </c>
      <c r="H510" s="65">
        <v>4.41</v>
      </c>
      <c r="I510" t="s">
        <v>3372</v>
      </c>
      <c r="J510" t="s">
        <v>99</v>
      </c>
      <c r="K510" s="66">
        <v>2.1000000000000001E-2</v>
      </c>
      <c r="L510" s="66">
        <v>7.7000000000000002E-3</v>
      </c>
      <c r="M510" s="65">
        <v>433597</v>
      </c>
      <c r="N510" s="65">
        <v>106.15795353743061</v>
      </c>
      <c r="O510" s="65">
        <v>460.29770179969302</v>
      </c>
      <c r="P510" s="66">
        <v>1.9E-3</v>
      </c>
      <c r="Q510" s="66">
        <v>0</v>
      </c>
    </row>
    <row r="511" spans="1:17">
      <c r="A511" t="s">
        <v>4333</v>
      </c>
      <c r="B511" t="s">
        <v>3368</v>
      </c>
      <c r="C511" t="s">
        <v>4335</v>
      </c>
      <c r="D511" t="s">
        <v>3370</v>
      </c>
      <c r="E511" t="s">
        <v>476</v>
      </c>
      <c r="F511" t="s">
        <v>3443</v>
      </c>
      <c r="G511" t="s">
        <v>208</v>
      </c>
      <c r="H511" s="65">
        <v>4.41</v>
      </c>
      <c r="I511" t="s">
        <v>3372</v>
      </c>
      <c r="J511" t="s">
        <v>99</v>
      </c>
      <c r="K511" s="66">
        <v>2.1000000000000001E-2</v>
      </c>
      <c r="L511" s="66">
        <v>7.7000000000000002E-3</v>
      </c>
      <c r="M511" s="65">
        <v>441125</v>
      </c>
      <c r="N511" s="65">
        <v>106.15795353743043</v>
      </c>
      <c r="O511" s="65">
        <v>468.28927254198999</v>
      </c>
      <c r="P511" s="66">
        <v>2E-3</v>
      </c>
      <c r="Q511" s="66">
        <v>0</v>
      </c>
    </row>
    <row r="512" spans="1:17">
      <c r="A512" t="s">
        <v>4336</v>
      </c>
      <c r="B512" t="s">
        <v>3368</v>
      </c>
      <c r="C512" t="s">
        <v>4337</v>
      </c>
      <c r="D512" t="s">
        <v>3370</v>
      </c>
      <c r="E512" t="s">
        <v>476</v>
      </c>
      <c r="F512" t="s">
        <v>4015</v>
      </c>
      <c r="G512" t="s">
        <v>208</v>
      </c>
      <c r="H512" s="65">
        <v>2.27</v>
      </c>
      <c r="I512" t="s">
        <v>3372</v>
      </c>
      <c r="J512" t="s">
        <v>99</v>
      </c>
      <c r="K512" s="66">
        <v>2.1000000000000001E-2</v>
      </c>
      <c r="L512" s="66">
        <v>7.7000000000000002E-3</v>
      </c>
      <c r="M512" s="65">
        <v>58333.279999999999</v>
      </c>
      <c r="N512" s="65">
        <v>103.17522154622867</v>
      </c>
      <c r="O512" s="65">
        <v>60.185490875181898</v>
      </c>
      <c r="P512" s="66">
        <v>2.9999999999999997E-4</v>
      </c>
      <c r="Q512" s="66">
        <v>0</v>
      </c>
    </row>
    <row r="513" spans="1:17">
      <c r="A513" t="s">
        <v>4336</v>
      </c>
      <c r="B513" t="s">
        <v>3368</v>
      </c>
      <c r="C513" t="s">
        <v>4338</v>
      </c>
      <c r="D513" t="s">
        <v>3370</v>
      </c>
      <c r="E513" t="s">
        <v>476</v>
      </c>
      <c r="F513" t="s">
        <v>4015</v>
      </c>
      <c r="G513" t="s">
        <v>208</v>
      </c>
      <c r="H513" s="65">
        <v>2.27</v>
      </c>
      <c r="I513" t="s">
        <v>3372</v>
      </c>
      <c r="J513" t="s">
        <v>99</v>
      </c>
      <c r="K513" s="66">
        <v>2.1000000000000001E-2</v>
      </c>
      <c r="L513" s="66">
        <v>7.7000000000000002E-3</v>
      </c>
      <c r="M513" s="65">
        <v>58333.279999999999</v>
      </c>
      <c r="N513" s="65">
        <v>103.17522154622867</v>
      </c>
      <c r="O513" s="65">
        <v>60.185490875181898</v>
      </c>
      <c r="P513" s="66">
        <v>2.9999999999999997E-4</v>
      </c>
      <c r="Q513" s="66">
        <v>0</v>
      </c>
    </row>
    <row r="514" spans="1:17">
      <c r="A514" t="s">
        <v>4339</v>
      </c>
      <c r="B514" t="s">
        <v>3368</v>
      </c>
      <c r="C514" t="s">
        <v>4340</v>
      </c>
      <c r="D514" t="s">
        <v>3370</v>
      </c>
      <c r="E514" t="s">
        <v>476</v>
      </c>
      <c r="F514" t="s">
        <v>3249</v>
      </c>
      <c r="G514" t="s">
        <v>208</v>
      </c>
      <c r="H514" s="65">
        <v>4.18</v>
      </c>
      <c r="I514" t="s">
        <v>3372</v>
      </c>
      <c r="J514" t="s">
        <v>99</v>
      </c>
      <c r="K514" s="66">
        <v>2.5999999999999999E-2</v>
      </c>
      <c r="L514" s="66">
        <v>7.7000000000000002E-3</v>
      </c>
      <c r="M514" s="65">
        <v>150000</v>
      </c>
      <c r="N514" s="65">
        <v>108.04087372896601</v>
      </c>
      <c r="O514" s="65">
        <v>162.06131059344901</v>
      </c>
      <c r="P514" s="66">
        <v>6.9999999999999999E-4</v>
      </c>
      <c r="Q514" s="66">
        <v>0</v>
      </c>
    </row>
    <row r="515" spans="1:17">
      <c r="A515" t="s">
        <v>4341</v>
      </c>
      <c r="B515" t="s">
        <v>3368</v>
      </c>
      <c r="C515" t="s">
        <v>4342</v>
      </c>
      <c r="D515" t="s">
        <v>3370</v>
      </c>
      <c r="E515" t="s">
        <v>476</v>
      </c>
      <c r="F515" t="s">
        <v>4015</v>
      </c>
      <c r="G515" t="s">
        <v>208</v>
      </c>
      <c r="H515" s="65">
        <v>4.41</v>
      </c>
      <c r="I515" t="s">
        <v>3372</v>
      </c>
      <c r="J515" t="s">
        <v>99</v>
      </c>
      <c r="K515" s="66">
        <v>2.1000000000000001E-2</v>
      </c>
      <c r="L515" s="66">
        <v>7.7000000000000002E-3</v>
      </c>
      <c r="M515" s="65">
        <v>88453</v>
      </c>
      <c r="N515" s="65">
        <v>106.1579535374305</v>
      </c>
      <c r="O515" s="65">
        <v>93.899894642463394</v>
      </c>
      <c r="P515" s="66">
        <v>4.0000000000000002E-4</v>
      </c>
      <c r="Q515" s="66">
        <v>0</v>
      </c>
    </row>
    <row r="516" spans="1:17">
      <c r="A516" t="s">
        <v>4341</v>
      </c>
      <c r="B516" t="s">
        <v>3368</v>
      </c>
      <c r="C516" t="s">
        <v>4343</v>
      </c>
      <c r="D516" t="s">
        <v>3370</v>
      </c>
      <c r="E516" t="s">
        <v>476</v>
      </c>
      <c r="F516" t="s">
        <v>4015</v>
      </c>
      <c r="G516" t="s">
        <v>208</v>
      </c>
      <c r="H516" s="65">
        <v>4.41</v>
      </c>
      <c r="I516" t="s">
        <v>3372</v>
      </c>
      <c r="J516" t="s">
        <v>99</v>
      </c>
      <c r="K516" s="66">
        <v>2.1000000000000001E-2</v>
      </c>
      <c r="L516" s="66">
        <v>7.7000000000000002E-3</v>
      </c>
      <c r="M516" s="65">
        <v>88871</v>
      </c>
      <c r="N516" s="65">
        <v>106.15795353743054</v>
      </c>
      <c r="O516" s="65">
        <v>94.343634888249895</v>
      </c>
      <c r="P516" s="66">
        <v>4.0000000000000002E-4</v>
      </c>
      <c r="Q516" s="66">
        <v>0</v>
      </c>
    </row>
    <row r="517" spans="1:17">
      <c r="A517" t="s">
        <v>4344</v>
      </c>
      <c r="B517" t="s">
        <v>3368</v>
      </c>
      <c r="C517" t="s">
        <v>4345</v>
      </c>
      <c r="D517" t="s">
        <v>3370</v>
      </c>
      <c r="E517" t="s">
        <v>476</v>
      </c>
      <c r="F517" t="s">
        <v>4015</v>
      </c>
      <c r="G517" t="s">
        <v>208</v>
      </c>
      <c r="H517" s="65">
        <v>0.98</v>
      </c>
      <c r="I517" t="s">
        <v>3372</v>
      </c>
      <c r="J517" t="s">
        <v>99</v>
      </c>
      <c r="K517" s="66">
        <v>2.1000000000000001E-2</v>
      </c>
      <c r="L517" s="66">
        <v>7.7000000000000002E-3</v>
      </c>
      <c r="M517" s="65">
        <v>60000</v>
      </c>
      <c r="N517" s="65">
        <v>101.429092961702</v>
      </c>
      <c r="O517" s="65">
        <v>60.857455777021201</v>
      </c>
      <c r="P517" s="66">
        <v>2.9999999999999997E-4</v>
      </c>
      <c r="Q517" s="66">
        <v>0</v>
      </c>
    </row>
    <row r="518" spans="1:17">
      <c r="A518" t="s">
        <v>4346</v>
      </c>
      <c r="B518" t="s">
        <v>3368</v>
      </c>
      <c r="C518" t="s">
        <v>4347</v>
      </c>
      <c r="D518" t="s">
        <v>3370</v>
      </c>
      <c r="E518" t="s">
        <v>476</v>
      </c>
      <c r="F518" t="s">
        <v>4015</v>
      </c>
      <c r="G518" t="s">
        <v>208</v>
      </c>
      <c r="H518" s="65">
        <v>0.85</v>
      </c>
      <c r="I518" t="s">
        <v>3372</v>
      </c>
      <c r="J518" t="s">
        <v>99</v>
      </c>
      <c r="K518" s="66">
        <v>2.1000000000000001E-2</v>
      </c>
      <c r="L518" s="66">
        <v>7.7000000000000002E-3</v>
      </c>
      <c r="M518" s="65">
        <v>11666.65</v>
      </c>
      <c r="N518" s="65">
        <v>101.26393662980632</v>
      </c>
      <c r="O518" s="65">
        <v>11.8141090628213</v>
      </c>
      <c r="P518" s="66">
        <v>0</v>
      </c>
      <c r="Q518" s="66">
        <v>0</v>
      </c>
    </row>
    <row r="519" spans="1:17">
      <c r="A519" t="s">
        <v>4346</v>
      </c>
      <c r="B519" t="s">
        <v>3368</v>
      </c>
      <c r="C519" t="s">
        <v>4348</v>
      </c>
      <c r="D519" t="s">
        <v>3370</v>
      </c>
      <c r="E519" t="s">
        <v>476</v>
      </c>
      <c r="F519" t="s">
        <v>4015</v>
      </c>
      <c r="G519" t="s">
        <v>208</v>
      </c>
      <c r="H519" s="65">
        <v>0.85</v>
      </c>
      <c r="I519" t="s">
        <v>3372</v>
      </c>
      <c r="J519" t="s">
        <v>99</v>
      </c>
      <c r="K519" s="66">
        <v>2.1000000000000001E-2</v>
      </c>
      <c r="L519" s="66">
        <v>7.7000000000000002E-3</v>
      </c>
      <c r="M519" s="65">
        <v>11666.65</v>
      </c>
      <c r="N519" s="65">
        <v>101.26393662980632</v>
      </c>
      <c r="O519" s="65">
        <v>11.8141090628213</v>
      </c>
      <c r="P519" s="66">
        <v>0</v>
      </c>
      <c r="Q519" s="66">
        <v>0</v>
      </c>
    </row>
    <row r="520" spans="1:17">
      <c r="A520" t="s">
        <v>4349</v>
      </c>
      <c r="B520" t="s">
        <v>3368</v>
      </c>
      <c r="C520" t="s">
        <v>4350</v>
      </c>
      <c r="D520" t="s">
        <v>3370</v>
      </c>
      <c r="E520" t="s">
        <v>476</v>
      </c>
      <c r="F520" t="s">
        <v>4351</v>
      </c>
      <c r="G520" t="s">
        <v>208</v>
      </c>
      <c r="H520" s="65">
        <v>4.41</v>
      </c>
      <c r="I520" t="s">
        <v>3372</v>
      </c>
      <c r="J520" t="s">
        <v>99</v>
      </c>
      <c r="K520" s="66">
        <v>2.1000000000000001E-2</v>
      </c>
      <c r="L520" s="66">
        <v>7.7000000000000002E-3</v>
      </c>
      <c r="M520" s="65">
        <v>99900</v>
      </c>
      <c r="N520" s="65">
        <v>106.15795353743043</v>
      </c>
      <c r="O520" s="65">
        <v>106.051795583893</v>
      </c>
      <c r="P520" s="66">
        <v>4.0000000000000002E-4</v>
      </c>
      <c r="Q520" s="66">
        <v>0</v>
      </c>
    </row>
    <row r="521" spans="1:17">
      <c r="A521" t="s">
        <v>4349</v>
      </c>
      <c r="B521" t="s">
        <v>3368</v>
      </c>
      <c r="C521" t="s">
        <v>4352</v>
      </c>
      <c r="D521" t="s">
        <v>3370</v>
      </c>
      <c r="E521" t="s">
        <v>476</v>
      </c>
      <c r="F521" t="s">
        <v>4353</v>
      </c>
      <c r="G521" t="s">
        <v>208</v>
      </c>
      <c r="H521" s="65">
        <v>4.4800000000000004</v>
      </c>
      <c r="I521" t="s">
        <v>3372</v>
      </c>
      <c r="J521" t="s">
        <v>99</v>
      </c>
      <c r="K521" s="66">
        <v>2.1000000000000001E-2</v>
      </c>
      <c r="L521" s="66">
        <v>7.7000000000000002E-3</v>
      </c>
      <c r="M521" s="65">
        <v>70282</v>
      </c>
      <c r="N521" s="65">
        <v>106.26361360597052</v>
      </c>
      <c r="O521" s="65">
        <v>74.684192914548206</v>
      </c>
      <c r="P521" s="66">
        <v>2.9999999999999997E-4</v>
      </c>
      <c r="Q521" s="66">
        <v>0</v>
      </c>
    </row>
    <row r="522" spans="1:17">
      <c r="A522" t="s">
        <v>4349</v>
      </c>
      <c r="B522" t="s">
        <v>3368</v>
      </c>
      <c r="C522" t="s">
        <v>4354</v>
      </c>
      <c r="D522" t="s">
        <v>3370</v>
      </c>
      <c r="E522" t="s">
        <v>476</v>
      </c>
      <c r="F522" t="s">
        <v>4355</v>
      </c>
      <c r="G522" t="s">
        <v>208</v>
      </c>
      <c r="H522" s="65">
        <v>4.4800000000000004</v>
      </c>
      <c r="I522" t="s">
        <v>3372</v>
      </c>
      <c r="J522" t="s">
        <v>99</v>
      </c>
      <c r="K522" s="66">
        <v>2.1000000000000001E-2</v>
      </c>
      <c r="L522" s="66">
        <v>7.7000000000000002E-3</v>
      </c>
      <c r="M522" s="65">
        <v>69961</v>
      </c>
      <c r="N522" s="65">
        <v>106.26361360597046</v>
      </c>
      <c r="O522" s="65">
        <v>74.343086714872996</v>
      </c>
      <c r="P522" s="66">
        <v>2.9999999999999997E-4</v>
      </c>
      <c r="Q522" s="66">
        <v>0</v>
      </c>
    </row>
    <row r="523" spans="1:17">
      <c r="A523" t="s">
        <v>4349</v>
      </c>
      <c r="B523" t="s">
        <v>3368</v>
      </c>
      <c r="C523" t="s">
        <v>4356</v>
      </c>
      <c r="D523" t="s">
        <v>3370</v>
      </c>
      <c r="E523" t="s">
        <v>476</v>
      </c>
      <c r="F523" t="s">
        <v>4271</v>
      </c>
      <c r="G523" t="s">
        <v>208</v>
      </c>
      <c r="H523" s="65">
        <v>4.6399999999999997</v>
      </c>
      <c r="I523" t="s">
        <v>3372</v>
      </c>
      <c r="J523" t="s">
        <v>99</v>
      </c>
      <c r="K523" s="66">
        <v>2.1000000000000001E-2</v>
      </c>
      <c r="L523" s="66">
        <v>7.7000000000000002E-3</v>
      </c>
      <c r="M523" s="65">
        <v>50268</v>
      </c>
      <c r="N523" s="65">
        <v>106.48176315778009</v>
      </c>
      <c r="O523" s="65">
        <v>53.526252704152903</v>
      </c>
      <c r="P523" s="66">
        <v>2.0000000000000001E-4</v>
      </c>
      <c r="Q523" s="66">
        <v>0</v>
      </c>
    </row>
    <row r="524" spans="1:17">
      <c r="A524" t="s">
        <v>4349</v>
      </c>
      <c r="B524" t="s">
        <v>3368</v>
      </c>
      <c r="C524" t="s">
        <v>4357</v>
      </c>
      <c r="D524" t="s">
        <v>3370</v>
      </c>
      <c r="E524" t="s">
        <v>476</v>
      </c>
      <c r="F524" t="s">
        <v>589</v>
      </c>
      <c r="G524" t="s">
        <v>208</v>
      </c>
      <c r="H524" s="65">
        <v>4.71</v>
      </c>
      <c r="I524" t="s">
        <v>3372</v>
      </c>
      <c r="J524" t="s">
        <v>99</v>
      </c>
      <c r="K524" s="66">
        <v>2.1000000000000001E-2</v>
      </c>
      <c r="L524" s="66">
        <v>7.7000000000000002E-3</v>
      </c>
      <c r="M524" s="65">
        <v>57913</v>
      </c>
      <c r="N524" s="65">
        <v>106.58019407080327</v>
      </c>
      <c r="O524" s="65">
        <v>61.7237877922243</v>
      </c>
      <c r="P524" s="66">
        <v>2.9999999999999997E-4</v>
      </c>
      <c r="Q524" s="66">
        <v>0</v>
      </c>
    </row>
    <row r="525" spans="1:17">
      <c r="A525" t="s">
        <v>4358</v>
      </c>
      <c r="B525" t="s">
        <v>3368</v>
      </c>
      <c r="C525" t="s">
        <v>4359</v>
      </c>
      <c r="D525" t="s">
        <v>3370</v>
      </c>
      <c r="E525" t="s">
        <v>476</v>
      </c>
      <c r="F525" t="s">
        <v>4360</v>
      </c>
      <c r="G525" t="s">
        <v>208</v>
      </c>
      <c r="H525" s="65">
        <v>1.67</v>
      </c>
      <c r="I525" t="s">
        <v>3372</v>
      </c>
      <c r="J525" t="s">
        <v>99</v>
      </c>
      <c r="K525" s="66">
        <v>2.1000000000000001E-2</v>
      </c>
      <c r="L525" s="66">
        <v>7.7000000000000002E-3</v>
      </c>
      <c r="M525" s="65">
        <v>64022.720000000001</v>
      </c>
      <c r="N525" s="65">
        <v>102.36557294576332</v>
      </c>
      <c r="O525" s="65">
        <v>65.537224143461799</v>
      </c>
      <c r="P525" s="66">
        <v>2.9999999999999997E-4</v>
      </c>
      <c r="Q525" s="66">
        <v>0</v>
      </c>
    </row>
    <row r="526" spans="1:17">
      <c r="A526" t="s">
        <v>4361</v>
      </c>
      <c r="B526" t="s">
        <v>3368</v>
      </c>
      <c r="C526" t="s">
        <v>4362</v>
      </c>
      <c r="D526" t="s">
        <v>3370</v>
      </c>
      <c r="E526" t="s">
        <v>476</v>
      </c>
      <c r="F526" t="s">
        <v>4363</v>
      </c>
      <c r="G526" t="s">
        <v>208</v>
      </c>
      <c r="H526" s="65">
        <v>4.4800000000000004</v>
      </c>
      <c r="I526" t="s">
        <v>3372</v>
      </c>
      <c r="J526" t="s">
        <v>99</v>
      </c>
      <c r="K526" s="66">
        <v>2.1000000000000001E-2</v>
      </c>
      <c r="L526" s="66">
        <v>7.7000000000000002E-3</v>
      </c>
      <c r="M526" s="65">
        <v>350000</v>
      </c>
      <c r="N526" s="65">
        <v>106.26361360597058</v>
      </c>
      <c r="O526" s="65">
        <v>371.92264762089701</v>
      </c>
      <c r="P526" s="66">
        <v>1.6000000000000001E-3</v>
      </c>
      <c r="Q526" s="66">
        <v>0</v>
      </c>
    </row>
    <row r="527" spans="1:17">
      <c r="A527" t="s">
        <v>4364</v>
      </c>
      <c r="B527" t="s">
        <v>3368</v>
      </c>
      <c r="C527" t="s">
        <v>4365</v>
      </c>
      <c r="D527" t="s">
        <v>3370</v>
      </c>
      <c r="E527" t="s">
        <v>476</v>
      </c>
      <c r="F527" t="s">
        <v>4360</v>
      </c>
      <c r="G527" t="s">
        <v>208</v>
      </c>
      <c r="H527" s="65">
        <v>1.3</v>
      </c>
      <c r="I527" t="s">
        <v>3372</v>
      </c>
      <c r="J527" t="s">
        <v>99</v>
      </c>
      <c r="K527" s="66">
        <v>2.1000000000000001E-2</v>
      </c>
      <c r="L527" s="66">
        <v>7.7000000000000002E-3</v>
      </c>
      <c r="M527" s="65">
        <v>146666.72</v>
      </c>
      <c r="N527" s="65">
        <v>101.86781704584108</v>
      </c>
      <c r="O527" s="65">
        <v>149.40618599673601</v>
      </c>
      <c r="P527" s="66">
        <v>5.9999999999999995E-4</v>
      </c>
      <c r="Q527" s="66">
        <v>0</v>
      </c>
    </row>
    <row r="528" spans="1:17">
      <c r="A528" t="s">
        <v>4366</v>
      </c>
      <c r="B528" t="s">
        <v>3368</v>
      </c>
      <c r="C528" t="s">
        <v>4367</v>
      </c>
      <c r="D528" t="s">
        <v>3370</v>
      </c>
      <c r="E528" t="s">
        <v>476</v>
      </c>
      <c r="F528" t="s">
        <v>4363</v>
      </c>
      <c r="G528" t="s">
        <v>208</v>
      </c>
      <c r="H528" s="65">
        <v>4.41</v>
      </c>
      <c r="I528" t="s">
        <v>3372</v>
      </c>
      <c r="J528" t="s">
        <v>99</v>
      </c>
      <c r="K528" s="66">
        <v>2.1000000000000001E-2</v>
      </c>
      <c r="L528" s="66">
        <v>7.7000000000000002E-3</v>
      </c>
      <c r="M528" s="65">
        <v>12500</v>
      </c>
      <c r="N528" s="65">
        <v>106.1579535374304</v>
      </c>
      <c r="O528" s="65">
        <v>13.2697441921788</v>
      </c>
      <c r="P528" s="66">
        <v>1E-4</v>
      </c>
      <c r="Q528" s="66">
        <v>0</v>
      </c>
    </row>
    <row r="529" spans="1:17">
      <c r="A529" t="s">
        <v>4366</v>
      </c>
      <c r="B529" t="s">
        <v>3368</v>
      </c>
      <c r="C529" t="s">
        <v>4368</v>
      </c>
      <c r="D529" t="s">
        <v>3370</v>
      </c>
      <c r="E529" t="s">
        <v>476</v>
      </c>
      <c r="F529" t="s">
        <v>4363</v>
      </c>
      <c r="G529" t="s">
        <v>208</v>
      </c>
      <c r="H529" s="65">
        <v>4.41</v>
      </c>
      <c r="I529" t="s">
        <v>3372</v>
      </c>
      <c r="J529" t="s">
        <v>99</v>
      </c>
      <c r="K529" s="66">
        <v>2.1000000000000001E-2</v>
      </c>
      <c r="L529" s="66">
        <v>7.7000000000000002E-3</v>
      </c>
      <c r="M529" s="65">
        <v>12500</v>
      </c>
      <c r="N529" s="65">
        <v>106.1579535374304</v>
      </c>
      <c r="O529" s="65">
        <v>13.2697441921788</v>
      </c>
      <c r="P529" s="66">
        <v>1E-4</v>
      </c>
      <c r="Q529" s="66">
        <v>0</v>
      </c>
    </row>
    <row r="530" spans="1:17">
      <c r="A530" t="s">
        <v>4369</v>
      </c>
      <c r="B530" t="s">
        <v>3368</v>
      </c>
      <c r="C530" t="s">
        <v>4370</v>
      </c>
      <c r="D530" t="s">
        <v>3370</v>
      </c>
      <c r="E530" t="s">
        <v>476</v>
      </c>
      <c r="F530" t="s">
        <v>4371</v>
      </c>
      <c r="G530" t="s">
        <v>208</v>
      </c>
      <c r="H530" s="65">
        <v>3.56</v>
      </c>
      <c r="I530" t="s">
        <v>3372</v>
      </c>
      <c r="J530" t="s">
        <v>99</v>
      </c>
      <c r="K530" s="66">
        <v>2.1000000000000001E-2</v>
      </c>
      <c r="L530" s="66">
        <v>7.7000000000000002E-3</v>
      </c>
      <c r="M530" s="65">
        <v>258600</v>
      </c>
      <c r="N530" s="65">
        <v>104.97387692928693</v>
      </c>
      <c r="O530" s="65">
        <v>271.462445739136</v>
      </c>
      <c r="P530" s="66">
        <v>1.1000000000000001E-3</v>
      </c>
      <c r="Q530" s="66">
        <v>0</v>
      </c>
    </row>
    <row r="531" spans="1:17">
      <c r="A531" t="s">
        <v>4369</v>
      </c>
      <c r="B531" t="s">
        <v>3368</v>
      </c>
      <c r="C531" t="s">
        <v>4372</v>
      </c>
      <c r="D531" t="s">
        <v>3370</v>
      </c>
      <c r="E531" t="s">
        <v>476</v>
      </c>
      <c r="F531" t="s">
        <v>4371</v>
      </c>
      <c r="G531" t="s">
        <v>208</v>
      </c>
      <c r="H531" s="65">
        <v>3.56</v>
      </c>
      <c r="I531" t="s">
        <v>3372</v>
      </c>
      <c r="J531" t="s">
        <v>99</v>
      </c>
      <c r="K531" s="66">
        <v>2.1000000000000001E-2</v>
      </c>
      <c r="L531" s="66">
        <v>7.7000000000000002E-3</v>
      </c>
      <c r="M531" s="65">
        <v>91400</v>
      </c>
      <c r="N531" s="65">
        <v>104.97387692928709</v>
      </c>
      <c r="O531" s="65">
        <v>95.946123513368406</v>
      </c>
      <c r="P531" s="66">
        <v>4.0000000000000002E-4</v>
      </c>
      <c r="Q531" s="66">
        <v>0</v>
      </c>
    </row>
    <row r="532" spans="1:17">
      <c r="A532" t="s">
        <v>4369</v>
      </c>
      <c r="B532" t="s">
        <v>3368</v>
      </c>
      <c r="C532" t="s">
        <v>4373</v>
      </c>
      <c r="D532" t="s">
        <v>3370</v>
      </c>
      <c r="E532" t="s">
        <v>476</v>
      </c>
      <c r="F532" t="s">
        <v>4374</v>
      </c>
      <c r="G532" t="s">
        <v>208</v>
      </c>
      <c r="H532" s="65">
        <v>4.5599999999999996</v>
      </c>
      <c r="I532" t="s">
        <v>3372</v>
      </c>
      <c r="J532" t="s">
        <v>99</v>
      </c>
      <c r="K532" s="66">
        <v>2.1000000000000001E-2</v>
      </c>
      <c r="L532" s="66">
        <v>7.7000000000000002E-3</v>
      </c>
      <c r="M532" s="65">
        <v>105000</v>
      </c>
      <c r="N532" s="65">
        <v>106.37272391121809</v>
      </c>
      <c r="O532" s="65">
        <v>111.691360106779</v>
      </c>
      <c r="P532" s="66">
        <v>5.0000000000000001E-4</v>
      </c>
      <c r="Q532" s="66">
        <v>0</v>
      </c>
    </row>
    <row r="533" spans="1:17">
      <c r="A533" t="s">
        <v>4369</v>
      </c>
      <c r="B533" t="s">
        <v>3368</v>
      </c>
      <c r="C533" t="s">
        <v>4375</v>
      </c>
      <c r="D533" t="s">
        <v>3370</v>
      </c>
      <c r="E533" t="s">
        <v>476</v>
      </c>
      <c r="F533" t="s">
        <v>4374</v>
      </c>
      <c r="G533" t="s">
        <v>208</v>
      </c>
      <c r="H533" s="65">
        <v>4.5599999999999996</v>
      </c>
      <c r="I533" t="s">
        <v>3372</v>
      </c>
      <c r="J533" t="s">
        <v>99</v>
      </c>
      <c r="K533" s="66">
        <v>2.1000000000000001E-2</v>
      </c>
      <c r="L533" s="66">
        <v>7.7000000000000002E-3</v>
      </c>
      <c r="M533" s="65">
        <v>65000</v>
      </c>
      <c r="N533" s="65">
        <v>106.37272391121846</v>
      </c>
      <c r="O533" s="65">
        <v>69.142270542291996</v>
      </c>
      <c r="P533" s="66">
        <v>2.9999999999999997E-4</v>
      </c>
      <c r="Q533" s="66">
        <v>0</v>
      </c>
    </row>
    <row r="534" spans="1:17">
      <c r="A534" t="s">
        <v>4376</v>
      </c>
      <c r="B534" t="s">
        <v>3368</v>
      </c>
      <c r="C534" t="s">
        <v>4377</v>
      </c>
      <c r="D534" t="s">
        <v>3370</v>
      </c>
      <c r="E534" t="s">
        <v>476</v>
      </c>
      <c r="F534" t="s">
        <v>4371</v>
      </c>
      <c r="G534" t="s">
        <v>208</v>
      </c>
      <c r="H534" s="65">
        <v>4.4800000000000004</v>
      </c>
      <c r="I534" t="s">
        <v>3372</v>
      </c>
      <c r="J534" t="s">
        <v>99</v>
      </c>
      <c r="K534" s="66">
        <v>2.1000000000000001E-2</v>
      </c>
      <c r="L534" s="66">
        <v>7.7000000000000002E-3</v>
      </c>
      <c r="M534" s="65">
        <v>511900</v>
      </c>
      <c r="N534" s="65">
        <v>106.26361360597051</v>
      </c>
      <c r="O534" s="65">
        <v>543.96343804896298</v>
      </c>
      <c r="P534" s="66">
        <v>2.3E-3</v>
      </c>
      <c r="Q534" s="66">
        <v>0</v>
      </c>
    </row>
    <row r="535" spans="1:17">
      <c r="A535" t="s">
        <v>4378</v>
      </c>
      <c r="B535" t="s">
        <v>3368</v>
      </c>
      <c r="C535" t="s">
        <v>4379</v>
      </c>
      <c r="D535" t="s">
        <v>3370</v>
      </c>
      <c r="E535" t="s">
        <v>476</v>
      </c>
      <c r="F535" t="s">
        <v>4371</v>
      </c>
      <c r="G535" t="s">
        <v>208</v>
      </c>
      <c r="H535" s="65">
        <v>4.4800000000000004</v>
      </c>
      <c r="I535" t="s">
        <v>3372</v>
      </c>
      <c r="J535" t="s">
        <v>99</v>
      </c>
      <c r="K535" s="66">
        <v>2.1000000000000001E-2</v>
      </c>
      <c r="L535" s="66">
        <v>7.7000000000000002E-3</v>
      </c>
      <c r="M535" s="65">
        <v>300000</v>
      </c>
      <c r="N535" s="65">
        <v>106.26361360597066</v>
      </c>
      <c r="O535" s="65">
        <v>318.790840817912</v>
      </c>
      <c r="P535" s="66">
        <v>1.2999999999999999E-3</v>
      </c>
      <c r="Q535" s="66">
        <v>0</v>
      </c>
    </row>
    <row r="536" spans="1:17">
      <c r="A536" t="s">
        <v>4380</v>
      </c>
      <c r="B536" t="s">
        <v>3368</v>
      </c>
      <c r="C536" t="s">
        <v>4381</v>
      </c>
      <c r="D536" t="s">
        <v>3370</v>
      </c>
      <c r="E536" t="s">
        <v>476</v>
      </c>
      <c r="F536" t="s">
        <v>4382</v>
      </c>
      <c r="G536" t="s">
        <v>208</v>
      </c>
      <c r="H536" s="65">
        <v>1.79</v>
      </c>
      <c r="I536" t="s">
        <v>3372</v>
      </c>
      <c r="J536" t="s">
        <v>99</v>
      </c>
      <c r="K536" s="66">
        <v>2.1000000000000001E-2</v>
      </c>
      <c r="L536" s="66">
        <v>7.7000000000000002E-3</v>
      </c>
      <c r="M536" s="65">
        <v>73260</v>
      </c>
      <c r="N536" s="65">
        <v>102.52347949781532</v>
      </c>
      <c r="O536" s="65">
        <v>75.108701080099493</v>
      </c>
      <c r="P536" s="66">
        <v>2.9999999999999997E-4</v>
      </c>
      <c r="Q536" s="66">
        <v>0</v>
      </c>
    </row>
    <row r="537" spans="1:17">
      <c r="A537" t="s">
        <v>4380</v>
      </c>
      <c r="B537" t="s">
        <v>3368</v>
      </c>
      <c r="C537" t="s">
        <v>4383</v>
      </c>
      <c r="D537" t="s">
        <v>3370</v>
      </c>
      <c r="E537" t="s">
        <v>476</v>
      </c>
      <c r="F537" t="s">
        <v>4384</v>
      </c>
      <c r="G537" t="s">
        <v>208</v>
      </c>
      <c r="H537" s="65">
        <v>1.95</v>
      </c>
      <c r="I537" t="s">
        <v>3372</v>
      </c>
      <c r="J537" t="s">
        <v>99</v>
      </c>
      <c r="K537" s="66">
        <v>2.1000000000000001E-2</v>
      </c>
      <c r="L537" s="66">
        <v>7.7000000000000002E-3</v>
      </c>
      <c r="M537" s="65">
        <v>79200</v>
      </c>
      <c r="N537" s="65">
        <v>102.7411761620091</v>
      </c>
      <c r="O537" s="65">
        <v>81.3710115203112</v>
      </c>
      <c r="P537" s="66">
        <v>2.9999999999999997E-4</v>
      </c>
      <c r="Q537" s="66">
        <v>0</v>
      </c>
    </row>
    <row r="538" spans="1:17">
      <c r="A538" t="s">
        <v>4385</v>
      </c>
      <c r="B538" t="s">
        <v>3368</v>
      </c>
      <c r="C538" t="s">
        <v>4386</v>
      </c>
      <c r="D538" t="s">
        <v>3370</v>
      </c>
      <c r="E538" t="s">
        <v>476</v>
      </c>
      <c r="F538" t="s">
        <v>4382</v>
      </c>
      <c r="G538" t="s">
        <v>208</v>
      </c>
      <c r="H538" s="65">
        <v>2.27</v>
      </c>
      <c r="I538" t="s">
        <v>3372</v>
      </c>
      <c r="J538" t="s">
        <v>99</v>
      </c>
      <c r="K538" s="66">
        <v>2.1000000000000001E-2</v>
      </c>
      <c r="L538" s="66">
        <v>7.7000000000000002E-3</v>
      </c>
      <c r="M538" s="65">
        <v>40283.599999999999</v>
      </c>
      <c r="N538" s="65">
        <v>103.17522135698671</v>
      </c>
      <c r="O538" s="65">
        <v>41.562693470563097</v>
      </c>
      <c r="P538" s="66">
        <v>2.0000000000000001E-4</v>
      </c>
      <c r="Q538" s="66">
        <v>0</v>
      </c>
    </row>
    <row r="539" spans="1:17">
      <c r="A539" t="s">
        <v>4385</v>
      </c>
      <c r="B539" t="s">
        <v>3368</v>
      </c>
      <c r="C539" t="s">
        <v>4387</v>
      </c>
      <c r="D539" t="s">
        <v>3370</v>
      </c>
      <c r="E539" t="s">
        <v>476</v>
      </c>
      <c r="F539" t="s">
        <v>4382</v>
      </c>
      <c r="G539" t="s">
        <v>208</v>
      </c>
      <c r="H539" s="65">
        <v>2.27</v>
      </c>
      <c r="I539" t="s">
        <v>3372</v>
      </c>
      <c r="J539" t="s">
        <v>99</v>
      </c>
      <c r="K539" s="66">
        <v>2.1000000000000001E-2</v>
      </c>
      <c r="L539" s="66">
        <v>7.7000000000000002E-3</v>
      </c>
      <c r="M539" s="65">
        <v>35061.599999999999</v>
      </c>
      <c r="N539" s="65">
        <v>103.17522135698685</v>
      </c>
      <c r="O539" s="65">
        <v>36.174883411301302</v>
      </c>
      <c r="P539" s="66">
        <v>2.0000000000000001E-4</v>
      </c>
      <c r="Q539" s="66">
        <v>0</v>
      </c>
    </row>
    <row r="540" spans="1:17">
      <c r="A540" t="s">
        <v>4388</v>
      </c>
      <c r="B540" t="s">
        <v>3368</v>
      </c>
      <c r="C540" t="s">
        <v>4389</v>
      </c>
      <c r="D540" t="s">
        <v>3370</v>
      </c>
      <c r="E540" t="s">
        <v>476</v>
      </c>
      <c r="F540" t="s">
        <v>866</v>
      </c>
      <c r="G540" t="s">
        <v>208</v>
      </c>
      <c r="H540" s="65">
        <v>2.31</v>
      </c>
      <c r="I540" t="s">
        <v>3372</v>
      </c>
      <c r="J540" t="s">
        <v>99</v>
      </c>
      <c r="K540" s="66">
        <v>2.1000000000000001E-2</v>
      </c>
      <c r="L540" s="66">
        <v>7.7000000000000002E-3</v>
      </c>
      <c r="M540" s="65">
        <v>22392.25</v>
      </c>
      <c r="N540" s="65">
        <v>103.22940385251951</v>
      </c>
      <c r="O540" s="65">
        <v>23.1153861841658</v>
      </c>
      <c r="P540" s="66">
        <v>1E-4</v>
      </c>
      <c r="Q540" s="66">
        <v>0</v>
      </c>
    </row>
    <row r="541" spans="1:17">
      <c r="A541" t="s">
        <v>4390</v>
      </c>
      <c r="B541" t="s">
        <v>3368</v>
      </c>
      <c r="C541" t="s">
        <v>4391</v>
      </c>
      <c r="D541" t="s">
        <v>3370</v>
      </c>
      <c r="E541" t="s">
        <v>476</v>
      </c>
      <c r="F541" t="s">
        <v>866</v>
      </c>
      <c r="G541" t="s">
        <v>208</v>
      </c>
      <c r="H541" s="65">
        <v>4.41</v>
      </c>
      <c r="I541" t="s">
        <v>3372</v>
      </c>
      <c r="J541" t="s">
        <v>99</v>
      </c>
      <c r="K541" s="66">
        <v>2.1000000000000001E-2</v>
      </c>
      <c r="L541" s="66">
        <v>7.7000000000000002E-3</v>
      </c>
      <c r="M541" s="65">
        <v>450000</v>
      </c>
      <c r="N541" s="65">
        <v>106.15795353743044</v>
      </c>
      <c r="O541" s="65">
        <v>477.710790918437</v>
      </c>
      <c r="P541" s="66">
        <v>2E-3</v>
      </c>
      <c r="Q541" s="66">
        <v>0</v>
      </c>
    </row>
    <row r="542" spans="1:17">
      <c r="A542" t="s">
        <v>4392</v>
      </c>
      <c r="B542" t="s">
        <v>3368</v>
      </c>
      <c r="C542" t="s">
        <v>4393</v>
      </c>
      <c r="D542" t="s">
        <v>3370</v>
      </c>
      <c r="E542" t="s">
        <v>476</v>
      </c>
      <c r="F542" t="s">
        <v>3371</v>
      </c>
      <c r="G542" t="s">
        <v>208</v>
      </c>
      <c r="H542" s="65">
        <v>4.41</v>
      </c>
      <c r="I542" t="s">
        <v>3372</v>
      </c>
      <c r="J542" t="s">
        <v>99</v>
      </c>
      <c r="K542" s="66">
        <v>2.1000000000000001E-2</v>
      </c>
      <c r="L542" s="66">
        <v>7.7000000000000002E-3</v>
      </c>
      <c r="M542" s="65">
        <v>100000</v>
      </c>
      <c r="N542" s="65">
        <v>106.157953537431</v>
      </c>
      <c r="O542" s="65">
        <v>106.157953537431</v>
      </c>
      <c r="P542" s="66">
        <v>4.0000000000000002E-4</v>
      </c>
      <c r="Q542" s="66">
        <v>0</v>
      </c>
    </row>
    <row r="543" spans="1:17">
      <c r="A543" t="s">
        <v>4392</v>
      </c>
      <c r="B543" t="s">
        <v>3368</v>
      </c>
      <c r="C543" t="s">
        <v>4394</v>
      </c>
      <c r="D543" t="s">
        <v>3370</v>
      </c>
      <c r="E543" t="s">
        <v>476</v>
      </c>
      <c r="F543" t="s">
        <v>3371</v>
      </c>
      <c r="G543" t="s">
        <v>208</v>
      </c>
      <c r="H543" s="65">
        <v>4.41</v>
      </c>
      <c r="I543" t="s">
        <v>3372</v>
      </c>
      <c r="J543" t="s">
        <v>99</v>
      </c>
      <c r="K543" s="66">
        <v>2.1000000000000001E-2</v>
      </c>
      <c r="L543" s="66">
        <v>7.7000000000000002E-3</v>
      </c>
      <c r="M543" s="65">
        <v>100000</v>
      </c>
      <c r="N543" s="65">
        <v>106.157953537431</v>
      </c>
      <c r="O543" s="65">
        <v>106.157953537431</v>
      </c>
      <c r="P543" s="66">
        <v>4.0000000000000002E-4</v>
      </c>
      <c r="Q543" s="66">
        <v>0</v>
      </c>
    </row>
    <row r="544" spans="1:17">
      <c r="A544" t="s">
        <v>4395</v>
      </c>
      <c r="B544" t="s">
        <v>3368</v>
      </c>
      <c r="C544" t="s">
        <v>4396</v>
      </c>
      <c r="D544" t="s">
        <v>3370</v>
      </c>
      <c r="E544" t="s">
        <v>476</v>
      </c>
      <c r="F544" t="s">
        <v>3371</v>
      </c>
      <c r="G544" t="s">
        <v>208</v>
      </c>
      <c r="H544" s="65">
        <v>2.31</v>
      </c>
      <c r="I544" t="s">
        <v>3372</v>
      </c>
      <c r="J544" t="s">
        <v>99</v>
      </c>
      <c r="K544" s="66">
        <v>2.1000000000000001E-2</v>
      </c>
      <c r="L544" s="66">
        <v>7.7000000000000002E-3</v>
      </c>
      <c r="M544" s="65">
        <v>15833.3</v>
      </c>
      <c r="N544" s="65">
        <v>103.2294038525197</v>
      </c>
      <c r="O544" s="65">
        <v>16.344621200180999</v>
      </c>
      <c r="P544" s="66">
        <v>1E-4</v>
      </c>
      <c r="Q544" s="66">
        <v>0</v>
      </c>
    </row>
    <row r="545" spans="1:17">
      <c r="A545" t="s">
        <v>4397</v>
      </c>
      <c r="B545" t="s">
        <v>3368</v>
      </c>
      <c r="C545" t="s">
        <v>4398</v>
      </c>
      <c r="D545" t="s">
        <v>3370</v>
      </c>
      <c r="E545" t="s">
        <v>476</v>
      </c>
      <c r="F545" t="s">
        <v>3371</v>
      </c>
      <c r="G545" t="s">
        <v>208</v>
      </c>
      <c r="H545" s="65">
        <v>2.27</v>
      </c>
      <c r="I545" t="s">
        <v>3372</v>
      </c>
      <c r="J545" t="s">
        <v>99</v>
      </c>
      <c r="K545" s="66">
        <v>2.1000000000000001E-2</v>
      </c>
      <c r="L545" s="66">
        <v>7.7000000000000002E-3</v>
      </c>
      <c r="M545" s="65">
        <v>37333.32</v>
      </c>
      <c r="N545" s="65">
        <v>103.1752217790917</v>
      </c>
      <c r="O545" s="65">
        <v>38.518735707498003</v>
      </c>
      <c r="P545" s="66">
        <v>2.0000000000000001E-4</v>
      </c>
      <c r="Q545" s="66">
        <v>0</v>
      </c>
    </row>
    <row r="546" spans="1:17">
      <c r="A546" t="s">
        <v>4399</v>
      </c>
      <c r="B546" t="s">
        <v>3368</v>
      </c>
      <c r="C546" t="s">
        <v>4400</v>
      </c>
      <c r="D546" t="s">
        <v>3370</v>
      </c>
      <c r="E546" t="s">
        <v>476</v>
      </c>
      <c r="F546" t="s">
        <v>3371</v>
      </c>
      <c r="G546" t="s">
        <v>208</v>
      </c>
      <c r="H546" s="65">
        <v>4.4800000000000004</v>
      </c>
      <c r="I546" t="s">
        <v>3372</v>
      </c>
      <c r="J546" t="s">
        <v>99</v>
      </c>
      <c r="K546" s="66">
        <v>2.1000000000000001E-2</v>
      </c>
      <c r="L546" s="66">
        <v>7.7000000000000002E-3</v>
      </c>
      <c r="M546" s="65">
        <v>128000</v>
      </c>
      <c r="N546" s="65">
        <v>106.26361360597031</v>
      </c>
      <c r="O546" s="65">
        <v>136.01742541564201</v>
      </c>
      <c r="P546" s="66">
        <v>5.9999999999999995E-4</v>
      </c>
      <c r="Q546" s="66">
        <v>0</v>
      </c>
    </row>
    <row r="547" spans="1:17">
      <c r="A547" t="s">
        <v>4401</v>
      </c>
      <c r="B547" t="s">
        <v>3368</v>
      </c>
      <c r="C547" t="s">
        <v>4402</v>
      </c>
      <c r="D547" t="s">
        <v>3370</v>
      </c>
      <c r="E547" t="s">
        <v>476</v>
      </c>
      <c r="F547" t="s">
        <v>4403</v>
      </c>
      <c r="G547" t="s">
        <v>208</v>
      </c>
      <c r="H547" s="65">
        <v>4.4800000000000004</v>
      </c>
      <c r="I547" t="s">
        <v>3372</v>
      </c>
      <c r="J547" t="s">
        <v>99</v>
      </c>
      <c r="K547" s="66">
        <v>2.1000000000000001E-2</v>
      </c>
      <c r="L547" s="66">
        <v>7.7000000000000002E-3</v>
      </c>
      <c r="M547" s="65">
        <v>80761</v>
      </c>
      <c r="N547" s="65">
        <v>106.26361360597058</v>
      </c>
      <c r="O547" s="65">
        <v>85.819556984317899</v>
      </c>
      <c r="P547" s="66">
        <v>4.0000000000000002E-4</v>
      </c>
      <c r="Q547" s="66">
        <v>0</v>
      </c>
    </row>
    <row r="548" spans="1:17">
      <c r="A548" t="s">
        <v>4401</v>
      </c>
      <c r="B548" t="s">
        <v>3368</v>
      </c>
      <c r="C548" t="s">
        <v>4404</v>
      </c>
      <c r="D548" t="s">
        <v>3370</v>
      </c>
      <c r="E548" t="s">
        <v>476</v>
      </c>
      <c r="F548" t="s">
        <v>4403</v>
      </c>
      <c r="G548" t="s">
        <v>208</v>
      </c>
      <c r="H548" s="65">
        <v>4.4800000000000004</v>
      </c>
      <c r="I548" t="s">
        <v>3372</v>
      </c>
      <c r="J548" t="s">
        <v>99</v>
      </c>
      <c r="K548" s="66">
        <v>2.1000000000000001E-2</v>
      </c>
      <c r="L548" s="66">
        <v>7.7000000000000002E-3</v>
      </c>
      <c r="M548" s="65">
        <v>50362</v>
      </c>
      <c r="N548" s="65">
        <v>106.26361360597058</v>
      </c>
      <c r="O548" s="65">
        <v>53.516481084238897</v>
      </c>
      <c r="P548" s="66">
        <v>2.0000000000000001E-4</v>
      </c>
      <c r="Q548" s="66">
        <v>0</v>
      </c>
    </row>
    <row r="549" spans="1:17">
      <c r="A549" t="s">
        <v>4401</v>
      </c>
      <c r="B549" t="s">
        <v>3368</v>
      </c>
      <c r="C549" t="s">
        <v>4405</v>
      </c>
      <c r="D549" t="s">
        <v>3370</v>
      </c>
      <c r="E549" t="s">
        <v>476</v>
      </c>
      <c r="F549" t="s">
        <v>4403</v>
      </c>
      <c r="G549" t="s">
        <v>208</v>
      </c>
      <c r="H549" s="65">
        <v>4.4800000000000004</v>
      </c>
      <c r="I549" t="s">
        <v>3372</v>
      </c>
      <c r="J549" t="s">
        <v>99</v>
      </c>
      <c r="K549" s="66">
        <v>2.1000000000000001E-2</v>
      </c>
      <c r="L549" s="66">
        <v>7.7000000000000002E-3</v>
      </c>
      <c r="M549" s="65">
        <v>96877</v>
      </c>
      <c r="N549" s="65">
        <v>106.26361360597046</v>
      </c>
      <c r="O549" s="65">
        <v>102.945000953056</v>
      </c>
      <c r="P549" s="66">
        <v>4.0000000000000002E-4</v>
      </c>
      <c r="Q549" s="66">
        <v>0</v>
      </c>
    </row>
    <row r="550" spans="1:17">
      <c r="A550" t="s">
        <v>4406</v>
      </c>
      <c r="B550" t="s">
        <v>3368</v>
      </c>
      <c r="C550" t="s">
        <v>4407</v>
      </c>
      <c r="D550" t="s">
        <v>3370</v>
      </c>
      <c r="E550" t="s">
        <v>476</v>
      </c>
      <c r="F550" t="s">
        <v>4403</v>
      </c>
      <c r="G550" t="s">
        <v>208</v>
      </c>
      <c r="H550" s="65">
        <v>4.4800000000000004</v>
      </c>
      <c r="I550" t="s">
        <v>3372</v>
      </c>
      <c r="J550" t="s">
        <v>99</v>
      </c>
      <c r="K550" s="66">
        <v>2.1000000000000001E-2</v>
      </c>
      <c r="L550" s="66">
        <v>7.7000000000000002E-3</v>
      </c>
      <c r="M550" s="65">
        <v>69508</v>
      </c>
      <c r="N550" s="65">
        <v>106.26361360597053</v>
      </c>
      <c r="O550" s="65">
        <v>73.861712545238007</v>
      </c>
      <c r="P550" s="66">
        <v>2.9999999999999997E-4</v>
      </c>
      <c r="Q550" s="66">
        <v>0</v>
      </c>
    </row>
    <row r="551" spans="1:17">
      <c r="A551" t="s">
        <v>4408</v>
      </c>
      <c r="B551" t="s">
        <v>3368</v>
      </c>
      <c r="C551" t="s">
        <v>4409</v>
      </c>
      <c r="D551" t="s">
        <v>3370</v>
      </c>
      <c r="E551" t="s">
        <v>476</v>
      </c>
      <c r="F551" t="s">
        <v>4353</v>
      </c>
      <c r="G551" t="s">
        <v>208</v>
      </c>
      <c r="H551" s="65">
        <v>2.31</v>
      </c>
      <c r="I551" t="s">
        <v>3372</v>
      </c>
      <c r="J551" t="s">
        <v>99</v>
      </c>
      <c r="K551" s="66">
        <v>2.1000000000000001E-2</v>
      </c>
      <c r="L551" s="66">
        <v>7.7000000000000002E-3</v>
      </c>
      <c r="M551" s="65">
        <v>23749.95</v>
      </c>
      <c r="N551" s="65">
        <v>103.2294038525197</v>
      </c>
      <c r="O551" s="65">
        <v>24.5169318002715</v>
      </c>
      <c r="P551" s="66">
        <v>1E-4</v>
      </c>
      <c r="Q551" s="66">
        <v>0</v>
      </c>
    </row>
    <row r="552" spans="1:17">
      <c r="A552" t="s">
        <v>4408</v>
      </c>
      <c r="B552" t="s">
        <v>3368</v>
      </c>
      <c r="C552" t="s">
        <v>4410</v>
      </c>
      <c r="D552" t="s">
        <v>3370</v>
      </c>
      <c r="E552" t="s">
        <v>476</v>
      </c>
      <c r="F552" t="s">
        <v>4353</v>
      </c>
      <c r="G552" t="s">
        <v>208</v>
      </c>
      <c r="H552" s="65">
        <v>2.31</v>
      </c>
      <c r="I552" t="s">
        <v>3372</v>
      </c>
      <c r="J552" t="s">
        <v>99</v>
      </c>
      <c r="K552" s="66">
        <v>2.1000000000000001E-2</v>
      </c>
      <c r="L552" s="66">
        <v>7.7000000000000002E-3</v>
      </c>
      <c r="M552" s="65">
        <v>23749.95</v>
      </c>
      <c r="N552" s="65">
        <v>103.2294038525197</v>
      </c>
      <c r="O552" s="65">
        <v>24.5169318002715</v>
      </c>
      <c r="P552" s="66">
        <v>1E-4</v>
      </c>
      <c r="Q552" s="66">
        <v>0</v>
      </c>
    </row>
    <row r="553" spans="1:17">
      <c r="A553" t="s">
        <v>4411</v>
      </c>
      <c r="B553" t="s">
        <v>3368</v>
      </c>
      <c r="C553" t="s">
        <v>4412</v>
      </c>
      <c r="D553" t="s">
        <v>3370</v>
      </c>
      <c r="E553" t="s">
        <v>476</v>
      </c>
      <c r="F553" t="s">
        <v>4353</v>
      </c>
      <c r="G553" t="s">
        <v>208</v>
      </c>
      <c r="H553" s="65">
        <v>4.4800000000000004</v>
      </c>
      <c r="I553" t="s">
        <v>3372</v>
      </c>
      <c r="J553" t="s">
        <v>99</v>
      </c>
      <c r="K553" s="66">
        <v>2.1000000000000001E-2</v>
      </c>
      <c r="L553" s="66">
        <v>7.7000000000000002E-3</v>
      </c>
      <c r="M553" s="65">
        <v>71000</v>
      </c>
      <c r="N553" s="65">
        <v>106.26361360597056</v>
      </c>
      <c r="O553" s="65">
        <v>75.447165660239094</v>
      </c>
      <c r="P553" s="66">
        <v>2.9999999999999997E-4</v>
      </c>
      <c r="Q553" s="66">
        <v>0</v>
      </c>
    </row>
    <row r="554" spans="1:17">
      <c r="A554" t="s">
        <v>4413</v>
      </c>
      <c r="B554" t="s">
        <v>3368</v>
      </c>
      <c r="C554" t="s">
        <v>4414</v>
      </c>
      <c r="D554" t="s">
        <v>3370</v>
      </c>
      <c r="E554" t="s">
        <v>476</v>
      </c>
      <c r="F554" t="s">
        <v>4353</v>
      </c>
      <c r="G554" t="s">
        <v>208</v>
      </c>
      <c r="H554" s="65">
        <v>4.4800000000000004</v>
      </c>
      <c r="I554" t="s">
        <v>3372</v>
      </c>
      <c r="J554" t="s">
        <v>99</v>
      </c>
      <c r="K554" s="66">
        <v>2.1000000000000001E-2</v>
      </c>
      <c r="L554" s="66">
        <v>7.7000000000000002E-3</v>
      </c>
      <c r="M554" s="65">
        <v>212500</v>
      </c>
      <c r="N554" s="65">
        <v>106.26361360597035</v>
      </c>
      <c r="O554" s="65">
        <v>225.81017891268701</v>
      </c>
      <c r="P554" s="66">
        <v>8.9999999999999998E-4</v>
      </c>
      <c r="Q554" s="66">
        <v>0</v>
      </c>
    </row>
    <row r="555" spans="1:17">
      <c r="A555" t="s">
        <v>4413</v>
      </c>
      <c r="B555" t="s">
        <v>3368</v>
      </c>
      <c r="C555" t="s">
        <v>4415</v>
      </c>
      <c r="D555" t="s">
        <v>3370</v>
      </c>
      <c r="E555" t="s">
        <v>476</v>
      </c>
      <c r="F555" t="s">
        <v>4353</v>
      </c>
      <c r="G555" t="s">
        <v>208</v>
      </c>
      <c r="H555" s="65">
        <v>4.4800000000000004</v>
      </c>
      <c r="I555" t="s">
        <v>3372</v>
      </c>
      <c r="J555" t="s">
        <v>99</v>
      </c>
      <c r="K555" s="66">
        <v>2.1000000000000001E-2</v>
      </c>
      <c r="L555" s="66">
        <v>7.7000000000000002E-3</v>
      </c>
      <c r="M555" s="65">
        <v>212500</v>
      </c>
      <c r="N555" s="65">
        <v>106.26361360597035</v>
      </c>
      <c r="O555" s="65">
        <v>225.81017891268701</v>
      </c>
      <c r="P555" s="66">
        <v>8.9999999999999998E-4</v>
      </c>
      <c r="Q555" s="66">
        <v>0</v>
      </c>
    </row>
    <row r="556" spans="1:17">
      <c r="A556" t="s">
        <v>4416</v>
      </c>
      <c r="B556" t="s">
        <v>3368</v>
      </c>
      <c r="C556" t="s">
        <v>4417</v>
      </c>
      <c r="D556" t="s">
        <v>3370</v>
      </c>
      <c r="E556" t="s">
        <v>476</v>
      </c>
      <c r="F556" t="s">
        <v>4353</v>
      </c>
      <c r="G556" t="s">
        <v>208</v>
      </c>
      <c r="H556" s="65">
        <v>2.62</v>
      </c>
      <c r="I556" t="s">
        <v>3372</v>
      </c>
      <c r="J556" t="s">
        <v>99</v>
      </c>
      <c r="K556" s="66">
        <v>2.1000000000000001E-2</v>
      </c>
      <c r="L556" s="66">
        <v>7.7000000000000002E-3</v>
      </c>
      <c r="M556" s="65">
        <v>40000</v>
      </c>
      <c r="N556" s="65">
        <v>103.67560148212451</v>
      </c>
      <c r="O556" s="65">
        <v>41.470240592849798</v>
      </c>
      <c r="P556" s="66">
        <v>2.0000000000000001E-4</v>
      </c>
      <c r="Q556" s="66">
        <v>0</v>
      </c>
    </row>
    <row r="557" spans="1:17">
      <c r="A557" t="s">
        <v>4416</v>
      </c>
      <c r="B557" t="s">
        <v>3368</v>
      </c>
      <c r="C557" t="s">
        <v>4418</v>
      </c>
      <c r="D557" t="s">
        <v>3370</v>
      </c>
      <c r="E557" t="s">
        <v>476</v>
      </c>
      <c r="F557" t="s">
        <v>4353</v>
      </c>
      <c r="G557" t="s">
        <v>208</v>
      </c>
      <c r="H557" s="65">
        <v>2.62</v>
      </c>
      <c r="I557" t="s">
        <v>3372</v>
      </c>
      <c r="J557" t="s">
        <v>99</v>
      </c>
      <c r="K557" s="66">
        <v>2.1000000000000001E-2</v>
      </c>
      <c r="L557" s="66">
        <v>7.7000000000000002E-3</v>
      </c>
      <c r="M557" s="65">
        <v>40000</v>
      </c>
      <c r="N557" s="65">
        <v>103.67560148212451</v>
      </c>
      <c r="O557" s="65">
        <v>41.470240592849798</v>
      </c>
      <c r="P557" s="66">
        <v>2.0000000000000001E-4</v>
      </c>
      <c r="Q557" s="66">
        <v>0</v>
      </c>
    </row>
    <row r="558" spans="1:17">
      <c r="A558" t="s">
        <v>4416</v>
      </c>
      <c r="B558" t="s">
        <v>3368</v>
      </c>
      <c r="C558" t="s">
        <v>4419</v>
      </c>
      <c r="D558" t="s">
        <v>3370</v>
      </c>
      <c r="E558" t="s">
        <v>476</v>
      </c>
      <c r="F558" t="s">
        <v>4353</v>
      </c>
      <c r="G558" t="s">
        <v>208</v>
      </c>
      <c r="H558" s="65">
        <v>2.62</v>
      </c>
      <c r="I558" t="s">
        <v>3372</v>
      </c>
      <c r="J558" t="s">
        <v>99</v>
      </c>
      <c r="K558" s="66">
        <v>2.1000000000000001E-2</v>
      </c>
      <c r="L558" s="66">
        <v>7.7000000000000002E-3</v>
      </c>
      <c r="M558" s="65">
        <v>40000</v>
      </c>
      <c r="N558" s="65">
        <v>103.67560148212451</v>
      </c>
      <c r="O558" s="65">
        <v>41.470240592849798</v>
      </c>
      <c r="P558" s="66">
        <v>2.0000000000000001E-4</v>
      </c>
      <c r="Q558" s="66">
        <v>0</v>
      </c>
    </row>
    <row r="559" spans="1:17">
      <c r="A559" t="s">
        <v>4416</v>
      </c>
      <c r="B559" t="s">
        <v>3368</v>
      </c>
      <c r="C559" t="s">
        <v>4420</v>
      </c>
      <c r="D559" t="s">
        <v>3370</v>
      </c>
      <c r="E559" t="s">
        <v>476</v>
      </c>
      <c r="F559" t="s">
        <v>4353</v>
      </c>
      <c r="G559" t="s">
        <v>208</v>
      </c>
      <c r="H559" s="65">
        <v>2.62</v>
      </c>
      <c r="I559" t="s">
        <v>3372</v>
      </c>
      <c r="J559" t="s">
        <v>99</v>
      </c>
      <c r="K559" s="66">
        <v>2.1000000000000001E-2</v>
      </c>
      <c r="L559" s="66">
        <v>7.7000000000000002E-3</v>
      </c>
      <c r="M559" s="65">
        <v>40000</v>
      </c>
      <c r="N559" s="65">
        <v>103.67560148212451</v>
      </c>
      <c r="O559" s="65">
        <v>41.470240592849798</v>
      </c>
      <c r="P559" s="66">
        <v>2.0000000000000001E-4</v>
      </c>
      <c r="Q559" s="66">
        <v>0</v>
      </c>
    </row>
    <row r="560" spans="1:17">
      <c r="A560" t="s">
        <v>4416</v>
      </c>
      <c r="B560" t="s">
        <v>3368</v>
      </c>
      <c r="C560" t="s">
        <v>4421</v>
      </c>
      <c r="D560" t="s">
        <v>3370</v>
      </c>
      <c r="E560" t="s">
        <v>476</v>
      </c>
      <c r="F560" t="s">
        <v>4353</v>
      </c>
      <c r="G560" t="s">
        <v>208</v>
      </c>
      <c r="H560" s="65">
        <v>2.62</v>
      </c>
      <c r="I560" t="s">
        <v>3372</v>
      </c>
      <c r="J560" t="s">
        <v>99</v>
      </c>
      <c r="K560" s="66">
        <v>2.1000000000000001E-2</v>
      </c>
      <c r="L560" s="66">
        <v>7.7000000000000002E-3</v>
      </c>
      <c r="M560" s="65">
        <v>40000</v>
      </c>
      <c r="N560" s="65">
        <v>103.67560148212451</v>
      </c>
      <c r="O560" s="65">
        <v>41.470240592849798</v>
      </c>
      <c r="P560" s="66">
        <v>2.0000000000000001E-4</v>
      </c>
      <c r="Q560" s="66">
        <v>0</v>
      </c>
    </row>
    <row r="561" spans="1:17">
      <c r="A561" t="s">
        <v>4416</v>
      </c>
      <c r="B561" t="s">
        <v>3368</v>
      </c>
      <c r="C561" t="s">
        <v>4422</v>
      </c>
      <c r="D561" t="s">
        <v>3370</v>
      </c>
      <c r="E561" t="s">
        <v>476</v>
      </c>
      <c r="F561" t="s">
        <v>4353</v>
      </c>
      <c r="G561" t="s">
        <v>208</v>
      </c>
      <c r="H561" s="65">
        <v>2.62</v>
      </c>
      <c r="I561" t="s">
        <v>3372</v>
      </c>
      <c r="J561" t="s">
        <v>99</v>
      </c>
      <c r="K561" s="66">
        <v>2.1000000000000001E-2</v>
      </c>
      <c r="L561" s="66">
        <v>7.7000000000000002E-3</v>
      </c>
      <c r="M561" s="65">
        <v>40000</v>
      </c>
      <c r="N561" s="65">
        <v>103.67560148212451</v>
      </c>
      <c r="O561" s="65">
        <v>41.470240592849798</v>
      </c>
      <c r="P561" s="66">
        <v>2.0000000000000001E-4</v>
      </c>
      <c r="Q561" s="66">
        <v>0</v>
      </c>
    </row>
    <row r="562" spans="1:17">
      <c r="A562" t="s">
        <v>4416</v>
      </c>
      <c r="B562" t="s">
        <v>3368</v>
      </c>
      <c r="C562" t="s">
        <v>4423</v>
      </c>
      <c r="D562" t="s">
        <v>3370</v>
      </c>
      <c r="E562" t="s">
        <v>476</v>
      </c>
      <c r="F562" t="s">
        <v>4353</v>
      </c>
      <c r="G562" t="s">
        <v>208</v>
      </c>
      <c r="H562" s="65">
        <v>2.62</v>
      </c>
      <c r="I562" t="s">
        <v>3372</v>
      </c>
      <c r="J562" t="s">
        <v>99</v>
      </c>
      <c r="K562" s="66">
        <v>2.1000000000000001E-2</v>
      </c>
      <c r="L562" s="66">
        <v>7.7000000000000002E-3</v>
      </c>
      <c r="M562" s="65">
        <v>113000</v>
      </c>
      <c r="N562" s="65">
        <v>103.67560148212478</v>
      </c>
      <c r="O562" s="65">
        <v>117.153429674801</v>
      </c>
      <c r="P562" s="66">
        <v>5.0000000000000001E-4</v>
      </c>
      <c r="Q562" s="66">
        <v>0</v>
      </c>
    </row>
    <row r="563" spans="1:17">
      <c r="A563" t="s">
        <v>4416</v>
      </c>
      <c r="B563" t="s">
        <v>3368</v>
      </c>
      <c r="C563" t="s">
        <v>4424</v>
      </c>
      <c r="D563" t="s">
        <v>3370</v>
      </c>
      <c r="E563" t="s">
        <v>476</v>
      </c>
      <c r="F563" t="s">
        <v>4353</v>
      </c>
      <c r="G563" t="s">
        <v>208</v>
      </c>
      <c r="H563" s="65">
        <v>2.62</v>
      </c>
      <c r="I563" t="s">
        <v>3372</v>
      </c>
      <c r="J563" t="s">
        <v>99</v>
      </c>
      <c r="K563" s="66">
        <v>2.1000000000000001E-2</v>
      </c>
      <c r="L563" s="66">
        <v>7.7000000000000002E-3</v>
      </c>
      <c r="M563" s="65">
        <v>114000</v>
      </c>
      <c r="N563" s="65">
        <v>103.67560148212456</v>
      </c>
      <c r="O563" s="65">
        <v>118.190185689622</v>
      </c>
      <c r="P563" s="66">
        <v>5.0000000000000001E-4</v>
      </c>
      <c r="Q563" s="66">
        <v>0</v>
      </c>
    </row>
    <row r="564" spans="1:17">
      <c r="A564" t="s">
        <v>4416</v>
      </c>
      <c r="B564" t="s">
        <v>3368</v>
      </c>
      <c r="C564" t="s">
        <v>4425</v>
      </c>
      <c r="D564" t="s">
        <v>3370</v>
      </c>
      <c r="E564" t="s">
        <v>476</v>
      </c>
      <c r="F564" t="s">
        <v>4353</v>
      </c>
      <c r="G564" t="s">
        <v>208</v>
      </c>
      <c r="H564" s="65">
        <v>2.62</v>
      </c>
      <c r="I564" t="s">
        <v>3372</v>
      </c>
      <c r="J564" t="s">
        <v>99</v>
      </c>
      <c r="K564" s="66">
        <v>2.1000000000000001E-2</v>
      </c>
      <c r="L564" s="66">
        <v>7.7000000000000002E-3</v>
      </c>
      <c r="M564" s="65">
        <v>113000</v>
      </c>
      <c r="N564" s="65">
        <v>103.67560148212478</v>
      </c>
      <c r="O564" s="65">
        <v>117.153429674801</v>
      </c>
      <c r="P564" s="66">
        <v>5.0000000000000001E-4</v>
      </c>
      <c r="Q564" s="66">
        <v>0</v>
      </c>
    </row>
    <row r="565" spans="1:17">
      <c r="A565" t="s">
        <v>4416</v>
      </c>
      <c r="B565" t="s">
        <v>3368</v>
      </c>
      <c r="C565" t="s">
        <v>4426</v>
      </c>
      <c r="D565" t="s">
        <v>3370</v>
      </c>
      <c r="E565" t="s">
        <v>476</v>
      </c>
      <c r="F565" t="s">
        <v>4353</v>
      </c>
      <c r="G565" t="s">
        <v>208</v>
      </c>
      <c r="H565" s="65">
        <v>2.62</v>
      </c>
      <c r="I565" t="s">
        <v>3372</v>
      </c>
      <c r="J565" t="s">
        <v>99</v>
      </c>
      <c r="K565" s="66">
        <v>2.1000000000000001E-2</v>
      </c>
      <c r="L565" s="66">
        <v>7.7000000000000002E-3</v>
      </c>
      <c r="M565" s="65">
        <v>40000</v>
      </c>
      <c r="N565" s="65">
        <v>103.67560148212451</v>
      </c>
      <c r="O565" s="65">
        <v>41.470240592849798</v>
      </c>
      <c r="P565" s="66">
        <v>2.0000000000000001E-4</v>
      </c>
      <c r="Q565" s="66">
        <v>0</v>
      </c>
    </row>
    <row r="566" spans="1:17">
      <c r="A566" t="s">
        <v>4416</v>
      </c>
      <c r="B566" t="s">
        <v>3368</v>
      </c>
      <c r="C566" t="s">
        <v>4427</v>
      </c>
      <c r="D566" t="s">
        <v>3370</v>
      </c>
      <c r="E566" t="s">
        <v>476</v>
      </c>
      <c r="F566" t="s">
        <v>4353</v>
      </c>
      <c r="G566" t="s">
        <v>208</v>
      </c>
      <c r="H566" s="65">
        <v>2.62</v>
      </c>
      <c r="I566" t="s">
        <v>3372</v>
      </c>
      <c r="J566" t="s">
        <v>99</v>
      </c>
      <c r="K566" s="66">
        <v>2.1000000000000001E-2</v>
      </c>
      <c r="L566" s="66">
        <v>7.7000000000000002E-3</v>
      </c>
      <c r="M566" s="65">
        <v>40000</v>
      </c>
      <c r="N566" s="65">
        <v>103.67560148212451</v>
      </c>
      <c r="O566" s="65">
        <v>41.470240592849798</v>
      </c>
      <c r="P566" s="66">
        <v>2.0000000000000001E-4</v>
      </c>
      <c r="Q566" s="66">
        <v>0</v>
      </c>
    </row>
    <row r="567" spans="1:17">
      <c r="A567" t="s">
        <v>4416</v>
      </c>
      <c r="B567" t="s">
        <v>3368</v>
      </c>
      <c r="C567" t="s">
        <v>4428</v>
      </c>
      <c r="D567" t="s">
        <v>3370</v>
      </c>
      <c r="E567" t="s">
        <v>476</v>
      </c>
      <c r="F567" t="s">
        <v>4353</v>
      </c>
      <c r="G567" t="s">
        <v>208</v>
      </c>
      <c r="H567" s="65">
        <v>2.62</v>
      </c>
      <c r="I567" t="s">
        <v>3372</v>
      </c>
      <c r="J567" t="s">
        <v>99</v>
      </c>
      <c r="K567" s="66">
        <v>2.1000000000000001E-2</v>
      </c>
      <c r="L567" s="66">
        <v>7.7000000000000002E-3</v>
      </c>
      <c r="M567" s="65">
        <v>40000</v>
      </c>
      <c r="N567" s="65">
        <v>103.67560148212451</v>
      </c>
      <c r="O567" s="65">
        <v>41.470240592849798</v>
      </c>
      <c r="P567" s="66">
        <v>2.0000000000000001E-4</v>
      </c>
      <c r="Q567" s="66">
        <v>0</v>
      </c>
    </row>
    <row r="568" spans="1:17">
      <c r="A568" t="s">
        <v>4416</v>
      </c>
      <c r="B568" t="s">
        <v>3368</v>
      </c>
      <c r="C568" t="s">
        <v>4429</v>
      </c>
      <c r="D568" t="s">
        <v>3370</v>
      </c>
      <c r="E568" t="s">
        <v>476</v>
      </c>
      <c r="F568" t="s">
        <v>4430</v>
      </c>
      <c r="G568" t="s">
        <v>208</v>
      </c>
      <c r="H568" s="65">
        <v>2.78</v>
      </c>
      <c r="I568" t="s">
        <v>3372</v>
      </c>
      <c r="J568" t="s">
        <v>99</v>
      </c>
      <c r="K568" s="66">
        <v>2.1000000000000001E-2</v>
      </c>
      <c r="L568" s="66">
        <v>7.7000000000000002E-3</v>
      </c>
      <c r="M568" s="65">
        <v>20000</v>
      </c>
      <c r="N568" s="65">
        <v>103.8964972444805</v>
      </c>
      <c r="O568" s="65">
        <v>20.779299448896101</v>
      </c>
      <c r="P568" s="66">
        <v>1E-4</v>
      </c>
      <c r="Q568" s="66">
        <v>0</v>
      </c>
    </row>
    <row r="569" spans="1:17">
      <c r="A569" t="s">
        <v>4416</v>
      </c>
      <c r="B569" t="s">
        <v>3368</v>
      </c>
      <c r="C569" t="s">
        <v>4431</v>
      </c>
      <c r="D569" t="s">
        <v>3370</v>
      </c>
      <c r="E569" t="s">
        <v>476</v>
      </c>
      <c r="F569" t="s">
        <v>4430</v>
      </c>
      <c r="G569" t="s">
        <v>208</v>
      </c>
      <c r="H569" s="65">
        <v>2.78</v>
      </c>
      <c r="I569" t="s">
        <v>3372</v>
      </c>
      <c r="J569" t="s">
        <v>99</v>
      </c>
      <c r="K569" s="66">
        <v>2.1000000000000001E-2</v>
      </c>
      <c r="L569" s="66">
        <v>7.7000000000000002E-3</v>
      </c>
      <c r="M569" s="65">
        <v>20000</v>
      </c>
      <c r="N569" s="65">
        <v>103.8964972444805</v>
      </c>
      <c r="O569" s="65">
        <v>20.779299448896101</v>
      </c>
      <c r="P569" s="66">
        <v>1E-4</v>
      </c>
      <c r="Q569" s="66">
        <v>0</v>
      </c>
    </row>
    <row r="570" spans="1:17">
      <c r="A570" t="s">
        <v>4416</v>
      </c>
      <c r="B570" t="s">
        <v>3368</v>
      </c>
      <c r="C570" t="s">
        <v>4432</v>
      </c>
      <c r="D570" t="s">
        <v>3370</v>
      </c>
      <c r="E570" t="s">
        <v>476</v>
      </c>
      <c r="F570" t="s">
        <v>4430</v>
      </c>
      <c r="G570" t="s">
        <v>208</v>
      </c>
      <c r="H570" s="65">
        <v>2.78</v>
      </c>
      <c r="I570" t="s">
        <v>3372</v>
      </c>
      <c r="J570" t="s">
        <v>99</v>
      </c>
      <c r="K570" s="66">
        <v>2.1000000000000001E-2</v>
      </c>
      <c r="L570" s="66">
        <v>7.7000000000000002E-3</v>
      </c>
      <c r="M570" s="65">
        <v>20000</v>
      </c>
      <c r="N570" s="65">
        <v>103.8964972444805</v>
      </c>
      <c r="O570" s="65">
        <v>20.779299448896101</v>
      </c>
      <c r="P570" s="66">
        <v>1E-4</v>
      </c>
      <c r="Q570" s="66">
        <v>0</v>
      </c>
    </row>
    <row r="571" spans="1:17">
      <c r="A571" t="s">
        <v>4433</v>
      </c>
      <c r="B571" t="s">
        <v>3368</v>
      </c>
      <c r="C571" t="s">
        <v>4434</v>
      </c>
      <c r="D571" t="s">
        <v>3370</v>
      </c>
      <c r="E571" t="s">
        <v>476</v>
      </c>
      <c r="F571" t="s">
        <v>4435</v>
      </c>
      <c r="G571" t="s">
        <v>208</v>
      </c>
      <c r="H571" s="65">
        <v>4.4800000000000004</v>
      </c>
      <c r="I571" t="s">
        <v>3372</v>
      </c>
      <c r="J571" t="s">
        <v>99</v>
      </c>
      <c r="K571" s="66">
        <v>2.1000000000000001E-2</v>
      </c>
      <c r="L571" s="66">
        <v>7.7000000000000002E-3</v>
      </c>
      <c r="M571" s="65">
        <v>345000</v>
      </c>
      <c r="N571" s="65">
        <v>106.26361360597043</v>
      </c>
      <c r="O571" s="65">
        <v>366.609466940598</v>
      </c>
      <c r="P571" s="66">
        <v>1.5E-3</v>
      </c>
      <c r="Q571" s="66">
        <v>0</v>
      </c>
    </row>
    <row r="572" spans="1:17">
      <c r="A572" t="s">
        <v>4436</v>
      </c>
      <c r="B572" t="s">
        <v>3368</v>
      </c>
      <c r="C572" t="s">
        <v>4437</v>
      </c>
      <c r="D572" t="s">
        <v>3370</v>
      </c>
      <c r="E572" t="s">
        <v>476</v>
      </c>
      <c r="F572" t="s">
        <v>3608</v>
      </c>
      <c r="G572" t="s">
        <v>208</v>
      </c>
      <c r="H572" s="65">
        <v>4.4800000000000004</v>
      </c>
      <c r="I572" t="s">
        <v>3372</v>
      </c>
      <c r="J572" t="s">
        <v>99</v>
      </c>
      <c r="K572" s="66">
        <v>2.1000000000000001E-2</v>
      </c>
      <c r="L572" s="66">
        <v>7.7000000000000002E-3</v>
      </c>
      <c r="M572" s="65">
        <v>120000</v>
      </c>
      <c r="N572" s="65">
        <v>106.26361360597083</v>
      </c>
      <c r="O572" s="65">
        <v>127.51633632716501</v>
      </c>
      <c r="P572" s="66">
        <v>5.0000000000000001E-4</v>
      </c>
      <c r="Q572" s="66">
        <v>0</v>
      </c>
    </row>
    <row r="573" spans="1:17">
      <c r="A573" t="s">
        <v>4438</v>
      </c>
      <c r="B573" t="s">
        <v>3368</v>
      </c>
      <c r="C573" t="s">
        <v>4439</v>
      </c>
      <c r="D573" t="s">
        <v>3370</v>
      </c>
      <c r="E573" t="s">
        <v>476</v>
      </c>
      <c r="F573" t="s">
        <v>3608</v>
      </c>
      <c r="G573" t="s">
        <v>208</v>
      </c>
      <c r="H573" s="65">
        <v>4.4800000000000004</v>
      </c>
      <c r="I573" t="s">
        <v>3372</v>
      </c>
      <c r="J573" t="s">
        <v>99</v>
      </c>
      <c r="K573" s="66">
        <v>2.1000000000000001E-2</v>
      </c>
      <c r="L573" s="66">
        <v>7.7000000000000002E-3</v>
      </c>
      <c r="M573" s="65">
        <v>11538.48</v>
      </c>
      <c r="N573" s="65">
        <v>106.26361360597063</v>
      </c>
      <c r="O573" s="65">
        <v>12.2612058032022</v>
      </c>
      <c r="P573" s="66">
        <v>1E-4</v>
      </c>
      <c r="Q573" s="66">
        <v>0</v>
      </c>
    </row>
    <row r="574" spans="1:17">
      <c r="A574" t="s">
        <v>4440</v>
      </c>
      <c r="B574" t="s">
        <v>3368</v>
      </c>
      <c r="C574" t="s">
        <v>4441</v>
      </c>
      <c r="D574" t="s">
        <v>3370</v>
      </c>
      <c r="E574" t="s">
        <v>476</v>
      </c>
      <c r="F574" t="s">
        <v>3608</v>
      </c>
      <c r="G574" t="s">
        <v>208</v>
      </c>
      <c r="H574" s="65">
        <v>4.4800000000000004</v>
      </c>
      <c r="I574" t="s">
        <v>3372</v>
      </c>
      <c r="J574" t="s">
        <v>99</v>
      </c>
      <c r="K574" s="66">
        <v>2.1000000000000001E-2</v>
      </c>
      <c r="L574" s="66">
        <v>7.7000000000000002E-3</v>
      </c>
      <c r="M574" s="65">
        <v>200000</v>
      </c>
      <c r="N574" s="65">
        <v>106.26361360597051</v>
      </c>
      <c r="O574" s="65">
        <v>212.52722721194101</v>
      </c>
      <c r="P574" s="66">
        <v>8.9999999999999998E-4</v>
      </c>
      <c r="Q574" s="66">
        <v>0</v>
      </c>
    </row>
    <row r="575" spans="1:17">
      <c r="A575" t="s">
        <v>4442</v>
      </c>
      <c r="B575" t="s">
        <v>3368</v>
      </c>
      <c r="C575" t="s">
        <v>4443</v>
      </c>
      <c r="D575" t="s">
        <v>3370</v>
      </c>
      <c r="E575" t="s">
        <v>476</v>
      </c>
      <c r="F575" t="s">
        <v>3608</v>
      </c>
      <c r="G575" t="s">
        <v>208</v>
      </c>
      <c r="H575" s="65">
        <v>1.67</v>
      </c>
      <c r="I575" t="s">
        <v>3372</v>
      </c>
      <c r="J575" t="s">
        <v>99</v>
      </c>
      <c r="K575" s="66">
        <v>2.1000000000000001E-2</v>
      </c>
      <c r="L575" s="66">
        <v>7.7000000000000002E-3</v>
      </c>
      <c r="M575" s="65">
        <v>227744</v>
      </c>
      <c r="N575" s="65">
        <v>102.36557294576322</v>
      </c>
      <c r="O575" s="65">
        <v>233.13145044959899</v>
      </c>
      <c r="P575" s="66">
        <v>1E-3</v>
      </c>
      <c r="Q575" s="66">
        <v>0</v>
      </c>
    </row>
    <row r="576" spans="1:17">
      <c r="A576" t="s">
        <v>4444</v>
      </c>
      <c r="B576" t="s">
        <v>3368</v>
      </c>
      <c r="C576" t="s">
        <v>4445</v>
      </c>
      <c r="D576" t="s">
        <v>3370</v>
      </c>
      <c r="E576" t="s">
        <v>476</v>
      </c>
      <c r="F576" t="s">
        <v>4446</v>
      </c>
      <c r="G576" t="s">
        <v>208</v>
      </c>
      <c r="H576" s="65">
        <v>0.11</v>
      </c>
      <c r="I576" t="s">
        <v>3372</v>
      </c>
      <c r="J576" t="s">
        <v>99</v>
      </c>
      <c r="K576" s="66">
        <v>2.1000000000000001E-2</v>
      </c>
      <c r="L576" s="66">
        <v>7.7000000000000002E-3</v>
      </c>
      <c r="M576" s="65">
        <v>25000</v>
      </c>
      <c r="N576" s="65">
        <v>100.26675137460521</v>
      </c>
      <c r="O576" s="65">
        <v>25.066687843651302</v>
      </c>
      <c r="P576" s="66">
        <v>1E-4</v>
      </c>
      <c r="Q576" s="66">
        <v>0</v>
      </c>
    </row>
    <row r="577" spans="1:17">
      <c r="A577" t="s">
        <v>4444</v>
      </c>
      <c r="B577" t="s">
        <v>3368</v>
      </c>
      <c r="C577" t="s">
        <v>4447</v>
      </c>
      <c r="D577" t="s">
        <v>3370</v>
      </c>
      <c r="E577" t="s">
        <v>476</v>
      </c>
      <c r="F577" t="s">
        <v>4446</v>
      </c>
      <c r="G577" t="s">
        <v>208</v>
      </c>
      <c r="H577" s="65">
        <v>0.11</v>
      </c>
      <c r="I577" t="s">
        <v>3372</v>
      </c>
      <c r="J577" t="s">
        <v>99</v>
      </c>
      <c r="K577" s="66">
        <v>2.1000000000000001E-2</v>
      </c>
      <c r="L577" s="66">
        <v>7.7000000000000002E-3</v>
      </c>
      <c r="M577" s="65">
        <v>25000</v>
      </c>
      <c r="N577" s="65">
        <v>100.26675137460521</v>
      </c>
      <c r="O577" s="65">
        <v>25.066687843651302</v>
      </c>
      <c r="P577" s="66">
        <v>1E-4</v>
      </c>
      <c r="Q577" s="66">
        <v>0</v>
      </c>
    </row>
    <row r="578" spans="1:17">
      <c r="A578" t="s">
        <v>4448</v>
      </c>
      <c r="B578" t="s">
        <v>3368</v>
      </c>
      <c r="C578" t="s">
        <v>4449</v>
      </c>
      <c r="D578" t="s">
        <v>3370</v>
      </c>
      <c r="E578" t="s">
        <v>476</v>
      </c>
      <c r="F578" t="s">
        <v>4355</v>
      </c>
      <c r="G578" t="s">
        <v>208</v>
      </c>
      <c r="H578" s="65">
        <v>4.4800000000000004</v>
      </c>
      <c r="I578" t="s">
        <v>3372</v>
      </c>
      <c r="J578" t="s">
        <v>99</v>
      </c>
      <c r="K578" s="66">
        <v>2.1000000000000001E-2</v>
      </c>
      <c r="L578" s="66">
        <v>7.7000000000000002E-3</v>
      </c>
      <c r="M578" s="65">
        <v>41000</v>
      </c>
      <c r="N578" s="65">
        <v>106.26361360597049</v>
      </c>
      <c r="O578" s="65">
        <v>43.568081578447902</v>
      </c>
      <c r="P578" s="66">
        <v>2.0000000000000001E-4</v>
      </c>
      <c r="Q578" s="66">
        <v>0</v>
      </c>
    </row>
    <row r="579" spans="1:17">
      <c r="A579" t="s">
        <v>4448</v>
      </c>
      <c r="B579" t="s">
        <v>3368</v>
      </c>
      <c r="C579" t="s">
        <v>4450</v>
      </c>
      <c r="D579" t="s">
        <v>3370</v>
      </c>
      <c r="E579" t="s">
        <v>476</v>
      </c>
      <c r="F579" t="s">
        <v>4355</v>
      </c>
      <c r="G579" t="s">
        <v>208</v>
      </c>
      <c r="H579" s="65">
        <v>4.4800000000000004</v>
      </c>
      <c r="I579" t="s">
        <v>3372</v>
      </c>
      <c r="J579" t="s">
        <v>99</v>
      </c>
      <c r="K579" s="66">
        <v>2.1000000000000001E-2</v>
      </c>
      <c r="L579" s="66">
        <v>7.7000000000000002E-3</v>
      </c>
      <c r="M579" s="65">
        <v>41000</v>
      </c>
      <c r="N579" s="65">
        <v>106.26361360597049</v>
      </c>
      <c r="O579" s="65">
        <v>43.568081578447902</v>
      </c>
      <c r="P579" s="66">
        <v>2.0000000000000001E-4</v>
      </c>
      <c r="Q579" s="66">
        <v>0</v>
      </c>
    </row>
    <row r="580" spans="1:17">
      <c r="A580" t="s">
        <v>4448</v>
      </c>
      <c r="B580" t="s">
        <v>3368</v>
      </c>
      <c r="C580" t="s">
        <v>4451</v>
      </c>
      <c r="D580" t="s">
        <v>3370</v>
      </c>
      <c r="E580" t="s">
        <v>476</v>
      </c>
      <c r="F580" t="s">
        <v>1710</v>
      </c>
      <c r="G580" t="s">
        <v>208</v>
      </c>
      <c r="H580" s="65">
        <v>4.5599999999999996</v>
      </c>
      <c r="I580" t="s">
        <v>3372</v>
      </c>
      <c r="J580" t="s">
        <v>99</v>
      </c>
      <c r="K580" s="66">
        <v>3.5999999999999997E-2</v>
      </c>
      <c r="L580" s="66">
        <v>7.7000000000000002E-3</v>
      </c>
      <c r="M580" s="65">
        <v>6900</v>
      </c>
      <c r="N580" s="65">
        <v>113.93903366816362</v>
      </c>
      <c r="O580" s="65">
        <v>7.8617933231032904</v>
      </c>
      <c r="P580" s="66">
        <v>0</v>
      </c>
      <c r="Q580" s="66">
        <v>0</v>
      </c>
    </row>
    <row r="581" spans="1:17">
      <c r="A581" t="s">
        <v>4448</v>
      </c>
      <c r="B581" t="s">
        <v>3368</v>
      </c>
      <c r="C581" t="s">
        <v>4452</v>
      </c>
      <c r="D581" t="s">
        <v>3370</v>
      </c>
      <c r="E581" t="s">
        <v>476</v>
      </c>
      <c r="F581" t="s">
        <v>1710</v>
      </c>
      <c r="G581" t="s">
        <v>208</v>
      </c>
      <c r="H581" s="65">
        <v>4.5599999999999996</v>
      </c>
      <c r="I581" t="s">
        <v>3372</v>
      </c>
      <c r="J581" t="s">
        <v>99</v>
      </c>
      <c r="K581" s="66">
        <v>3.5999999999999997E-2</v>
      </c>
      <c r="L581" s="66">
        <v>7.7000000000000002E-3</v>
      </c>
      <c r="M581" s="65">
        <v>3400</v>
      </c>
      <c r="N581" s="65">
        <v>113.93903366816353</v>
      </c>
      <c r="O581" s="65">
        <v>3.8739271447175598</v>
      </c>
      <c r="P581" s="66">
        <v>0</v>
      </c>
      <c r="Q581" s="66">
        <v>0</v>
      </c>
    </row>
    <row r="582" spans="1:17">
      <c r="A582" t="s">
        <v>4448</v>
      </c>
      <c r="B582" t="s">
        <v>3368</v>
      </c>
      <c r="C582" t="s">
        <v>4453</v>
      </c>
      <c r="D582" t="s">
        <v>3370</v>
      </c>
      <c r="E582" t="s">
        <v>476</v>
      </c>
      <c r="F582" t="s">
        <v>1710</v>
      </c>
      <c r="G582" t="s">
        <v>208</v>
      </c>
      <c r="H582" s="65">
        <v>4.5599999999999996</v>
      </c>
      <c r="I582" t="s">
        <v>3372</v>
      </c>
      <c r="J582" t="s">
        <v>99</v>
      </c>
      <c r="K582" s="66">
        <v>3.5999999999999997E-2</v>
      </c>
      <c r="L582" s="66">
        <v>7.7000000000000002E-3</v>
      </c>
      <c r="M582" s="65">
        <v>10061</v>
      </c>
      <c r="N582" s="65">
        <v>113.9390336681632</v>
      </c>
      <c r="O582" s="65">
        <v>11.4634061773539</v>
      </c>
      <c r="P582" s="66">
        <v>0</v>
      </c>
      <c r="Q582" s="66">
        <v>0</v>
      </c>
    </row>
    <row r="583" spans="1:17">
      <c r="A583" t="s">
        <v>4448</v>
      </c>
      <c r="B583" t="s">
        <v>3368</v>
      </c>
      <c r="C583" t="s">
        <v>4454</v>
      </c>
      <c r="D583" t="s">
        <v>3370</v>
      </c>
      <c r="E583" t="s">
        <v>476</v>
      </c>
      <c r="F583" t="s">
        <v>1710</v>
      </c>
      <c r="G583" t="s">
        <v>208</v>
      </c>
      <c r="H583" s="65">
        <v>4.5599999999999996</v>
      </c>
      <c r="I583" t="s">
        <v>3372</v>
      </c>
      <c r="J583" t="s">
        <v>99</v>
      </c>
      <c r="K583" s="66">
        <v>3.5999999999999997E-2</v>
      </c>
      <c r="L583" s="66">
        <v>7.7000000000000002E-3</v>
      </c>
      <c r="M583" s="65">
        <v>9789</v>
      </c>
      <c r="N583" s="65">
        <v>113.93903366816325</v>
      </c>
      <c r="O583" s="65">
        <v>11.153492005776499</v>
      </c>
      <c r="P583" s="66">
        <v>0</v>
      </c>
      <c r="Q583" s="66">
        <v>0</v>
      </c>
    </row>
    <row r="584" spans="1:17">
      <c r="A584" t="s">
        <v>4448</v>
      </c>
      <c r="B584" t="s">
        <v>3368</v>
      </c>
      <c r="C584" t="s">
        <v>4455</v>
      </c>
      <c r="D584" t="s">
        <v>3370</v>
      </c>
      <c r="E584" t="s">
        <v>476</v>
      </c>
      <c r="F584" t="s">
        <v>1710</v>
      </c>
      <c r="G584" t="s">
        <v>208</v>
      </c>
      <c r="H584" s="65">
        <v>4.5599999999999996</v>
      </c>
      <c r="I584" t="s">
        <v>3372</v>
      </c>
      <c r="J584" t="s">
        <v>99</v>
      </c>
      <c r="K584" s="66">
        <v>3.5999999999999997E-2</v>
      </c>
      <c r="L584" s="66">
        <v>7.7000000000000002E-3</v>
      </c>
      <c r="M584" s="65">
        <v>10061</v>
      </c>
      <c r="N584" s="65">
        <v>113.9390336681632</v>
      </c>
      <c r="O584" s="65">
        <v>11.4634061773539</v>
      </c>
      <c r="P584" s="66">
        <v>0</v>
      </c>
      <c r="Q584" s="66">
        <v>0</v>
      </c>
    </row>
    <row r="585" spans="1:17">
      <c r="A585" t="s">
        <v>4448</v>
      </c>
      <c r="B585" t="s">
        <v>3368</v>
      </c>
      <c r="C585" t="s">
        <v>4456</v>
      </c>
      <c r="D585" t="s">
        <v>3370</v>
      </c>
      <c r="E585" t="s">
        <v>476</v>
      </c>
      <c r="F585" t="s">
        <v>1710</v>
      </c>
      <c r="G585" t="s">
        <v>208</v>
      </c>
      <c r="H585" s="65">
        <v>4.5599999999999996</v>
      </c>
      <c r="I585" t="s">
        <v>3372</v>
      </c>
      <c r="J585" t="s">
        <v>99</v>
      </c>
      <c r="K585" s="66">
        <v>3.5999999999999997E-2</v>
      </c>
      <c r="L585" s="66">
        <v>7.7000000000000002E-3</v>
      </c>
      <c r="M585" s="65">
        <v>9789</v>
      </c>
      <c r="N585" s="65">
        <v>113.93903366816325</v>
      </c>
      <c r="O585" s="65">
        <v>11.153492005776499</v>
      </c>
      <c r="P585" s="66">
        <v>0</v>
      </c>
      <c r="Q585" s="66">
        <v>0</v>
      </c>
    </row>
    <row r="586" spans="1:17">
      <c r="A586" t="s">
        <v>4457</v>
      </c>
      <c r="B586" t="s">
        <v>3368</v>
      </c>
      <c r="C586" t="s">
        <v>4458</v>
      </c>
      <c r="D586" t="s">
        <v>3370</v>
      </c>
      <c r="E586" t="s">
        <v>476</v>
      </c>
      <c r="F586" t="s">
        <v>3831</v>
      </c>
      <c r="G586" t="s">
        <v>208</v>
      </c>
      <c r="H586" s="65">
        <v>2.62</v>
      </c>
      <c r="I586" t="s">
        <v>3372</v>
      </c>
      <c r="J586" t="s">
        <v>99</v>
      </c>
      <c r="K586" s="66">
        <v>2.1000000000000001E-2</v>
      </c>
      <c r="L586" s="66">
        <v>7.7000000000000002E-3</v>
      </c>
      <c r="M586" s="65">
        <v>300000</v>
      </c>
      <c r="N586" s="65">
        <v>103.67560148212466</v>
      </c>
      <c r="O586" s="65">
        <v>311.026804446374</v>
      </c>
      <c r="P586" s="66">
        <v>1.2999999999999999E-3</v>
      </c>
      <c r="Q586" s="66">
        <v>0</v>
      </c>
    </row>
    <row r="587" spans="1:17">
      <c r="A587" t="s">
        <v>4459</v>
      </c>
      <c r="B587" t="s">
        <v>3368</v>
      </c>
      <c r="C587" t="s">
        <v>4460</v>
      </c>
      <c r="D587" t="s">
        <v>3370</v>
      </c>
      <c r="E587" t="s">
        <v>476</v>
      </c>
      <c r="F587" t="s">
        <v>3175</v>
      </c>
      <c r="G587" t="s">
        <v>208</v>
      </c>
      <c r="H587" s="65">
        <v>1.67</v>
      </c>
      <c r="I587" t="s">
        <v>3372</v>
      </c>
      <c r="J587" t="s">
        <v>99</v>
      </c>
      <c r="K587" s="66">
        <v>2.1000000000000001E-2</v>
      </c>
      <c r="L587" s="66">
        <v>7.7000000000000002E-3</v>
      </c>
      <c r="M587" s="65">
        <v>2100000</v>
      </c>
      <c r="N587" s="65">
        <v>102.36557294576333</v>
      </c>
      <c r="O587" s="65">
        <v>2149.6770318610302</v>
      </c>
      <c r="P587" s="66">
        <v>8.9999999999999993E-3</v>
      </c>
      <c r="Q587" s="66">
        <v>1E-4</v>
      </c>
    </row>
    <row r="588" spans="1:17">
      <c r="A588" t="s">
        <v>4461</v>
      </c>
      <c r="B588" t="s">
        <v>3368</v>
      </c>
      <c r="C588" t="s">
        <v>4462</v>
      </c>
      <c r="D588" t="s">
        <v>3370</v>
      </c>
      <c r="E588" t="s">
        <v>476</v>
      </c>
      <c r="F588" t="s">
        <v>3175</v>
      </c>
      <c r="G588" t="s">
        <v>208</v>
      </c>
      <c r="H588" s="65">
        <v>4.41</v>
      </c>
      <c r="I588" t="s">
        <v>3372</v>
      </c>
      <c r="J588" t="s">
        <v>99</v>
      </c>
      <c r="K588" s="66">
        <v>2.1000000000000001E-2</v>
      </c>
      <c r="L588" s="66">
        <v>7.7000000000000002E-3</v>
      </c>
      <c r="M588" s="65">
        <v>99000</v>
      </c>
      <c r="N588" s="65">
        <v>106.1579535374303</v>
      </c>
      <c r="O588" s="65">
        <v>105.096374002056</v>
      </c>
      <c r="P588" s="66">
        <v>4.0000000000000002E-4</v>
      </c>
      <c r="Q588" s="66">
        <v>0</v>
      </c>
    </row>
    <row r="589" spans="1:17">
      <c r="A589" t="s">
        <v>4463</v>
      </c>
      <c r="B589" t="s">
        <v>3368</v>
      </c>
      <c r="C589" t="s">
        <v>4464</v>
      </c>
      <c r="D589" t="s">
        <v>3370</v>
      </c>
      <c r="E589" t="s">
        <v>476</v>
      </c>
      <c r="F589" t="s">
        <v>3175</v>
      </c>
      <c r="G589" t="s">
        <v>208</v>
      </c>
      <c r="H589" s="65">
        <v>4.4800000000000004</v>
      </c>
      <c r="I589" t="s">
        <v>3372</v>
      </c>
      <c r="J589" t="s">
        <v>99</v>
      </c>
      <c r="K589" s="66">
        <v>2.1000000000000001E-2</v>
      </c>
      <c r="L589" s="66">
        <v>7.7000000000000002E-3</v>
      </c>
      <c r="M589" s="65">
        <v>99900</v>
      </c>
      <c r="N589" s="65">
        <v>106.26361360597097</v>
      </c>
      <c r="O589" s="65">
        <v>106.157349992365</v>
      </c>
      <c r="P589" s="66">
        <v>4.0000000000000002E-4</v>
      </c>
      <c r="Q589" s="66">
        <v>0</v>
      </c>
    </row>
    <row r="590" spans="1:17">
      <c r="A590" t="s">
        <v>4463</v>
      </c>
      <c r="B590" t="s">
        <v>3368</v>
      </c>
      <c r="C590" t="s">
        <v>4465</v>
      </c>
      <c r="D590" t="s">
        <v>3370</v>
      </c>
      <c r="E590" t="s">
        <v>476</v>
      </c>
      <c r="F590" t="s">
        <v>4466</v>
      </c>
      <c r="G590" t="s">
        <v>208</v>
      </c>
      <c r="H590" s="65">
        <v>4.6399999999999997</v>
      </c>
      <c r="I590" t="s">
        <v>3372</v>
      </c>
      <c r="J590" t="s">
        <v>99</v>
      </c>
      <c r="K590" s="66">
        <v>2.1000000000000001E-2</v>
      </c>
      <c r="L590" s="66">
        <v>7.7000000000000002E-3</v>
      </c>
      <c r="M590" s="65">
        <v>74756</v>
      </c>
      <c r="N590" s="65">
        <v>106.48176315778011</v>
      </c>
      <c r="O590" s="65">
        <v>79.601506866230096</v>
      </c>
      <c r="P590" s="66">
        <v>2.9999999999999997E-4</v>
      </c>
      <c r="Q590" s="66">
        <v>0</v>
      </c>
    </row>
    <row r="591" spans="1:17">
      <c r="A591" t="s">
        <v>4467</v>
      </c>
      <c r="B591" t="s">
        <v>3368</v>
      </c>
      <c r="C591" t="s">
        <v>4468</v>
      </c>
      <c r="D591" t="s">
        <v>3370</v>
      </c>
      <c r="E591" t="s">
        <v>476</v>
      </c>
      <c r="F591" t="s">
        <v>4469</v>
      </c>
      <c r="G591" t="s">
        <v>208</v>
      </c>
      <c r="H591" s="65">
        <v>1.75</v>
      </c>
      <c r="I591" t="s">
        <v>3372</v>
      </c>
      <c r="J591" t="s">
        <v>99</v>
      </c>
      <c r="K591" s="66">
        <v>2.1000000000000001E-2</v>
      </c>
      <c r="L591" s="66">
        <v>7.7000000000000002E-3</v>
      </c>
      <c r="M591" s="65">
        <v>405982</v>
      </c>
      <c r="N591" s="65">
        <v>102.47722550268854</v>
      </c>
      <c r="O591" s="65">
        <v>416.03908964032502</v>
      </c>
      <c r="P591" s="66">
        <v>1.6999999999999999E-3</v>
      </c>
      <c r="Q591" s="66">
        <v>0</v>
      </c>
    </row>
    <row r="592" spans="1:17">
      <c r="A592" t="s">
        <v>4470</v>
      </c>
      <c r="B592" t="s">
        <v>3368</v>
      </c>
      <c r="C592" t="s">
        <v>4471</v>
      </c>
      <c r="D592" t="s">
        <v>3370</v>
      </c>
      <c r="E592" t="s">
        <v>476</v>
      </c>
      <c r="F592" t="s">
        <v>4472</v>
      </c>
      <c r="G592" t="s">
        <v>208</v>
      </c>
      <c r="H592" s="65">
        <v>4.5599999999999996</v>
      </c>
      <c r="I592" t="s">
        <v>3372</v>
      </c>
      <c r="J592" t="s">
        <v>99</v>
      </c>
      <c r="K592" s="66">
        <v>2.1000000000000001E-2</v>
      </c>
      <c r="L592" s="66">
        <v>7.7000000000000002E-3</v>
      </c>
      <c r="M592" s="65">
        <v>33422</v>
      </c>
      <c r="N592" s="65">
        <v>106.37272391121866</v>
      </c>
      <c r="O592" s="65">
        <v>35.551891785607502</v>
      </c>
      <c r="P592" s="66">
        <v>1E-4</v>
      </c>
      <c r="Q592" s="66">
        <v>0</v>
      </c>
    </row>
    <row r="593" spans="1:17">
      <c r="A593" t="s">
        <v>4470</v>
      </c>
      <c r="B593" t="s">
        <v>3368</v>
      </c>
      <c r="C593" t="s">
        <v>4473</v>
      </c>
      <c r="D593" t="s">
        <v>3370</v>
      </c>
      <c r="E593" t="s">
        <v>476</v>
      </c>
      <c r="F593" t="s">
        <v>4472</v>
      </c>
      <c r="G593" t="s">
        <v>208</v>
      </c>
      <c r="H593" s="65">
        <v>4.5599999999999996</v>
      </c>
      <c r="I593" t="s">
        <v>3372</v>
      </c>
      <c r="J593" t="s">
        <v>99</v>
      </c>
      <c r="K593" s="66">
        <v>2.1000000000000001E-2</v>
      </c>
      <c r="L593" s="66">
        <v>7.7000000000000002E-3</v>
      </c>
      <c r="M593" s="65">
        <v>34092</v>
      </c>
      <c r="N593" s="65">
        <v>106.37272391121847</v>
      </c>
      <c r="O593" s="65">
        <v>36.264589035812598</v>
      </c>
      <c r="P593" s="66">
        <v>2.0000000000000001E-4</v>
      </c>
      <c r="Q593" s="66">
        <v>0</v>
      </c>
    </row>
    <row r="594" spans="1:17">
      <c r="A594" t="s">
        <v>4474</v>
      </c>
      <c r="B594" t="s">
        <v>3368</v>
      </c>
      <c r="C594" t="s">
        <v>4475</v>
      </c>
      <c r="D594" t="s">
        <v>3370</v>
      </c>
      <c r="E594" t="s">
        <v>476</v>
      </c>
      <c r="F594" t="s">
        <v>4472</v>
      </c>
      <c r="G594" t="s">
        <v>208</v>
      </c>
      <c r="H594" s="65">
        <v>4.5599999999999996</v>
      </c>
      <c r="I594" t="s">
        <v>3372</v>
      </c>
      <c r="J594" t="s">
        <v>99</v>
      </c>
      <c r="K594" s="66">
        <v>2.1000000000000001E-2</v>
      </c>
      <c r="L594" s="66">
        <v>7.7000000000000002E-3</v>
      </c>
      <c r="M594" s="65">
        <v>25173.84</v>
      </c>
      <c r="N594" s="65">
        <v>106.37272391121856</v>
      </c>
      <c r="O594" s="65">
        <v>26.778099321051901</v>
      </c>
      <c r="P594" s="66">
        <v>1E-4</v>
      </c>
      <c r="Q594" s="66">
        <v>0</v>
      </c>
    </row>
    <row r="595" spans="1:17">
      <c r="A595" t="s">
        <v>4476</v>
      </c>
      <c r="B595" t="s">
        <v>3368</v>
      </c>
      <c r="C595" t="s">
        <v>4477</v>
      </c>
      <c r="D595" t="s">
        <v>3370</v>
      </c>
      <c r="E595" t="s">
        <v>476</v>
      </c>
      <c r="F595" t="s">
        <v>4472</v>
      </c>
      <c r="G595" t="s">
        <v>208</v>
      </c>
      <c r="H595" s="65">
        <v>2.7</v>
      </c>
      <c r="I595" t="s">
        <v>3372</v>
      </c>
      <c r="J595" t="s">
        <v>99</v>
      </c>
      <c r="K595" s="66">
        <v>2.1000000000000001E-2</v>
      </c>
      <c r="L595" s="66">
        <v>7.7000000000000002E-3</v>
      </c>
      <c r="M595" s="65">
        <v>650000</v>
      </c>
      <c r="N595" s="65">
        <v>103.78624671848415</v>
      </c>
      <c r="O595" s="65">
        <v>674.61060367014704</v>
      </c>
      <c r="P595" s="66">
        <v>2.8E-3</v>
      </c>
      <c r="Q595" s="66">
        <v>0</v>
      </c>
    </row>
    <row r="596" spans="1:17">
      <c r="A596" t="s">
        <v>4478</v>
      </c>
      <c r="B596" t="s">
        <v>3368</v>
      </c>
      <c r="C596" t="s">
        <v>4479</v>
      </c>
      <c r="D596" t="s">
        <v>3370</v>
      </c>
      <c r="E596" t="s">
        <v>476</v>
      </c>
      <c r="F596" t="s">
        <v>4472</v>
      </c>
      <c r="G596" t="s">
        <v>208</v>
      </c>
      <c r="H596" s="65">
        <v>1.75</v>
      </c>
      <c r="I596" t="s">
        <v>3372</v>
      </c>
      <c r="J596" t="s">
        <v>99</v>
      </c>
      <c r="K596" s="66">
        <v>2.1000000000000001E-2</v>
      </c>
      <c r="L596" s="66">
        <v>7.7000000000000002E-3</v>
      </c>
      <c r="M596" s="65">
        <v>63194</v>
      </c>
      <c r="N596" s="65">
        <v>102.47722550268838</v>
      </c>
      <c r="O596" s="65">
        <v>64.759457884168896</v>
      </c>
      <c r="P596" s="66">
        <v>2.9999999999999997E-4</v>
      </c>
      <c r="Q596" s="66">
        <v>0</v>
      </c>
    </row>
    <row r="597" spans="1:17">
      <c r="A597" t="s">
        <v>4480</v>
      </c>
      <c r="B597" t="s">
        <v>3368</v>
      </c>
      <c r="C597" t="s">
        <v>4481</v>
      </c>
      <c r="D597" t="s">
        <v>3370</v>
      </c>
      <c r="E597" t="s">
        <v>476</v>
      </c>
      <c r="F597" t="s">
        <v>4472</v>
      </c>
      <c r="G597" t="s">
        <v>208</v>
      </c>
      <c r="H597" s="65">
        <v>4.5599999999999996</v>
      </c>
      <c r="I597" t="s">
        <v>3372</v>
      </c>
      <c r="J597" t="s">
        <v>99</v>
      </c>
      <c r="K597" s="66">
        <v>2.1000000000000001E-2</v>
      </c>
      <c r="L597" s="66">
        <v>7.7000000000000002E-3</v>
      </c>
      <c r="M597" s="65">
        <v>35000</v>
      </c>
      <c r="N597" s="65">
        <v>106.37272391121857</v>
      </c>
      <c r="O597" s="65">
        <v>37.230453368926497</v>
      </c>
      <c r="P597" s="66">
        <v>2.0000000000000001E-4</v>
      </c>
      <c r="Q597" s="66">
        <v>0</v>
      </c>
    </row>
    <row r="598" spans="1:17">
      <c r="A598" t="s">
        <v>4482</v>
      </c>
      <c r="B598" t="s">
        <v>3368</v>
      </c>
      <c r="C598" t="s">
        <v>4483</v>
      </c>
      <c r="D598" t="s">
        <v>3370</v>
      </c>
      <c r="E598" t="s">
        <v>476</v>
      </c>
      <c r="F598" t="s">
        <v>4484</v>
      </c>
      <c r="G598" t="s">
        <v>208</v>
      </c>
      <c r="H598" s="65">
        <v>4.5599999999999996</v>
      </c>
      <c r="I598" t="s">
        <v>3372</v>
      </c>
      <c r="J598" t="s">
        <v>99</v>
      </c>
      <c r="K598" s="66">
        <v>2.1000000000000001E-2</v>
      </c>
      <c r="L598" s="66">
        <v>7.7000000000000002E-3</v>
      </c>
      <c r="M598" s="65">
        <v>113530</v>
      </c>
      <c r="N598" s="65">
        <v>106.37272391121817</v>
      </c>
      <c r="O598" s="65">
        <v>120.764953456406</v>
      </c>
      <c r="P598" s="66">
        <v>5.0000000000000001E-4</v>
      </c>
      <c r="Q598" s="66">
        <v>0</v>
      </c>
    </row>
    <row r="599" spans="1:17">
      <c r="A599" t="s">
        <v>4482</v>
      </c>
      <c r="B599" t="s">
        <v>3368</v>
      </c>
      <c r="C599" t="s">
        <v>4485</v>
      </c>
      <c r="D599" t="s">
        <v>3370</v>
      </c>
      <c r="E599" t="s">
        <v>476</v>
      </c>
      <c r="F599" t="s">
        <v>4484</v>
      </c>
      <c r="G599" t="s">
        <v>208</v>
      </c>
      <c r="H599" s="65">
        <v>4.5599999999999996</v>
      </c>
      <c r="I599" t="s">
        <v>3372</v>
      </c>
      <c r="J599" t="s">
        <v>99</v>
      </c>
      <c r="K599" s="66">
        <v>2.1000000000000001E-2</v>
      </c>
      <c r="L599" s="66">
        <v>7.7000000000000002E-3</v>
      </c>
      <c r="M599" s="65">
        <v>45119</v>
      </c>
      <c r="N599" s="65">
        <v>106.37272391121856</v>
      </c>
      <c r="O599" s="65">
        <v>47.994309301502703</v>
      </c>
      <c r="P599" s="66">
        <v>2.0000000000000001E-4</v>
      </c>
      <c r="Q599" s="66">
        <v>0</v>
      </c>
    </row>
    <row r="600" spans="1:17">
      <c r="A600" t="s">
        <v>4482</v>
      </c>
      <c r="B600" t="s">
        <v>3368</v>
      </c>
      <c r="C600" t="s">
        <v>4486</v>
      </c>
      <c r="D600" t="s">
        <v>3370</v>
      </c>
      <c r="E600" t="s">
        <v>476</v>
      </c>
      <c r="F600" t="s">
        <v>4484</v>
      </c>
      <c r="G600" t="s">
        <v>208</v>
      </c>
      <c r="H600" s="65">
        <v>4.5599999999999996</v>
      </c>
      <c r="I600" t="s">
        <v>3372</v>
      </c>
      <c r="J600" t="s">
        <v>99</v>
      </c>
      <c r="K600" s="66">
        <v>2.1000000000000001E-2</v>
      </c>
      <c r="L600" s="66">
        <v>7.7000000000000002E-3</v>
      </c>
      <c r="M600" s="65">
        <v>61351</v>
      </c>
      <c r="N600" s="65">
        <v>106.37272391121856</v>
      </c>
      <c r="O600" s="65">
        <v>65.260729846771696</v>
      </c>
      <c r="P600" s="66">
        <v>2.9999999999999997E-4</v>
      </c>
      <c r="Q600" s="66">
        <v>0</v>
      </c>
    </row>
    <row r="601" spans="1:17">
      <c r="A601" t="s">
        <v>4487</v>
      </c>
      <c r="B601" t="s">
        <v>3368</v>
      </c>
      <c r="C601" t="s">
        <v>4488</v>
      </c>
      <c r="D601" t="s">
        <v>3370</v>
      </c>
      <c r="E601" t="s">
        <v>476</v>
      </c>
      <c r="F601" t="s">
        <v>4484</v>
      </c>
      <c r="G601" t="s">
        <v>208</v>
      </c>
      <c r="H601" s="65">
        <v>4.5599999999999996</v>
      </c>
      <c r="I601" t="s">
        <v>3372</v>
      </c>
      <c r="J601" t="s">
        <v>99</v>
      </c>
      <c r="K601" s="66">
        <v>2.1000000000000001E-2</v>
      </c>
      <c r="L601" s="66">
        <v>7.7000000000000002E-3</v>
      </c>
      <c r="M601" s="65">
        <v>354883</v>
      </c>
      <c r="N601" s="65">
        <v>106.37272391121863</v>
      </c>
      <c r="O601" s="65">
        <v>377.49871379784997</v>
      </c>
      <c r="P601" s="66">
        <v>1.6000000000000001E-3</v>
      </c>
      <c r="Q601" s="66">
        <v>0</v>
      </c>
    </row>
    <row r="602" spans="1:17">
      <c r="A602" t="s">
        <v>4489</v>
      </c>
      <c r="B602" t="s">
        <v>3368</v>
      </c>
      <c r="C602" t="s">
        <v>4490</v>
      </c>
      <c r="D602" t="s">
        <v>3370</v>
      </c>
      <c r="E602" t="s">
        <v>476</v>
      </c>
      <c r="F602" t="s">
        <v>372</v>
      </c>
      <c r="G602" t="s">
        <v>208</v>
      </c>
      <c r="H602" s="65">
        <v>3.56</v>
      </c>
      <c r="I602" t="s">
        <v>3372</v>
      </c>
      <c r="J602" t="s">
        <v>99</v>
      </c>
      <c r="K602" s="66">
        <v>2.1000000000000001E-2</v>
      </c>
      <c r="L602" s="66">
        <v>7.7000000000000002E-3</v>
      </c>
      <c r="M602" s="65">
        <v>44002</v>
      </c>
      <c r="N602" s="65">
        <v>104.97387692928707</v>
      </c>
      <c r="O602" s="65">
        <v>46.190605326424901</v>
      </c>
      <c r="P602" s="66">
        <v>2.0000000000000001E-4</v>
      </c>
      <c r="Q602" s="66">
        <v>0</v>
      </c>
    </row>
    <row r="603" spans="1:17">
      <c r="A603" t="s">
        <v>4489</v>
      </c>
      <c r="B603" t="s">
        <v>3368</v>
      </c>
      <c r="C603" t="s">
        <v>4491</v>
      </c>
      <c r="D603" t="s">
        <v>3370</v>
      </c>
      <c r="E603" t="s">
        <v>476</v>
      </c>
      <c r="F603" t="s">
        <v>372</v>
      </c>
      <c r="G603" t="s">
        <v>208</v>
      </c>
      <c r="H603" s="65">
        <v>3.56</v>
      </c>
      <c r="I603" t="s">
        <v>3372</v>
      </c>
      <c r="J603" t="s">
        <v>99</v>
      </c>
      <c r="K603" s="66">
        <v>2.1000000000000001E-2</v>
      </c>
      <c r="L603" s="66">
        <v>7.7000000000000002E-3</v>
      </c>
      <c r="M603" s="65">
        <v>65498</v>
      </c>
      <c r="N603" s="65">
        <v>104.973876929287</v>
      </c>
      <c r="O603" s="65">
        <v>68.755789911144404</v>
      </c>
      <c r="P603" s="66">
        <v>2.9999999999999997E-4</v>
      </c>
      <c r="Q603" s="66">
        <v>0</v>
      </c>
    </row>
    <row r="604" spans="1:17">
      <c r="A604" t="s">
        <v>4492</v>
      </c>
      <c r="B604" t="s">
        <v>3368</v>
      </c>
      <c r="C604" t="s">
        <v>4493</v>
      </c>
      <c r="D604" t="s">
        <v>3370</v>
      </c>
      <c r="E604" t="s">
        <v>476</v>
      </c>
      <c r="F604" t="s">
        <v>372</v>
      </c>
      <c r="G604" t="s">
        <v>208</v>
      </c>
      <c r="H604" s="65">
        <v>4.4800000000000004</v>
      </c>
      <c r="I604" t="s">
        <v>3372</v>
      </c>
      <c r="J604" t="s">
        <v>99</v>
      </c>
      <c r="K604" s="66">
        <v>2.1000000000000001E-2</v>
      </c>
      <c r="L604" s="66">
        <v>7.7000000000000002E-3</v>
      </c>
      <c r="M604" s="65">
        <v>225000</v>
      </c>
      <c r="N604" s="65">
        <v>106.26361360597066</v>
      </c>
      <c r="O604" s="65">
        <v>239.093130613434</v>
      </c>
      <c r="P604" s="66">
        <v>1E-3</v>
      </c>
      <c r="Q604" s="66">
        <v>0</v>
      </c>
    </row>
    <row r="605" spans="1:17">
      <c r="A605" t="s">
        <v>4492</v>
      </c>
      <c r="B605" t="s">
        <v>3368</v>
      </c>
      <c r="C605" t="s">
        <v>4494</v>
      </c>
      <c r="D605" t="s">
        <v>3370</v>
      </c>
      <c r="E605" t="s">
        <v>476</v>
      </c>
      <c r="F605" t="s">
        <v>372</v>
      </c>
      <c r="G605" t="s">
        <v>208</v>
      </c>
      <c r="H605" s="65">
        <v>4.4800000000000004</v>
      </c>
      <c r="I605" t="s">
        <v>3372</v>
      </c>
      <c r="J605" t="s">
        <v>99</v>
      </c>
      <c r="K605" s="66">
        <v>2.1000000000000001E-2</v>
      </c>
      <c r="L605" s="66">
        <v>7.7000000000000002E-3</v>
      </c>
      <c r="M605" s="65">
        <v>225000</v>
      </c>
      <c r="N605" s="65">
        <v>106.26361360597066</v>
      </c>
      <c r="O605" s="65">
        <v>239.093130613434</v>
      </c>
      <c r="P605" s="66">
        <v>1E-3</v>
      </c>
      <c r="Q605" s="66">
        <v>0</v>
      </c>
    </row>
    <row r="606" spans="1:17">
      <c r="A606" t="s">
        <v>4495</v>
      </c>
      <c r="B606" t="s">
        <v>3368</v>
      </c>
      <c r="C606" t="s">
        <v>4496</v>
      </c>
      <c r="D606" t="s">
        <v>3370</v>
      </c>
      <c r="E606" t="s">
        <v>476</v>
      </c>
      <c r="F606" t="s">
        <v>4497</v>
      </c>
      <c r="G606" t="s">
        <v>208</v>
      </c>
      <c r="H606" s="65">
        <v>4.5599999999999996</v>
      </c>
      <c r="I606" t="s">
        <v>3372</v>
      </c>
      <c r="J606" t="s">
        <v>99</v>
      </c>
      <c r="K606" s="66">
        <v>2.1000000000000001E-2</v>
      </c>
      <c r="L606" s="66">
        <v>7.7000000000000002E-3</v>
      </c>
      <c r="M606" s="65">
        <v>64222</v>
      </c>
      <c r="N606" s="65">
        <v>106.37272391121859</v>
      </c>
      <c r="O606" s="65">
        <v>68.314690750262798</v>
      </c>
      <c r="P606" s="66">
        <v>2.9999999999999997E-4</v>
      </c>
      <c r="Q606" s="66">
        <v>0</v>
      </c>
    </row>
    <row r="607" spans="1:17">
      <c r="A607" t="s">
        <v>4495</v>
      </c>
      <c r="B607" t="s">
        <v>3368</v>
      </c>
      <c r="C607" t="s">
        <v>4498</v>
      </c>
      <c r="D607" t="s">
        <v>3370</v>
      </c>
      <c r="E607" t="s">
        <v>476</v>
      </c>
      <c r="F607" t="s">
        <v>4497</v>
      </c>
      <c r="G607" t="s">
        <v>208</v>
      </c>
      <c r="H607" s="65">
        <v>4.5599999999999996</v>
      </c>
      <c r="I607" t="s">
        <v>3372</v>
      </c>
      <c r="J607" t="s">
        <v>99</v>
      </c>
      <c r="K607" s="66">
        <v>2.1000000000000001E-2</v>
      </c>
      <c r="L607" s="66">
        <v>7.7000000000000002E-3</v>
      </c>
      <c r="M607" s="65">
        <v>64185</v>
      </c>
      <c r="N607" s="65">
        <v>106.37272391121851</v>
      </c>
      <c r="O607" s="65">
        <v>68.275332842415594</v>
      </c>
      <c r="P607" s="66">
        <v>2.9999999999999997E-4</v>
      </c>
      <c r="Q607" s="66">
        <v>0</v>
      </c>
    </row>
    <row r="608" spans="1:17">
      <c r="A608" t="s">
        <v>4499</v>
      </c>
      <c r="B608" t="s">
        <v>3368</v>
      </c>
      <c r="C608" t="s">
        <v>4500</v>
      </c>
      <c r="D608" t="s">
        <v>3370</v>
      </c>
      <c r="E608" t="s">
        <v>476</v>
      </c>
      <c r="F608" t="s">
        <v>1612</v>
      </c>
      <c r="G608" t="s">
        <v>208</v>
      </c>
      <c r="H608" s="65">
        <v>4.5599999999999996</v>
      </c>
      <c r="I608" t="s">
        <v>3372</v>
      </c>
      <c r="J608" t="s">
        <v>99</v>
      </c>
      <c r="K608" s="66">
        <v>2.1000000000000001E-2</v>
      </c>
      <c r="L608" s="66">
        <v>7.7000000000000002E-3</v>
      </c>
      <c r="M608" s="65">
        <v>180228</v>
      </c>
      <c r="N608" s="65">
        <v>106.37272391121857</v>
      </c>
      <c r="O608" s="65">
        <v>191.713432850711</v>
      </c>
      <c r="P608" s="66">
        <v>8.0000000000000004E-4</v>
      </c>
      <c r="Q608" s="66">
        <v>0</v>
      </c>
    </row>
    <row r="609" spans="1:17">
      <c r="A609" t="s">
        <v>4499</v>
      </c>
      <c r="B609" t="s">
        <v>3368</v>
      </c>
      <c r="C609" t="s">
        <v>4501</v>
      </c>
      <c r="D609" t="s">
        <v>3370</v>
      </c>
      <c r="E609" t="s">
        <v>476</v>
      </c>
      <c r="F609" t="s">
        <v>1612</v>
      </c>
      <c r="G609" t="s">
        <v>208</v>
      </c>
      <c r="H609" s="65">
        <v>4.5599999999999996</v>
      </c>
      <c r="I609" t="s">
        <v>3372</v>
      </c>
      <c r="J609" t="s">
        <v>99</v>
      </c>
      <c r="K609" s="66">
        <v>2.1000000000000001E-2</v>
      </c>
      <c r="L609" s="66">
        <v>7.7000000000000002E-3</v>
      </c>
      <c r="M609" s="65">
        <v>180160</v>
      </c>
      <c r="N609" s="65">
        <v>106.37272391121836</v>
      </c>
      <c r="O609" s="65">
        <v>191.64109939845099</v>
      </c>
      <c r="P609" s="66">
        <v>8.0000000000000004E-4</v>
      </c>
      <c r="Q609" s="66">
        <v>0</v>
      </c>
    </row>
    <row r="610" spans="1:17">
      <c r="A610" t="s">
        <v>4502</v>
      </c>
      <c r="B610" t="s">
        <v>3368</v>
      </c>
      <c r="C610" t="s">
        <v>4503</v>
      </c>
      <c r="D610" t="s">
        <v>3370</v>
      </c>
      <c r="E610" t="s">
        <v>476</v>
      </c>
      <c r="F610" t="s">
        <v>1612</v>
      </c>
      <c r="G610" t="s">
        <v>208</v>
      </c>
      <c r="H610" s="65">
        <v>2.35</v>
      </c>
      <c r="I610" t="s">
        <v>3372</v>
      </c>
      <c r="J610" t="s">
        <v>99</v>
      </c>
      <c r="K610" s="66">
        <v>2.1000000000000001E-2</v>
      </c>
      <c r="L610" s="66">
        <v>7.7000000000000002E-3</v>
      </c>
      <c r="M610" s="65">
        <v>80152.81</v>
      </c>
      <c r="N610" s="65">
        <v>103.28359902314267</v>
      </c>
      <c r="O610" s="65">
        <v>82.784706886181397</v>
      </c>
      <c r="P610" s="66">
        <v>2.9999999999999997E-4</v>
      </c>
      <c r="Q610" s="66">
        <v>0</v>
      </c>
    </row>
    <row r="611" spans="1:17">
      <c r="A611" t="s">
        <v>4502</v>
      </c>
      <c r="B611" t="s">
        <v>3368</v>
      </c>
      <c r="C611" t="s">
        <v>4504</v>
      </c>
      <c r="D611" t="s">
        <v>3370</v>
      </c>
      <c r="E611" t="s">
        <v>476</v>
      </c>
      <c r="F611" t="s">
        <v>4505</v>
      </c>
      <c r="G611" t="s">
        <v>208</v>
      </c>
      <c r="H611" s="65">
        <v>2.4300000000000002</v>
      </c>
      <c r="I611" t="s">
        <v>3372</v>
      </c>
      <c r="J611" t="s">
        <v>99</v>
      </c>
      <c r="K611" s="66">
        <v>2.1000000000000001E-2</v>
      </c>
      <c r="L611" s="66">
        <v>7.7000000000000002E-3</v>
      </c>
      <c r="M611" s="65">
        <v>29166.68</v>
      </c>
      <c r="N611" s="65">
        <v>103.39184500596502</v>
      </c>
      <c r="O611" s="65">
        <v>30.155968578985799</v>
      </c>
      <c r="P611" s="66">
        <v>1E-4</v>
      </c>
      <c r="Q611" s="66">
        <v>0</v>
      </c>
    </row>
    <row r="612" spans="1:17">
      <c r="A612" t="s">
        <v>4506</v>
      </c>
      <c r="B612" t="s">
        <v>3368</v>
      </c>
      <c r="C612" t="s">
        <v>4507</v>
      </c>
      <c r="D612" t="s">
        <v>3370</v>
      </c>
      <c r="E612" t="s">
        <v>476</v>
      </c>
      <c r="F612" t="s">
        <v>1506</v>
      </c>
      <c r="G612" t="s">
        <v>208</v>
      </c>
      <c r="H612" s="65">
        <v>4.5599999999999996</v>
      </c>
      <c r="I612" t="s">
        <v>3372</v>
      </c>
      <c r="J612" t="s">
        <v>99</v>
      </c>
      <c r="K612" s="66">
        <v>2.1000000000000001E-2</v>
      </c>
      <c r="L612" s="66">
        <v>7.7000000000000002E-3</v>
      </c>
      <c r="M612" s="65">
        <v>58641</v>
      </c>
      <c r="N612" s="65">
        <v>106.3727239112186</v>
      </c>
      <c r="O612" s="65">
        <v>62.378029028777704</v>
      </c>
      <c r="P612" s="66">
        <v>2.9999999999999997E-4</v>
      </c>
      <c r="Q612" s="66">
        <v>0</v>
      </c>
    </row>
    <row r="613" spans="1:17">
      <c r="A613" t="s">
        <v>4506</v>
      </c>
      <c r="B613" t="s">
        <v>3368</v>
      </c>
      <c r="C613" t="s">
        <v>4508</v>
      </c>
      <c r="D613" t="s">
        <v>3370</v>
      </c>
      <c r="E613" t="s">
        <v>476</v>
      </c>
      <c r="F613" t="s">
        <v>1506</v>
      </c>
      <c r="G613" t="s">
        <v>208</v>
      </c>
      <c r="H613" s="65">
        <v>4.5599999999999996</v>
      </c>
      <c r="I613" t="s">
        <v>3372</v>
      </c>
      <c r="J613" t="s">
        <v>99</v>
      </c>
      <c r="K613" s="66">
        <v>2.1000000000000001E-2</v>
      </c>
      <c r="L613" s="66">
        <v>7.7000000000000002E-3</v>
      </c>
      <c r="M613" s="65">
        <v>58604</v>
      </c>
      <c r="N613" s="65">
        <v>106.37272391121851</v>
      </c>
      <c r="O613" s="65">
        <v>62.338671120930499</v>
      </c>
      <c r="P613" s="66">
        <v>2.9999999999999997E-4</v>
      </c>
      <c r="Q613" s="66">
        <v>0</v>
      </c>
    </row>
    <row r="614" spans="1:17">
      <c r="A614" t="s">
        <v>4509</v>
      </c>
      <c r="B614" t="s">
        <v>3368</v>
      </c>
      <c r="C614" t="s">
        <v>4510</v>
      </c>
      <c r="D614" t="s">
        <v>3370</v>
      </c>
      <c r="E614" t="s">
        <v>476</v>
      </c>
      <c r="F614" t="s">
        <v>1506</v>
      </c>
      <c r="G614" t="s">
        <v>208</v>
      </c>
      <c r="H614" s="65">
        <v>4.5599999999999996</v>
      </c>
      <c r="I614" t="s">
        <v>3372</v>
      </c>
      <c r="J614" t="s">
        <v>99</v>
      </c>
      <c r="K614" s="66">
        <v>2.1000000000000001E-2</v>
      </c>
      <c r="L614" s="66">
        <v>7.7000000000000002E-3</v>
      </c>
      <c r="M614" s="65">
        <v>165000</v>
      </c>
      <c r="N614" s="65">
        <v>106.37272391121878</v>
      </c>
      <c r="O614" s="65">
        <v>175.51499445351101</v>
      </c>
      <c r="P614" s="66">
        <v>6.9999999999999999E-4</v>
      </c>
      <c r="Q614" s="66">
        <v>0</v>
      </c>
    </row>
    <row r="615" spans="1:17">
      <c r="A615" t="s">
        <v>4511</v>
      </c>
      <c r="B615" t="s">
        <v>3368</v>
      </c>
      <c r="C615" t="s">
        <v>4512</v>
      </c>
      <c r="D615" t="s">
        <v>3370</v>
      </c>
      <c r="E615" t="s">
        <v>476</v>
      </c>
      <c r="F615" t="s">
        <v>1506</v>
      </c>
      <c r="G615" t="s">
        <v>208</v>
      </c>
      <c r="H615" s="65">
        <v>2.7</v>
      </c>
      <c r="I615" t="s">
        <v>3372</v>
      </c>
      <c r="J615" t="s">
        <v>99</v>
      </c>
      <c r="K615" s="66">
        <v>2.1000000000000001E-2</v>
      </c>
      <c r="L615" s="66">
        <v>7.7000000000000002E-3</v>
      </c>
      <c r="M615" s="65">
        <v>24950</v>
      </c>
      <c r="N615" s="65">
        <v>103.78624671848416</v>
      </c>
      <c r="O615" s="65">
        <v>25.894668556261799</v>
      </c>
      <c r="P615" s="66">
        <v>1E-4</v>
      </c>
      <c r="Q615" s="66">
        <v>0</v>
      </c>
    </row>
    <row r="616" spans="1:17">
      <c r="A616" t="s">
        <v>4511</v>
      </c>
      <c r="B616" t="s">
        <v>3368</v>
      </c>
      <c r="C616" t="s">
        <v>4513</v>
      </c>
      <c r="D616" t="s">
        <v>3370</v>
      </c>
      <c r="E616" t="s">
        <v>476</v>
      </c>
      <c r="F616" t="s">
        <v>1506</v>
      </c>
      <c r="G616" t="s">
        <v>208</v>
      </c>
      <c r="H616" s="65">
        <v>2.7</v>
      </c>
      <c r="I616" t="s">
        <v>3372</v>
      </c>
      <c r="J616" t="s">
        <v>99</v>
      </c>
      <c r="K616" s="66">
        <v>2.1000000000000001E-2</v>
      </c>
      <c r="L616" s="66">
        <v>7.7000000000000002E-3</v>
      </c>
      <c r="M616" s="65">
        <v>69860</v>
      </c>
      <c r="N616" s="65">
        <v>103.78624671848411</v>
      </c>
      <c r="O616" s="65">
        <v>72.505071957533005</v>
      </c>
      <c r="P616" s="66">
        <v>2.9999999999999997E-4</v>
      </c>
      <c r="Q616" s="66">
        <v>0</v>
      </c>
    </row>
    <row r="617" spans="1:17">
      <c r="A617" t="s">
        <v>4511</v>
      </c>
      <c r="B617" t="s">
        <v>3368</v>
      </c>
      <c r="C617" t="s">
        <v>4514</v>
      </c>
      <c r="D617" t="s">
        <v>3370</v>
      </c>
      <c r="E617" t="s">
        <v>476</v>
      </c>
      <c r="F617" t="s">
        <v>1506</v>
      </c>
      <c r="G617" t="s">
        <v>208</v>
      </c>
      <c r="H617" s="65">
        <v>2.7</v>
      </c>
      <c r="I617" t="s">
        <v>3372</v>
      </c>
      <c r="J617" t="s">
        <v>99</v>
      </c>
      <c r="K617" s="66">
        <v>2.1000000000000001E-2</v>
      </c>
      <c r="L617" s="66">
        <v>7.7000000000000002E-3</v>
      </c>
      <c r="M617" s="65">
        <v>26560</v>
      </c>
      <c r="N617" s="65">
        <v>103.78624671848419</v>
      </c>
      <c r="O617" s="65">
        <v>27.565627128429401</v>
      </c>
      <c r="P617" s="66">
        <v>1E-4</v>
      </c>
      <c r="Q617" s="66">
        <v>0</v>
      </c>
    </row>
    <row r="618" spans="1:17">
      <c r="A618" t="s">
        <v>4511</v>
      </c>
      <c r="B618" t="s">
        <v>3368</v>
      </c>
      <c r="C618" t="s">
        <v>4515</v>
      </c>
      <c r="D618" t="s">
        <v>3370</v>
      </c>
      <c r="E618" t="s">
        <v>476</v>
      </c>
      <c r="F618" t="s">
        <v>1506</v>
      </c>
      <c r="G618" t="s">
        <v>208</v>
      </c>
      <c r="H618" s="65">
        <v>2.7</v>
      </c>
      <c r="I618" t="s">
        <v>3372</v>
      </c>
      <c r="J618" t="s">
        <v>99</v>
      </c>
      <c r="K618" s="66">
        <v>2.1000000000000001E-2</v>
      </c>
      <c r="L618" s="66">
        <v>7.7000000000000002E-3</v>
      </c>
      <c r="M618" s="65">
        <v>68630</v>
      </c>
      <c r="N618" s="65">
        <v>103.78624671848405</v>
      </c>
      <c r="O618" s="65">
        <v>71.228501122895594</v>
      </c>
      <c r="P618" s="66">
        <v>2.9999999999999997E-4</v>
      </c>
      <c r="Q618" s="66">
        <v>0</v>
      </c>
    </row>
    <row r="619" spans="1:17">
      <c r="A619" t="s">
        <v>4516</v>
      </c>
      <c r="B619" t="s">
        <v>3368</v>
      </c>
      <c r="C619" t="s">
        <v>4517</v>
      </c>
      <c r="D619" t="s">
        <v>3370</v>
      </c>
      <c r="E619" t="s">
        <v>476</v>
      </c>
      <c r="F619" t="s">
        <v>1323</v>
      </c>
      <c r="G619" t="s">
        <v>208</v>
      </c>
      <c r="H619" s="65">
        <v>2.35</v>
      </c>
      <c r="I619" t="s">
        <v>3372</v>
      </c>
      <c r="J619" t="s">
        <v>99</v>
      </c>
      <c r="K619" s="66">
        <v>2.1000000000000001E-2</v>
      </c>
      <c r="L619" s="66">
        <v>7.7000000000000002E-3</v>
      </c>
      <c r="M619" s="65">
        <v>148527.51999999999</v>
      </c>
      <c r="N619" s="65">
        <v>103.28359902314264</v>
      </c>
      <c r="O619" s="65">
        <v>153.404568195818</v>
      </c>
      <c r="P619" s="66">
        <v>5.9999999999999995E-4</v>
      </c>
      <c r="Q619" s="66">
        <v>0</v>
      </c>
    </row>
    <row r="620" spans="1:17">
      <c r="A620" t="s">
        <v>4518</v>
      </c>
      <c r="B620" t="s">
        <v>3368</v>
      </c>
      <c r="C620" t="s">
        <v>4519</v>
      </c>
      <c r="D620" t="s">
        <v>3370</v>
      </c>
      <c r="E620" t="s">
        <v>476</v>
      </c>
      <c r="F620" t="s">
        <v>1323</v>
      </c>
      <c r="G620" t="s">
        <v>208</v>
      </c>
      <c r="H620" s="65">
        <v>4.5599999999999996</v>
      </c>
      <c r="I620" t="s">
        <v>3372</v>
      </c>
      <c r="J620" t="s">
        <v>99</v>
      </c>
      <c r="K620" s="66">
        <v>2.1000000000000001E-2</v>
      </c>
      <c r="L620" s="66">
        <v>7.7000000000000002E-3</v>
      </c>
      <c r="M620" s="65">
        <v>245000</v>
      </c>
      <c r="N620" s="65">
        <v>106.37272391121837</v>
      </c>
      <c r="O620" s="65">
        <v>260.61317358248499</v>
      </c>
      <c r="P620" s="66">
        <v>1.1000000000000001E-3</v>
      </c>
      <c r="Q620" s="66">
        <v>0</v>
      </c>
    </row>
    <row r="621" spans="1:17">
      <c r="A621" t="s">
        <v>4518</v>
      </c>
      <c r="B621" t="s">
        <v>3368</v>
      </c>
      <c r="C621" t="s">
        <v>4520</v>
      </c>
      <c r="D621" t="s">
        <v>3370</v>
      </c>
      <c r="E621" t="s">
        <v>476</v>
      </c>
      <c r="F621" t="s">
        <v>1323</v>
      </c>
      <c r="G621" t="s">
        <v>208</v>
      </c>
      <c r="H621" s="65">
        <v>4.5599999999999996</v>
      </c>
      <c r="I621" t="s">
        <v>3372</v>
      </c>
      <c r="J621" t="s">
        <v>99</v>
      </c>
      <c r="K621" s="66">
        <v>2.1000000000000001E-2</v>
      </c>
      <c r="L621" s="66">
        <v>7.7000000000000002E-3</v>
      </c>
      <c r="M621" s="65">
        <v>245000</v>
      </c>
      <c r="N621" s="65">
        <v>106.37272391121837</v>
      </c>
      <c r="O621" s="65">
        <v>260.61317358248499</v>
      </c>
      <c r="P621" s="66">
        <v>1.1000000000000001E-3</v>
      </c>
      <c r="Q621" s="66">
        <v>0</v>
      </c>
    </row>
    <row r="622" spans="1:17">
      <c r="A622" t="s">
        <v>4521</v>
      </c>
      <c r="B622" t="s">
        <v>3368</v>
      </c>
      <c r="C622" t="s">
        <v>4522</v>
      </c>
      <c r="D622" t="s">
        <v>3370</v>
      </c>
      <c r="E622" t="s">
        <v>476</v>
      </c>
      <c r="F622" t="s">
        <v>748</v>
      </c>
      <c r="G622" t="s">
        <v>208</v>
      </c>
      <c r="H622" s="65">
        <v>4.5599999999999996</v>
      </c>
      <c r="I622" t="s">
        <v>3372</v>
      </c>
      <c r="J622" t="s">
        <v>99</v>
      </c>
      <c r="K622" s="66">
        <v>2.1000000000000001E-2</v>
      </c>
      <c r="L622" s="66">
        <v>7.7000000000000002E-3</v>
      </c>
      <c r="M622" s="65">
        <v>280000</v>
      </c>
      <c r="N622" s="65">
        <v>106.37272391121857</v>
      </c>
      <c r="O622" s="65">
        <v>297.84362695141198</v>
      </c>
      <c r="P622" s="66">
        <v>1.1999999999999999E-3</v>
      </c>
      <c r="Q622" s="66">
        <v>0</v>
      </c>
    </row>
    <row r="623" spans="1:17">
      <c r="A623" t="s">
        <v>4523</v>
      </c>
      <c r="B623" t="s">
        <v>3368</v>
      </c>
      <c r="C623" t="s">
        <v>4524</v>
      </c>
      <c r="D623" t="s">
        <v>3370</v>
      </c>
      <c r="E623" t="s">
        <v>476</v>
      </c>
      <c r="F623" t="s">
        <v>748</v>
      </c>
      <c r="G623" t="s">
        <v>208</v>
      </c>
      <c r="H623" s="65">
        <v>4.5599999999999996</v>
      </c>
      <c r="I623" t="s">
        <v>3372</v>
      </c>
      <c r="J623" t="s">
        <v>99</v>
      </c>
      <c r="K623" s="66">
        <v>2.1000000000000001E-2</v>
      </c>
      <c r="L623" s="66">
        <v>7.7000000000000002E-3</v>
      </c>
      <c r="M623" s="65">
        <v>99000</v>
      </c>
      <c r="N623" s="65">
        <v>106.37272391121819</v>
      </c>
      <c r="O623" s="65">
        <v>105.30899667210601</v>
      </c>
      <c r="P623" s="66">
        <v>4.0000000000000002E-4</v>
      </c>
      <c r="Q623" s="66">
        <v>0</v>
      </c>
    </row>
    <row r="624" spans="1:17">
      <c r="A624" t="s">
        <v>4525</v>
      </c>
      <c r="B624" t="s">
        <v>3368</v>
      </c>
      <c r="C624" t="s">
        <v>4526</v>
      </c>
      <c r="D624" t="s">
        <v>3370</v>
      </c>
      <c r="E624" t="s">
        <v>476</v>
      </c>
      <c r="F624" t="s">
        <v>740</v>
      </c>
      <c r="G624" t="s">
        <v>208</v>
      </c>
      <c r="H624" s="65">
        <v>1.83</v>
      </c>
      <c r="I624" t="s">
        <v>3372</v>
      </c>
      <c r="J624" t="s">
        <v>99</v>
      </c>
      <c r="K624" s="66">
        <v>2.1000000000000001E-2</v>
      </c>
      <c r="L624" s="66">
        <v>7.7000000000000002E-3</v>
      </c>
      <c r="M624" s="65">
        <v>187499.99</v>
      </c>
      <c r="N624" s="65">
        <v>102.57793324024658</v>
      </c>
      <c r="O624" s="65">
        <v>192.333614567669</v>
      </c>
      <c r="P624" s="66">
        <v>8.0000000000000004E-4</v>
      </c>
      <c r="Q624" s="66">
        <v>0</v>
      </c>
    </row>
    <row r="625" spans="1:17">
      <c r="A625" t="s">
        <v>4527</v>
      </c>
      <c r="B625" t="s">
        <v>3368</v>
      </c>
      <c r="C625" t="s">
        <v>4528</v>
      </c>
      <c r="D625" t="s">
        <v>3370</v>
      </c>
      <c r="E625" t="s">
        <v>476</v>
      </c>
      <c r="F625" t="s">
        <v>740</v>
      </c>
      <c r="G625" t="s">
        <v>208</v>
      </c>
      <c r="H625" s="65">
        <v>4.5599999999999996</v>
      </c>
      <c r="I625" t="s">
        <v>3372</v>
      </c>
      <c r="J625" t="s">
        <v>99</v>
      </c>
      <c r="K625" s="66">
        <v>2.1000000000000001E-2</v>
      </c>
      <c r="L625" s="66">
        <v>7.7000000000000002E-3</v>
      </c>
      <c r="M625" s="65">
        <v>175000</v>
      </c>
      <c r="N625" s="65">
        <v>106.37272391121829</v>
      </c>
      <c r="O625" s="65">
        <v>186.15226684463201</v>
      </c>
      <c r="P625" s="66">
        <v>8.0000000000000004E-4</v>
      </c>
      <c r="Q625" s="66">
        <v>0</v>
      </c>
    </row>
    <row r="626" spans="1:17">
      <c r="A626" t="s">
        <v>4529</v>
      </c>
      <c r="B626" t="s">
        <v>3368</v>
      </c>
      <c r="C626" t="s">
        <v>4530</v>
      </c>
      <c r="D626" t="s">
        <v>3370</v>
      </c>
      <c r="E626" t="s">
        <v>476</v>
      </c>
      <c r="F626" t="s">
        <v>740</v>
      </c>
      <c r="G626" t="s">
        <v>208</v>
      </c>
      <c r="H626" s="65">
        <v>4.5599999999999996</v>
      </c>
      <c r="I626" t="s">
        <v>3372</v>
      </c>
      <c r="J626" t="s">
        <v>99</v>
      </c>
      <c r="K626" s="66">
        <v>2.1000000000000001E-2</v>
      </c>
      <c r="L626" s="66">
        <v>7.7000000000000002E-3</v>
      </c>
      <c r="M626" s="65">
        <v>105500</v>
      </c>
      <c r="N626" s="65">
        <v>106.37272391121896</v>
      </c>
      <c r="O626" s="65">
        <v>112.223223726336</v>
      </c>
      <c r="P626" s="66">
        <v>5.0000000000000001E-4</v>
      </c>
      <c r="Q626" s="66">
        <v>0</v>
      </c>
    </row>
    <row r="627" spans="1:17">
      <c r="A627" t="s">
        <v>4529</v>
      </c>
      <c r="B627" t="s">
        <v>3368</v>
      </c>
      <c r="C627" t="s">
        <v>4531</v>
      </c>
      <c r="D627" t="s">
        <v>3370</v>
      </c>
      <c r="E627" t="s">
        <v>476</v>
      </c>
      <c r="F627" t="s">
        <v>740</v>
      </c>
      <c r="G627" t="s">
        <v>208</v>
      </c>
      <c r="H627" s="65">
        <v>4.5599999999999996</v>
      </c>
      <c r="I627" t="s">
        <v>3372</v>
      </c>
      <c r="J627" t="s">
        <v>99</v>
      </c>
      <c r="K627" s="66">
        <v>2.1000000000000001E-2</v>
      </c>
      <c r="L627" s="66">
        <v>7.7000000000000002E-3</v>
      </c>
      <c r="M627" s="65">
        <v>105500</v>
      </c>
      <c r="N627" s="65">
        <v>106.37272391121896</v>
      </c>
      <c r="O627" s="65">
        <v>112.223223726336</v>
      </c>
      <c r="P627" s="66">
        <v>5.0000000000000001E-4</v>
      </c>
      <c r="Q627" s="66">
        <v>0</v>
      </c>
    </row>
    <row r="628" spans="1:17">
      <c r="A628" t="s">
        <v>4532</v>
      </c>
      <c r="B628" t="s">
        <v>3368</v>
      </c>
      <c r="C628" t="s">
        <v>4533</v>
      </c>
      <c r="D628" t="s">
        <v>3370</v>
      </c>
      <c r="E628" t="s">
        <v>476</v>
      </c>
      <c r="F628" t="s">
        <v>740</v>
      </c>
      <c r="G628" t="s">
        <v>208</v>
      </c>
      <c r="H628" s="65">
        <v>4.4800000000000004</v>
      </c>
      <c r="I628" t="s">
        <v>3372</v>
      </c>
      <c r="J628" t="s">
        <v>99</v>
      </c>
      <c r="K628" s="66">
        <v>2.1000000000000001E-2</v>
      </c>
      <c r="L628" s="66">
        <v>7.7000000000000002E-3</v>
      </c>
      <c r="M628" s="65">
        <v>99500</v>
      </c>
      <c r="N628" s="65">
        <v>106.26361360597086</v>
      </c>
      <c r="O628" s="65">
        <v>105.732295537941</v>
      </c>
      <c r="P628" s="66">
        <v>4.0000000000000002E-4</v>
      </c>
      <c r="Q628" s="66">
        <v>0</v>
      </c>
    </row>
    <row r="629" spans="1:17">
      <c r="A629" t="s">
        <v>4534</v>
      </c>
      <c r="B629" t="s">
        <v>3368</v>
      </c>
      <c r="C629" t="s">
        <v>4535</v>
      </c>
      <c r="D629" t="s">
        <v>3370</v>
      </c>
      <c r="E629" t="s">
        <v>476</v>
      </c>
      <c r="F629" t="s">
        <v>740</v>
      </c>
      <c r="G629" t="s">
        <v>208</v>
      </c>
      <c r="H629" s="65">
        <v>4.5599999999999996</v>
      </c>
      <c r="I629" t="s">
        <v>3372</v>
      </c>
      <c r="J629" t="s">
        <v>99</v>
      </c>
      <c r="K629" s="66">
        <v>2.1000000000000001E-2</v>
      </c>
      <c r="L629" s="66">
        <v>7.7000000000000002E-3</v>
      </c>
      <c r="M629" s="65">
        <v>24901</v>
      </c>
      <c r="N629" s="65">
        <v>106.37272391121843</v>
      </c>
      <c r="O629" s="65">
        <v>26.4878719811325</v>
      </c>
      <c r="P629" s="66">
        <v>1E-4</v>
      </c>
      <c r="Q629" s="66">
        <v>0</v>
      </c>
    </row>
    <row r="630" spans="1:17">
      <c r="A630" t="s">
        <v>4534</v>
      </c>
      <c r="B630" t="s">
        <v>3368</v>
      </c>
      <c r="C630" t="s">
        <v>4536</v>
      </c>
      <c r="D630" t="s">
        <v>3370</v>
      </c>
      <c r="E630" t="s">
        <v>476</v>
      </c>
      <c r="F630" t="s">
        <v>740</v>
      </c>
      <c r="G630" t="s">
        <v>208</v>
      </c>
      <c r="H630" s="65">
        <v>4.5599999999999996</v>
      </c>
      <c r="I630" t="s">
        <v>3372</v>
      </c>
      <c r="J630" t="s">
        <v>99</v>
      </c>
      <c r="K630" s="66">
        <v>2.1000000000000001E-2</v>
      </c>
      <c r="L630" s="66">
        <v>7.7000000000000002E-3</v>
      </c>
      <c r="M630" s="65">
        <v>11074</v>
      </c>
      <c r="N630" s="65">
        <v>106.37272391121817</v>
      </c>
      <c r="O630" s="65">
        <v>11.7797154459283</v>
      </c>
      <c r="P630" s="66">
        <v>0</v>
      </c>
      <c r="Q630" s="66">
        <v>0</v>
      </c>
    </row>
    <row r="631" spans="1:17">
      <c r="A631" t="s">
        <v>4534</v>
      </c>
      <c r="B631" t="s">
        <v>3368</v>
      </c>
      <c r="C631" t="s">
        <v>4537</v>
      </c>
      <c r="D631" t="s">
        <v>3370</v>
      </c>
      <c r="E631" t="s">
        <v>476</v>
      </c>
      <c r="F631" t="s">
        <v>740</v>
      </c>
      <c r="G631" t="s">
        <v>208</v>
      </c>
      <c r="H631" s="65">
        <v>4.5599999999999996</v>
      </c>
      <c r="I631" t="s">
        <v>3372</v>
      </c>
      <c r="J631" t="s">
        <v>99</v>
      </c>
      <c r="K631" s="66">
        <v>2.1000000000000001E-2</v>
      </c>
      <c r="L631" s="66">
        <v>7.7000000000000002E-3</v>
      </c>
      <c r="M631" s="65">
        <v>16771</v>
      </c>
      <c r="N631" s="65">
        <v>106.37272391121877</v>
      </c>
      <c r="O631" s="65">
        <v>17.839769527150501</v>
      </c>
      <c r="P631" s="66">
        <v>1E-4</v>
      </c>
      <c r="Q631" s="66">
        <v>0</v>
      </c>
    </row>
    <row r="632" spans="1:17">
      <c r="A632" t="s">
        <v>4538</v>
      </c>
      <c r="B632" t="s">
        <v>3368</v>
      </c>
      <c r="C632" t="s">
        <v>4539</v>
      </c>
      <c r="D632" t="s">
        <v>3370</v>
      </c>
      <c r="E632" t="s">
        <v>476</v>
      </c>
      <c r="F632" t="s">
        <v>482</v>
      </c>
      <c r="G632" t="s">
        <v>208</v>
      </c>
      <c r="H632" s="65">
        <v>4.5599999999999996</v>
      </c>
      <c r="I632" t="s">
        <v>3372</v>
      </c>
      <c r="J632" t="s">
        <v>99</v>
      </c>
      <c r="K632" s="66">
        <v>2.1000000000000001E-2</v>
      </c>
      <c r="L632" s="66">
        <v>7.7000000000000002E-3</v>
      </c>
      <c r="M632" s="65">
        <v>109877</v>
      </c>
      <c r="N632" s="65">
        <v>106.37272391121891</v>
      </c>
      <c r="O632" s="65">
        <v>116.87915785193</v>
      </c>
      <c r="P632" s="66">
        <v>5.0000000000000001E-4</v>
      </c>
      <c r="Q632" s="66">
        <v>0</v>
      </c>
    </row>
    <row r="633" spans="1:17">
      <c r="A633" t="s">
        <v>4538</v>
      </c>
      <c r="B633" t="s">
        <v>3368</v>
      </c>
      <c r="C633" t="s">
        <v>4540</v>
      </c>
      <c r="D633" t="s">
        <v>3370</v>
      </c>
      <c r="E633" t="s">
        <v>476</v>
      </c>
      <c r="F633" t="s">
        <v>482</v>
      </c>
      <c r="G633" t="s">
        <v>208</v>
      </c>
      <c r="H633" s="65">
        <v>4.5599999999999996</v>
      </c>
      <c r="I633" t="s">
        <v>3372</v>
      </c>
      <c r="J633" t="s">
        <v>99</v>
      </c>
      <c r="K633" s="66">
        <v>2.1000000000000001E-2</v>
      </c>
      <c r="L633" s="66">
        <v>7.7000000000000002E-3</v>
      </c>
      <c r="M633" s="65">
        <v>110380</v>
      </c>
      <c r="N633" s="65">
        <v>106.37272391121851</v>
      </c>
      <c r="O633" s="65">
        <v>117.41421265320299</v>
      </c>
      <c r="P633" s="66">
        <v>5.0000000000000001E-4</v>
      </c>
      <c r="Q633" s="66">
        <v>0</v>
      </c>
    </row>
    <row r="634" spans="1:17">
      <c r="A634" t="s">
        <v>4541</v>
      </c>
      <c r="B634" t="s">
        <v>3368</v>
      </c>
      <c r="C634" t="s">
        <v>4542</v>
      </c>
      <c r="D634" t="s">
        <v>3370</v>
      </c>
      <c r="E634" t="s">
        <v>476</v>
      </c>
      <c r="F634" t="s">
        <v>482</v>
      </c>
      <c r="G634" t="s">
        <v>208</v>
      </c>
      <c r="H634" s="65">
        <v>4.5599999999999996</v>
      </c>
      <c r="I634" t="s">
        <v>3372</v>
      </c>
      <c r="J634" t="s">
        <v>99</v>
      </c>
      <c r="K634" s="66">
        <v>2.1000000000000001E-2</v>
      </c>
      <c r="L634" s="66">
        <v>7.7000000000000002E-3</v>
      </c>
      <c r="M634" s="65">
        <v>270773</v>
      </c>
      <c r="N634" s="65">
        <v>106.37272391121863</v>
      </c>
      <c r="O634" s="65">
        <v>288.02861571612402</v>
      </c>
      <c r="P634" s="66">
        <v>1.1999999999999999E-3</v>
      </c>
      <c r="Q634" s="66">
        <v>0</v>
      </c>
    </row>
    <row r="635" spans="1:17">
      <c r="A635" t="s">
        <v>4541</v>
      </c>
      <c r="B635" t="s">
        <v>3368</v>
      </c>
      <c r="C635" t="s">
        <v>4543</v>
      </c>
      <c r="D635" t="s">
        <v>3370</v>
      </c>
      <c r="E635" t="s">
        <v>476</v>
      </c>
      <c r="F635" t="s">
        <v>482</v>
      </c>
      <c r="G635" t="s">
        <v>208</v>
      </c>
      <c r="H635" s="65">
        <v>4.5599999999999996</v>
      </c>
      <c r="I635" t="s">
        <v>3372</v>
      </c>
      <c r="J635" t="s">
        <v>99</v>
      </c>
      <c r="K635" s="66">
        <v>2.1000000000000001E-2</v>
      </c>
      <c r="L635" s="66">
        <v>7.7000000000000002E-3</v>
      </c>
      <c r="M635" s="65">
        <v>460718</v>
      </c>
      <c r="N635" s="65">
        <v>106.37272391121857</v>
      </c>
      <c r="O635" s="65">
        <v>490.07828614928798</v>
      </c>
      <c r="P635" s="66">
        <v>2E-3</v>
      </c>
      <c r="Q635" s="66">
        <v>0</v>
      </c>
    </row>
    <row r="636" spans="1:17">
      <c r="A636" t="s">
        <v>4541</v>
      </c>
      <c r="B636" t="s">
        <v>3368</v>
      </c>
      <c r="C636" t="s">
        <v>4544</v>
      </c>
      <c r="D636" t="s">
        <v>3370</v>
      </c>
      <c r="E636" t="s">
        <v>476</v>
      </c>
      <c r="F636" t="s">
        <v>3461</v>
      </c>
      <c r="G636" t="s">
        <v>208</v>
      </c>
      <c r="H636" s="65">
        <v>4.5599999999999996</v>
      </c>
      <c r="I636" t="s">
        <v>3372</v>
      </c>
      <c r="J636" t="s">
        <v>99</v>
      </c>
      <c r="K636" s="66">
        <v>2.1000000000000001E-2</v>
      </c>
      <c r="L636" s="66">
        <v>7.7000000000000002E-3</v>
      </c>
      <c r="M636" s="65">
        <v>21974</v>
      </c>
      <c r="N636" s="65">
        <v>106.37272391121871</v>
      </c>
      <c r="O636" s="65">
        <v>23.374342352251201</v>
      </c>
      <c r="P636" s="66">
        <v>1E-4</v>
      </c>
      <c r="Q636" s="66">
        <v>0</v>
      </c>
    </row>
    <row r="637" spans="1:17">
      <c r="A637" t="s">
        <v>4541</v>
      </c>
      <c r="B637" t="s">
        <v>3368</v>
      </c>
      <c r="C637" t="s">
        <v>4545</v>
      </c>
      <c r="D637" t="s">
        <v>3370</v>
      </c>
      <c r="E637" t="s">
        <v>476</v>
      </c>
      <c r="F637" t="s">
        <v>3461</v>
      </c>
      <c r="G637" t="s">
        <v>208</v>
      </c>
      <c r="H637" s="65">
        <v>4.5599999999999996</v>
      </c>
      <c r="I637" t="s">
        <v>3372</v>
      </c>
      <c r="J637" t="s">
        <v>99</v>
      </c>
      <c r="K637" s="66">
        <v>2.1000000000000001E-2</v>
      </c>
      <c r="L637" s="66">
        <v>7.7000000000000002E-3</v>
      </c>
      <c r="M637" s="65">
        <v>3524</v>
      </c>
      <c r="N637" s="65">
        <v>106.3727239112185</v>
      </c>
      <c r="O637" s="65">
        <v>3.74857479063134</v>
      </c>
      <c r="P637" s="66">
        <v>0</v>
      </c>
      <c r="Q637" s="66">
        <v>0</v>
      </c>
    </row>
    <row r="638" spans="1:17">
      <c r="A638" t="s">
        <v>4541</v>
      </c>
      <c r="B638" t="s">
        <v>3368</v>
      </c>
      <c r="C638" t="s">
        <v>4546</v>
      </c>
      <c r="D638" t="s">
        <v>3370</v>
      </c>
      <c r="E638" t="s">
        <v>476</v>
      </c>
      <c r="F638" t="s">
        <v>3461</v>
      </c>
      <c r="G638" t="s">
        <v>208</v>
      </c>
      <c r="H638" s="65">
        <v>4.5599999999999996</v>
      </c>
      <c r="I638" t="s">
        <v>3372</v>
      </c>
      <c r="J638" t="s">
        <v>99</v>
      </c>
      <c r="K638" s="66">
        <v>2.1000000000000001E-2</v>
      </c>
      <c r="L638" s="66">
        <v>7.7000000000000002E-3</v>
      </c>
      <c r="M638" s="65">
        <v>23294</v>
      </c>
      <c r="N638" s="65">
        <v>106.37272391121834</v>
      </c>
      <c r="O638" s="65">
        <v>24.778462307879199</v>
      </c>
      <c r="P638" s="66">
        <v>1E-4</v>
      </c>
      <c r="Q638" s="66">
        <v>0</v>
      </c>
    </row>
    <row r="639" spans="1:17">
      <c r="A639" t="s">
        <v>4541</v>
      </c>
      <c r="B639" t="s">
        <v>3368</v>
      </c>
      <c r="C639" t="s">
        <v>4547</v>
      </c>
      <c r="D639" t="s">
        <v>3370</v>
      </c>
      <c r="E639" t="s">
        <v>476</v>
      </c>
      <c r="F639" t="s">
        <v>3461</v>
      </c>
      <c r="G639" t="s">
        <v>208</v>
      </c>
      <c r="H639" s="65">
        <v>4.5599999999999996</v>
      </c>
      <c r="I639" t="s">
        <v>3372</v>
      </c>
      <c r="J639" t="s">
        <v>99</v>
      </c>
      <c r="K639" s="66">
        <v>2.1000000000000001E-2</v>
      </c>
      <c r="L639" s="66">
        <v>7.7000000000000002E-3</v>
      </c>
      <c r="M639" s="65">
        <v>3817</v>
      </c>
      <c r="N639" s="65">
        <v>106.3727239112185</v>
      </c>
      <c r="O639" s="65">
        <v>4.0602468716912101</v>
      </c>
      <c r="P639" s="66">
        <v>0</v>
      </c>
      <c r="Q639" s="66">
        <v>0</v>
      </c>
    </row>
    <row r="640" spans="1:17">
      <c r="A640" t="s">
        <v>4541</v>
      </c>
      <c r="B640" t="s">
        <v>3368</v>
      </c>
      <c r="C640" t="s">
        <v>4548</v>
      </c>
      <c r="D640" t="s">
        <v>3370</v>
      </c>
      <c r="E640" t="s">
        <v>476</v>
      </c>
      <c r="F640" t="s">
        <v>3461</v>
      </c>
      <c r="G640" t="s">
        <v>208</v>
      </c>
      <c r="H640" s="65">
        <v>4.5599999999999996</v>
      </c>
      <c r="I640" t="s">
        <v>3372</v>
      </c>
      <c r="J640" t="s">
        <v>99</v>
      </c>
      <c r="K640" s="66">
        <v>2.1000000000000001E-2</v>
      </c>
      <c r="L640" s="66">
        <v>7.7000000000000002E-3</v>
      </c>
      <c r="M640" s="65">
        <v>16694</v>
      </c>
      <c r="N640" s="65">
        <v>106.3727239112184</v>
      </c>
      <c r="O640" s="65">
        <v>17.757862529738802</v>
      </c>
      <c r="P640" s="66">
        <v>1E-4</v>
      </c>
      <c r="Q640" s="66">
        <v>0</v>
      </c>
    </row>
    <row r="641" spans="1:17">
      <c r="A641" t="s">
        <v>4541</v>
      </c>
      <c r="B641" t="s">
        <v>3368</v>
      </c>
      <c r="C641" t="s">
        <v>4549</v>
      </c>
      <c r="D641" t="s">
        <v>3370</v>
      </c>
      <c r="E641" t="s">
        <v>476</v>
      </c>
      <c r="F641" t="s">
        <v>3461</v>
      </c>
      <c r="G641" t="s">
        <v>208</v>
      </c>
      <c r="H641" s="65">
        <v>4.5599999999999996</v>
      </c>
      <c r="I641" t="s">
        <v>3372</v>
      </c>
      <c r="J641" t="s">
        <v>99</v>
      </c>
      <c r="K641" s="66">
        <v>2.1000000000000001E-2</v>
      </c>
      <c r="L641" s="66">
        <v>7.7000000000000002E-3</v>
      </c>
      <c r="M641" s="65">
        <v>2349</v>
      </c>
      <c r="N641" s="65">
        <v>106.37272391121839</v>
      </c>
      <c r="O641" s="65">
        <v>2.4986952846745201</v>
      </c>
      <c r="P641" s="66">
        <v>0</v>
      </c>
      <c r="Q641" s="66">
        <v>0</v>
      </c>
    </row>
    <row r="642" spans="1:17">
      <c r="A642" t="s">
        <v>4541</v>
      </c>
      <c r="B642" t="s">
        <v>3368</v>
      </c>
      <c r="C642" t="s">
        <v>4550</v>
      </c>
      <c r="D642" t="s">
        <v>3370</v>
      </c>
      <c r="E642" t="s">
        <v>476</v>
      </c>
      <c r="F642" t="s">
        <v>3461</v>
      </c>
      <c r="G642" t="s">
        <v>208</v>
      </c>
      <c r="H642" s="65">
        <v>4.5599999999999996</v>
      </c>
      <c r="I642" t="s">
        <v>3372</v>
      </c>
      <c r="J642" t="s">
        <v>99</v>
      </c>
      <c r="K642" s="66">
        <v>2.1000000000000001E-2</v>
      </c>
      <c r="L642" s="66">
        <v>7.7000000000000002E-3</v>
      </c>
      <c r="M642" s="65">
        <v>14053</v>
      </c>
      <c r="N642" s="65">
        <v>106.37272391121824</v>
      </c>
      <c r="O642" s="65">
        <v>14.948558891243501</v>
      </c>
      <c r="P642" s="66">
        <v>1E-4</v>
      </c>
      <c r="Q642" s="66">
        <v>0</v>
      </c>
    </row>
    <row r="643" spans="1:17">
      <c r="A643" t="s">
        <v>4541</v>
      </c>
      <c r="B643" t="s">
        <v>3368</v>
      </c>
      <c r="C643" t="s">
        <v>4551</v>
      </c>
      <c r="D643" t="s">
        <v>3370</v>
      </c>
      <c r="E643" t="s">
        <v>476</v>
      </c>
      <c r="F643" t="s">
        <v>3461</v>
      </c>
      <c r="G643" t="s">
        <v>208</v>
      </c>
      <c r="H643" s="65">
        <v>4.5599999999999996</v>
      </c>
      <c r="I643" t="s">
        <v>3372</v>
      </c>
      <c r="J643" t="s">
        <v>99</v>
      </c>
      <c r="K643" s="66">
        <v>2.1000000000000001E-2</v>
      </c>
      <c r="L643" s="66">
        <v>7.7000000000000002E-3</v>
      </c>
      <c r="M643" s="65">
        <v>1762</v>
      </c>
      <c r="N643" s="65">
        <v>106.3727239112185</v>
      </c>
      <c r="O643" s="65">
        <v>1.87428739531567</v>
      </c>
      <c r="P643" s="66">
        <v>0</v>
      </c>
      <c r="Q643" s="66">
        <v>0</v>
      </c>
    </row>
    <row r="644" spans="1:17">
      <c r="A644" t="s">
        <v>4541</v>
      </c>
      <c r="B644" t="s">
        <v>3368</v>
      </c>
      <c r="C644" t="s">
        <v>4552</v>
      </c>
      <c r="D644" t="s">
        <v>3370</v>
      </c>
      <c r="E644" t="s">
        <v>476</v>
      </c>
      <c r="F644" t="s">
        <v>477</v>
      </c>
      <c r="G644" t="s">
        <v>208</v>
      </c>
      <c r="H644" s="65">
        <v>4.5599999999999996</v>
      </c>
      <c r="I644" t="s">
        <v>3372</v>
      </c>
      <c r="J644" t="s">
        <v>99</v>
      </c>
      <c r="K644" s="66">
        <v>2.1000000000000001E-2</v>
      </c>
      <c r="L644" s="66">
        <v>7.7000000000000002E-3</v>
      </c>
      <c r="M644" s="65">
        <v>1174</v>
      </c>
      <c r="N644" s="65">
        <v>106.37272391121891</v>
      </c>
      <c r="O644" s="65">
        <v>1.2488157787177101</v>
      </c>
      <c r="P644" s="66">
        <v>0</v>
      </c>
      <c r="Q644" s="66">
        <v>0</v>
      </c>
    </row>
    <row r="645" spans="1:17">
      <c r="A645" t="s">
        <v>4541</v>
      </c>
      <c r="B645" t="s">
        <v>3368</v>
      </c>
      <c r="C645" t="s">
        <v>4553</v>
      </c>
      <c r="D645" t="s">
        <v>3370</v>
      </c>
      <c r="E645" t="s">
        <v>476</v>
      </c>
      <c r="F645" t="s">
        <v>477</v>
      </c>
      <c r="G645" t="s">
        <v>208</v>
      </c>
      <c r="H645" s="65">
        <v>4.5599999999999996</v>
      </c>
      <c r="I645" t="s">
        <v>3372</v>
      </c>
      <c r="J645" t="s">
        <v>99</v>
      </c>
      <c r="K645" s="66">
        <v>2.1000000000000001E-2</v>
      </c>
      <c r="L645" s="66">
        <v>7.7000000000000002E-3</v>
      </c>
      <c r="M645" s="65">
        <v>11414</v>
      </c>
      <c r="N645" s="65">
        <v>106.37272391121869</v>
      </c>
      <c r="O645" s="65">
        <v>12.1413827072265</v>
      </c>
      <c r="P645" s="66">
        <v>1E-4</v>
      </c>
      <c r="Q645" s="66">
        <v>0</v>
      </c>
    </row>
    <row r="646" spans="1:17">
      <c r="A646" t="s">
        <v>4541</v>
      </c>
      <c r="B646" t="s">
        <v>3368</v>
      </c>
      <c r="C646" t="s">
        <v>4554</v>
      </c>
      <c r="D646" t="s">
        <v>3370</v>
      </c>
      <c r="E646" t="s">
        <v>476</v>
      </c>
      <c r="F646" t="s">
        <v>477</v>
      </c>
      <c r="G646" t="s">
        <v>208</v>
      </c>
      <c r="H646" s="65">
        <v>4.5599999999999996</v>
      </c>
      <c r="I646" t="s">
        <v>3372</v>
      </c>
      <c r="J646" t="s">
        <v>99</v>
      </c>
      <c r="K646" s="66">
        <v>2.1000000000000001E-2</v>
      </c>
      <c r="L646" s="66">
        <v>7.7000000000000002E-3</v>
      </c>
      <c r="M646" s="65">
        <v>39874</v>
      </c>
      <c r="N646" s="65">
        <v>106.37272391121859</v>
      </c>
      <c r="O646" s="65">
        <v>42.415059932359299</v>
      </c>
      <c r="P646" s="66">
        <v>2.0000000000000001E-4</v>
      </c>
      <c r="Q646" s="66">
        <v>0</v>
      </c>
    </row>
    <row r="647" spans="1:17">
      <c r="A647" t="s">
        <v>4541</v>
      </c>
      <c r="B647" t="s">
        <v>3368</v>
      </c>
      <c r="C647" t="s">
        <v>4555</v>
      </c>
      <c r="D647" t="s">
        <v>3370</v>
      </c>
      <c r="E647" t="s">
        <v>476</v>
      </c>
      <c r="F647" t="s">
        <v>477</v>
      </c>
      <c r="G647" t="s">
        <v>208</v>
      </c>
      <c r="H647" s="65">
        <v>4.5599999999999996</v>
      </c>
      <c r="I647" t="s">
        <v>3372</v>
      </c>
      <c r="J647" t="s">
        <v>99</v>
      </c>
      <c r="K647" s="66">
        <v>2.1000000000000001E-2</v>
      </c>
      <c r="L647" s="66">
        <v>7.7000000000000002E-3</v>
      </c>
      <c r="M647" s="65">
        <v>15421</v>
      </c>
      <c r="N647" s="65">
        <v>106.37272391121847</v>
      </c>
      <c r="O647" s="65">
        <v>16.403737754348999</v>
      </c>
      <c r="P647" s="66">
        <v>1E-4</v>
      </c>
      <c r="Q647" s="66">
        <v>0</v>
      </c>
    </row>
    <row r="648" spans="1:17">
      <c r="A648" t="s">
        <v>4541</v>
      </c>
      <c r="B648" t="s">
        <v>3368</v>
      </c>
      <c r="C648" t="s">
        <v>4556</v>
      </c>
      <c r="D648" t="s">
        <v>3370</v>
      </c>
      <c r="E648" t="s">
        <v>476</v>
      </c>
      <c r="F648" t="s">
        <v>477</v>
      </c>
      <c r="G648" t="s">
        <v>208</v>
      </c>
      <c r="H648" s="65">
        <v>4.5599999999999996</v>
      </c>
      <c r="I648" t="s">
        <v>3372</v>
      </c>
      <c r="J648" t="s">
        <v>99</v>
      </c>
      <c r="K648" s="66">
        <v>2.1000000000000001E-2</v>
      </c>
      <c r="L648" s="66">
        <v>7.7000000000000002E-3</v>
      </c>
      <c r="M648" s="65">
        <v>24614</v>
      </c>
      <c r="N648" s="65">
        <v>106.37272391121842</v>
      </c>
      <c r="O648" s="65">
        <v>26.1825822635073</v>
      </c>
      <c r="P648" s="66">
        <v>1E-4</v>
      </c>
      <c r="Q648" s="66">
        <v>0</v>
      </c>
    </row>
    <row r="649" spans="1:17">
      <c r="A649" t="s">
        <v>4541</v>
      </c>
      <c r="B649" t="s">
        <v>3368</v>
      </c>
      <c r="C649" t="s">
        <v>4557</v>
      </c>
      <c r="D649" t="s">
        <v>3370</v>
      </c>
      <c r="E649" t="s">
        <v>476</v>
      </c>
      <c r="F649" t="s">
        <v>477</v>
      </c>
      <c r="G649" t="s">
        <v>208</v>
      </c>
      <c r="H649" s="65">
        <v>4.5599999999999996</v>
      </c>
      <c r="I649" t="s">
        <v>3372</v>
      </c>
      <c r="J649" t="s">
        <v>99</v>
      </c>
      <c r="K649" s="66">
        <v>2.1000000000000001E-2</v>
      </c>
      <c r="L649" s="66">
        <v>7.7000000000000002E-3</v>
      </c>
      <c r="M649" s="65">
        <v>4111</v>
      </c>
      <c r="N649" s="65">
        <v>106.37272391121844</v>
      </c>
      <c r="O649" s="65">
        <v>4.3729826799901899</v>
      </c>
      <c r="P649" s="66">
        <v>0</v>
      </c>
      <c r="Q649" s="66">
        <v>0</v>
      </c>
    </row>
    <row r="650" spans="1:17">
      <c r="A650" t="s">
        <v>4541</v>
      </c>
      <c r="B650" t="s">
        <v>3368</v>
      </c>
      <c r="C650" t="s">
        <v>4558</v>
      </c>
      <c r="D650" t="s">
        <v>3370</v>
      </c>
      <c r="E650" t="s">
        <v>476</v>
      </c>
      <c r="F650" t="s">
        <v>477</v>
      </c>
      <c r="G650" t="s">
        <v>208</v>
      </c>
      <c r="H650" s="65">
        <v>4.5599999999999996</v>
      </c>
      <c r="I650" t="s">
        <v>3372</v>
      </c>
      <c r="J650" t="s">
        <v>99</v>
      </c>
      <c r="K650" s="66">
        <v>2.1000000000000001E-2</v>
      </c>
      <c r="L650" s="66">
        <v>7.7000000000000002E-3</v>
      </c>
      <c r="M650" s="65">
        <v>2055</v>
      </c>
      <c r="N650" s="65">
        <v>106.37272391121849</v>
      </c>
      <c r="O650" s="65">
        <v>2.1859594763755399</v>
      </c>
      <c r="P650" s="66">
        <v>0</v>
      </c>
      <c r="Q650" s="66">
        <v>0</v>
      </c>
    </row>
    <row r="651" spans="1:17">
      <c r="A651" t="s">
        <v>4541</v>
      </c>
      <c r="B651" t="s">
        <v>3368</v>
      </c>
      <c r="C651" t="s">
        <v>4559</v>
      </c>
      <c r="D651" t="s">
        <v>3370</v>
      </c>
      <c r="E651" t="s">
        <v>476</v>
      </c>
      <c r="F651" t="s">
        <v>477</v>
      </c>
      <c r="G651" t="s">
        <v>208</v>
      </c>
      <c r="H651" s="65">
        <v>4.5599999999999996</v>
      </c>
      <c r="I651" t="s">
        <v>3372</v>
      </c>
      <c r="J651" t="s">
        <v>99</v>
      </c>
      <c r="K651" s="66">
        <v>2.1000000000000001E-2</v>
      </c>
      <c r="L651" s="66">
        <v>7.7000000000000002E-3</v>
      </c>
      <c r="M651" s="65">
        <v>15374</v>
      </c>
      <c r="N651" s="65">
        <v>106.37272391121829</v>
      </c>
      <c r="O651" s="65">
        <v>16.353742574110701</v>
      </c>
      <c r="P651" s="66">
        <v>1E-4</v>
      </c>
      <c r="Q651" s="66">
        <v>0</v>
      </c>
    </row>
    <row r="652" spans="1:17">
      <c r="A652" t="s">
        <v>4541</v>
      </c>
      <c r="B652" t="s">
        <v>3368</v>
      </c>
      <c r="C652" t="s">
        <v>4560</v>
      </c>
      <c r="D652" t="s">
        <v>3370</v>
      </c>
      <c r="E652" t="s">
        <v>476</v>
      </c>
      <c r="F652" t="s">
        <v>477</v>
      </c>
      <c r="G652" t="s">
        <v>208</v>
      </c>
      <c r="H652" s="65">
        <v>4.5599999999999996</v>
      </c>
      <c r="I652" t="s">
        <v>3372</v>
      </c>
      <c r="J652" t="s">
        <v>99</v>
      </c>
      <c r="K652" s="66">
        <v>2.1000000000000001E-2</v>
      </c>
      <c r="L652" s="66">
        <v>7.7000000000000002E-3</v>
      </c>
      <c r="M652" s="65">
        <v>2936</v>
      </c>
      <c r="N652" s="65">
        <v>106.37272391121867</v>
      </c>
      <c r="O652" s="65">
        <v>3.1231031740333801</v>
      </c>
      <c r="P652" s="66">
        <v>0</v>
      </c>
      <c r="Q652" s="66">
        <v>0</v>
      </c>
    </row>
    <row r="653" spans="1:17">
      <c r="A653" t="s">
        <v>4541</v>
      </c>
      <c r="B653" t="s">
        <v>3368</v>
      </c>
      <c r="C653" t="s">
        <v>4561</v>
      </c>
      <c r="D653" t="s">
        <v>3370</v>
      </c>
      <c r="E653" t="s">
        <v>476</v>
      </c>
      <c r="F653" t="s">
        <v>477</v>
      </c>
      <c r="G653" t="s">
        <v>208</v>
      </c>
      <c r="H653" s="65">
        <v>4.5599999999999996</v>
      </c>
      <c r="I653" t="s">
        <v>3372</v>
      </c>
      <c r="J653" t="s">
        <v>99</v>
      </c>
      <c r="K653" s="66">
        <v>2.1000000000000001E-2</v>
      </c>
      <c r="L653" s="66">
        <v>7.7000000000000002E-3</v>
      </c>
      <c r="M653" s="65">
        <v>19334</v>
      </c>
      <c r="N653" s="65">
        <v>106.37272391121859</v>
      </c>
      <c r="O653" s="65">
        <v>20.566102440995</v>
      </c>
      <c r="P653" s="66">
        <v>1E-4</v>
      </c>
      <c r="Q653" s="66">
        <v>0</v>
      </c>
    </row>
    <row r="654" spans="1:17">
      <c r="A654" t="s">
        <v>4562</v>
      </c>
      <c r="B654" t="s">
        <v>3368</v>
      </c>
      <c r="C654" t="s">
        <v>4563</v>
      </c>
      <c r="D654" t="s">
        <v>3370</v>
      </c>
      <c r="E654" t="s">
        <v>476</v>
      </c>
      <c r="F654" t="s">
        <v>482</v>
      </c>
      <c r="G654" t="s">
        <v>208</v>
      </c>
      <c r="H654" s="65">
        <v>4.5599999999999996</v>
      </c>
      <c r="I654" t="s">
        <v>3372</v>
      </c>
      <c r="J654" t="s">
        <v>99</v>
      </c>
      <c r="K654" s="66">
        <v>2.1000000000000001E-2</v>
      </c>
      <c r="L654" s="66">
        <v>7.7000000000000002E-3</v>
      </c>
      <c r="M654" s="65">
        <v>800000</v>
      </c>
      <c r="N654" s="65">
        <v>106.3727239112185</v>
      </c>
      <c r="O654" s="65">
        <v>850.981791289748</v>
      </c>
      <c r="P654" s="66">
        <v>3.5999999999999999E-3</v>
      </c>
      <c r="Q654" s="66">
        <v>0</v>
      </c>
    </row>
    <row r="655" spans="1:17">
      <c r="A655" t="s">
        <v>4562</v>
      </c>
      <c r="B655" t="s">
        <v>3368</v>
      </c>
      <c r="C655" t="s">
        <v>3123</v>
      </c>
      <c r="D655" t="s">
        <v>3370</v>
      </c>
      <c r="E655" t="s">
        <v>476</v>
      </c>
      <c r="F655" t="s">
        <v>482</v>
      </c>
      <c r="G655" t="s">
        <v>208</v>
      </c>
      <c r="H655" s="65">
        <v>4.5599999999999996</v>
      </c>
      <c r="I655" t="s">
        <v>3372</v>
      </c>
      <c r="J655" t="s">
        <v>99</v>
      </c>
      <c r="K655" s="66">
        <v>2.1000000000000001E-2</v>
      </c>
      <c r="L655" s="66">
        <v>7.7000000000000002E-3</v>
      </c>
      <c r="M655" s="65">
        <v>800000</v>
      </c>
      <c r="N655" s="65">
        <v>106.3727239112185</v>
      </c>
      <c r="O655" s="65">
        <v>850.981791289748</v>
      </c>
      <c r="P655" s="66">
        <v>3.5999999999999999E-3</v>
      </c>
      <c r="Q655" s="66">
        <v>0</v>
      </c>
    </row>
    <row r="656" spans="1:17">
      <c r="A656" t="s">
        <v>4562</v>
      </c>
      <c r="B656" t="s">
        <v>3368</v>
      </c>
      <c r="C656" t="s">
        <v>4564</v>
      </c>
      <c r="D656" t="s">
        <v>3370</v>
      </c>
      <c r="E656" t="s">
        <v>476</v>
      </c>
      <c r="F656" t="s">
        <v>482</v>
      </c>
      <c r="G656" t="s">
        <v>208</v>
      </c>
      <c r="H656" s="65">
        <v>4.5599999999999996</v>
      </c>
      <c r="I656" t="s">
        <v>3372</v>
      </c>
      <c r="J656" t="s">
        <v>99</v>
      </c>
      <c r="K656" s="66">
        <v>2.1000000000000001E-2</v>
      </c>
      <c r="L656" s="66">
        <v>7.7000000000000002E-3</v>
      </c>
      <c r="M656" s="65">
        <v>900000</v>
      </c>
      <c r="N656" s="65">
        <v>106.37272391121856</v>
      </c>
      <c r="O656" s="65">
        <v>957.35451520096694</v>
      </c>
      <c r="P656" s="66">
        <v>4.0000000000000001E-3</v>
      </c>
      <c r="Q656" s="66">
        <v>0</v>
      </c>
    </row>
    <row r="657" spans="1:17">
      <c r="A657" t="s">
        <v>4565</v>
      </c>
      <c r="B657" t="s">
        <v>3368</v>
      </c>
      <c r="C657" t="s">
        <v>4566</v>
      </c>
      <c r="D657" t="s">
        <v>3370</v>
      </c>
      <c r="E657" t="s">
        <v>476</v>
      </c>
      <c r="F657" t="s">
        <v>4567</v>
      </c>
      <c r="G657" t="s">
        <v>208</v>
      </c>
      <c r="H657" s="65">
        <v>4.5599999999999996</v>
      </c>
      <c r="I657" t="s">
        <v>3372</v>
      </c>
      <c r="J657" t="s">
        <v>99</v>
      </c>
      <c r="K657" s="66">
        <v>2.1000000000000001E-2</v>
      </c>
      <c r="L657" s="66">
        <v>7.7000000000000002E-3</v>
      </c>
      <c r="M657" s="65">
        <v>366522</v>
      </c>
      <c r="N657" s="65">
        <v>106.37272391121843</v>
      </c>
      <c r="O657" s="65">
        <v>389.87943513387597</v>
      </c>
      <c r="P657" s="66">
        <v>1.6000000000000001E-3</v>
      </c>
      <c r="Q657" s="66">
        <v>0</v>
      </c>
    </row>
    <row r="658" spans="1:17">
      <c r="A658" t="s">
        <v>4565</v>
      </c>
      <c r="B658" t="s">
        <v>3368</v>
      </c>
      <c r="C658" t="s">
        <v>4568</v>
      </c>
      <c r="D658" t="s">
        <v>3370</v>
      </c>
      <c r="E658" t="s">
        <v>476</v>
      </c>
      <c r="F658" t="s">
        <v>4567</v>
      </c>
      <c r="G658" t="s">
        <v>208</v>
      </c>
      <c r="H658" s="65">
        <v>4.5599999999999996</v>
      </c>
      <c r="I658" t="s">
        <v>3372</v>
      </c>
      <c r="J658" t="s">
        <v>99</v>
      </c>
      <c r="K658" s="66">
        <v>2.1000000000000001E-2</v>
      </c>
      <c r="L658" s="66">
        <v>7.7000000000000002E-3</v>
      </c>
      <c r="M658" s="65">
        <v>182840</v>
      </c>
      <c r="N658" s="65">
        <v>106.37272391121856</v>
      </c>
      <c r="O658" s="65">
        <v>194.491888399272</v>
      </c>
      <c r="P658" s="66">
        <v>8.0000000000000004E-4</v>
      </c>
      <c r="Q658" s="66">
        <v>0</v>
      </c>
    </row>
    <row r="659" spans="1:17">
      <c r="A659" t="s">
        <v>4565</v>
      </c>
      <c r="B659" t="s">
        <v>3368</v>
      </c>
      <c r="C659" t="s">
        <v>4569</v>
      </c>
      <c r="D659" t="s">
        <v>3370</v>
      </c>
      <c r="E659" t="s">
        <v>476</v>
      </c>
      <c r="F659" t="s">
        <v>4567</v>
      </c>
      <c r="G659" t="s">
        <v>208</v>
      </c>
      <c r="H659" s="65">
        <v>4.5599999999999996</v>
      </c>
      <c r="I659" t="s">
        <v>3372</v>
      </c>
      <c r="J659" t="s">
        <v>99</v>
      </c>
      <c r="K659" s="66">
        <v>2.1000000000000001E-2</v>
      </c>
      <c r="L659" s="66">
        <v>7.7000000000000002E-3</v>
      </c>
      <c r="M659" s="65">
        <v>183325</v>
      </c>
      <c r="N659" s="65">
        <v>106.37272391121833</v>
      </c>
      <c r="O659" s="65">
        <v>195.007796110241</v>
      </c>
      <c r="P659" s="66">
        <v>8.0000000000000004E-4</v>
      </c>
      <c r="Q659" s="66">
        <v>0</v>
      </c>
    </row>
    <row r="660" spans="1:17">
      <c r="A660" t="s">
        <v>4570</v>
      </c>
      <c r="B660" t="s">
        <v>3368</v>
      </c>
      <c r="C660" t="s">
        <v>4571</v>
      </c>
      <c r="D660" t="s">
        <v>3370</v>
      </c>
      <c r="E660" t="s">
        <v>476</v>
      </c>
      <c r="F660" t="s">
        <v>3461</v>
      </c>
      <c r="G660" t="s">
        <v>208</v>
      </c>
      <c r="H660" s="65">
        <v>4.5599999999999996</v>
      </c>
      <c r="I660" t="s">
        <v>3372</v>
      </c>
      <c r="J660" t="s">
        <v>99</v>
      </c>
      <c r="K660" s="66">
        <v>2.1000000000000001E-2</v>
      </c>
      <c r="L660" s="66">
        <v>7.7000000000000002E-3</v>
      </c>
      <c r="M660" s="65">
        <v>50000</v>
      </c>
      <c r="N660" s="65">
        <v>106.3727239112186</v>
      </c>
      <c r="O660" s="65">
        <v>53.1863619556093</v>
      </c>
      <c r="P660" s="66">
        <v>2.0000000000000001E-4</v>
      </c>
      <c r="Q660" s="66">
        <v>0</v>
      </c>
    </row>
    <row r="661" spans="1:17">
      <c r="A661" t="s">
        <v>4570</v>
      </c>
      <c r="B661" t="s">
        <v>3368</v>
      </c>
      <c r="C661" t="s">
        <v>4572</v>
      </c>
      <c r="D661" t="s">
        <v>3370</v>
      </c>
      <c r="E661" t="s">
        <v>476</v>
      </c>
      <c r="F661" t="s">
        <v>3461</v>
      </c>
      <c r="G661" t="s">
        <v>208</v>
      </c>
      <c r="H661" s="65">
        <v>4.5599999999999996</v>
      </c>
      <c r="I661" t="s">
        <v>3372</v>
      </c>
      <c r="J661" t="s">
        <v>99</v>
      </c>
      <c r="K661" s="66">
        <v>2.1000000000000001E-2</v>
      </c>
      <c r="L661" s="66">
        <v>7.7000000000000002E-3</v>
      </c>
      <c r="M661" s="65">
        <v>49500</v>
      </c>
      <c r="N661" s="65">
        <v>106.37272391121859</v>
      </c>
      <c r="O661" s="65">
        <v>52.654498336053202</v>
      </c>
      <c r="P661" s="66">
        <v>2.0000000000000001E-4</v>
      </c>
      <c r="Q661" s="66">
        <v>0</v>
      </c>
    </row>
    <row r="662" spans="1:17">
      <c r="A662" t="s">
        <v>4573</v>
      </c>
      <c r="B662" t="s">
        <v>3368</v>
      </c>
      <c r="C662" t="s">
        <v>4574</v>
      </c>
      <c r="D662" t="s">
        <v>3370</v>
      </c>
      <c r="E662" t="s">
        <v>476</v>
      </c>
      <c r="F662" t="s">
        <v>3461</v>
      </c>
      <c r="G662" t="s">
        <v>208</v>
      </c>
      <c r="H662" s="65">
        <v>4.5599999999999996</v>
      </c>
      <c r="I662" t="s">
        <v>3372</v>
      </c>
      <c r="J662" t="s">
        <v>99</v>
      </c>
      <c r="K662" s="66">
        <v>2.1000000000000001E-2</v>
      </c>
      <c r="L662" s="66">
        <v>7.7000000000000002E-3</v>
      </c>
      <c r="M662" s="65">
        <v>100000</v>
      </c>
      <c r="N662" s="65">
        <v>106.372723911219</v>
      </c>
      <c r="O662" s="65">
        <v>106.372723911219</v>
      </c>
      <c r="P662" s="66">
        <v>4.0000000000000002E-4</v>
      </c>
      <c r="Q662" s="66">
        <v>0</v>
      </c>
    </row>
    <row r="663" spans="1:17">
      <c r="A663" t="s">
        <v>4575</v>
      </c>
      <c r="B663" t="s">
        <v>3368</v>
      </c>
      <c r="C663" t="s">
        <v>4576</v>
      </c>
      <c r="D663" t="s">
        <v>3370</v>
      </c>
      <c r="E663" t="s">
        <v>476</v>
      </c>
      <c r="F663" t="s">
        <v>3461</v>
      </c>
      <c r="G663" t="s">
        <v>208</v>
      </c>
      <c r="H663" s="65">
        <v>3.64</v>
      </c>
      <c r="I663" t="s">
        <v>3372</v>
      </c>
      <c r="J663" t="s">
        <v>99</v>
      </c>
      <c r="K663" s="66">
        <v>2.1000000000000001E-2</v>
      </c>
      <c r="L663" s="66">
        <v>7.7000000000000002E-3</v>
      </c>
      <c r="M663" s="65">
        <v>30000</v>
      </c>
      <c r="N663" s="65">
        <v>105.08350642931866</v>
      </c>
      <c r="O663" s="65">
        <v>31.525051928795602</v>
      </c>
      <c r="P663" s="66">
        <v>1E-4</v>
      </c>
      <c r="Q663" s="66">
        <v>0</v>
      </c>
    </row>
    <row r="664" spans="1:17">
      <c r="A664" t="s">
        <v>4575</v>
      </c>
      <c r="B664" t="s">
        <v>3368</v>
      </c>
      <c r="C664" t="s">
        <v>4577</v>
      </c>
      <c r="D664" t="s">
        <v>3370</v>
      </c>
      <c r="E664" t="s">
        <v>476</v>
      </c>
      <c r="F664" t="s">
        <v>3461</v>
      </c>
      <c r="G664" t="s">
        <v>208</v>
      </c>
      <c r="H664" s="65">
        <v>3.64</v>
      </c>
      <c r="I664" t="s">
        <v>3372</v>
      </c>
      <c r="J664" t="s">
        <v>99</v>
      </c>
      <c r="K664" s="66">
        <v>2.1000000000000001E-2</v>
      </c>
      <c r="L664" s="66">
        <v>7.7000000000000002E-3</v>
      </c>
      <c r="M664" s="65">
        <v>30000</v>
      </c>
      <c r="N664" s="65">
        <v>105.08350642931866</v>
      </c>
      <c r="O664" s="65">
        <v>31.525051928795602</v>
      </c>
      <c r="P664" s="66">
        <v>1E-4</v>
      </c>
      <c r="Q664" s="66">
        <v>0</v>
      </c>
    </row>
    <row r="665" spans="1:17">
      <c r="A665" t="s">
        <v>4575</v>
      </c>
      <c r="B665" t="s">
        <v>3368</v>
      </c>
      <c r="C665" t="s">
        <v>4578</v>
      </c>
      <c r="D665" t="s">
        <v>3370</v>
      </c>
      <c r="E665" t="s">
        <v>476</v>
      </c>
      <c r="F665" t="s">
        <v>3461</v>
      </c>
      <c r="G665" t="s">
        <v>208</v>
      </c>
      <c r="H665" s="65">
        <v>3.64</v>
      </c>
      <c r="I665" t="s">
        <v>3372</v>
      </c>
      <c r="J665" t="s">
        <v>99</v>
      </c>
      <c r="K665" s="66">
        <v>2.1000000000000001E-2</v>
      </c>
      <c r="L665" s="66">
        <v>7.7000000000000002E-3</v>
      </c>
      <c r="M665" s="65">
        <v>30000</v>
      </c>
      <c r="N665" s="65">
        <v>105.08350642931866</v>
      </c>
      <c r="O665" s="65">
        <v>31.525051928795602</v>
      </c>
      <c r="P665" s="66">
        <v>1E-4</v>
      </c>
      <c r="Q665" s="66">
        <v>0</v>
      </c>
    </row>
    <row r="666" spans="1:17">
      <c r="A666" t="s">
        <v>4575</v>
      </c>
      <c r="B666" t="s">
        <v>3368</v>
      </c>
      <c r="C666" t="s">
        <v>4579</v>
      </c>
      <c r="D666" t="s">
        <v>3370</v>
      </c>
      <c r="E666" t="s">
        <v>476</v>
      </c>
      <c r="F666" t="s">
        <v>3461</v>
      </c>
      <c r="G666" t="s">
        <v>208</v>
      </c>
      <c r="H666" s="65">
        <v>3.64</v>
      </c>
      <c r="I666" t="s">
        <v>3372</v>
      </c>
      <c r="J666" t="s">
        <v>99</v>
      </c>
      <c r="K666" s="66">
        <v>2.1000000000000001E-2</v>
      </c>
      <c r="L666" s="66">
        <v>7.7000000000000002E-3</v>
      </c>
      <c r="M666" s="65">
        <v>30000</v>
      </c>
      <c r="N666" s="65">
        <v>105.08350642931866</v>
      </c>
      <c r="O666" s="65">
        <v>31.525051928795602</v>
      </c>
      <c r="P666" s="66">
        <v>1E-4</v>
      </c>
      <c r="Q666" s="66">
        <v>0</v>
      </c>
    </row>
    <row r="667" spans="1:17">
      <c r="A667" t="s">
        <v>4580</v>
      </c>
      <c r="B667" t="s">
        <v>3368</v>
      </c>
      <c r="C667" t="s">
        <v>4581</v>
      </c>
      <c r="D667" t="s">
        <v>3370</v>
      </c>
      <c r="E667" t="s">
        <v>476</v>
      </c>
      <c r="F667" t="s">
        <v>477</v>
      </c>
      <c r="G667" t="s">
        <v>208</v>
      </c>
      <c r="H667" s="65">
        <v>4.6399999999999997</v>
      </c>
      <c r="I667" t="s">
        <v>3372</v>
      </c>
      <c r="J667" t="s">
        <v>99</v>
      </c>
      <c r="K667" s="66">
        <v>2.1000000000000001E-2</v>
      </c>
      <c r="L667" s="66">
        <v>7.7000000000000002E-3</v>
      </c>
      <c r="M667" s="65">
        <v>139982</v>
      </c>
      <c r="N667" s="65">
        <v>106.48176315778029</v>
      </c>
      <c r="O667" s="65">
        <v>149.05530170352401</v>
      </c>
      <c r="P667" s="66">
        <v>5.9999999999999995E-4</v>
      </c>
      <c r="Q667" s="66">
        <v>0</v>
      </c>
    </row>
    <row r="668" spans="1:17">
      <c r="A668" t="s">
        <v>4580</v>
      </c>
      <c r="B668" t="s">
        <v>3368</v>
      </c>
      <c r="C668" t="s">
        <v>4582</v>
      </c>
      <c r="D668" t="s">
        <v>3370</v>
      </c>
      <c r="E668" t="s">
        <v>476</v>
      </c>
      <c r="F668" t="s">
        <v>477</v>
      </c>
      <c r="G668" t="s">
        <v>208</v>
      </c>
      <c r="H668" s="65">
        <v>4.6399999999999997</v>
      </c>
      <c r="I668" t="s">
        <v>3372</v>
      </c>
      <c r="J668" t="s">
        <v>99</v>
      </c>
      <c r="K668" s="66">
        <v>2.1000000000000001E-2</v>
      </c>
      <c r="L668" s="66">
        <v>7.7000000000000002E-3</v>
      </c>
      <c r="M668" s="65">
        <v>139724</v>
      </c>
      <c r="N668" s="65">
        <v>106.48176315778034</v>
      </c>
      <c r="O668" s="65">
        <v>148.78057875457699</v>
      </c>
      <c r="P668" s="66">
        <v>5.9999999999999995E-4</v>
      </c>
      <c r="Q668" s="66">
        <v>0</v>
      </c>
    </row>
    <row r="669" spans="1:17">
      <c r="A669" t="s">
        <v>4583</v>
      </c>
      <c r="B669" t="s">
        <v>3368</v>
      </c>
      <c r="C669" t="s">
        <v>4584</v>
      </c>
      <c r="D669" t="s">
        <v>3370</v>
      </c>
      <c r="E669" t="s">
        <v>476</v>
      </c>
      <c r="F669" t="s">
        <v>477</v>
      </c>
      <c r="G669" t="s">
        <v>208</v>
      </c>
      <c r="H669" s="65">
        <v>4.6399999999999997</v>
      </c>
      <c r="I669" t="s">
        <v>3372</v>
      </c>
      <c r="J669" t="s">
        <v>99</v>
      </c>
      <c r="K669" s="66">
        <v>2.1000000000000001E-2</v>
      </c>
      <c r="L669" s="66">
        <v>7.7000000000000002E-3</v>
      </c>
      <c r="M669" s="65">
        <v>209055</v>
      </c>
      <c r="N669" s="65">
        <v>106.48176315778001</v>
      </c>
      <c r="O669" s="65">
        <v>222.60544996949699</v>
      </c>
      <c r="P669" s="66">
        <v>8.9999999999999998E-4</v>
      </c>
      <c r="Q669" s="66">
        <v>0</v>
      </c>
    </row>
    <row r="670" spans="1:17">
      <c r="A670" t="s">
        <v>4585</v>
      </c>
      <c r="B670" t="s">
        <v>3368</v>
      </c>
      <c r="C670" t="s">
        <v>4586</v>
      </c>
      <c r="D670" t="s">
        <v>3370</v>
      </c>
      <c r="E670" t="s">
        <v>476</v>
      </c>
      <c r="F670" t="s">
        <v>477</v>
      </c>
      <c r="G670" t="s">
        <v>208</v>
      </c>
      <c r="H670" s="65">
        <v>3.21</v>
      </c>
      <c r="I670" t="s">
        <v>3372</v>
      </c>
      <c r="J670" t="s">
        <v>99</v>
      </c>
      <c r="K670" s="66">
        <v>2.1000000000000001E-2</v>
      </c>
      <c r="L670" s="66">
        <v>7.7000000000000002E-3</v>
      </c>
      <c r="M670" s="65">
        <v>200000</v>
      </c>
      <c r="N670" s="65">
        <v>104.48413480105199</v>
      </c>
      <c r="O670" s="65">
        <v>208.96826960210399</v>
      </c>
      <c r="P670" s="66">
        <v>8.9999999999999998E-4</v>
      </c>
      <c r="Q670" s="66">
        <v>0</v>
      </c>
    </row>
    <row r="671" spans="1:17">
      <c r="A671" t="s">
        <v>4587</v>
      </c>
      <c r="B671" t="s">
        <v>3368</v>
      </c>
      <c r="C671" t="s">
        <v>1668</v>
      </c>
      <c r="D671" t="s">
        <v>3370</v>
      </c>
      <c r="E671" t="s">
        <v>476</v>
      </c>
      <c r="F671" t="s">
        <v>469</v>
      </c>
      <c r="G671" t="s">
        <v>208</v>
      </c>
      <c r="H671" s="65">
        <v>4.6399999999999997</v>
      </c>
      <c r="I671" t="s">
        <v>3372</v>
      </c>
      <c r="J671" t="s">
        <v>99</v>
      </c>
      <c r="K671" s="66">
        <v>2.1000000000000001E-2</v>
      </c>
      <c r="L671" s="66">
        <v>7.7000000000000002E-3</v>
      </c>
      <c r="M671" s="65">
        <v>712321</v>
      </c>
      <c r="N671" s="65">
        <v>106.48176315778014</v>
      </c>
      <c r="O671" s="65">
        <v>758.491960143131</v>
      </c>
      <c r="P671" s="66">
        <v>3.2000000000000002E-3</v>
      </c>
      <c r="Q671" s="66">
        <v>0</v>
      </c>
    </row>
    <row r="672" spans="1:17">
      <c r="A672" t="s">
        <v>4587</v>
      </c>
      <c r="B672" t="s">
        <v>3368</v>
      </c>
      <c r="C672" t="s">
        <v>4588</v>
      </c>
      <c r="D672" t="s">
        <v>3370</v>
      </c>
      <c r="E672" t="s">
        <v>476</v>
      </c>
      <c r="F672" t="s">
        <v>469</v>
      </c>
      <c r="G672" t="s">
        <v>208</v>
      </c>
      <c r="H672" s="65">
        <v>4.6399999999999997</v>
      </c>
      <c r="I672" t="s">
        <v>3372</v>
      </c>
      <c r="J672" t="s">
        <v>99</v>
      </c>
      <c r="K672" s="66">
        <v>2.1000000000000001E-2</v>
      </c>
      <c r="L672" s="66">
        <v>7.7000000000000002E-3</v>
      </c>
      <c r="M672" s="65">
        <v>429426</v>
      </c>
      <c r="N672" s="65">
        <v>106.48176315778015</v>
      </c>
      <c r="O672" s="65">
        <v>457.26037625792901</v>
      </c>
      <c r="P672" s="66">
        <v>1.9E-3</v>
      </c>
      <c r="Q672" s="66">
        <v>0</v>
      </c>
    </row>
    <row r="673" spans="1:17">
      <c r="A673" t="s">
        <v>4587</v>
      </c>
      <c r="B673" t="s">
        <v>3368</v>
      </c>
      <c r="C673" t="s">
        <v>4589</v>
      </c>
      <c r="D673" t="s">
        <v>3370</v>
      </c>
      <c r="E673" t="s">
        <v>476</v>
      </c>
      <c r="F673" t="s">
        <v>469</v>
      </c>
      <c r="G673" t="s">
        <v>208</v>
      </c>
      <c r="H673" s="65">
        <v>4.6399999999999997</v>
      </c>
      <c r="I673" t="s">
        <v>3372</v>
      </c>
      <c r="J673" t="s">
        <v>99</v>
      </c>
      <c r="K673" s="66">
        <v>2.1000000000000001E-2</v>
      </c>
      <c r="L673" s="66">
        <v>7.7000000000000002E-3</v>
      </c>
      <c r="M673" s="65">
        <v>582535</v>
      </c>
      <c r="N673" s="65">
        <v>106.48176315778005</v>
      </c>
      <c r="O673" s="65">
        <v>620.29353901117395</v>
      </c>
      <c r="P673" s="66">
        <v>2.5999999999999999E-3</v>
      </c>
      <c r="Q673" s="66">
        <v>0</v>
      </c>
    </row>
    <row r="674" spans="1:17">
      <c r="A674" t="s">
        <v>4587</v>
      </c>
      <c r="B674" t="s">
        <v>3368</v>
      </c>
      <c r="C674" t="s">
        <v>4590</v>
      </c>
      <c r="D674" t="s">
        <v>3370</v>
      </c>
      <c r="E674" t="s">
        <v>476</v>
      </c>
      <c r="F674" t="s">
        <v>469</v>
      </c>
      <c r="G674" t="s">
        <v>208</v>
      </c>
      <c r="H674" s="65">
        <v>4.6399999999999997</v>
      </c>
      <c r="I674" t="s">
        <v>3372</v>
      </c>
      <c r="J674" t="s">
        <v>99</v>
      </c>
      <c r="K674" s="66">
        <v>2.1000000000000001E-2</v>
      </c>
      <c r="L674" s="66">
        <v>7.7000000000000002E-3</v>
      </c>
      <c r="M674" s="65">
        <v>428894</v>
      </c>
      <c r="N674" s="65">
        <v>106.48176315778025</v>
      </c>
      <c r="O674" s="65">
        <v>456.69389327792999</v>
      </c>
      <c r="P674" s="66">
        <v>1.9E-3</v>
      </c>
      <c r="Q674" s="66">
        <v>0</v>
      </c>
    </row>
    <row r="675" spans="1:17">
      <c r="A675" t="s">
        <v>4591</v>
      </c>
      <c r="B675" t="s">
        <v>3368</v>
      </c>
      <c r="C675" t="s">
        <v>4592</v>
      </c>
      <c r="D675" t="s">
        <v>3370</v>
      </c>
      <c r="E675" t="s">
        <v>476</v>
      </c>
      <c r="F675" t="s">
        <v>469</v>
      </c>
      <c r="G675" t="s">
        <v>208</v>
      </c>
      <c r="H675" s="65">
        <v>4.6399999999999997</v>
      </c>
      <c r="I675" t="s">
        <v>3372</v>
      </c>
      <c r="J675" t="s">
        <v>99</v>
      </c>
      <c r="K675" s="66">
        <v>2.1000000000000001E-2</v>
      </c>
      <c r="L675" s="66">
        <v>7.7000000000000002E-3</v>
      </c>
      <c r="M675" s="65">
        <v>209581</v>
      </c>
      <c r="N675" s="65">
        <v>106.48176315778005</v>
      </c>
      <c r="O675" s="65">
        <v>223.165544043707</v>
      </c>
      <c r="P675" s="66">
        <v>8.9999999999999998E-4</v>
      </c>
      <c r="Q675" s="66">
        <v>0</v>
      </c>
    </row>
    <row r="676" spans="1:17">
      <c r="A676" t="s">
        <v>4591</v>
      </c>
      <c r="B676" t="s">
        <v>3368</v>
      </c>
      <c r="C676" t="s">
        <v>4593</v>
      </c>
      <c r="D676" t="s">
        <v>3370</v>
      </c>
      <c r="E676" t="s">
        <v>476</v>
      </c>
      <c r="F676" t="s">
        <v>469</v>
      </c>
      <c r="G676" t="s">
        <v>208</v>
      </c>
      <c r="H676" s="65">
        <v>4.6399999999999997</v>
      </c>
      <c r="I676" t="s">
        <v>3372</v>
      </c>
      <c r="J676" t="s">
        <v>99</v>
      </c>
      <c r="K676" s="66">
        <v>2.1000000000000001E-2</v>
      </c>
      <c r="L676" s="66">
        <v>7.7000000000000002E-3</v>
      </c>
      <c r="M676" s="65">
        <v>209638</v>
      </c>
      <c r="N676" s="65">
        <v>106.48176315778008</v>
      </c>
      <c r="O676" s="65">
        <v>223.22623864870701</v>
      </c>
      <c r="P676" s="66">
        <v>8.9999999999999998E-4</v>
      </c>
      <c r="Q676" s="66">
        <v>0</v>
      </c>
    </row>
    <row r="677" spans="1:17">
      <c r="A677" t="s">
        <v>4594</v>
      </c>
      <c r="B677" t="s">
        <v>3368</v>
      </c>
      <c r="C677" t="s">
        <v>4595</v>
      </c>
      <c r="D677" t="s">
        <v>3370</v>
      </c>
      <c r="E677" t="s">
        <v>476</v>
      </c>
      <c r="F677" t="s">
        <v>4596</v>
      </c>
      <c r="G677" t="s">
        <v>208</v>
      </c>
      <c r="H677" s="65">
        <v>4.6399999999999997</v>
      </c>
      <c r="I677" t="s">
        <v>3372</v>
      </c>
      <c r="J677" t="s">
        <v>99</v>
      </c>
      <c r="K677" s="66">
        <v>2.1000000000000001E-2</v>
      </c>
      <c r="L677" s="66">
        <v>7.7000000000000002E-3</v>
      </c>
      <c r="M677" s="65">
        <v>110000</v>
      </c>
      <c r="N677" s="65">
        <v>106.48176315777999</v>
      </c>
      <c r="O677" s="65">
        <v>117.129939473558</v>
      </c>
      <c r="P677" s="66">
        <v>5.0000000000000001E-4</v>
      </c>
      <c r="Q677" s="66">
        <v>0</v>
      </c>
    </row>
    <row r="678" spans="1:17">
      <c r="A678" t="s">
        <v>4594</v>
      </c>
      <c r="B678" t="s">
        <v>3368</v>
      </c>
      <c r="C678" t="s">
        <v>4597</v>
      </c>
      <c r="D678" t="s">
        <v>3370</v>
      </c>
      <c r="E678" t="s">
        <v>476</v>
      </c>
      <c r="F678" t="s">
        <v>4596</v>
      </c>
      <c r="G678" t="s">
        <v>208</v>
      </c>
      <c r="H678" s="65">
        <v>4.6399999999999997</v>
      </c>
      <c r="I678" t="s">
        <v>3372</v>
      </c>
      <c r="J678" t="s">
        <v>99</v>
      </c>
      <c r="K678" s="66">
        <v>2.1000000000000001E-2</v>
      </c>
      <c r="L678" s="66">
        <v>7.7000000000000002E-3</v>
      </c>
      <c r="M678" s="65">
        <v>110000</v>
      </c>
      <c r="N678" s="65">
        <v>106.48176315777999</v>
      </c>
      <c r="O678" s="65">
        <v>117.129939473558</v>
      </c>
      <c r="P678" s="66">
        <v>5.0000000000000001E-4</v>
      </c>
      <c r="Q678" s="66">
        <v>0</v>
      </c>
    </row>
    <row r="679" spans="1:17">
      <c r="A679" t="s">
        <v>4598</v>
      </c>
      <c r="B679" t="s">
        <v>3368</v>
      </c>
      <c r="C679" t="s">
        <v>4599</v>
      </c>
      <c r="D679" t="s">
        <v>3370</v>
      </c>
      <c r="E679" t="s">
        <v>476</v>
      </c>
      <c r="F679" t="s">
        <v>4596</v>
      </c>
      <c r="G679" t="s">
        <v>208</v>
      </c>
      <c r="H679" s="65">
        <v>4.5599999999999996</v>
      </c>
      <c r="I679" t="s">
        <v>3372</v>
      </c>
      <c r="J679" t="s">
        <v>99</v>
      </c>
      <c r="K679" s="66">
        <v>2.1000000000000001E-2</v>
      </c>
      <c r="L679" s="66">
        <v>7.7000000000000002E-3</v>
      </c>
      <c r="M679" s="65">
        <v>5000</v>
      </c>
      <c r="N679" s="65">
        <v>106.3727239112186</v>
      </c>
      <c r="O679" s="65">
        <v>5.3186361955609298</v>
      </c>
      <c r="P679" s="66">
        <v>0</v>
      </c>
      <c r="Q679" s="66">
        <v>0</v>
      </c>
    </row>
    <row r="680" spans="1:17">
      <c r="A680" t="s">
        <v>4598</v>
      </c>
      <c r="B680" t="s">
        <v>3368</v>
      </c>
      <c r="C680" t="s">
        <v>4600</v>
      </c>
      <c r="D680" t="s">
        <v>3370</v>
      </c>
      <c r="E680" t="s">
        <v>476</v>
      </c>
      <c r="F680" t="s">
        <v>4596</v>
      </c>
      <c r="G680" t="s">
        <v>208</v>
      </c>
      <c r="H680" s="65">
        <v>4.5599999999999996</v>
      </c>
      <c r="I680" t="s">
        <v>3372</v>
      </c>
      <c r="J680" t="s">
        <v>99</v>
      </c>
      <c r="K680" s="66">
        <v>2.1000000000000001E-2</v>
      </c>
      <c r="L680" s="66">
        <v>7.7000000000000002E-3</v>
      </c>
      <c r="M680" s="65">
        <v>5000</v>
      </c>
      <c r="N680" s="65">
        <v>106.3727239112186</v>
      </c>
      <c r="O680" s="65">
        <v>5.3186361955609298</v>
      </c>
      <c r="P680" s="66">
        <v>0</v>
      </c>
      <c r="Q680" s="66">
        <v>0</v>
      </c>
    </row>
    <row r="681" spans="1:17">
      <c r="A681" t="s">
        <v>4601</v>
      </c>
      <c r="B681" t="s">
        <v>3368</v>
      </c>
      <c r="C681" t="s">
        <v>4602</v>
      </c>
      <c r="D681" t="s">
        <v>3370</v>
      </c>
      <c r="E681" t="s">
        <v>476</v>
      </c>
      <c r="F681" t="s">
        <v>4603</v>
      </c>
      <c r="G681" t="s">
        <v>208</v>
      </c>
      <c r="H681" s="65">
        <v>2.35</v>
      </c>
      <c r="I681" t="s">
        <v>3372</v>
      </c>
      <c r="J681" t="s">
        <v>99</v>
      </c>
      <c r="K681" s="66">
        <v>2.1000000000000001E-2</v>
      </c>
      <c r="L681" s="66">
        <v>7.7000000000000002E-3</v>
      </c>
      <c r="M681" s="65">
        <v>56388.92</v>
      </c>
      <c r="N681" s="65">
        <v>103.28359902314267</v>
      </c>
      <c r="O681" s="65">
        <v>58.240506026280698</v>
      </c>
      <c r="P681" s="66">
        <v>2.0000000000000001E-4</v>
      </c>
      <c r="Q681" s="66">
        <v>0</v>
      </c>
    </row>
    <row r="682" spans="1:17">
      <c r="A682" t="s">
        <v>4604</v>
      </c>
      <c r="B682" t="s">
        <v>3368</v>
      </c>
      <c r="C682" t="s">
        <v>4605</v>
      </c>
      <c r="D682" t="s">
        <v>3370</v>
      </c>
      <c r="E682" t="s">
        <v>476</v>
      </c>
      <c r="F682" t="s">
        <v>4430</v>
      </c>
      <c r="G682" t="s">
        <v>208</v>
      </c>
      <c r="H682" s="65">
        <v>4.6399999999999997</v>
      </c>
      <c r="I682" t="s">
        <v>3372</v>
      </c>
      <c r="J682" t="s">
        <v>99</v>
      </c>
      <c r="K682" s="66">
        <v>2.1000000000000001E-2</v>
      </c>
      <c r="L682" s="66">
        <v>7.7000000000000002E-3</v>
      </c>
      <c r="M682" s="65">
        <v>49500</v>
      </c>
      <c r="N682" s="65">
        <v>106.48176315778021</v>
      </c>
      <c r="O682" s="65">
        <v>52.708472763101199</v>
      </c>
      <c r="P682" s="66">
        <v>2.0000000000000001E-4</v>
      </c>
      <c r="Q682" s="66">
        <v>0</v>
      </c>
    </row>
    <row r="683" spans="1:17">
      <c r="A683" t="s">
        <v>4604</v>
      </c>
      <c r="B683" t="s">
        <v>3368</v>
      </c>
      <c r="C683" t="s">
        <v>4606</v>
      </c>
      <c r="D683" t="s">
        <v>3370</v>
      </c>
      <c r="E683" t="s">
        <v>476</v>
      </c>
      <c r="F683" t="s">
        <v>4430</v>
      </c>
      <c r="G683" t="s">
        <v>208</v>
      </c>
      <c r="H683" s="65">
        <v>4.6399999999999997</v>
      </c>
      <c r="I683" t="s">
        <v>3372</v>
      </c>
      <c r="J683" t="s">
        <v>99</v>
      </c>
      <c r="K683" s="66">
        <v>2.1000000000000001E-2</v>
      </c>
      <c r="L683" s="66">
        <v>7.7000000000000002E-3</v>
      </c>
      <c r="M683" s="65">
        <v>49500</v>
      </c>
      <c r="N683" s="65">
        <v>106.48176315778021</v>
      </c>
      <c r="O683" s="65">
        <v>52.708472763101199</v>
      </c>
      <c r="P683" s="66">
        <v>2.0000000000000001E-4</v>
      </c>
      <c r="Q683" s="66">
        <v>0</v>
      </c>
    </row>
    <row r="684" spans="1:17">
      <c r="A684" t="s">
        <v>4607</v>
      </c>
      <c r="B684" t="s">
        <v>3368</v>
      </c>
      <c r="C684" t="s">
        <v>4608</v>
      </c>
      <c r="D684" t="s">
        <v>3370</v>
      </c>
      <c r="E684" t="s">
        <v>476</v>
      </c>
      <c r="F684" t="s">
        <v>4430</v>
      </c>
      <c r="G684" t="s">
        <v>208</v>
      </c>
      <c r="H684" s="65">
        <v>1.83</v>
      </c>
      <c r="I684" t="s">
        <v>3372</v>
      </c>
      <c r="J684" t="s">
        <v>99</v>
      </c>
      <c r="K684" s="66">
        <v>2.1000000000000001E-2</v>
      </c>
      <c r="L684" s="66">
        <v>7.7000000000000002E-3</v>
      </c>
      <c r="M684" s="65">
        <v>19326</v>
      </c>
      <c r="N684" s="65">
        <v>102.58880534527165</v>
      </c>
      <c r="O684" s="65">
        <v>19.826312521027202</v>
      </c>
      <c r="P684" s="66">
        <v>1E-4</v>
      </c>
      <c r="Q684" s="66">
        <v>0</v>
      </c>
    </row>
    <row r="685" spans="1:17">
      <c r="A685" t="s">
        <v>4609</v>
      </c>
      <c r="B685" t="s">
        <v>3368</v>
      </c>
      <c r="C685" t="s">
        <v>4610</v>
      </c>
      <c r="D685" t="s">
        <v>3370</v>
      </c>
      <c r="E685" t="s">
        <v>476</v>
      </c>
      <c r="F685" t="s">
        <v>4466</v>
      </c>
      <c r="G685" t="s">
        <v>208</v>
      </c>
      <c r="H685" s="65">
        <v>4.6399999999999997</v>
      </c>
      <c r="I685" t="s">
        <v>3372</v>
      </c>
      <c r="J685" t="s">
        <v>99</v>
      </c>
      <c r="K685" s="66">
        <v>2.1000000000000001E-2</v>
      </c>
      <c r="L685" s="66">
        <v>7.7000000000000002E-3</v>
      </c>
      <c r="M685" s="65">
        <v>35972</v>
      </c>
      <c r="N685" s="65">
        <v>106.48176315778022</v>
      </c>
      <c r="O685" s="65">
        <v>38.303619843116699</v>
      </c>
      <c r="P685" s="66">
        <v>2.0000000000000001E-4</v>
      </c>
      <c r="Q685" s="66">
        <v>0</v>
      </c>
    </row>
    <row r="686" spans="1:17">
      <c r="A686" t="s">
        <v>4611</v>
      </c>
      <c r="B686" t="s">
        <v>3368</v>
      </c>
      <c r="C686" t="s">
        <v>4612</v>
      </c>
      <c r="D686" t="s">
        <v>3370</v>
      </c>
      <c r="E686" t="s">
        <v>476</v>
      </c>
      <c r="F686" t="s">
        <v>4466</v>
      </c>
      <c r="G686" t="s">
        <v>208</v>
      </c>
      <c r="H686" s="65">
        <v>1.83</v>
      </c>
      <c r="I686" t="s">
        <v>3372</v>
      </c>
      <c r="J686" t="s">
        <v>99</v>
      </c>
      <c r="K686" s="66">
        <v>2.1000000000000001E-2</v>
      </c>
      <c r="L686" s="66">
        <v>7.7000000000000002E-3</v>
      </c>
      <c r="M686" s="65">
        <v>36000</v>
      </c>
      <c r="N686" s="65">
        <v>102.58880534527167</v>
      </c>
      <c r="O686" s="65">
        <v>36.931969924297803</v>
      </c>
      <c r="P686" s="66">
        <v>2.0000000000000001E-4</v>
      </c>
      <c r="Q686" s="66">
        <v>0</v>
      </c>
    </row>
    <row r="687" spans="1:17">
      <c r="A687" t="s">
        <v>4611</v>
      </c>
      <c r="B687" t="s">
        <v>3368</v>
      </c>
      <c r="C687" t="s">
        <v>4613</v>
      </c>
      <c r="D687" t="s">
        <v>3370</v>
      </c>
      <c r="E687" t="s">
        <v>476</v>
      </c>
      <c r="F687" t="s">
        <v>4466</v>
      </c>
      <c r="G687" t="s">
        <v>208</v>
      </c>
      <c r="H687" s="65">
        <v>1.83</v>
      </c>
      <c r="I687" t="s">
        <v>3372</v>
      </c>
      <c r="J687" t="s">
        <v>99</v>
      </c>
      <c r="K687" s="66">
        <v>2.1000000000000001E-2</v>
      </c>
      <c r="L687" s="66">
        <v>7.7000000000000002E-3</v>
      </c>
      <c r="M687" s="65">
        <v>36000</v>
      </c>
      <c r="N687" s="65">
        <v>102.58880534527167</v>
      </c>
      <c r="O687" s="65">
        <v>36.931969924297803</v>
      </c>
      <c r="P687" s="66">
        <v>2.0000000000000001E-4</v>
      </c>
      <c r="Q687" s="66">
        <v>0</v>
      </c>
    </row>
    <row r="688" spans="1:17">
      <c r="A688" t="s">
        <v>4614</v>
      </c>
      <c r="B688" t="s">
        <v>3368</v>
      </c>
      <c r="C688" t="s">
        <v>4615</v>
      </c>
      <c r="D688" t="s">
        <v>3370</v>
      </c>
      <c r="E688" t="s">
        <v>476</v>
      </c>
      <c r="F688" t="s">
        <v>3179</v>
      </c>
      <c r="G688" t="s">
        <v>208</v>
      </c>
      <c r="H688" s="65">
        <v>4.5599999999999996</v>
      </c>
      <c r="I688" t="s">
        <v>3372</v>
      </c>
      <c r="J688" t="s">
        <v>99</v>
      </c>
      <c r="K688" s="66">
        <v>2.1000000000000001E-2</v>
      </c>
      <c r="L688" s="66">
        <v>7.7000000000000002E-3</v>
      </c>
      <c r="M688" s="65">
        <v>47500</v>
      </c>
      <c r="N688" s="65">
        <v>106.37272391121853</v>
      </c>
      <c r="O688" s="65">
        <v>50.527043857828801</v>
      </c>
      <c r="P688" s="66">
        <v>2.0000000000000001E-4</v>
      </c>
      <c r="Q688" s="66">
        <v>0</v>
      </c>
    </row>
    <row r="689" spans="1:17">
      <c r="A689" t="s">
        <v>4614</v>
      </c>
      <c r="B689" t="s">
        <v>3368</v>
      </c>
      <c r="C689" t="s">
        <v>4616</v>
      </c>
      <c r="D689" t="s">
        <v>3370</v>
      </c>
      <c r="E689" t="s">
        <v>476</v>
      </c>
      <c r="F689" t="s">
        <v>3179</v>
      </c>
      <c r="G689" t="s">
        <v>208</v>
      </c>
      <c r="H689" s="65">
        <v>4.5599999999999996</v>
      </c>
      <c r="I689" t="s">
        <v>3372</v>
      </c>
      <c r="J689" t="s">
        <v>99</v>
      </c>
      <c r="K689" s="66">
        <v>2.1000000000000001E-2</v>
      </c>
      <c r="L689" s="66">
        <v>7.7000000000000002E-3</v>
      </c>
      <c r="M689" s="65">
        <v>47500</v>
      </c>
      <c r="N689" s="65">
        <v>106.37272391121853</v>
      </c>
      <c r="O689" s="65">
        <v>50.527043857828801</v>
      </c>
      <c r="P689" s="66">
        <v>2.0000000000000001E-4</v>
      </c>
      <c r="Q689" s="66">
        <v>0</v>
      </c>
    </row>
    <row r="690" spans="1:17">
      <c r="A690" t="s">
        <v>4617</v>
      </c>
      <c r="B690" t="s">
        <v>3368</v>
      </c>
      <c r="C690" t="s">
        <v>4618</v>
      </c>
      <c r="D690" t="s">
        <v>3370</v>
      </c>
      <c r="E690" t="s">
        <v>476</v>
      </c>
      <c r="F690" t="s">
        <v>3314</v>
      </c>
      <c r="G690" t="s">
        <v>208</v>
      </c>
      <c r="H690" s="65">
        <v>4.6399999999999997</v>
      </c>
      <c r="I690" t="s">
        <v>3372</v>
      </c>
      <c r="J690" t="s">
        <v>99</v>
      </c>
      <c r="K690" s="66">
        <v>2.1000000000000001E-2</v>
      </c>
      <c r="L690" s="66">
        <v>7.7000000000000002E-3</v>
      </c>
      <c r="M690" s="65">
        <v>99999</v>
      </c>
      <c r="N690" s="65">
        <v>106.48176315778058</v>
      </c>
      <c r="O690" s="65">
        <v>106.480698340149</v>
      </c>
      <c r="P690" s="66">
        <v>4.0000000000000002E-4</v>
      </c>
      <c r="Q690" s="66">
        <v>0</v>
      </c>
    </row>
    <row r="691" spans="1:17">
      <c r="A691" t="s">
        <v>4619</v>
      </c>
      <c r="B691" t="s">
        <v>3368</v>
      </c>
      <c r="C691" t="s">
        <v>4620</v>
      </c>
      <c r="D691" t="s">
        <v>3370</v>
      </c>
      <c r="E691" t="s">
        <v>476</v>
      </c>
      <c r="F691" t="s">
        <v>3314</v>
      </c>
      <c r="G691" t="s">
        <v>208</v>
      </c>
      <c r="H691" s="65">
        <v>4.6399999999999997</v>
      </c>
      <c r="I691" t="s">
        <v>3372</v>
      </c>
      <c r="J691" t="s">
        <v>99</v>
      </c>
      <c r="K691" s="66">
        <v>2.1000000000000001E-2</v>
      </c>
      <c r="L691" s="66">
        <v>7.7000000000000002E-3</v>
      </c>
      <c r="M691" s="65">
        <v>353563</v>
      </c>
      <c r="N691" s="65">
        <v>106.48176315778008</v>
      </c>
      <c r="O691" s="65">
        <v>376.48011627354202</v>
      </c>
      <c r="P691" s="66">
        <v>1.6000000000000001E-3</v>
      </c>
      <c r="Q691" s="66">
        <v>0</v>
      </c>
    </row>
    <row r="692" spans="1:17">
      <c r="A692" t="s">
        <v>4621</v>
      </c>
      <c r="B692" t="s">
        <v>3368</v>
      </c>
      <c r="C692" t="s">
        <v>2821</v>
      </c>
      <c r="D692" t="s">
        <v>3370</v>
      </c>
      <c r="E692" t="s">
        <v>476</v>
      </c>
      <c r="F692" t="s">
        <v>4622</v>
      </c>
      <c r="G692" t="s">
        <v>208</v>
      </c>
      <c r="H692" s="65">
        <v>1.83</v>
      </c>
      <c r="I692" t="s">
        <v>3372</v>
      </c>
      <c r="J692" t="s">
        <v>99</v>
      </c>
      <c r="K692" s="66">
        <v>2.1000000000000001E-2</v>
      </c>
      <c r="L692" s="66">
        <v>7.7000000000000002E-3</v>
      </c>
      <c r="M692" s="65">
        <v>99999</v>
      </c>
      <c r="N692" s="65">
        <v>102.58880534527145</v>
      </c>
      <c r="O692" s="65">
        <v>102.58777945721801</v>
      </c>
      <c r="P692" s="66">
        <v>4.0000000000000002E-4</v>
      </c>
      <c r="Q692" s="66">
        <v>0</v>
      </c>
    </row>
    <row r="693" spans="1:17">
      <c r="A693" t="s">
        <v>4623</v>
      </c>
      <c r="B693" t="s">
        <v>3368</v>
      </c>
      <c r="C693" t="s">
        <v>4624</v>
      </c>
      <c r="D693" t="s">
        <v>3370</v>
      </c>
      <c r="E693" t="s">
        <v>476</v>
      </c>
      <c r="F693" t="s">
        <v>4622</v>
      </c>
      <c r="G693" t="s">
        <v>208</v>
      </c>
      <c r="H693" s="65">
        <v>2.39</v>
      </c>
      <c r="I693" t="s">
        <v>3372</v>
      </c>
      <c r="J693" t="s">
        <v>99</v>
      </c>
      <c r="K693" s="66">
        <v>2.1000000000000001E-2</v>
      </c>
      <c r="L693" s="66">
        <v>7.7000000000000002E-3</v>
      </c>
      <c r="M693" s="65">
        <v>64736.14</v>
      </c>
      <c r="N693" s="65">
        <v>103.33780518984805</v>
      </c>
      <c r="O693" s="65">
        <v>66.896906240627303</v>
      </c>
      <c r="P693" s="66">
        <v>2.9999999999999997E-4</v>
      </c>
      <c r="Q693" s="66">
        <v>0</v>
      </c>
    </row>
    <row r="694" spans="1:17">
      <c r="A694" t="s">
        <v>4623</v>
      </c>
      <c r="B694" t="s">
        <v>3368</v>
      </c>
      <c r="C694" t="s">
        <v>4625</v>
      </c>
      <c r="D694" t="s">
        <v>3370</v>
      </c>
      <c r="E694" t="s">
        <v>476</v>
      </c>
      <c r="F694" t="s">
        <v>4622</v>
      </c>
      <c r="G694" t="s">
        <v>208</v>
      </c>
      <c r="H694" s="65">
        <v>2.39</v>
      </c>
      <c r="I694" t="s">
        <v>3372</v>
      </c>
      <c r="J694" t="s">
        <v>99</v>
      </c>
      <c r="K694" s="66">
        <v>2.1000000000000001E-2</v>
      </c>
      <c r="L694" s="66">
        <v>7.7000000000000002E-3</v>
      </c>
      <c r="M694" s="65">
        <v>16388.86</v>
      </c>
      <c r="N694" s="65">
        <v>103.33780518984786</v>
      </c>
      <c r="O694" s="65">
        <v>16.935888219636901</v>
      </c>
      <c r="P694" s="66">
        <v>1E-4</v>
      </c>
      <c r="Q694" s="66">
        <v>0</v>
      </c>
    </row>
    <row r="695" spans="1:17">
      <c r="A695" t="s">
        <v>4626</v>
      </c>
      <c r="B695" t="s">
        <v>3368</v>
      </c>
      <c r="C695" t="s">
        <v>4627</v>
      </c>
      <c r="D695" t="s">
        <v>3370</v>
      </c>
      <c r="E695" t="s">
        <v>476</v>
      </c>
      <c r="F695" t="s">
        <v>4622</v>
      </c>
      <c r="G695" t="s">
        <v>208</v>
      </c>
      <c r="H695" s="65">
        <v>4.6399999999999997</v>
      </c>
      <c r="I695" t="s">
        <v>3372</v>
      </c>
      <c r="J695" t="s">
        <v>99</v>
      </c>
      <c r="K695" s="66">
        <v>2.1000000000000001E-2</v>
      </c>
      <c r="L695" s="66">
        <v>7.7000000000000002E-3</v>
      </c>
      <c r="M695" s="65">
        <v>2000000</v>
      </c>
      <c r="N695" s="65">
        <v>106.48176315777999</v>
      </c>
      <c r="O695" s="65">
        <v>2129.6352631556001</v>
      </c>
      <c r="P695" s="66">
        <v>8.8999999999999999E-3</v>
      </c>
      <c r="Q695" s="66">
        <v>1E-4</v>
      </c>
    </row>
    <row r="696" spans="1:17">
      <c r="A696" t="s">
        <v>4628</v>
      </c>
      <c r="B696" t="s">
        <v>3368</v>
      </c>
      <c r="C696" t="s">
        <v>4629</v>
      </c>
      <c r="D696" t="s">
        <v>3370</v>
      </c>
      <c r="E696" t="s">
        <v>476</v>
      </c>
      <c r="F696" t="s">
        <v>4630</v>
      </c>
      <c r="G696" t="s">
        <v>208</v>
      </c>
      <c r="H696" s="65">
        <v>4.6399999999999997</v>
      </c>
      <c r="I696" t="s">
        <v>3372</v>
      </c>
      <c r="J696" t="s">
        <v>99</v>
      </c>
      <c r="K696" s="66">
        <v>2.1000000000000001E-2</v>
      </c>
      <c r="L696" s="66">
        <v>7.7000000000000002E-3</v>
      </c>
      <c r="M696" s="65">
        <v>422200</v>
      </c>
      <c r="N696" s="65">
        <v>106.48176315778019</v>
      </c>
      <c r="O696" s="65">
        <v>449.566004052148</v>
      </c>
      <c r="P696" s="66">
        <v>1.9E-3</v>
      </c>
      <c r="Q696" s="66">
        <v>0</v>
      </c>
    </row>
    <row r="697" spans="1:17">
      <c r="A697" t="s">
        <v>4631</v>
      </c>
      <c r="B697" t="s">
        <v>3368</v>
      </c>
      <c r="C697" t="s">
        <v>4632</v>
      </c>
      <c r="D697" t="s">
        <v>3370</v>
      </c>
      <c r="E697" t="s">
        <v>476</v>
      </c>
      <c r="F697" t="s">
        <v>4630</v>
      </c>
      <c r="G697" t="s">
        <v>208</v>
      </c>
      <c r="H697" s="65">
        <v>4.6399999999999997</v>
      </c>
      <c r="I697" t="s">
        <v>3372</v>
      </c>
      <c r="J697" t="s">
        <v>99</v>
      </c>
      <c r="K697" s="66">
        <v>2.1000000000000001E-2</v>
      </c>
      <c r="L697" s="66">
        <v>7.7000000000000002E-3</v>
      </c>
      <c r="M697" s="65">
        <v>213068.95</v>
      </c>
      <c r="N697" s="65">
        <v>106.48176315778015</v>
      </c>
      <c r="O697" s="65">
        <v>226.879574701769</v>
      </c>
      <c r="P697" s="66">
        <v>8.9999999999999998E-4</v>
      </c>
      <c r="Q697" s="66">
        <v>0</v>
      </c>
    </row>
    <row r="698" spans="1:17">
      <c r="A698" t="s">
        <v>4633</v>
      </c>
      <c r="B698" t="s">
        <v>3368</v>
      </c>
      <c r="C698" t="s">
        <v>4634</v>
      </c>
      <c r="D698" t="s">
        <v>3370</v>
      </c>
      <c r="E698" t="s">
        <v>476</v>
      </c>
      <c r="F698" t="s">
        <v>4374</v>
      </c>
      <c r="G698" t="s">
        <v>208</v>
      </c>
      <c r="H698" s="65">
        <v>4.6399999999999997</v>
      </c>
      <c r="I698" t="s">
        <v>3372</v>
      </c>
      <c r="J698" t="s">
        <v>99</v>
      </c>
      <c r="K698" s="66">
        <v>2.1000000000000001E-2</v>
      </c>
      <c r="L698" s="66">
        <v>7.7000000000000002E-3</v>
      </c>
      <c r="M698" s="65">
        <v>70000</v>
      </c>
      <c r="N698" s="65">
        <v>106.48176315778014</v>
      </c>
      <c r="O698" s="65">
        <v>74.537234210446101</v>
      </c>
      <c r="P698" s="66">
        <v>2.9999999999999997E-4</v>
      </c>
      <c r="Q698" s="66">
        <v>0</v>
      </c>
    </row>
    <row r="699" spans="1:17">
      <c r="A699" t="s">
        <v>4633</v>
      </c>
      <c r="B699" t="s">
        <v>3368</v>
      </c>
      <c r="C699" t="s">
        <v>4635</v>
      </c>
      <c r="D699" t="s">
        <v>3370</v>
      </c>
      <c r="E699" t="s">
        <v>476</v>
      </c>
      <c r="F699" t="s">
        <v>4374</v>
      </c>
      <c r="G699" t="s">
        <v>208</v>
      </c>
      <c r="H699" s="65">
        <v>4.6399999999999997</v>
      </c>
      <c r="I699" t="s">
        <v>3372</v>
      </c>
      <c r="J699" t="s">
        <v>99</v>
      </c>
      <c r="K699" s="66">
        <v>2.1000000000000001E-2</v>
      </c>
      <c r="L699" s="66">
        <v>7.7000000000000002E-3</v>
      </c>
      <c r="M699" s="65">
        <v>70000</v>
      </c>
      <c r="N699" s="65">
        <v>106.48176315778014</v>
      </c>
      <c r="O699" s="65">
        <v>74.537234210446101</v>
      </c>
      <c r="P699" s="66">
        <v>2.9999999999999997E-4</v>
      </c>
      <c r="Q699" s="66">
        <v>0</v>
      </c>
    </row>
    <row r="700" spans="1:17">
      <c r="A700" t="s">
        <v>4636</v>
      </c>
      <c r="B700" t="s">
        <v>3368</v>
      </c>
      <c r="C700" t="s">
        <v>4637</v>
      </c>
      <c r="D700" t="s">
        <v>3370</v>
      </c>
      <c r="E700" t="s">
        <v>476</v>
      </c>
      <c r="F700" t="s">
        <v>4374</v>
      </c>
      <c r="G700" t="s">
        <v>208</v>
      </c>
      <c r="H700" s="65">
        <v>4.6399999999999997</v>
      </c>
      <c r="I700" t="s">
        <v>3372</v>
      </c>
      <c r="J700" t="s">
        <v>99</v>
      </c>
      <c r="K700" s="66">
        <v>2.1000000000000001E-2</v>
      </c>
      <c r="L700" s="66">
        <v>7.7000000000000002E-3</v>
      </c>
      <c r="M700" s="65">
        <v>70000</v>
      </c>
      <c r="N700" s="65">
        <v>106.48176315778014</v>
      </c>
      <c r="O700" s="65">
        <v>74.537234210446101</v>
      </c>
      <c r="P700" s="66">
        <v>2.9999999999999997E-4</v>
      </c>
      <c r="Q700" s="66">
        <v>0</v>
      </c>
    </row>
    <row r="701" spans="1:17">
      <c r="A701" t="s">
        <v>4636</v>
      </c>
      <c r="B701" t="s">
        <v>3368</v>
      </c>
      <c r="C701" t="s">
        <v>4638</v>
      </c>
      <c r="D701" t="s">
        <v>3370</v>
      </c>
      <c r="E701" t="s">
        <v>476</v>
      </c>
      <c r="F701" t="s">
        <v>4374</v>
      </c>
      <c r="G701" t="s">
        <v>208</v>
      </c>
      <c r="H701" s="65">
        <v>4.6399999999999997</v>
      </c>
      <c r="I701" t="s">
        <v>3372</v>
      </c>
      <c r="J701" t="s">
        <v>99</v>
      </c>
      <c r="K701" s="66">
        <v>2.1000000000000001E-2</v>
      </c>
      <c r="L701" s="66">
        <v>7.7000000000000002E-3</v>
      </c>
      <c r="M701" s="65">
        <v>70000</v>
      </c>
      <c r="N701" s="65">
        <v>106.48176315778014</v>
      </c>
      <c r="O701" s="65">
        <v>74.537234210446101</v>
      </c>
      <c r="P701" s="66">
        <v>2.9999999999999997E-4</v>
      </c>
      <c r="Q701" s="66">
        <v>0</v>
      </c>
    </row>
    <row r="702" spans="1:17">
      <c r="A702" t="s">
        <v>4639</v>
      </c>
      <c r="B702" t="s">
        <v>3368</v>
      </c>
      <c r="C702" t="s">
        <v>4640</v>
      </c>
      <c r="D702" t="s">
        <v>3370</v>
      </c>
      <c r="E702" t="s">
        <v>476</v>
      </c>
      <c r="F702" t="s">
        <v>834</v>
      </c>
      <c r="G702" t="s">
        <v>208</v>
      </c>
      <c r="H702" s="65">
        <v>3.72</v>
      </c>
      <c r="I702" t="s">
        <v>3372</v>
      </c>
      <c r="J702" t="s">
        <v>99</v>
      </c>
      <c r="K702" s="66">
        <v>2.1000000000000001E-2</v>
      </c>
      <c r="L702" s="66">
        <v>7.7000000000000002E-3</v>
      </c>
      <c r="M702" s="65">
        <v>100000</v>
      </c>
      <c r="N702" s="65">
        <v>105.19338527807901</v>
      </c>
      <c r="O702" s="65">
        <v>105.19338527807901</v>
      </c>
      <c r="P702" s="66">
        <v>4.0000000000000002E-4</v>
      </c>
      <c r="Q702" s="66">
        <v>0</v>
      </c>
    </row>
    <row r="703" spans="1:17">
      <c r="A703" t="s">
        <v>4639</v>
      </c>
      <c r="B703" t="s">
        <v>3368</v>
      </c>
      <c r="C703" t="s">
        <v>4641</v>
      </c>
      <c r="D703" t="s">
        <v>3370</v>
      </c>
      <c r="E703" t="s">
        <v>476</v>
      </c>
      <c r="F703" t="s">
        <v>834</v>
      </c>
      <c r="G703" t="s">
        <v>208</v>
      </c>
      <c r="H703" s="65">
        <v>3.72</v>
      </c>
      <c r="I703" t="s">
        <v>3372</v>
      </c>
      <c r="J703" t="s">
        <v>99</v>
      </c>
      <c r="K703" s="66">
        <v>2.1000000000000001E-2</v>
      </c>
      <c r="L703" s="66">
        <v>7.7000000000000002E-3</v>
      </c>
      <c r="M703" s="65">
        <v>100000</v>
      </c>
      <c r="N703" s="65">
        <v>105.19338527807901</v>
      </c>
      <c r="O703" s="65">
        <v>105.19338527807901</v>
      </c>
      <c r="P703" s="66">
        <v>4.0000000000000002E-4</v>
      </c>
      <c r="Q703" s="66">
        <v>0</v>
      </c>
    </row>
    <row r="704" spans="1:17">
      <c r="A704" t="s">
        <v>4639</v>
      </c>
      <c r="B704" t="s">
        <v>3368</v>
      </c>
      <c r="C704" t="s">
        <v>4642</v>
      </c>
      <c r="D704" t="s">
        <v>3370</v>
      </c>
      <c r="E704" t="s">
        <v>476</v>
      </c>
      <c r="F704" t="s">
        <v>834</v>
      </c>
      <c r="G704" t="s">
        <v>208</v>
      </c>
      <c r="H704" s="65">
        <v>3.72</v>
      </c>
      <c r="I704" t="s">
        <v>3372</v>
      </c>
      <c r="J704" t="s">
        <v>99</v>
      </c>
      <c r="K704" s="66">
        <v>2.1000000000000001E-2</v>
      </c>
      <c r="L704" s="66">
        <v>7.7000000000000002E-3</v>
      </c>
      <c r="M704" s="65">
        <v>100000</v>
      </c>
      <c r="N704" s="65">
        <v>105.19338527807901</v>
      </c>
      <c r="O704" s="65">
        <v>105.19338527807901</v>
      </c>
      <c r="P704" s="66">
        <v>4.0000000000000002E-4</v>
      </c>
      <c r="Q704" s="66">
        <v>0</v>
      </c>
    </row>
    <row r="705" spans="1:17">
      <c r="A705" t="s">
        <v>4643</v>
      </c>
      <c r="B705" t="s">
        <v>3368</v>
      </c>
      <c r="C705" t="s">
        <v>4644</v>
      </c>
      <c r="D705" t="s">
        <v>3370</v>
      </c>
      <c r="E705" t="s">
        <v>476</v>
      </c>
      <c r="F705" t="s">
        <v>4645</v>
      </c>
      <c r="G705" t="s">
        <v>208</v>
      </c>
      <c r="H705" s="65">
        <v>2.39</v>
      </c>
      <c r="I705" t="s">
        <v>3372</v>
      </c>
      <c r="J705" t="s">
        <v>99</v>
      </c>
      <c r="K705" s="66">
        <v>2.1000000000000001E-2</v>
      </c>
      <c r="L705" s="66">
        <v>7.7000000000000002E-3</v>
      </c>
      <c r="M705" s="65">
        <v>55824.66</v>
      </c>
      <c r="N705" s="65">
        <v>103.337805189848</v>
      </c>
      <c r="O705" s="65">
        <v>57.687978398695002</v>
      </c>
      <c r="P705" s="66">
        <v>2.0000000000000001E-4</v>
      </c>
      <c r="Q705" s="66">
        <v>0</v>
      </c>
    </row>
    <row r="706" spans="1:17">
      <c r="A706" t="s">
        <v>4646</v>
      </c>
      <c r="B706" t="s">
        <v>3368</v>
      </c>
      <c r="C706" t="s">
        <v>4647</v>
      </c>
      <c r="D706" t="s">
        <v>3370</v>
      </c>
      <c r="E706" t="s">
        <v>476</v>
      </c>
      <c r="F706" t="s">
        <v>589</v>
      </c>
      <c r="G706" t="s">
        <v>208</v>
      </c>
      <c r="H706" s="65">
        <v>1.43</v>
      </c>
      <c r="I706" t="s">
        <v>3372</v>
      </c>
      <c r="J706" t="s">
        <v>99</v>
      </c>
      <c r="K706" s="66">
        <v>2.1000000000000001E-2</v>
      </c>
      <c r="L706" s="66">
        <v>7.7000000000000002E-3</v>
      </c>
      <c r="M706" s="65">
        <v>41562.5</v>
      </c>
      <c r="N706" s="65">
        <v>102.03224262758521</v>
      </c>
      <c r="O706" s="65">
        <v>42.407150842090097</v>
      </c>
      <c r="P706" s="66">
        <v>2.0000000000000001E-4</v>
      </c>
      <c r="Q706" s="66">
        <v>0</v>
      </c>
    </row>
    <row r="707" spans="1:17">
      <c r="A707" t="s">
        <v>4648</v>
      </c>
      <c r="B707" t="s">
        <v>3368</v>
      </c>
      <c r="C707" t="s">
        <v>4649</v>
      </c>
      <c r="D707" t="s">
        <v>3370</v>
      </c>
      <c r="E707" t="s">
        <v>476</v>
      </c>
      <c r="F707" t="s">
        <v>4650</v>
      </c>
      <c r="G707" t="s">
        <v>208</v>
      </c>
      <c r="H707" s="65">
        <v>2.39</v>
      </c>
      <c r="I707" t="s">
        <v>3372</v>
      </c>
      <c r="J707" t="s">
        <v>99</v>
      </c>
      <c r="K707" s="66">
        <v>2.1000000000000001E-2</v>
      </c>
      <c r="L707" s="66">
        <v>7.7000000000000002E-3</v>
      </c>
      <c r="M707" s="65">
        <v>26222.26</v>
      </c>
      <c r="N707" s="65">
        <v>103.33780518984786</v>
      </c>
      <c r="O707" s="65">
        <v>27.097507955175399</v>
      </c>
      <c r="P707" s="66">
        <v>1E-4</v>
      </c>
      <c r="Q707" s="66">
        <v>0</v>
      </c>
    </row>
    <row r="708" spans="1:17">
      <c r="A708" t="s">
        <v>4648</v>
      </c>
      <c r="B708" t="s">
        <v>3368</v>
      </c>
      <c r="C708" t="s">
        <v>4651</v>
      </c>
      <c r="D708" t="s">
        <v>3370</v>
      </c>
      <c r="E708" t="s">
        <v>476</v>
      </c>
      <c r="F708" t="s">
        <v>4650</v>
      </c>
      <c r="G708" t="s">
        <v>208</v>
      </c>
      <c r="H708" s="65">
        <v>2.39</v>
      </c>
      <c r="I708" t="s">
        <v>3372</v>
      </c>
      <c r="J708" t="s">
        <v>99</v>
      </c>
      <c r="K708" s="66">
        <v>2.1000000000000001E-2</v>
      </c>
      <c r="L708" s="66">
        <v>7.7000000000000002E-3</v>
      </c>
      <c r="M708" s="65">
        <v>6555.57</v>
      </c>
      <c r="N708" s="65">
        <v>103.33780518984803</v>
      </c>
      <c r="O708" s="65">
        <v>6.7743821556841199</v>
      </c>
      <c r="P708" s="66">
        <v>0</v>
      </c>
      <c r="Q708" s="66">
        <v>0</v>
      </c>
    </row>
    <row r="709" spans="1:17">
      <c r="A709" t="s">
        <v>4652</v>
      </c>
      <c r="B709" t="s">
        <v>3368</v>
      </c>
      <c r="C709" t="s">
        <v>4653</v>
      </c>
      <c r="D709" t="s">
        <v>3370</v>
      </c>
      <c r="E709" t="s">
        <v>476</v>
      </c>
      <c r="F709" t="s">
        <v>4650</v>
      </c>
      <c r="G709" t="s">
        <v>208</v>
      </c>
      <c r="H709" s="65">
        <v>4.71</v>
      </c>
      <c r="I709" t="s">
        <v>3372</v>
      </c>
      <c r="J709" t="s">
        <v>99</v>
      </c>
      <c r="K709" s="66">
        <v>2.1000000000000001E-2</v>
      </c>
      <c r="L709" s="66">
        <v>7.7000000000000002E-3</v>
      </c>
      <c r="M709" s="65">
        <v>300000</v>
      </c>
      <c r="N709" s="65">
        <v>106.58019407080333</v>
      </c>
      <c r="O709" s="65">
        <v>319.74058221241</v>
      </c>
      <c r="P709" s="66">
        <v>1.2999999999999999E-3</v>
      </c>
      <c r="Q709" s="66">
        <v>0</v>
      </c>
    </row>
    <row r="710" spans="1:17">
      <c r="A710" t="s">
        <v>4654</v>
      </c>
      <c r="B710" t="s">
        <v>3368</v>
      </c>
      <c r="C710" t="s">
        <v>4655</v>
      </c>
      <c r="D710" t="s">
        <v>3370</v>
      </c>
      <c r="E710" t="s">
        <v>476</v>
      </c>
      <c r="F710" t="s">
        <v>4656</v>
      </c>
      <c r="G710" t="s">
        <v>208</v>
      </c>
      <c r="H710" s="65">
        <v>2.86</v>
      </c>
      <c r="I710" t="s">
        <v>3372</v>
      </c>
      <c r="J710" t="s">
        <v>99</v>
      </c>
      <c r="K710" s="66">
        <v>2.1000000000000001E-2</v>
      </c>
      <c r="L710" s="66">
        <v>7.7000000000000002E-3</v>
      </c>
      <c r="M710" s="65">
        <v>50000</v>
      </c>
      <c r="N710" s="65">
        <v>103.9995732492074</v>
      </c>
      <c r="O710" s="65">
        <v>51.999786624603701</v>
      </c>
      <c r="P710" s="66">
        <v>2.0000000000000001E-4</v>
      </c>
      <c r="Q710" s="66">
        <v>0</v>
      </c>
    </row>
    <row r="711" spans="1:17">
      <c r="A711" t="s">
        <v>4657</v>
      </c>
      <c r="B711" t="s">
        <v>3368</v>
      </c>
      <c r="C711" t="s">
        <v>4658</v>
      </c>
      <c r="D711" t="s">
        <v>3370</v>
      </c>
      <c r="E711" t="s">
        <v>476</v>
      </c>
      <c r="F711" t="s">
        <v>4656</v>
      </c>
      <c r="G711" t="s">
        <v>208</v>
      </c>
      <c r="H711" s="65">
        <v>2.4300000000000002</v>
      </c>
      <c r="I711" t="s">
        <v>3372</v>
      </c>
      <c r="J711" t="s">
        <v>99</v>
      </c>
      <c r="K711" s="66">
        <v>2.1000000000000001E-2</v>
      </c>
      <c r="L711" s="66">
        <v>7.7000000000000002E-3</v>
      </c>
      <c r="M711" s="65">
        <v>50000.04</v>
      </c>
      <c r="N711" s="65">
        <v>103.39184500596519</v>
      </c>
      <c r="O711" s="65">
        <v>51.695963859720599</v>
      </c>
      <c r="P711" s="66">
        <v>2.0000000000000001E-4</v>
      </c>
      <c r="Q711" s="66">
        <v>0</v>
      </c>
    </row>
    <row r="712" spans="1:17">
      <c r="A712" t="s">
        <v>4659</v>
      </c>
      <c r="B712" t="s">
        <v>3368</v>
      </c>
      <c r="C712" t="s">
        <v>1743</v>
      </c>
      <c r="D712" t="s">
        <v>3370</v>
      </c>
      <c r="E712" t="s">
        <v>476</v>
      </c>
      <c r="F712" t="s">
        <v>4656</v>
      </c>
      <c r="G712" t="s">
        <v>208</v>
      </c>
      <c r="H712" s="65">
        <v>4.71</v>
      </c>
      <c r="I712" t="s">
        <v>3372</v>
      </c>
      <c r="J712" t="s">
        <v>99</v>
      </c>
      <c r="K712" s="66">
        <v>2.1000000000000001E-2</v>
      </c>
      <c r="L712" s="66">
        <v>7.7000000000000002E-3</v>
      </c>
      <c r="M712" s="65">
        <v>9851.94</v>
      </c>
      <c r="N712" s="65">
        <v>106.58019407080332</v>
      </c>
      <c r="O712" s="65">
        <v>10.500216771739099</v>
      </c>
      <c r="P712" s="66">
        <v>0</v>
      </c>
      <c r="Q712" s="66">
        <v>0</v>
      </c>
    </row>
    <row r="713" spans="1:17">
      <c r="A713" t="s">
        <v>4659</v>
      </c>
      <c r="B713" t="s">
        <v>3368</v>
      </c>
      <c r="C713" t="s">
        <v>4660</v>
      </c>
      <c r="D713" t="s">
        <v>3370</v>
      </c>
      <c r="E713" t="s">
        <v>476</v>
      </c>
      <c r="F713" t="s">
        <v>4656</v>
      </c>
      <c r="G713" t="s">
        <v>208</v>
      </c>
      <c r="H713" s="65">
        <v>4.71</v>
      </c>
      <c r="I713" t="s">
        <v>3372</v>
      </c>
      <c r="J713" t="s">
        <v>99</v>
      </c>
      <c r="K713" s="66">
        <v>2.1000000000000001E-2</v>
      </c>
      <c r="L713" s="66">
        <v>7.7000000000000002E-3</v>
      </c>
      <c r="M713" s="65">
        <v>9733.76</v>
      </c>
      <c r="N713" s="65">
        <v>106.58019407080306</v>
      </c>
      <c r="O713" s="65">
        <v>10.374260298386201</v>
      </c>
      <c r="P713" s="66">
        <v>0</v>
      </c>
      <c r="Q713" s="66">
        <v>0</v>
      </c>
    </row>
    <row r="714" spans="1:17">
      <c r="A714" t="s">
        <v>4661</v>
      </c>
      <c r="B714" t="s">
        <v>3368</v>
      </c>
      <c r="C714" t="s">
        <v>4662</v>
      </c>
      <c r="D714" t="s">
        <v>3370</v>
      </c>
      <c r="E714" t="s">
        <v>476</v>
      </c>
      <c r="F714" t="s">
        <v>4663</v>
      </c>
      <c r="G714" t="s">
        <v>208</v>
      </c>
      <c r="H714" s="65">
        <v>4.71</v>
      </c>
      <c r="I714" t="s">
        <v>3372</v>
      </c>
      <c r="J714" t="s">
        <v>99</v>
      </c>
      <c r="K714" s="66">
        <v>2.1000000000000001E-2</v>
      </c>
      <c r="L714" s="66">
        <v>7.7000000000000002E-3</v>
      </c>
      <c r="M714" s="65">
        <v>150000</v>
      </c>
      <c r="N714" s="65">
        <v>106.58019407080333</v>
      </c>
      <c r="O714" s="65">
        <v>159.870291106205</v>
      </c>
      <c r="P714" s="66">
        <v>6.9999999999999999E-4</v>
      </c>
      <c r="Q714" s="66">
        <v>0</v>
      </c>
    </row>
    <row r="715" spans="1:17">
      <c r="A715" t="s">
        <v>4661</v>
      </c>
      <c r="B715" t="s">
        <v>3368</v>
      </c>
      <c r="C715" t="s">
        <v>4664</v>
      </c>
      <c r="D715" t="s">
        <v>3370</v>
      </c>
      <c r="E715" t="s">
        <v>476</v>
      </c>
      <c r="F715" t="s">
        <v>733</v>
      </c>
      <c r="G715" t="s">
        <v>208</v>
      </c>
      <c r="H715" s="65">
        <v>4.95</v>
      </c>
      <c r="I715" t="s">
        <v>3372</v>
      </c>
      <c r="J715" t="s">
        <v>99</v>
      </c>
      <c r="K715" s="66">
        <v>2.5999999999999999E-2</v>
      </c>
      <c r="L715" s="66">
        <v>7.7000000000000002E-3</v>
      </c>
      <c r="M715" s="65">
        <v>80000</v>
      </c>
      <c r="N715" s="65">
        <v>109.62197010280462</v>
      </c>
      <c r="O715" s="65">
        <v>87.6975760822437</v>
      </c>
      <c r="P715" s="66">
        <v>4.0000000000000002E-4</v>
      </c>
      <c r="Q715" s="66">
        <v>0</v>
      </c>
    </row>
    <row r="716" spans="1:17">
      <c r="A716" t="s">
        <v>4661</v>
      </c>
      <c r="B716" t="s">
        <v>3368</v>
      </c>
      <c r="C716" t="s">
        <v>4665</v>
      </c>
      <c r="D716" t="s">
        <v>3370</v>
      </c>
      <c r="E716" t="s">
        <v>476</v>
      </c>
      <c r="F716" t="s">
        <v>3231</v>
      </c>
      <c r="G716" t="s">
        <v>208</v>
      </c>
      <c r="H716" s="65">
        <v>5.32</v>
      </c>
      <c r="I716" t="s">
        <v>3372</v>
      </c>
      <c r="J716" t="s">
        <v>99</v>
      </c>
      <c r="K716" s="66">
        <v>2.5999999999999999E-2</v>
      </c>
      <c r="L716" s="66">
        <v>7.7000000000000002E-3</v>
      </c>
      <c r="M716" s="65">
        <v>50000</v>
      </c>
      <c r="N716" s="65">
        <v>110.3582885069824</v>
      </c>
      <c r="O716" s="65">
        <v>55.179144253491202</v>
      </c>
      <c r="P716" s="66">
        <v>2.0000000000000001E-4</v>
      </c>
      <c r="Q716" s="66">
        <v>0</v>
      </c>
    </row>
    <row r="717" spans="1:17">
      <c r="A717" t="s">
        <v>4666</v>
      </c>
      <c r="B717" t="s">
        <v>3368</v>
      </c>
      <c r="C717" t="s">
        <v>4667</v>
      </c>
      <c r="D717" t="s">
        <v>3370</v>
      </c>
      <c r="E717" t="s">
        <v>476</v>
      </c>
      <c r="F717" t="s">
        <v>4663</v>
      </c>
      <c r="G717" t="s">
        <v>208</v>
      </c>
      <c r="H717" s="65">
        <v>4.71</v>
      </c>
      <c r="I717" t="s">
        <v>3372</v>
      </c>
      <c r="J717" t="s">
        <v>99</v>
      </c>
      <c r="K717" s="66">
        <v>2.1000000000000001E-2</v>
      </c>
      <c r="L717" s="66">
        <v>7.7000000000000002E-3</v>
      </c>
      <c r="M717" s="65">
        <v>409866</v>
      </c>
      <c r="N717" s="65">
        <v>106.58019407080315</v>
      </c>
      <c r="O717" s="65">
        <v>436.83597823023803</v>
      </c>
      <c r="P717" s="66">
        <v>1.8E-3</v>
      </c>
      <c r="Q717" s="66">
        <v>0</v>
      </c>
    </row>
    <row r="718" spans="1:17">
      <c r="A718" t="s">
        <v>4668</v>
      </c>
      <c r="B718" t="s">
        <v>3368</v>
      </c>
      <c r="C718" t="s">
        <v>4669</v>
      </c>
      <c r="D718" t="s">
        <v>3370</v>
      </c>
      <c r="E718" t="s">
        <v>476</v>
      </c>
      <c r="F718" t="s">
        <v>3187</v>
      </c>
      <c r="G718" t="s">
        <v>208</v>
      </c>
      <c r="H718" s="65">
        <v>2.4300000000000002</v>
      </c>
      <c r="I718" t="s">
        <v>3372</v>
      </c>
      <c r="J718" t="s">
        <v>99</v>
      </c>
      <c r="K718" s="66">
        <v>2.1000000000000001E-2</v>
      </c>
      <c r="L718" s="66">
        <v>7.7000000000000002E-3</v>
      </c>
      <c r="M718" s="65">
        <v>34760.800000000003</v>
      </c>
      <c r="N718" s="65">
        <v>103.39184500596505</v>
      </c>
      <c r="O718" s="65">
        <v>35.9398324588335</v>
      </c>
      <c r="P718" s="66">
        <v>2.0000000000000001E-4</v>
      </c>
      <c r="Q718" s="66">
        <v>0</v>
      </c>
    </row>
    <row r="719" spans="1:17">
      <c r="A719" t="s">
        <v>4668</v>
      </c>
      <c r="B719" t="s">
        <v>3368</v>
      </c>
      <c r="C719" t="s">
        <v>4670</v>
      </c>
      <c r="D719" t="s">
        <v>3370</v>
      </c>
      <c r="E719" t="s">
        <v>476</v>
      </c>
      <c r="F719" t="s">
        <v>3187</v>
      </c>
      <c r="G719" t="s">
        <v>208</v>
      </c>
      <c r="H719" s="65">
        <v>2.4300000000000002</v>
      </c>
      <c r="I719" t="s">
        <v>3372</v>
      </c>
      <c r="J719" t="s">
        <v>99</v>
      </c>
      <c r="K719" s="66">
        <v>2.1000000000000001E-2</v>
      </c>
      <c r="L719" s="66">
        <v>7.7000000000000002E-3</v>
      </c>
      <c r="M719" s="65">
        <v>41565.879999999997</v>
      </c>
      <c r="N719" s="65">
        <v>103.39184500596522</v>
      </c>
      <c r="O719" s="65">
        <v>42.975730224965503</v>
      </c>
      <c r="P719" s="66">
        <v>2.0000000000000001E-4</v>
      </c>
      <c r="Q719" s="66">
        <v>0</v>
      </c>
    </row>
    <row r="720" spans="1:17">
      <c r="A720" t="s">
        <v>4668</v>
      </c>
      <c r="B720" t="s">
        <v>3368</v>
      </c>
      <c r="C720" t="s">
        <v>4671</v>
      </c>
      <c r="D720" t="s">
        <v>3370</v>
      </c>
      <c r="E720" t="s">
        <v>476</v>
      </c>
      <c r="F720" t="s">
        <v>3187</v>
      </c>
      <c r="G720" t="s">
        <v>208</v>
      </c>
      <c r="H720" s="65">
        <v>2.4300000000000002</v>
      </c>
      <c r="I720" t="s">
        <v>3372</v>
      </c>
      <c r="J720" t="s">
        <v>99</v>
      </c>
      <c r="K720" s="66">
        <v>2.1000000000000001E-2</v>
      </c>
      <c r="L720" s="66">
        <v>7.7000000000000002E-3</v>
      </c>
      <c r="M720" s="65">
        <v>37147.5</v>
      </c>
      <c r="N720" s="65">
        <v>103.39184500596514</v>
      </c>
      <c r="O720" s="65">
        <v>38.407485623590901</v>
      </c>
      <c r="P720" s="66">
        <v>2.0000000000000001E-4</v>
      </c>
      <c r="Q720" s="66">
        <v>0</v>
      </c>
    </row>
    <row r="721" spans="1:17">
      <c r="A721" t="s">
        <v>4668</v>
      </c>
      <c r="B721" t="s">
        <v>3368</v>
      </c>
      <c r="C721" t="s">
        <v>4672</v>
      </c>
      <c r="D721" t="s">
        <v>3370</v>
      </c>
      <c r="E721" t="s">
        <v>476</v>
      </c>
      <c r="F721" t="s">
        <v>3187</v>
      </c>
      <c r="G721" t="s">
        <v>208</v>
      </c>
      <c r="H721" s="65">
        <v>2.4300000000000002</v>
      </c>
      <c r="I721" t="s">
        <v>3372</v>
      </c>
      <c r="J721" t="s">
        <v>99</v>
      </c>
      <c r="K721" s="66">
        <v>2.1000000000000001E-2</v>
      </c>
      <c r="L721" s="66">
        <v>7.7000000000000002E-3</v>
      </c>
      <c r="M721" s="65">
        <v>17364.96</v>
      </c>
      <c r="N721" s="65">
        <v>103.39184500596546</v>
      </c>
      <c r="O721" s="65">
        <v>17.953952528547902</v>
      </c>
      <c r="P721" s="66">
        <v>1E-4</v>
      </c>
      <c r="Q721" s="66">
        <v>0</v>
      </c>
    </row>
    <row r="722" spans="1:17">
      <c r="A722" t="s">
        <v>4673</v>
      </c>
      <c r="B722" t="s">
        <v>3368</v>
      </c>
      <c r="C722" t="s">
        <v>4674</v>
      </c>
      <c r="D722" t="s">
        <v>3370</v>
      </c>
      <c r="E722" t="s">
        <v>476</v>
      </c>
      <c r="F722" t="s">
        <v>4675</v>
      </c>
      <c r="G722" t="s">
        <v>208</v>
      </c>
      <c r="H722" s="65">
        <v>4.71</v>
      </c>
      <c r="I722" t="s">
        <v>3372</v>
      </c>
      <c r="J722" t="s">
        <v>99</v>
      </c>
      <c r="K722" s="66">
        <v>2.1000000000000001E-2</v>
      </c>
      <c r="L722" s="66">
        <v>7.7000000000000002E-3</v>
      </c>
      <c r="M722" s="65">
        <v>75766</v>
      </c>
      <c r="N722" s="65">
        <v>106.58019407080326</v>
      </c>
      <c r="O722" s="65">
        <v>80.751549839684799</v>
      </c>
      <c r="P722" s="66">
        <v>2.9999999999999997E-4</v>
      </c>
      <c r="Q722" s="66">
        <v>0</v>
      </c>
    </row>
    <row r="723" spans="1:17">
      <c r="A723" t="s">
        <v>4673</v>
      </c>
      <c r="B723" t="s">
        <v>3368</v>
      </c>
      <c r="C723" t="s">
        <v>4676</v>
      </c>
      <c r="D723" t="s">
        <v>3370</v>
      </c>
      <c r="E723" t="s">
        <v>476</v>
      </c>
      <c r="F723" t="s">
        <v>4675</v>
      </c>
      <c r="G723" t="s">
        <v>208</v>
      </c>
      <c r="H723" s="65">
        <v>4.71</v>
      </c>
      <c r="I723" t="s">
        <v>3372</v>
      </c>
      <c r="J723" t="s">
        <v>99</v>
      </c>
      <c r="K723" s="66">
        <v>2.1000000000000001E-2</v>
      </c>
      <c r="L723" s="66">
        <v>7.7000000000000002E-3</v>
      </c>
      <c r="M723" s="65">
        <v>60654</v>
      </c>
      <c r="N723" s="65">
        <v>106.58019407080324</v>
      </c>
      <c r="O723" s="65">
        <v>64.645150911705002</v>
      </c>
      <c r="P723" s="66">
        <v>2.9999999999999997E-4</v>
      </c>
      <c r="Q723" s="66">
        <v>0</v>
      </c>
    </row>
    <row r="724" spans="1:17">
      <c r="A724" t="s">
        <v>4677</v>
      </c>
      <c r="B724" t="s">
        <v>3368</v>
      </c>
      <c r="C724" t="s">
        <v>4678</v>
      </c>
      <c r="D724" t="s">
        <v>3370</v>
      </c>
      <c r="E724" t="s">
        <v>476</v>
      </c>
      <c r="F724" t="s">
        <v>4675</v>
      </c>
      <c r="G724" t="s">
        <v>208</v>
      </c>
      <c r="H724" s="65">
        <v>0.94</v>
      </c>
      <c r="I724" t="s">
        <v>3372</v>
      </c>
      <c r="J724" t="s">
        <v>99</v>
      </c>
      <c r="K724" s="66">
        <v>2.1000000000000001E-2</v>
      </c>
      <c r="L724" s="66">
        <v>7.7000000000000002E-3</v>
      </c>
      <c r="M724" s="65">
        <v>38555.67</v>
      </c>
      <c r="N724" s="65">
        <v>101.3742913116032</v>
      </c>
      <c r="O724" s="65">
        <v>39.085537222940403</v>
      </c>
      <c r="P724" s="66">
        <v>2.0000000000000001E-4</v>
      </c>
      <c r="Q724" s="66">
        <v>0</v>
      </c>
    </row>
    <row r="725" spans="1:17">
      <c r="A725" t="s">
        <v>4679</v>
      </c>
      <c r="B725" t="s">
        <v>3368</v>
      </c>
      <c r="C725" t="s">
        <v>4680</v>
      </c>
      <c r="D725" t="s">
        <v>3370</v>
      </c>
      <c r="E725" t="s">
        <v>476</v>
      </c>
      <c r="F725" t="s">
        <v>4675</v>
      </c>
      <c r="G725" t="s">
        <v>208</v>
      </c>
      <c r="H725" s="65">
        <v>4.71</v>
      </c>
      <c r="I725" t="s">
        <v>3372</v>
      </c>
      <c r="J725" t="s">
        <v>99</v>
      </c>
      <c r="K725" s="66">
        <v>2.1000000000000001E-2</v>
      </c>
      <c r="L725" s="66">
        <v>7.7000000000000002E-3</v>
      </c>
      <c r="M725" s="65">
        <v>108386</v>
      </c>
      <c r="N725" s="65">
        <v>106.58019407080343</v>
      </c>
      <c r="O725" s="65">
        <v>115.518009145581</v>
      </c>
      <c r="P725" s="66">
        <v>5.0000000000000001E-4</v>
      </c>
      <c r="Q725" s="66">
        <v>0</v>
      </c>
    </row>
    <row r="726" spans="1:17">
      <c r="A726" t="s">
        <v>4679</v>
      </c>
      <c r="B726" t="s">
        <v>3368</v>
      </c>
      <c r="C726" t="s">
        <v>4681</v>
      </c>
      <c r="D726" t="s">
        <v>3370</v>
      </c>
      <c r="E726" t="s">
        <v>476</v>
      </c>
      <c r="F726" t="s">
        <v>4675</v>
      </c>
      <c r="G726" t="s">
        <v>208</v>
      </c>
      <c r="H726" s="65">
        <v>4.71</v>
      </c>
      <c r="I726" t="s">
        <v>3372</v>
      </c>
      <c r="J726" t="s">
        <v>99</v>
      </c>
      <c r="K726" s="66">
        <v>2.1000000000000001E-2</v>
      </c>
      <c r="L726" s="66">
        <v>7.7000000000000002E-3</v>
      </c>
      <c r="M726" s="65">
        <v>108385</v>
      </c>
      <c r="N726" s="65">
        <v>106.58019407080316</v>
      </c>
      <c r="O726" s="65">
        <v>115.51694334363999</v>
      </c>
      <c r="P726" s="66">
        <v>5.0000000000000001E-4</v>
      </c>
      <c r="Q726" s="66">
        <v>0</v>
      </c>
    </row>
    <row r="727" spans="1:17">
      <c r="A727" t="s">
        <v>4682</v>
      </c>
      <c r="B727" t="s">
        <v>3368</v>
      </c>
      <c r="C727" t="s">
        <v>4683</v>
      </c>
      <c r="D727" t="s">
        <v>3370</v>
      </c>
      <c r="E727" t="s">
        <v>476</v>
      </c>
      <c r="F727" t="s">
        <v>711</v>
      </c>
      <c r="G727" t="s">
        <v>208</v>
      </c>
      <c r="H727" s="65">
        <v>4.71</v>
      </c>
      <c r="I727" t="s">
        <v>3372</v>
      </c>
      <c r="J727" t="s">
        <v>99</v>
      </c>
      <c r="K727" s="66">
        <v>2.1000000000000001E-2</v>
      </c>
      <c r="L727" s="66">
        <v>7.7000000000000002E-3</v>
      </c>
      <c r="M727" s="65">
        <v>24287</v>
      </c>
      <c r="N727" s="65">
        <v>106.58019407080332</v>
      </c>
      <c r="O727" s="65">
        <v>25.885131733975999</v>
      </c>
      <c r="P727" s="66">
        <v>1E-4</v>
      </c>
      <c r="Q727" s="66">
        <v>0</v>
      </c>
    </row>
    <row r="728" spans="1:17">
      <c r="A728" t="s">
        <v>4682</v>
      </c>
      <c r="B728" t="s">
        <v>3368</v>
      </c>
      <c r="C728" t="s">
        <v>4684</v>
      </c>
      <c r="D728" t="s">
        <v>3370</v>
      </c>
      <c r="E728" t="s">
        <v>476</v>
      </c>
      <c r="F728" t="s">
        <v>711</v>
      </c>
      <c r="G728" t="s">
        <v>208</v>
      </c>
      <c r="H728" s="65">
        <v>4.71</v>
      </c>
      <c r="I728" t="s">
        <v>3372</v>
      </c>
      <c r="J728" t="s">
        <v>99</v>
      </c>
      <c r="K728" s="66">
        <v>2.1000000000000001E-2</v>
      </c>
      <c r="L728" s="66">
        <v>7.7000000000000002E-3</v>
      </c>
      <c r="M728" s="65">
        <v>10968</v>
      </c>
      <c r="N728" s="65">
        <v>106.58019407080324</v>
      </c>
      <c r="O728" s="65">
        <v>11.6897156856857</v>
      </c>
      <c r="P728" s="66">
        <v>0</v>
      </c>
      <c r="Q728" s="66">
        <v>0</v>
      </c>
    </row>
    <row r="729" spans="1:17">
      <c r="A729" t="s">
        <v>4685</v>
      </c>
      <c r="B729" t="s">
        <v>3368</v>
      </c>
      <c r="C729" t="s">
        <v>4686</v>
      </c>
      <c r="D729" t="s">
        <v>3370</v>
      </c>
      <c r="E729" t="s">
        <v>476</v>
      </c>
      <c r="F729" t="s">
        <v>4505</v>
      </c>
      <c r="G729" t="s">
        <v>208</v>
      </c>
      <c r="H729" s="65">
        <v>4.6399999999999997</v>
      </c>
      <c r="I729" t="s">
        <v>3372</v>
      </c>
      <c r="J729" t="s">
        <v>99</v>
      </c>
      <c r="K729" s="66">
        <v>2.1000000000000001E-2</v>
      </c>
      <c r="L729" s="66">
        <v>7.7000000000000002E-3</v>
      </c>
      <c r="M729" s="65">
        <v>100000</v>
      </c>
      <c r="N729" s="65">
        <v>106.48176315777999</v>
      </c>
      <c r="O729" s="65">
        <v>106.48176315777999</v>
      </c>
      <c r="P729" s="66">
        <v>4.0000000000000002E-4</v>
      </c>
      <c r="Q729" s="66">
        <v>0</v>
      </c>
    </row>
    <row r="730" spans="1:17">
      <c r="A730" t="s">
        <v>4685</v>
      </c>
      <c r="B730" t="s">
        <v>3368</v>
      </c>
      <c r="C730" t="s">
        <v>4687</v>
      </c>
      <c r="D730" t="s">
        <v>3370</v>
      </c>
      <c r="E730" t="s">
        <v>476</v>
      </c>
      <c r="F730" t="s">
        <v>4505</v>
      </c>
      <c r="G730" t="s">
        <v>208</v>
      </c>
      <c r="H730" s="65">
        <v>4.6399999999999997</v>
      </c>
      <c r="I730" t="s">
        <v>3372</v>
      </c>
      <c r="J730" t="s">
        <v>99</v>
      </c>
      <c r="K730" s="66">
        <v>2.1000000000000001E-2</v>
      </c>
      <c r="L730" s="66">
        <v>7.7000000000000002E-3</v>
      </c>
      <c r="M730" s="65">
        <v>100000</v>
      </c>
      <c r="N730" s="65">
        <v>106.48176315777999</v>
      </c>
      <c r="O730" s="65">
        <v>106.48176315777999</v>
      </c>
      <c r="P730" s="66">
        <v>4.0000000000000002E-4</v>
      </c>
      <c r="Q730" s="66">
        <v>0</v>
      </c>
    </row>
    <row r="731" spans="1:17">
      <c r="A731" t="s">
        <v>4685</v>
      </c>
      <c r="B731" t="s">
        <v>3368</v>
      </c>
      <c r="C731" t="s">
        <v>4688</v>
      </c>
      <c r="D731" t="s">
        <v>3370</v>
      </c>
      <c r="E731" t="s">
        <v>476</v>
      </c>
      <c r="F731" t="s">
        <v>4505</v>
      </c>
      <c r="G731" t="s">
        <v>208</v>
      </c>
      <c r="H731" s="65">
        <v>4.6399999999999997</v>
      </c>
      <c r="I731" t="s">
        <v>3372</v>
      </c>
      <c r="J731" t="s">
        <v>99</v>
      </c>
      <c r="K731" s="66">
        <v>2.1000000000000001E-2</v>
      </c>
      <c r="L731" s="66">
        <v>7.7000000000000002E-3</v>
      </c>
      <c r="M731" s="65">
        <v>100000</v>
      </c>
      <c r="N731" s="65">
        <v>106.48176315777999</v>
      </c>
      <c r="O731" s="65">
        <v>106.48176315777999</v>
      </c>
      <c r="P731" s="66">
        <v>4.0000000000000002E-4</v>
      </c>
      <c r="Q731" s="66">
        <v>0</v>
      </c>
    </row>
    <row r="732" spans="1:17">
      <c r="A732" t="s">
        <v>4685</v>
      </c>
      <c r="B732" t="s">
        <v>3368</v>
      </c>
      <c r="C732" t="s">
        <v>4689</v>
      </c>
      <c r="D732" t="s">
        <v>3370</v>
      </c>
      <c r="E732" t="s">
        <v>476</v>
      </c>
      <c r="F732" t="s">
        <v>1168</v>
      </c>
      <c r="G732" t="s">
        <v>208</v>
      </c>
      <c r="H732" s="65">
        <v>4.8</v>
      </c>
      <c r="I732" t="s">
        <v>3372</v>
      </c>
      <c r="J732" t="s">
        <v>99</v>
      </c>
      <c r="K732" s="66">
        <v>2.5999999999999999E-2</v>
      </c>
      <c r="L732" s="66">
        <v>7.7000000000000002E-3</v>
      </c>
      <c r="M732" s="65">
        <v>195597</v>
      </c>
      <c r="N732" s="65">
        <v>109.32774406111699</v>
      </c>
      <c r="O732" s="65">
        <v>213.84178755122301</v>
      </c>
      <c r="P732" s="66">
        <v>8.9999999999999998E-4</v>
      </c>
      <c r="Q732" s="66">
        <v>0</v>
      </c>
    </row>
    <row r="733" spans="1:17">
      <c r="A733" t="s">
        <v>4690</v>
      </c>
      <c r="B733" t="s">
        <v>3368</v>
      </c>
      <c r="C733" t="s">
        <v>4691</v>
      </c>
      <c r="D733" t="s">
        <v>3370</v>
      </c>
      <c r="E733" t="s">
        <v>476</v>
      </c>
      <c r="F733" t="s">
        <v>4384</v>
      </c>
      <c r="G733" t="s">
        <v>208</v>
      </c>
      <c r="H733" s="65">
        <v>4.71</v>
      </c>
      <c r="I733" t="s">
        <v>3372</v>
      </c>
      <c r="J733" t="s">
        <v>99</v>
      </c>
      <c r="K733" s="66">
        <v>2.1000000000000001E-2</v>
      </c>
      <c r="L733" s="66">
        <v>7.7000000000000002E-3</v>
      </c>
      <c r="M733" s="65">
        <v>188731</v>
      </c>
      <c r="N733" s="65">
        <v>106.58019407080342</v>
      </c>
      <c r="O733" s="65">
        <v>201.149866071768</v>
      </c>
      <c r="P733" s="66">
        <v>8.0000000000000004E-4</v>
      </c>
      <c r="Q733" s="66">
        <v>0</v>
      </c>
    </row>
    <row r="734" spans="1:17">
      <c r="A734" t="s">
        <v>4690</v>
      </c>
      <c r="B734" t="s">
        <v>3368</v>
      </c>
      <c r="C734" t="s">
        <v>4692</v>
      </c>
      <c r="D734" t="s">
        <v>3370</v>
      </c>
      <c r="E734" t="s">
        <v>476</v>
      </c>
      <c r="F734" t="s">
        <v>4384</v>
      </c>
      <c r="G734" t="s">
        <v>208</v>
      </c>
      <c r="H734" s="65">
        <v>4.71</v>
      </c>
      <c r="I734" t="s">
        <v>3372</v>
      </c>
      <c r="J734" t="s">
        <v>99</v>
      </c>
      <c r="K734" s="66">
        <v>2.1000000000000001E-2</v>
      </c>
      <c r="L734" s="66">
        <v>7.7000000000000002E-3</v>
      </c>
      <c r="M734" s="65">
        <v>135961</v>
      </c>
      <c r="N734" s="65">
        <v>106.58019407080339</v>
      </c>
      <c r="O734" s="65">
        <v>144.907497660605</v>
      </c>
      <c r="P734" s="66">
        <v>5.9999999999999995E-4</v>
      </c>
      <c r="Q734" s="66">
        <v>0</v>
      </c>
    </row>
    <row r="735" spans="1:17">
      <c r="A735" t="s">
        <v>4690</v>
      </c>
      <c r="B735" t="s">
        <v>3368</v>
      </c>
      <c r="C735" t="s">
        <v>4693</v>
      </c>
      <c r="D735" t="s">
        <v>3370</v>
      </c>
      <c r="E735" t="s">
        <v>476</v>
      </c>
      <c r="F735" t="s">
        <v>4384</v>
      </c>
      <c r="G735" t="s">
        <v>208</v>
      </c>
      <c r="H735" s="65">
        <v>4.71</v>
      </c>
      <c r="I735" t="s">
        <v>3372</v>
      </c>
      <c r="J735" t="s">
        <v>99</v>
      </c>
      <c r="K735" s="66">
        <v>2.1000000000000001E-2</v>
      </c>
      <c r="L735" s="66">
        <v>7.7000000000000002E-3</v>
      </c>
      <c r="M735" s="65">
        <v>138280</v>
      </c>
      <c r="N735" s="65">
        <v>106.58019407080344</v>
      </c>
      <c r="O735" s="65">
        <v>147.37909236110701</v>
      </c>
      <c r="P735" s="66">
        <v>5.9999999999999995E-4</v>
      </c>
      <c r="Q735" s="66">
        <v>0</v>
      </c>
    </row>
    <row r="736" spans="1:17">
      <c r="A736" t="s">
        <v>4690</v>
      </c>
      <c r="B736" t="s">
        <v>3368</v>
      </c>
      <c r="C736" t="s">
        <v>4694</v>
      </c>
      <c r="D736" t="s">
        <v>3370</v>
      </c>
      <c r="E736" t="s">
        <v>476</v>
      </c>
      <c r="F736" t="s">
        <v>520</v>
      </c>
      <c r="G736" t="s">
        <v>208</v>
      </c>
      <c r="H736" s="65">
        <v>4.71</v>
      </c>
      <c r="I736" t="s">
        <v>3372</v>
      </c>
      <c r="J736" t="s">
        <v>99</v>
      </c>
      <c r="K736" s="66">
        <v>2.1000000000000001E-2</v>
      </c>
      <c r="L736" s="66">
        <v>7.7000000000000002E-3</v>
      </c>
      <c r="M736" s="65">
        <v>61362</v>
      </c>
      <c r="N736" s="65">
        <v>106.58019407080326</v>
      </c>
      <c r="O736" s="65">
        <v>65.399738685726305</v>
      </c>
      <c r="P736" s="66">
        <v>2.9999999999999997E-4</v>
      </c>
      <c r="Q736" s="66">
        <v>0</v>
      </c>
    </row>
    <row r="737" spans="1:17">
      <c r="A737" t="s">
        <v>4690</v>
      </c>
      <c r="B737" t="s">
        <v>3368</v>
      </c>
      <c r="C737" t="s">
        <v>4695</v>
      </c>
      <c r="D737" t="s">
        <v>3370</v>
      </c>
      <c r="E737" t="s">
        <v>476</v>
      </c>
      <c r="F737" t="s">
        <v>520</v>
      </c>
      <c r="G737" t="s">
        <v>208</v>
      </c>
      <c r="H737" s="65">
        <v>4.71</v>
      </c>
      <c r="I737" t="s">
        <v>3372</v>
      </c>
      <c r="J737" t="s">
        <v>99</v>
      </c>
      <c r="K737" s="66">
        <v>2.1000000000000001E-2</v>
      </c>
      <c r="L737" s="66">
        <v>7.7000000000000002E-3</v>
      </c>
      <c r="M737" s="65">
        <v>40650</v>
      </c>
      <c r="N737" s="65">
        <v>106.5801940708032</v>
      </c>
      <c r="O737" s="65">
        <v>43.324848889781499</v>
      </c>
      <c r="P737" s="66">
        <v>2.0000000000000001E-4</v>
      </c>
      <c r="Q737" s="66">
        <v>0</v>
      </c>
    </row>
    <row r="738" spans="1:17">
      <c r="A738" t="s">
        <v>4690</v>
      </c>
      <c r="B738" t="s">
        <v>3368</v>
      </c>
      <c r="C738" t="s">
        <v>4696</v>
      </c>
      <c r="D738" t="s">
        <v>3370</v>
      </c>
      <c r="E738" t="s">
        <v>476</v>
      </c>
      <c r="F738" t="s">
        <v>520</v>
      </c>
      <c r="G738" t="s">
        <v>208</v>
      </c>
      <c r="H738" s="65">
        <v>4.71</v>
      </c>
      <c r="I738" t="s">
        <v>3372</v>
      </c>
      <c r="J738" t="s">
        <v>99</v>
      </c>
      <c r="K738" s="66">
        <v>2.1000000000000001E-2</v>
      </c>
      <c r="L738" s="66">
        <v>7.7000000000000002E-3</v>
      </c>
      <c r="M738" s="65">
        <v>42342</v>
      </c>
      <c r="N738" s="65">
        <v>106.58019407080322</v>
      </c>
      <c r="O738" s="65">
        <v>45.128185773459499</v>
      </c>
      <c r="P738" s="66">
        <v>2.0000000000000001E-4</v>
      </c>
      <c r="Q738" s="66">
        <v>0</v>
      </c>
    </row>
    <row r="739" spans="1:17">
      <c r="A739" t="s">
        <v>4697</v>
      </c>
      <c r="B739" t="s">
        <v>3368</v>
      </c>
      <c r="C739" t="s">
        <v>4698</v>
      </c>
      <c r="D739" t="s">
        <v>3370</v>
      </c>
      <c r="E739" t="s">
        <v>476</v>
      </c>
      <c r="F739" t="s">
        <v>386</v>
      </c>
      <c r="G739" t="s">
        <v>208</v>
      </c>
      <c r="H739" s="65">
        <v>5.54</v>
      </c>
      <c r="I739" t="s">
        <v>3372</v>
      </c>
      <c r="J739" t="s">
        <v>99</v>
      </c>
      <c r="K739" s="66">
        <v>2.1000000000000001E-2</v>
      </c>
      <c r="L739" s="66">
        <v>7.7000000000000002E-3</v>
      </c>
      <c r="M739" s="65">
        <v>2000000</v>
      </c>
      <c r="N739" s="65">
        <v>107.7602963320395</v>
      </c>
      <c r="O739" s="65">
        <v>2155.20592664079</v>
      </c>
      <c r="P739" s="66">
        <v>8.9999999999999993E-3</v>
      </c>
      <c r="Q739" s="66">
        <v>1E-4</v>
      </c>
    </row>
    <row r="740" spans="1:17">
      <c r="A740" t="s">
        <v>4699</v>
      </c>
      <c r="B740" t="s">
        <v>3368</v>
      </c>
      <c r="C740" t="s">
        <v>4700</v>
      </c>
      <c r="D740" t="s">
        <v>3370</v>
      </c>
      <c r="E740" t="s">
        <v>476</v>
      </c>
      <c r="F740" t="s">
        <v>4384</v>
      </c>
      <c r="G740" t="s">
        <v>208</v>
      </c>
      <c r="H740" s="65">
        <v>4.71</v>
      </c>
      <c r="I740" t="s">
        <v>3372</v>
      </c>
      <c r="J740" t="s">
        <v>99</v>
      </c>
      <c r="K740" s="66">
        <v>2.1000000000000001E-2</v>
      </c>
      <c r="L740" s="66">
        <v>7.7000000000000002E-3</v>
      </c>
      <c r="M740" s="65">
        <v>79344</v>
      </c>
      <c r="N740" s="65">
        <v>106.58019407080322</v>
      </c>
      <c r="O740" s="65">
        <v>84.564989183538103</v>
      </c>
      <c r="P740" s="66">
        <v>4.0000000000000002E-4</v>
      </c>
      <c r="Q740" s="66">
        <v>0</v>
      </c>
    </row>
    <row r="741" spans="1:17">
      <c r="A741" t="s">
        <v>4701</v>
      </c>
      <c r="B741" t="s">
        <v>3368</v>
      </c>
      <c r="C741" t="s">
        <v>4702</v>
      </c>
      <c r="D741" t="s">
        <v>3370</v>
      </c>
      <c r="E741" t="s">
        <v>476</v>
      </c>
      <c r="F741" t="s">
        <v>520</v>
      </c>
      <c r="G741" t="s">
        <v>208</v>
      </c>
      <c r="H741" s="65">
        <v>4.71</v>
      </c>
      <c r="I741" t="s">
        <v>3372</v>
      </c>
      <c r="J741" t="s">
        <v>99</v>
      </c>
      <c r="K741" s="66">
        <v>2.1000000000000001E-2</v>
      </c>
      <c r="L741" s="66">
        <v>7.7000000000000002E-3</v>
      </c>
      <c r="M741" s="65">
        <v>77582</v>
      </c>
      <c r="N741" s="65">
        <v>106.58019407080327</v>
      </c>
      <c r="O741" s="65">
        <v>82.687046164010596</v>
      </c>
      <c r="P741" s="66">
        <v>2.9999999999999997E-4</v>
      </c>
      <c r="Q741" s="66">
        <v>0</v>
      </c>
    </row>
    <row r="742" spans="1:17">
      <c r="A742" t="s">
        <v>4703</v>
      </c>
      <c r="B742" t="s">
        <v>3368</v>
      </c>
      <c r="C742" t="s">
        <v>4704</v>
      </c>
      <c r="D742" t="s">
        <v>3370</v>
      </c>
      <c r="E742" t="s">
        <v>476</v>
      </c>
      <c r="F742" t="s">
        <v>520</v>
      </c>
      <c r="G742" t="s">
        <v>208</v>
      </c>
      <c r="H742" s="65">
        <v>4.71</v>
      </c>
      <c r="I742" t="s">
        <v>3372</v>
      </c>
      <c r="J742" t="s">
        <v>99</v>
      </c>
      <c r="K742" s="66">
        <v>2.1000000000000001E-2</v>
      </c>
      <c r="L742" s="66">
        <v>7.7000000000000002E-3</v>
      </c>
      <c r="M742" s="65">
        <v>220067</v>
      </c>
      <c r="N742" s="65">
        <v>106.58019407080299</v>
      </c>
      <c r="O742" s="65">
        <v>234.54783568579401</v>
      </c>
      <c r="P742" s="66">
        <v>1E-3</v>
      </c>
      <c r="Q742" s="66">
        <v>0</v>
      </c>
    </row>
    <row r="743" spans="1:17">
      <c r="A743" t="s">
        <v>4703</v>
      </c>
      <c r="B743" t="s">
        <v>3368</v>
      </c>
      <c r="C743" t="s">
        <v>4705</v>
      </c>
      <c r="D743" t="s">
        <v>3370</v>
      </c>
      <c r="E743" t="s">
        <v>476</v>
      </c>
      <c r="F743" t="s">
        <v>520</v>
      </c>
      <c r="G743" t="s">
        <v>208</v>
      </c>
      <c r="H743" s="65">
        <v>4.71</v>
      </c>
      <c r="I743" t="s">
        <v>3372</v>
      </c>
      <c r="J743" t="s">
        <v>99</v>
      </c>
      <c r="K743" s="66">
        <v>2.1000000000000001E-2</v>
      </c>
      <c r="L743" s="66">
        <v>7.7000000000000002E-3</v>
      </c>
      <c r="M743" s="65">
        <v>377853</v>
      </c>
      <c r="N743" s="65">
        <v>106.5801940708032</v>
      </c>
      <c r="O743" s="65">
        <v>402.71646070235198</v>
      </c>
      <c r="P743" s="66">
        <v>1.6999999999999999E-3</v>
      </c>
      <c r="Q743" s="66">
        <v>0</v>
      </c>
    </row>
    <row r="744" spans="1:17">
      <c r="A744" t="s">
        <v>4703</v>
      </c>
      <c r="B744" t="s">
        <v>3368</v>
      </c>
      <c r="C744" t="s">
        <v>4706</v>
      </c>
      <c r="D744" t="s">
        <v>3370</v>
      </c>
      <c r="E744" t="s">
        <v>476</v>
      </c>
      <c r="F744" t="s">
        <v>520</v>
      </c>
      <c r="G744" t="s">
        <v>208</v>
      </c>
      <c r="H744" s="65">
        <v>4.71</v>
      </c>
      <c r="I744" t="s">
        <v>3372</v>
      </c>
      <c r="J744" t="s">
        <v>99</v>
      </c>
      <c r="K744" s="66">
        <v>2.1000000000000001E-2</v>
      </c>
      <c r="L744" s="66">
        <v>7.7000000000000002E-3</v>
      </c>
      <c r="M744" s="65">
        <v>89771</v>
      </c>
      <c r="N744" s="65">
        <v>106.58019407080327</v>
      </c>
      <c r="O744" s="65">
        <v>95.678106019300799</v>
      </c>
      <c r="P744" s="66">
        <v>4.0000000000000002E-4</v>
      </c>
      <c r="Q744" s="66">
        <v>0</v>
      </c>
    </row>
    <row r="745" spans="1:17">
      <c r="A745" t="s">
        <v>4703</v>
      </c>
      <c r="B745" t="s">
        <v>3368</v>
      </c>
      <c r="C745" t="s">
        <v>4707</v>
      </c>
      <c r="D745" t="s">
        <v>3370</v>
      </c>
      <c r="E745" t="s">
        <v>476</v>
      </c>
      <c r="F745" t="s">
        <v>520</v>
      </c>
      <c r="G745" t="s">
        <v>208</v>
      </c>
      <c r="H745" s="65">
        <v>4.71</v>
      </c>
      <c r="I745" t="s">
        <v>3372</v>
      </c>
      <c r="J745" t="s">
        <v>99</v>
      </c>
      <c r="K745" s="66">
        <v>2.1000000000000001E-2</v>
      </c>
      <c r="L745" s="66">
        <v>7.7000000000000002E-3</v>
      </c>
      <c r="M745" s="65">
        <v>176356</v>
      </c>
      <c r="N745" s="65">
        <v>106.58019407080337</v>
      </c>
      <c r="O745" s="65">
        <v>187.960567055506</v>
      </c>
      <c r="P745" s="66">
        <v>8.0000000000000004E-4</v>
      </c>
      <c r="Q745" s="66">
        <v>0</v>
      </c>
    </row>
    <row r="746" spans="1:17">
      <c r="A746" t="s">
        <v>4708</v>
      </c>
      <c r="B746" t="s">
        <v>3368</v>
      </c>
      <c r="C746" t="s">
        <v>4709</v>
      </c>
      <c r="D746" t="s">
        <v>3370</v>
      </c>
      <c r="E746" t="s">
        <v>476</v>
      </c>
      <c r="F746" t="s">
        <v>520</v>
      </c>
      <c r="G746" t="s">
        <v>208</v>
      </c>
      <c r="H746" s="65">
        <v>1.9</v>
      </c>
      <c r="I746" t="s">
        <v>3372</v>
      </c>
      <c r="J746" t="s">
        <v>99</v>
      </c>
      <c r="K746" s="66">
        <v>2.1000000000000001E-2</v>
      </c>
      <c r="L746" s="66">
        <v>7.7000000000000002E-3</v>
      </c>
      <c r="M746" s="65">
        <v>160000</v>
      </c>
      <c r="N746" s="65">
        <v>102.6895296819375</v>
      </c>
      <c r="O746" s="65">
        <v>164.3032474911</v>
      </c>
      <c r="P746" s="66">
        <v>6.9999999999999999E-4</v>
      </c>
      <c r="Q746" s="66">
        <v>0</v>
      </c>
    </row>
    <row r="747" spans="1:17">
      <c r="A747" t="s">
        <v>4710</v>
      </c>
      <c r="B747" t="s">
        <v>3368</v>
      </c>
      <c r="C747" t="s">
        <v>4711</v>
      </c>
      <c r="D747" t="s">
        <v>3370</v>
      </c>
      <c r="E747" t="s">
        <v>476</v>
      </c>
      <c r="F747" t="s">
        <v>4384</v>
      </c>
      <c r="G747" t="s">
        <v>208</v>
      </c>
      <c r="H747" s="65">
        <v>2.4300000000000002</v>
      </c>
      <c r="I747" t="s">
        <v>3372</v>
      </c>
      <c r="J747" t="s">
        <v>99</v>
      </c>
      <c r="K747" s="66">
        <v>2.1000000000000001E-2</v>
      </c>
      <c r="L747" s="66">
        <v>7.7000000000000002E-3</v>
      </c>
      <c r="M747" s="65">
        <v>69166.64</v>
      </c>
      <c r="N747" s="65">
        <v>103.39184500596515</v>
      </c>
      <c r="O747" s="65">
        <v>71.512665224633906</v>
      </c>
      <c r="P747" s="66">
        <v>2.9999999999999997E-4</v>
      </c>
      <c r="Q747" s="66">
        <v>0</v>
      </c>
    </row>
    <row r="748" spans="1:17">
      <c r="A748" t="s">
        <v>4712</v>
      </c>
      <c r="B748" t="s">
        <v>3368</v>
      </c>
      <c r="C748" t="s">
        <v>4713</v>
      </c>
      <c r="D748" t="s">
        <v>3370</v>
      </c>
      <c r="E748" t="s">
        <v>476</v>
      </c>
      <c r="F748" t="s">
        <v>4714</v>
      </c>
      <c r="G748" t="s">
        <v>208</v>
      </c>
      <c r="H748" s="65">
        <v>4.71</v>
      </c>
      <c r="I748" t="s">
        <v>3372</v>
      </c>
      <c r="J748" t="s">
        <v>99</v>
      </c>
      <c r="K748" s="66">
        <v>2.1000000000000001E-2</v>
      </c>
      <c r="L748" s="66">
        <v>7.7000000000000002E-3</v>
      </c>
      <c r="M748" s="65">
        <v>80000</v>
      </c>
      <c r="N748" s="65">
        <v>106.58019407080324</v>
      </c>
      <c r="O748" s="65">
        <v>85.264155256642596</v>
      </c>
      <c r="P748" s="66">
        <v>4.0000000000000002E-4</v>
      </c>
      <c r="Q748" s="66">
        <v>0</v>
      </c>
    </row>
    <row r="749" spans="1:17">
      <c r="A749" t="s">
        <v>4715</v>
      </c>
      <c r="B749" t="s">
        <v>3368</v>
      </c>
      <c r="C749" t="s">
        <v>4716</v>
      </c>
      <c r="D749" t="s">
        <v>3370</v>
      </c>
      <c r="E749" t="s">
        <v>476</v>
      </c>
      <c r="F749" t="s">
        <v>4714</v>
      </c>
      <c r="G749" t="s">
        <v>208</v>
      </c>
      <c r="H749" s="65">
        <v>4.6399999999999997</v>
      </c>
      <c r="I749" t="s">
        <v>3372</v>
      </c>
      <c r="J749" t="s">
        <v>99</v>
      </c>
      <c r="K749" s="66">
        <v>2.1000000000000001E-2</v>
      </c>
      <c r="L749" s="66">
        <v>7.7000000000000002E-3</v>
      </c>
      <c r="M749" s="65">
        <v>175000</v>
      </c>
      <c r="N749" s="65">
        <v>106.48176315777999</v>
      </c>
      <c r="O749" s="65">
        <v>186.343085526115</v>
      </c>
      <c r="P749" s="66">
        <v>8.0000000000000004E-4</v>
      </c>
      <c r="Q749" s="66">
        <v>0</v>
      </c>
    </row>
    <row r="750" spans="1:17">
      <c r="A750" t="s">
        <v>4715</v>
      </c>
      <c r="B750" t="s">
        <v>3368</v>
      </c>
      <c r="C750" t="s">
        <v>4717</v>
      </c>
      <c r="D750" t="s">
        <v>3370</v>
      </c>
      <c r="E750" t="s">
        <v>476</v>
      </c>
      <c r="F750" t="s">
        <v>4714</v>
      </c>
      <c r="G750" t="s">
        <v>208</v>
      </c>
      <c r="H750" s="65">
        <v>4.6399999999999997</v>
      </c>
      <c r="I750" t="s">
        <v>3372</v>
      </c>
      <c r="J750" t="s">
        <v>99</v>
      </c>
      <c r="K750" s="66">
        <v>2.1000000000000001E-2</v>
      </c>
      <c r="L750" s="66">
        <v>7.7000000000000002E-3</v>
      </c>
      <c r="M750" s="65">
        <v>175000</v>
      </c>
      <c r="N750" s="65">
        <v>106.48176315777999</v>
      </c>
      <c r="O750" s="65">
        <v>186.343085526115</v>
      </c>
      <c r="P750" s="66">
        <v>8.0000000000000004E-4</v>
      </c>
      <c r="Q750" s="66">
        <v>0</v>
      </c>
    </row>
    <row r="751" spans="1:17">
      <c r="A751" t="s">
        <v>4718</v>
      </c>
      <c r="B751" t="s">
        <v>3368</v>
      </c>
      <c r="C751" t="s">
        <v>4719</v>
      </c>
      <c r="D751" t="s">
        <v>3370</v>
      </c>
      <c r="E751" t="s">
        <v>476</v>
      </c>
      <c r="F751" t="s">
        <v>4714</v>
      </c>
      <c r="G751" t="s">
        <v>208</v>
      </c>
      <c r="H751" s="65">
        <v>1.9</v>
      </c>
      <c r="I751" t="s">
        <v>3372</v>
      </c>
      <c r="J751" t="s">
        <v>99</v>
      </c>
      <c r="K751" s="66">
        <v>2.1000000000000001E-2</v>
      </c>
      <c r="L751" s="66">
        <v>7.7000000000000002E-3</v>
      </c>
      <c r="M751" s="65">
        <v>200000</v>
      </c>
      <c r="N751" s="65">
        <v>102.6895296819375</v>
      </c>
      <c r="O751" s="65">
        <v>205.379059363875</v>
      </c>
      <c r="P751" s="66">
        <v>8.9999999999999998E-4</v>
      </c>
      <c r="Q751" s="66">
        <v>0</v>
      </c>
    </row>
    <row r="752" spans="1:17">
      <c r="A752" t="s">
        <v>4720</v>
      </c>
      <c r="B752" t="s">
        <v>3368</v>
      </c>
      <c r="C752" t="s">
        <v>4721</v>
      </c>
      <c r="D752" t="s">
        <v>3370</v>
      </c>
      <c r="E752" t="s">
        <v>476</v>
      </c>
      <c r="F752" t="s">
        <v>4714</v>
      </c>
      <c r="G752" t="s">
        <v>208</v>
      </c>
      <c r="H752" s="65">
        <v>4.71</v>
      </c>
      <c r="I752" t="s">
        <v>3372</v>
      </c>
      <c r="J752" t="s">
        <v>99</v>
      </c>
      <c r="K752" s="66">
        <v>2.1000000000000001E-2</v>
      </c>
      <c r="L752" s="66">
        <v>7.7000000000000002E-3</v>
      </c>
      <c r="M752" s="65">
        <v>176196</v>
      </c>
      <c r="N752" s="65">
        <v>106.58019407080297</v>
      </c>
      <c r="O752" s="65">
        <v>187.79003874499199</v>
      </c>
      <c r="P752" s="66">
        <v>8.0000000000000004E-4</v>
      </c>
      <c r="Q752" s="66">
        <v>0</v>
      </c>
    </row>
    <row r="753" spans="1:17">
      <c r="A753" t="s">
        <v>4720</v>
      </c>
      <c r="B753" t="s">
        <v>3368</v>
      </c>
      <c r="C753" t="s">
        <v>4722</v>
      </c>
      <c r="D753" t="s">
        <v>3370</v>
      </c>
      <c r="E753" t="s">
        <v>476</v>
      </c>
      <c r="F753" t="s">
        <v>4714</v>
      </c>
      <c r="G753" t="s">
        <v>208</v>
      </c>
      <c r="H753" s="65">
        <v>4.71</v>
      </c>
      <c r="I753" t="s">
        <v>3372</v>
      </c>
      <c r="J753" t="s">
        <v>99</v>
      </c>
      <c r="K753" s="66">
        <v>2.1000000000000001E-2</v>
      </c>
      <c r="L753" s="66">
        <v>7.7000000000000002E-3</v>
      </c>
      <c r="M753" s="65">
        <v>47660</v>
      </c>
      <c r="N753" s="65">
        <v>106.58019407080319</v>
      </c>
      <c r="O753" s="65">
        <v>50.796120494144802</v>
      </c>
      <c r="P753" s="66">
        <v>2.0000000000000001E-4</v>
      </c>
      <c r="Q753" s="66">
        <v>0</v>
      </c>
    </row>
    <row r="754" spans="1:17">
      <c r="A754" t="s">
        <v>4720</v>
      </c>
      <c r="B754" t="s">
        <v>3368</v>
      </c>
      <c r="C754" t="s">
        <v>4723</v>
      </c>
      <c r="D754" t="s">
        <v>3370</v>
      </c>
      <c r="E754" t="s">
        <v>476</v>
      </c>
      <c r="F754" t="s">
        <v>4714</v>
      </c>
      <c r="G754" t="s">
        <v>208</v>
      </c>
      <c r="H754" s="65">
        <v>4.71</v>
      </c>
      <c r="I754" t="s">
        <v>3372</v>
      </c>
      <c r="J754" t="s">
        <v>99</v>
      </c>
      <c r="K754" s="66">
        <v>2.1000000000000001E-2</v>
      </c>
      <c r="L754" s="66">
        <v>7.7000000000000002E-3</v>
      </c>
      <c r="M754" s="65">
        <v>12510</v>
      </c>
      <c r="N754" s="65">
        <v>106.58019407080336</v>
      </c>
      <c r="O754" s="65">
        <v>13.3331822782575</v>
      </c>
      <c r="P754" s="66">
        <v>1E-4</v>
      </c>
      <c r="Q754" s="66">
        <v>0</v>
      </c>
    </row>
    <row r="755" spans="1:17">
      <c r="A755" t="s">
        <v>4720</v>
      </c>
      <c r="B755" t="s">
        <v>3368</v>
      </c>
      <c r="C755" t="s">
        <v>4724</v>
      </c>
      <c r="D755" t="s">
        <v>3370</v>
      </c>
      <c r="E755" t="s">
        <v>476</v>
      </c>
      <c r="F755" t="s">
        <v>4714</v>
      </c>
      <c r="G755" t="s">
        <v>208</v>
      </c>
      <c r="H755" s="65">
        <v>4.71</v>
      </c>
      <c r="I755" t="s">
        <v>3372</v>
      </c>
      <c r="J755" t="s">
        <v>99</v>
      </c>
      <c r="K755" s="66">
        <v>2.1000000000000001E-2</v>
      </c>
      <c r="L755" s="66">
        <v>7.7000000000000002E-3</v>
      </c>
      <c r="M755" s="65">
        <v>12410</v>
      </c>
      <c r="N755" s="65">
        <v>106.58019407080339</v>
      </c>
      <c r="O755" s="65">
        <v>13.2266020841867</v>
      </c>
      <c r="P755" s="66">
        <v>1E-4</v>
      </c>
      <c r="Q755" s="66">
        <v>0</v>
      </c>
    </row>
    <row r="756" spans="1:17">
      <c r="A756" t="s">
        <v>4725</v>
      </c>
      <c r="B756" t="s">
        <v>3368</v>
      </c>
      <c r="C756" t="s">
        <v>4726</v>
      </c>
      <c r="D756" t="s">
        <v>3370</v>
      </c>
      <c r="E756" t="s">
        <v>476</v>
      </c>
      <c r="F756" t="s">
        <v>4714</v>
      </c>
      <c r="G756" t="s">
        <v>208</v>
      </c>
      <c r="H756" s="65">
        <v>4.71</v>
      </c>
      <c r="I756" t="s">
        <v>3372</v>
      </c>
      <c r="J756" t="s">
        <v>99</v>
      </c>
      <c r="K756" s="66">
        <v>2.1000000000000001E-2</v>
      </c>
      <c r="L756" s="66">
        <v>7.7000000000000002E-3</v>
      </c>
      <c r="M756" s="65">
        <v>309732</v>
      </c>
      <c r="N756" s="65">
        <v>106.58019407080315</v>
      </c>
      <c r="O756" s="65">
        <v>330.11296669938002</v>
      </c>
      <c r="P756" s="66">
        <v>1.4E-3</v>
      </c>
      <c r="Q756" s="66">
        <v>0</v>
      </c>
    </row>
    <row r="757" spans="1:17">
      <c r="A757" t="s">
        <v>4725</v>
      </c>
      <c r="B757" t="s">
        <v>3368</v>
      </c>
      <c r="C757" t="s">
        <v>4727</v>
      </c>
      <c r="D757" t="s">
        <v>3370</v>
      </c>
      <c r="E757" t="s">
        <v>476</v>
      </c>
      <c r="F757" t="s">
        <v>4714</v>
      </c>
      <c r="G757" t="s">
        <v>208</v>
      </c>
      <c r="H757" s="65">
        <v>4.71</v>
      </c>
      <c r="I757" t="s">
        <v>3372</v>
      </c>
      <c r="J757" t="s">
        <v>99</v>
      </c>
      <c r="K757" s="66">
        <v>2.1000000000000001E-2</v>
      </c>
      <c r="L757" s="66">
        <v>7.7000000000000002E-3</v>
      </c>
      <c r="M757" s="65">
        <v>292170</v>
      </c>
      <c r="N757" s="65">
        <v>106.5801940708033</v>
      </c>
      <c r="O757" s="65">
        <v>311.39535301666598</v>
      </c>
      <c r="P757" s="66">
        <v>1.2999999999999999E-3</v>
      </c>
      <c r="Q757" s="66">
        <v>0</v>
      </c>
    </row>
    <row r="758" spans="1:17">
      <c r="A758" t="s">
        <v>4725</v>
      </c>
      <c r="B758" t="s">
        <v>3368</v>
      </c>
      <c r="C758" t="s">
        <v>4728</v>
      </c>
      <c r="D758" t="s">
        <v>3370</v>
      </c>
      <c r="E758" t="s">
        <v>476</v>
      </c>
      <c r="F758" t="s">
        <v>3392</v>
      </c>
      <c r="G758" t="s">
        <v>208</v>
      </c>
      <c r="H758" s="65">
        <v>5.54</v>
      </c>
      <c r="I758" t="s">
        <v>3372</v>
      </c>
      <c r="J758" t="s">
        <v>99</v>
      </c>
      <c r="K758" s="66">
        <v>2.1000000000000001E-2</v>
      </c>
      <c r="L758" s="66">
        <v>7.7000000000000002E-3</v>
      </c>
      <c r="M758" s="65">
        <v>124328</v>
      </c>
      <c r="N758" s="65">
        <v>107.74303968494708</v>
      </c>
      <c r="O758" s="65">
        <v>133.954766379501</v>
      </c>
      <c r="P758" s="66">
        <v>5.9999999999999995E-4</v>
      </c>
      <c r="Q758" s="66">
        <v>0</v>
      </c>
    </row>
    <row r="759" spans="1:17">
      <c r="A759" t="s">
        <v>4725</v>
      </c>
      <c r="B759" t="s">
        <v>3368</v>
      </c>
      <c r="C759" t="s">
        <v>4729</v>
      </c>
      <c r="D759" t="s">
        <v>3370</v>
      </c>
      <c r="E759" t="s">
        <v>476</v>
      </c>
      <c r="F759" t="s">
        <v>3392</v>
      </c>
      <c r="G759" t="s">
        <v>208</v>
      </c>
      <c r="H759" s="65">
        <v>5.54</v>
      </c>
      <c r="I759" t="s">
        <v>3372</v>
      </c>
      <c r="J759" t="s">
        <v>99</v>
      </c>
      <c r="K759" s="66">
        <v>2.1000000000000001E-2</v>
      </c>
      <c r="L759" s="66">
        <v>7.7000000000000002E-3</v>
      </c>
      <c r="M759" s="65">
        <v>429486</v>
      </c>
      <c r="N759" s="65">
        <v>107.74303968494736</v>
      </c>
      <c r="O759" s="65">
        <v>462.74127142129299</v>
      </c>
      <c r="P759" s="66">
        <v>1.9E-3</v>
      </c>
      <c r="Q759" s="66">
        <v>0</v>
      </c>
    </row>
    <row r="760" spans="1:17">
      <c r="A760" t="s">
        <v>4730</v>
      </c>
      <c r="B760" t="s">
        <v>3368</v>
      </c>
      <c r="C760" t="s">
        <v>4731</v>
      </c>
      <c r="D760" t="s">
        <v>3370</v>
      </c>
      <c r="E760" t="s">
        <v>476</v>
      </c>
      <c r="F760" t="s">
        <v>302</v>
      </c>
      <c r="G760" t="s">
        <v>208</v>
      </c>
      <c r="H760" s="65">
        <v>0.93</v>
      </c>
      <c r="I760" t="s">
        <v>3372</v>
      </c>
      <c r="J760" t="s">
        <v>99</v>
      </c>
      <c r="K760" s="66">
        <v>2.1000000000000001E-2</v>
      </c>
      <c r="L760" s="66">
        <v>7.7000000000000002E-3</v>
      </c>
      <c r="M760" s="65">
        <v>150115</v>
      </c>
      <c r="N760" s="65">
        <v>101.37190839271491</v>
      </c>
      <c r="O760" s="65">
        <v>152.17444028372401</v>
      </c>
      <c r="P760" s="66">
        <v>5.9999999999999995E-4</v>
      </c>
      <c r="Q760" s="66">
        <v>0</v>
      </c>
    </row>
    <row r="761" spans="1:17">
      <c r="A761" t="s">
        <v>4732</v>
      </c>
      <c r="B761" t="s">
        <v>3368</v>
      </c>
      <c r="C761" t="s">
        <v>4733</v>
      </c>
      <c r="D761" t="s">
        <v>3370</v>
      </c>
      <c r="E761" t="s">
        <v>476</v>
      </c>
      <c r="F761" t="s">
        <v>4734</v>
      </c>
      <c r="G761" t="s">
        <v>208</v>
      </c>
      <c r="H761" s="65">
        <v>1.47</v>
      </c>
      <c r="I761" t="s">
        <v>3372</v>
      </c>
      <c r="J761" t="s">
        <v>99</v>
      </c>
      <c r="K761" s="66">
        <v>2.1000000000000001E-2</v>
      </c>
      <c r="L761" s="66">
        <v>7.7000000000000002E-3</v>
      </c>
      <c r="M761" s="65">
        <v>26249.96</v>
      </c>
      <c r="N761" s="65">
        <v>102.08689071168071</v>
      </c>
      <c r="O761" s="65">
        <v>26.797767977059902</v>
      </c>
      <c r="P761" s="66">
        <v>1E-4</v>
      </c>
      <c r="Q761" s="66">
        <v>0</v>
      </c>
    </row>
    <row r="762" spans="1:17">
      <c r="A762" t="s">
        <v>4735</v>
      </c>
      <c r="B762" t="s">
        <v>3368</v>
      </c>
      <c r="C762" t="s">
        <v>4736</v>
      </c>
      <c r="D762" t="s">
        <v>3370</v>
      </c>
      <c r="E762" t="s">
        <v>476</v>
      </c>
      <c r="F762" t="s">
        <v>4734</v>
      </c>
      <c r="G762" t="s">
        <v>208</v>
      </c>
      <c r="H762" s="65">
        <v>4.71</v>
      </c>
      <c r="I762" t="s">
        <v>3372</v>
      </c>
      <c r="J762" t="s">
        <v>99</v>
      </c>
      <c r="K762" s="66">
        <v>2.1000000000000001E-2</v>
      </c>
      <c r="L762" s="66">
        <v>7.7000000000000002E-3</v>
      </c>
      <c r="M762" s="65">
        <v>145000</v>
      </c>
      <c r="N762" s="65">
        <v>106.58019407080344</v>
      </c>
      <c r="O762" s="65">
        <v>154.54128140266499</v>
      </c>
      <c r="P762" s="66">
        <v>5.9999999999999995E-4</v>
      </c>
      <c r="Q762" s="66">
        <v>0</v>
      </c>
    </row>
    <row r="763" spans="1:17">
      <c r="A763" t="s">
        <v>4737</v>
      </c>
      <c r="B763" t="s">
        <v>3368</v>
      </c>
      <c r="C763" t="s">
        <v>3370</v>
      </c>
      <c r="D763" t="s">
        <v>3370</v>
      </c>
      <c r="E763" t="s">
        <v>476</v>
      </c>
      <c r="F763" t="s">
        <v>3167</v>
      </c>
      <c r="G763" t="s">
        <v>208</v>
      </c>
      <c r="H763" s="65">
        <v>4.71</v>
      </c>
      <c r="I763" t="s">
        <v>3372</v>
      </c>
      <c r="J763" t="s">
        <v>99</v>
      </c>
      <c r="K763" s="66">
        <v>2.1000000000000001E-2</v>
      </c>
      <c r="L763" s="66">
        <v>7.7000000000000002E-3</v>
      </c>
      <c r="M763" s="65">
        <v>132539</v>
      </c>
      <c r="N763" s="65">
        <v>106.58019407080332</v>
      </c>
      <c r="O763" s="65">
        <v>141.26032341950199</v>
      </c>
      <c r="P763" s="66">
        <v>5.9999999999999995E-4</v>
      </c>
      <c r="Q763" s="66">
        <v>0</v>
      </c>
    </row>
    <row r="764" spans="1:17">
      <c r="A764" t="s">
        <v>4738</v>
      </c>
      <c r="B764" t="s">
        <v>3368</v>
      </c>
      <c r="C764" t="s">
        <v>4739</v>
      </c>
      <c r="D764" t="s">
        <v>3370</v>
      </c>
      <c r="E764" t="s">
        <v>476</v>
      </c>
      <c r="F764" t="s">
        <v>4740</v>
      </c>
      <c r="G764" t="s">
        <v>208</v>
      </c>
      <c r="H764" s="65">
        <v>2</v>
      </c>
      <c r="I764" t="s">
        <v>3372</v>
      </c>
      <c r="J764" t="s">
        <v>99</v>
      </c>
      <c r="K764" s="66">
        <v>3.5999999999999997E-2</v>
      </c>
      <c r="L764" s="66">
        <v>7.7000000000000002E-3</v>
      </c>
      <c r="M764" s="65">
        <v>400000</v>
      </c>
      <c r="N764" s="65">
        <v>106.020348147128</v>
      </c>
      <c r="O764" s="65">
        <v>424.08139258851202</v>
      </c>
      <c r="P764" s="66">
        <v>1.8E-3</v>
      </c>
      <c r="Q764" s="66">
        <v>0</v>
      </c>
    </row>
    <row r="765" spans="1:17">
      <c r="A765" t="s">
        <v>4741</v>
      </c>
      <c r="B765" t="s">
        <v>3368</v>
      </c>
      <c r="C765" t="s">
        <v>4742</v>
      </c>
      <c r="D765" t="s">
        <v>3370</v>
      </c>
      <c r="E765" t="s">
        <v>476</v>
      </c>
      <c r="F765" t="s">
        <v>4743</v>
      </c>
      <c r="G765" t="s">
        <v>208</v>
      </c>
      <c r="H765" s="65">
        <v>4.78</v>
      </c>
      <c r="I765" t="s">
        <v>3372</v>
      </c>
      <c r="J765" t="s">
        <v>99</v>
      </c>
      <c r="K765" s="66">
        <v>3.5999999999999997E-2</v>
      </c>
      <c r="L765" s="66">
        <v>7.7000000000000002E-3</v>
      </c>
      <c r="M765" s="65">
        <v>250000</v>
      </c>
      <c r="N765" s="65">
        <v>114.6255681607324</v>
      </c>
      <c r="O765" s="65">
        <v>286.56392040183101</v>
      </c>
      <c r="P765" s="66">
        <v>1.1999999999999999E-3</v>
      </c>
      <c r="Q765" s="66">
        <v>0</v>
      </c>
    </row>
    <row r="766" spans="1:17">
      <c r="A766" t="s">
        <v>4744</v>
      </c>
      <c r="B766" t="s">
        <v>3368</v>
      </c>
      <c r="C766" t="s">
        <v>4745</v>
      </c>
      <c r="D766" t="s">
        <v>3370</v>
      </c>
      <c r="E766" t="s">
        <v>476</v>
      </c>
      <c r="F766" t="s">
        <v>4746</v>
      </c>
      <c r="G766" t="s">
        <v>208</v>
      </c>
      <c r="H766" s="65">
        <v>4.8</v>
      </c>
      <c r="I766" t="s">
        <v>3372</v>
      </c>
      <c r="J766" t="s">
        <v>99</v>
      </c>
      <c r="K766" s="66">
        <v>2.5999999999999999E-2</v>
      </c>
      <c r="L766" s="66">
        <v>7.7000000000000002E-3</v>
      </c>
      <c r="M766" s="65">
        <v>90000</v>
      </c>
      <c r="N766" s="65">
        <v>109.32774406111689</v>
      </c>
      <c r="O766" s="65">
        <v>98.394969655005198</v>
      </c>
      <c r="P766" s="66">
        <v>4.0000000000000002E-4</v>
      </c>
      <c r="Q766" s="66">
        <v>0</v>
      </c>
    </row>
    <row r="767" spans="1:17">
      <c r="A767" t="s">
        <v>4747</v>
      </c>
      <c r="B767" t="s">
        <v>3368</v>
      </c>
      <c r="C767" t="s">
        <v>4748</v>
      </c>
      <c r="D767" t="s">
        <v>3370</v>
      </c>
      <c r="E767" t="s">
        <v>476</v>
      </c>
      <c r="F767" t="s">
        <v>875</v>
      </c>
      <c r="G767" t="s">
        <v>208</v>
      </c>
      <c r="H767" s="65">
        <v>4.88</v>
      </c>
      <c r="I767" t="s">
        <v>3372</v>
      </c>
      <c r="J767" t="s">
        <v>99</v>
      </c>
      <c r="K767" s="66">
        <v>2.5999999999999999E-2</v>
      </c>
      <c r="L767" s="66">
        <v>7.7000000000000002E-3</v>
      </c>
      <c r="M767" s="65">
        <v>30000</v>
      </c>
      <c r="N767" s="65">
        <v>109.47731480848167</v>
      </c>
      <c r="O767" s="65">
        <v>32.843194442544501</v>
      </c>
      <c r="P767" s="66">
        <v>1E-4</v>
      </c>
      <c r="Q767" s="66">
        <v>0</v>
      </c>
    </row>
    <row r="768" spans="1:17">
      <c r="A768" t="s">
        <v>4749</v>
      </c>
      <c r="B768" t="s">
        <v>3368</v>
      </c>
      <c r="C768" t="s">
        <v>4750</v>
      </c>
      <c r="D768" t="s">
        <v>3370</v>
      </c>
      <c r="E768" t="s">
        <v>476</v>
      </c>
      <c r="F768" t="s">
        <v>1694</v>
      </c>
      <c r="G768" t="s">
        <v>208</v>
      </c>
      <c r="H768" s="65">
        <v>4.88</v>
      </c>
      <c r="I768" t="s">
        <v>3372</v>
      </c>
      <c r="J768" t="s">
        <v>99</v>
      </c>
      <c r="K768" s="66">
        <v>2.5999999999999999E-2</v>
      </c>
      <c r="L768" s="66">
        <v>7.7000000000000002E-3</v>
      </c>
      <c r="M768" s="65">
        <v>150000</v>
      </c>
      <c r="N768" s="65">
        <v>109.47731480848134</v>
      </c>
      <c r="O768" s="65">
        <v>164.21597221272199</v>
      </c>
      <c r="P768" s="66">
        <v>6.9999999999999999E-4</v>
      </c>
      <c r="Q768" s="66">
        <v>0</v>
      </c>
    </row>
    <row r="769" spans="1:17">
      <c r="A769" t="s">
        <v>4749</v>
      </c>
      <c r="B769" t="s">
        <v>3368</v>
      </c>
      <c r="C769" t="s">
        <v>4751</v>
      </c>
      <c r="D769" t="s">
        <v>3370</v>
      </c>
      <c r="E769" t="s">
        <v>476</v>
      </c>
      <c r="F769" t="s">
        <v>1694</v>
      </c>
      <c r="G769" t="s">
        <v>208</v>
      </c>
      <c r="H769" s="65">
        <v>4.88</v>
      </c>
      <c r="I769" t="s">
        <v>3372</v>
      </c>
      <c r="J769" t="s">
        <v>99</v>
      </c>
      <c r="K769" s="66">
        <v>2.5999999999999999E-2</v>
      </c>
      <c r="L769" s="66">
        <v>7.7000000000000002E-3</v>
      </c>
      <c r="M769" s="65">
        <v>150000</v>
      </c>
      <c r="N769" s="65">
        <v>109.47731480848134</v>
      </c>
      <c r="O769" s="65">
        <v>164.21597221272199</v>
      </c>
      <c r="P769" s="66">
        <v>6.9999999999999999E-4</v>
      </c>
      <c r="Q769" s="66">
        <v>0</v>
      </c>
    </row>
    <row r="770" spans="1:17">
      <c r="A770" t="s">
        <v>4752</v>
      </c>
      <c r="B770" t="s">
        <v>3368</v>
      </c>
      <c r="C770" t="s">
        <v>4753</v>
      </c>
      <c r="D770" t="s">
        <v>3370</v>
      </c>
      <c r="E770" t="s">
        <v>476</v>
      </c>
      <c r="F770" t="s">
        <v>1694</v>
      </c>
      <c r="G770" t="s">
        <v>208</v>
      </c>
      <c r="H770" s="65">
        <v>1.1399999999999999</v>
      </c>
      <c r="I770" t="s">
        <v>3372</v>
      </c>
      <c r="J770" t="s">
        <v>99</v>
      </c>
      <c r="K770" s="66">
        <v>2.5999999999999999E-2</v>
      </c>
      <c r="L770" s="66">
        <v>7.7000000000000002E-3</v>
      </c>
      <c r="M770" s="65">
        <v>29323</v>
      </c>
      <c r="N770" s="65">
        <v>102.25030552644819</v>
      </c>
      <c r="O770" s="65">
        <v>29.982857089520401</v>
      </c>
      <c r="P770" s="66">
        <v>1E-4</v>
      </c>
      <c r="Q770" s="66">
        <v>0</v>
      </c>
    </row>
    <row r="771" spans="1:17">
      <c r="A771" t="s">
        <v>4754</v>
      </c>
      <c r="B771" t="s">
        <v>3368</v>
      </c>
      <c r="C771" t="s">
        <v>4755</v>
      </c>
      <c r="D771" t="s">
        <v>3370</v>
      </c>
      <c r="E771" t="s">
        <v>476</v>
      </c>
      <c r="F771" t="s">
        <v>1694</v>
      </c>
      <c r="G771" t="s">
        <v>208</v>
      </c>
      <c r="H771" s="65">
        <v>0.03</v>
      </c>
      <c r="I771" t="s">
        <v>3372</v>
      </c>
      <c r="J771" t="s">
        <v>99</v>
      </c>
      <c r="K771" s="66">
        <v>2.5999999999999999E-2</v>
      </c>
      <c r="L771" s="66">
        <v>7.1000000000000004E-3</v>
      </c>
      <c r="M771" s="65">
        <v>200</v>
      </c>
      <c r="N771" s="65">
        <v>100.199762639018</v>
      </c>
      <c r="O771" s="65">
        <v>0.20039952527803601</v>
      </c>
      <c r="P771" s="66">
        <v>0</v>
      </c>
      <c r="Q771" s="66">
        <v>0</v>
      </c>
    </row>
    <row r="772" spans="1:17">
      <c r="A772" t="s">
        <v>4754</v>
      </c>
      <c r="B772" t="s">
        <v>3368</v>
      </c>
      <c r="C772" t="s">
        <v>4756</v>
      </c>
      <c r="D772" t="s">
        <v>3370</v>
      </c>
      <c r="E772" t="s">
        <v>476</v>
      </c>
      <c r="F772" t="s">
        <v>1694</v>
      </c>
      <c r="G772" t="s">
        <v>208</v>
      </c>
      <c r="H772" s="65">
        <v>4.88</v>
      </c>
      <c r="I772" t="s">
        <v>3372</v>
      </c>
      <c r="J772" t="s">
        <v>99</v>
      </c>
      <c r="K772" s="66">
        <v>2.5999999999999999E-2</v>
      </c>
      <c r="L772" s="66">
        <v>7.7000000000000002E-3</v>
      </c>
      <c r="M772" s="65">
        <v>14619</v>
      </c>
      <c r="N772" s="65">
        <v>109.47731480848142</v>
      </c>
      <c r="O772" s="65">
        <v>16.004488651851901</v>
      </c>
      <c r="P772" s="66">
        <v>1E-4</v>
      </c>
      <c r="Q772" s="66">
        <v>0</v>
      </c>
    </row>
    <row r="773" spans="1:17">
      <c r="A773" t="s">
        <v>4754</v>
      </c>
      <c r="B773" t="s">
        <v>3368</v>
      </c>
      <c r="C773" t="s">
        <v>4757</v>
      </c>
      <c r="D773" t="s">
        <v>3370</v>
      </c>
      <c r="E773" t="s">
        <v>476</v>
      </c>
      <c r="F773" t="s">
        <v>1694</v>
      </c>
      <c r="G773" t="s">
        <v>208</v>
      </c>
      <c r="H773" s="65">
        <v>4.88</v>
      </c>
      <c r="I773" t="s">
        <v>3372</v>
      </c>
      <c r="J773" t="s">
        <v>99</v>
      </c>
      <c r="K773" s="66">
        <v>2.5999999999999999E-2</v>
      </c>
      <c r="L773" s="66">
        <v>7.7000000000000002E-3</v>
      </c>
      <c r="M773" s="65">
        <v>6866</v>
      </c>
      <c r="N773" s="65">
        <v>109.47731480848165</v>
      </c>
      <c r="O773" s="65">
        <v>7.5167124347503496</v>
      </c>
      <c r="P773" s="66">
        <v>0</v>
      </c>
      <c r="Q773" s="66">
        <v>0</v>
      </c>
    </row>
    <row r="774" spans="1:17">
      <c r="A774" t="s">
        <v>4758</v>
      </c>
      <c r="B774" t="s">
        <v>3368</v>
      </c>
      <c r="C774" t="s">
        <v>4759</v>
      </c>
      <c r="D774" t="s">
        <v>3370</v>
      </c>
      <c r="E774" t="s">
        <v>476</v>
      </c>
      <c r="F774" t="s">
        <v>410</v>
      </c>
      <c r="G774" t="s">
        <v>208</v>
      </c>
      <c r="H774" s="65">
        <v>2.06</v>
      </c>
      <c r="I774" t="s">
        <v>3372</v>
      </c>
      <c r="J774" t="s">
        <v>99</v>
      </c>
      <c r="K774" s="66">
        <v>2.5999999999999999E-2</v>
      </c>
      <c r="L774" s="66">
        <v>7.7000000000000002E-3</v>
      </c>
      <c r="M774" s="65">
        <v>125799.97</v>
      </c>
      <c r="N774" s="65">
        <v>103.97716603037425</v>
      </c>
      <c r="O774" s="65">
        <v>130.80324367306099</v>
      </c>
      <c r="P774" s="66">
        <v>5.0000000000000001E-4</v>
      </c>
      <c r="Q774" s="66">
        <v>0</v>
      </c>
    </row>
    <row r="775" spans="1:17">
      <c r="A775" t="s">
        <v>4760</v>
      </c>
      <c r="B775" t="s">
        <v>3368</v>
      </c>
      <c r="C775" t="s">
        <v>4761</v>
      </c>
      <c r="D775" t="s">
        <v>3370</v>
      </c>
      <c r="E775" t="s">
        <v>476</v>
      </c>
      <c r="F775" t="s">
        <v>410</v>
      </c>
      <c r="G775" t="s">
        <v>208</v>
      </c>
      <c r="H775" s="65">
        <v>4.88</v>
      </c>
      <c r="I775" t="s">
        <v>3372</v>
      </c>
      <c r="J775" t="s">
        <v>99</v>
      </c>
      <c r="K775" s="66">
        <v>2.5999999999999999E-2</v>
      </c>
      <c r="L775" s="66">
        <v>7.7000000000000002E-3</v>
      </c>
      <c r="M775" s="65">
        <v>361264</v>
      </c>
      <c r="N775" s="65">
        <v>109.47731480848161</v>
      </c>
      <c r="O775" s="65">
        <v>395.50212656971303</v>
      </c>
      <c r="P775" s="66">
        <v>1.6999999999999999E-3</v>
      </c>
      <c r="Q775" s="66">
        <v>0</v>
      </c>
    </row>
    <row r="776" spans="1:17">
      <c r="A776" t="s">
        <v>4760</v>
      </c>
      <c r="B776" t="s">
        <v>3368</v>
      </c>
      <c r="C776" t="s">
        <v>4762</v>
      </c>
      <c r="D776" t="s">
        <v>3370</v>
      </c>
      <c r="E776" t="s">
        <v>476</v>
      </c>
      <c r="F776" t="s">
        <v>410</v>
      </c>
      <c r="G776" t="s">
        <v>208</v>
      </c>
      <c r="H776" s="65">
        <v>4.88</v>
      </c>
      <c r="I776" t="s">
        <v>3372</v>
      </c>
      <c r="J776" t="s">
        <v>99</v>
      </c>
      <c r="K776" s="66">
        <v>2.5999999999999999E-2</v>
      </c>
      <c r="L776" s="66">
        <v>7.7000000000000002E-3</v>
      </c>
      <c r="M776" s="65">
        <v>332650</v>
      </c>
      <c r="N776" s="65">
        <v>109.47731480848159</v>
      </c>
      <c r="O776" s="65">
        <v>364.17628771041399</v>
      </c>
      <c r="P776" s="66">
        <v>1.5E-3</v>
      </c>
      <c r="Q776" s="66">
        <v>0</v>
      </c>
    </row>
    <row r="777" spans="1:17">
      <c r="A777" t="s">
        <v>4760</v>
      </c>
      <c r="B777" t="s">
        <v>3368</v>
      </c>
      <c r="C777" t="s">
        <v>4763</v>
      </c>
      <c r="D777" t="s">
        <v>3370</v>
      </c>
      <c r="E777" t="s">
        <v>476</v>
      </c>
      <c r="F777" t="s">
        <v>410</v>
      </c>
      <c r="G777" t="s">
        <v>208</v>
      </c>
      <c r="H777" s="65">
        <v>4.88</v>
      </c>
      <c r="I777" t="s">
        <v>3372</v>
      </c>
      <c r="J777" t="s">
        <v>99</v>
      </c>
      <c r="K777" s="66">
        <v>2.5999999999999999E-2</v>
      </c>
      <c r="L777" s="66">
        <v>7.7000000000000002E-3</v>
      </c>
      <c r="M777" s="65">
        <v>300325</v>
      </c>
      <c r="N777" s="65">
        <v>109.47731480848148</v>
      </c>
      <c r="O777" s="65">
        <v>328.787745698572</v>
      </c>
      <c r="P777" s="66">
        <v>1.4E-3</v>
      </c>
      <c r="Q777" s="66">
        <v>0</v>
      </c>
    </row>
    <row r="778" spans="1:17">
      <c r="A778" t="s">
        <v>4764</v>
      </c>
      <c r="B778" t="s">
        <v>3368</v>
      </c>
      <c r="C778" t="s">
        <v>4765</v>
      </c>
      <c r="D778" t="s">
        <v>3370</v>
      </c>
      <c r="E778" t="s">
        <v>476</v>
      </c>
      <c r="F778" t="s">
        <v>1168</v>
      </c>
      <c r="G778" t="s">
        <v>208</v>
      </c>
      <c r="H778" s="65">
        <v>3.99</v>
      </c>
      <c r="I778" t="s">
        <v>3372</v>
      </c>
      <c r="J778" t="s">
        <v>99</v>
      </c>
      <c r="K778" s="66">
        <v>2.5999999999999999E-2</v>
      </c>
      <c r="L778" s="66">
        <v>7.7000000000000002E-3</v>
      </c>
      <c r="M778" s="65">
        <v>99000</v>
      </c>
      <c r="N778" s="65">
        <v>107.71002947267677</v>
      </c>
      <c r="O778" s="65">
        <v>106.63292917795</v>
      </c>
      <c r="P778" s="66">
        <v>4.0000000000000002E-4</v>
      </c>
      <c r="Q778" s="66">
        <v>0</v>
      </c>
    </row>
    <row r="779" spans="1:17">
      <c r="A779" t="s">
        <v>4766</v>
      </c>
      <c r="B779" t="s">
        <v>3368</v>
      </c>
      <c r="C779" t="s">
        <v>4767</v>
      </c>
      <c r="D779" t="s">
        <v>3370</v>
      </c>
      <c r="E779" t="s">
        <v>476</v>
      </c>
      <c r="F779" t="s">
        <v>733</v>
      </c>
      <c r="G779" t="s">
        <v>208</v>
      </c>
      <c r="H779" s="65">
        <v>2.21</v>
      </c>
      <c r="I779" t="s">
        <v>3372</v>
      </c>
      <c r="J779" t="s">
        <v>99</v>
      </c>
      <c r="K779" s="66">
        <v>2.5999999999999999E-2</v>
      </c>
      <c r="L779" s="66">
        <v>7.7000000000000002E-3</v>
      </c>
      <c r="M779" s="65">
        <v>303890</v>
      </c>
      <c r="N779" s="65">
        <v>104.28456789035639</v>
      </c>
      <c r="O779" s="65">
        <v>316.91037336200401</v>
      </c>
      <c r="P779" s="66">
        <v>1.2999999999999999E-3</v>
      </c>
      <c r="Q779" s="66">
        <v>0</v>
      </c>
    </row>
    <row r="780" spans="1:17">
      <c r="A780" t="s">
        <v>4768</v>
      </c>
      <c r="B780" t="s">
        <v>3368</v>
      </c>
      <c r="C780" t="s">
        <v>4769</v>
      </c>
      <c r="D780" t="s">
        <v>3370</v>
      </c>
      <c r="E780" t="s">
        <v>476</v>
      </c>
      <c r="F780" t="s">
        <v>679</v>
      </c>
      <c r="G780" t="s">
        <v>208</v>
      </c>
      <c r="H780" s="65">
        <v>2.54</v>
      </c>
      <c r="I780" t="s">
        <v>3372</v>
      </c>
      <c r="J780" t="s">
        <v>99</v>
      </c>
      <c r="K780" s="66">
        <v>2.5999999999999999E-2</v>
      </c>
      <c r="L780" s="66">
        <v>7.7000000000000002E-3</v>
      </c>
      <c r="M780" s="65">
        <v>225237.28</v>
      </c>
      <c r="N780" s="65">
        <v>104.87100946419882</v>
      </c>
      <c r="O780" s="65">
        <v>236.20860922570401</v>
      </c>
      <c r="P780" s="66">
        <v>1E-3</v>
      </c>
      <c r="Q780" s="66">
        <v>0</v>
      </c>
    </row>
    <row r="781" spans="1:17">
      <c r="A781" t="s">
        <v>4770</v>
      </c>
      <c r="B781" t="s">
        <v>3368</v>
      </c>
      <c r="C781" t="s">
        <v>4771</v>
      </c>
      <c r="D781" t="s">
        <v>3370</v>
      </c>
      <c r="E781" t="s">
        <v>476</v>
      </c>
      <c r="F781" t="s">
        <v>4772</v>
      </c>
      <c r="G781" t="s">
        <v>208</v>
      </c>
      <c r="H781" s="65">
        <v>4.95</v>
      </c>
      <c r="I781" t="s">
        <v>3372</v>
      </c>
      <c r="J781" t="s">
        <v>99</v>
      </c>
      <c r="K781" s="66">
        <v>2.5999999999999999E-2</v>
      </c>
      <c r="L781" s="66">
        <v>7.7000000000000002E-3</v>
      </c>
      <c r="M781" s="65">
        <v>99000</v>
      </c>
      <c r="N781" s="65">
        <v>109.62197010280505</v>
      </c>
      <c r="O781" s="65">
        <v>108.525750401777</v>
      </c>
      <c r="P781" s="66">
        <v>5.0000000000000001E-4</v>
      </c>
      <c r="Q781" s="66">
        <v>0</v>
      </c>
    </row>
    <row r="782" spans="1:17">
      <c r="A782" t="s">
        <v>4773</v>
      </c>
      <c r="B782" t="s">
        <v>3368</v>
      </c>
      <c r="C782" t="s">
        <v>4774</v>
      </c>
      <c r="D782" t="s">
        <v>3370</v>
      </c>
      <c r="E782" t="s">
        <v>476</v>
      </c>
      <c r="F782" t="s">
        <v>4775</v>
      </c>
      <c r="G782" t="s">
        <v>208</v>
      </c>
      <c r="H782" s="65">
        <v>4.88</v>
      </c>
      <c r="I782" t="s">
        <v>3372</v>
      </c>
      <c r="J782" t="s">
        <v>99</v>
      </c>
      <c r="K782" s="66">
        <v>2.5999999999999999E-2</v>
      </c>
      <c r="L782" s="66">
        <v>7.7000000000000002E-3</v>
      </c>
      <c r="M782" s="65">
        <v>48000</v>
      </c>
      <c r="N782" s="65">
        <v>109.47731480848167</v>
      </c>
      <c r="O782" s="65">
        <v>52.549111108071202</v>
      </c>
      <c r="P782" s="66">
        <v>2.0000000000000001E-4</v>
      </c>
      <c r="Q782" s="66">
        <v>0</v>
      </c>
    </row>
    <row r="783" spans="1:17">
      <c r="A783" t="s">
        <v>4773</v>
      </c>
      <c r="B783" t="s">
        <v>3368</v>
      </c>
      <c r="C783" t="s">
        <v>4776</v>
      </c>
      <c r="D783" t="s">
        <v>3370</v>
      </c>
      <c r="E783" t="s">
        <v>476</v>
      </c>
      <c r="F783" t="s">
        <v>829</v>
      </c>
      <c r="G783" t="s">
        <v>208</v>
      </c>
      <c r="H783" s="65">
        <v>5.0999999999999996</v>
      </c>
      <c r="I783" t="s">
        <v>3372</v>
      </c>
      <c r="J783" t="s">
        <v>99</v>
      </c>
      <c r="K783" s="66">
        <v>2.5999999999999999E-2</v>
      </c>
      <c r="L783" s="66">
        <v>7.7000000000000002E-3</v>
      </c>
      <c r="M783" s="65">
        <v>255077</v>
      </c>
      <c r="N783" s="65">
        <v>109.9206310837057</v>
      </c>
      <c r="O783" s="65">
        <v>280.382248149384</v>
      </c>
      <c r="P783" s="66">
        <v>1.1999999999999999E-3</v>
      </c>
      <c r="Q783" s="66">
        <v>0</v>
      </c>
    </row>
    <row r="784" spans="1:17">
      <c r="A784" t="s">
        <v>4773</v>
      </c>
      <c r="B784" t="s">
        <v>3368</v>
      </c>
      <c r="C784" t="s">
        <v>4777</v>
      </c>
      <c r="D784" t="s">
        <v>3370</v>
      </c>
      <c r="E784" t="s">
        <v>476</v>
      </c>
      <c r="F784" t="s">
        <v>4778</v>
      </c>
      <c r="G784" t="s">
        <v>208</v>
      </c>
      <c r="H784" s="65">
        <v>5.54</v>
      </c>
      <c r="I784" t="s">
        <v>3372</v>
      </c>
      <c r="J784" t="s">
        <v>99</v>
      </c>
      <c r="K784" s="66">
        <v>2.1000000000000001E-2</v>
      </c>
      <c r="L784" s="66">
        <v>7.7000000000000002E-3</v>
      </c>
      <c r="M784" s="65">
        <v>420538</v>
      </c>
      <c r="N784" s="65">
        <v>107.76029633203967</v>
      </c>
      <c r="O784" s="65">
        <v>453.17299498883301</v>
      </c>
      <c r="P784" s="66">
        <v>1.9E-3</v>
      </c>
      <c r="Q784" s="66">
        <v>0</v>
      </c>
    </row>
    <row r="785" spans="1:17">
      <c r="A785" t="s">
        <v>4779</v>
      </c>
      <c r="B785" t="s">
        <v>3368</v>
      </c>
      <c r="C785" t="s">
        <v>4780</v>
      </c>
      <c r="D785" t="s">
        <v>3370</v>
      </c>
      <c r="E785" t="s">
        <v>476</v>
      </c>
      <c r="F785" t="s">
        <v>4781</v>
      </c>
      <c r="G785" t="s">
        <v>208</v>
      </c>
      <c r="H785" s="65">
        <v>4.95</v>
      </c>
      <c r="I785" t="s">
        <v>3372</v>
      </c>
      <c r="J785" t="s">
        <v>99</v>
      </c>
      <c r="K785" s="66">
        <v>2.5999999999999999E-2</v>
      </c>
      <c r="L785" s="66">
        <v>7.7000000000000002E-3</v>
      </c>
      <c r="M785" s="65">
        <v>80000</v>
      </c>
      <c r="N785" s="65">
        <v>109.62197010280462</v>
      </c>
      <c r="O785" s="65">
        <v>87.6975760822437</v>
      </c>
      <c r="P785" s="66">
        <v>4.0000000000000002E-4</v>
      </c>
      <c r="Q785" s="66">
        <v>0</v>
      </c>
    </row>
    <row r="786" spans="1:17">
      <c r="A786" t="s">
        <v>4782</v>
      </c>
      <c r="B786" t="s">
        <v>3368</v>
      </c>
      <c r="C786" t="s">
        <v>4783</v>
      </c>
      <c r="D786" t="s">
        <v>3370</v>
      </c>
      <c r="E786" t="s">
        <v>476</v>
      </c>
      <c r="F786" t="s">
        <v>658</v>
      </c>
      <c r="G786" t="s">
        <v>208</v>
      </c>
      <c r="H786" s="65">
        <v>4.95</v>
      </c>
      <c r="I786" t="s">
        <v>3372</v>
      </c>
      <c r="J786" t="s">
        <v>99</v>
      </c>
      <c r="K786" s="66">
        <v>2.5999999999999999E-2</v>
      </c>
      <c r="L786" s="66">
        <v>7.7000000000000002E-3</v>
      </c>
      <c r="M786" s="65">
        <v>82827.16</v>
      </c>
      <c r="N786" s="65">
        <v>109.62197010280468</v>
      </c>
      <c r="O786" s="65">
        <v>90.796764572202207</v>
      </c>
      <c r="P786" s="66">
        <v>4.0000000000000002E-4</v>
      </c>
      <c r="Q786" s="66">
        <v>0</v>
      </c>
    </row>
    <row r="787" spans="1:17">
      <c r="A787" t="s">
        <v>4784</v>
      </c>
      <c r="B787" t="s">
        <v>3368</v>
      </c>
      <c r="C787" t="s">
        <v>4785</v>
      </c>
      <c r="D787" t="s">
        <v>3370</v>
      </c>
      <c r="E787" t="s">
        <v>476</v>
      </c>
      <c r="F787" t="s">
        <v>3310</v>
      </c>
      <c r="G787" t="s">
        <v>208</v>
      </c>
      <c r="H787" s="65">
        <v>2.1</v>
      </c>
      <c r="I787" t="s">
        <v>3372</v>
      </c>
      <c r="J787" t="s">
        <v>99</v>
      </c>
      <c r="K787" s="66">
        <v>2.5999999999999999E-2</v>
      </c>
      <c r="L787" s="66">
        <v>7.7000000000000002E-3</v>
      </c>
      <c r="M787" s="65">
        <v>86665.8</v>
      </c>
      <c r="N787" s="65">
        <v>104.05175563719472</v>
      </c>
      <c r="O787" s="65">
        <v>90.177286437019902</v>
      </c>
      <c r="P787" s="66">
        <v>4.0000000000000002E-4</v>
      </c>
      <c r="Q787" s="66">
        <v>0</v>
      </c>
    </row>
    <row r="788" spans="1:17">
      <c r="A788" t="s">
        <v>4786</v>
      </c>
      <c r="B788" t="s">
        <v>3368</v>
      </c>
      <c r="C788" t="s">
        <v>4787</v>
      </c>
      <c r="D788" t="s">
        <v>3370</v>
      </c>
      <c r="E788" t="s">
        <v>476</v>
      </c>
      <c r="F788" t="s">
        <v>3310</v>
      </c>
      <c r="G788" t="s">
        <v>208</v>
      </c>
      <c r="H788" s="65">
        <v>4.95</v>
      </c>
      <c r="I788" t="s">
        <v>3372</v>
      </c>
      <c r="J788" t="s">
        <v>99</v>
      </c>
      <c r="K788" s="66">
        <v>2.5999999999999999E-2</v>
      </c>
      <c r="L788" s="66">
        <v>7.7000000000000002E-3</v>
      </c>
      <c r="M788" s="65">
        <v>175495</v>
      </c>
      <c r="N788" s="65">
        <v>109.62197010280464</v>
      </c>
      <c r="O788" s="65">
        <v>192.38107643191699</v>
      </c>
      <c r="P788" s="66">
        <v>8.0000000000000004E-4</v>
      </c>
      <c r="Q788" s="66">
        <v>0</v>
      </c>
    </row>
    <row r="789" spans="1:17">
      <c r="A789" t="s">
        <v>4786</v>
      </c>
      <c r="B789" t="s">
        <v>3368</v>
      </c>
      <c r="C789" t="s">
        <v>4788</v>
      </c>
      <c r="D789" t="s">
        <v>3370</v>
      </c>
      <c r="E789" t="s">
        <v>476</v>
      </c>
      <c r="F789" t="s">
        <v>3310</v>
      </c>
      <c r="G789" t="s">
        <v>208</v>
      </c>
      <c r="H789" s="65">
        <v>4.95</v>
      </c>
      <c r="I789" t="s">
        <v>3372</v>
      </c>
      <c r="J789" t="s">
        <v>99</v>
      </c>
      <c r="K789" s="66">
        <v>2.5999999999999999E-2</v>
      </c>
      <c r="L789" s="66">
        <v>7.7000000000000002E-3</v>
      </c>
      <c r="M789" s="65">
        <v>74384</v>
      </c>
      <c r="N789" s="65">
        <v>109.62197010280464</v>
      </c>
      <c r="O789" s="65">
        <v>81.541206241270203</v>
      </c>
      <c r="P789" s="66">
        <v>2.9999999999999997E-4</v>
      </c>
      <c r="Q789" s="66">
        <v>0</v>
      </c>
    </row>
    <row r="790" spans="1:17">
      <c r="A790" t="s">
        <v>4789</v>
      </c>
      <c r="B790" t="s">
        <v>3368</v>
      </c>
      <c r="C790" t="s">
        <v>4790</v>
      </c>
      <c r="D790" t="s">
        <v>3370</v>
      </c>
      <c r="E790" t="s">
        <v>476</v>
      </c>
      <c r="F790" t="s">
        <v>3310</v>
      </c>
      <c r="G790" t="s">
        <v>208</v>
      </c>
      <c r="H790" s="65">
        <v>4.88</v>
      </c>
      <c r="I790" t="s">
        <v>3372</v>
      </c>
      <c r="J790" t="s">
        <v>99</v>
      </c>
      <c r="K790" s="66">
        <v>2.5999999999999999E-2</v>
      </c>
      <c r="L790" s="66">
        <v>7.7000000000000002E-3</v>
      </c>
      <c r="M790" s="65">
        <v>230000</v>
      </c>
      <c r="N790" s="65">
        <v>109.47731480848174</v>
      </c>
      <c r="O790" s="65">
        <v>251.797824059508</v>
      </c>
      <c r="P790" s="66">
        <v>1.1000000000000001E-3</v>
      </c>
      <c r="Q790" s="66">
        <v>0</v>
      </c>
    </row>
    <row r="791" spans="1:17">
      <c r="A791" t="s">
        <v>4789</v>
      </c>
      <c r="B791" t="s">
        <v>3368</v>
      </c>
      <c r="C791" t="s">
        <v>4791</v>
      </c>
      <c r="D791" t="s">
        <v>3370</v>
      </c>
      <c r="E791" t="s">
        <v>476</v>
      </c>
      <c r="F791" t="s">
        <v>829</v>
      </c>
      <c r="G791" t="s">
        <v>208</v>
      </c>
      <c r="H791" s="65">
        <v>5.17</v>
      </c>
      <c r="I791" t="s">
        <v>3372</v>
      </c>
      <c r="J791" t="s">
        <v>99</v>
      </c>
      <c r="K791" s="66">
        <v>2.5999999999999999E-2</v>
      </c>
      <c r="L791" s="66">
        <v>7.7000000000000002E-3</v>
      </c>
      <c r="M791" s="65">
        <v>60000</v>
      </c>
      <c r="N791" s="65">
        <v>110.06500697342034</v>
      </c>
      <c r="O791" s="65">
        <v>66.039004184052203</v>
      </c>
      <c r="P791" s="66">
        <v>2.9999999999999997E-4</v>
      </c>
      <c r="Q791" s="66">
        <v>0</v>
      </c>
    </row>
    <row r="792" spans="1:17">
      <c r="A792" t="s">
        <v>4792</v>
      </c>
      <c r="B792" t="s">
        <v>3368</v>
      </c>
      <c r="C792" t="s">
        <v>4793</v>
      </c>
      <c r="D792" t="s">
        <v>3370</v>
      </c>
      <c r="E792" t="s">
        <v>476</v>
      </c>
      <c r="F792" t="s">
        <v>565</v>
      </c>
      <c r="G792" t="s">
        <v>208</v>
      </c>
      <c r="H792" s="65">
        <v>3.21</v>
      </c>
      <c r="I792" t="s">
        <v>3372</v>
      </c>
      <c r="J792" t="s">
        <v>99</v>
      </c>
      <c r="K792" s="66">
        <v>2.1000000000000001E-2</v>
      </c>
      <c r="L792" s="66">
        <v>7.7000000000000002E-3</v>
      </c>
      <c r="M792" s="65">
        <v>500000</v>
      </c>
      <c r="N792" s="65">
        <v>104.48113890306</v>
      </c>
      <c r="O792" s="65">
        <v>522.40569451529996</v>
      </c>
      <c r="P792" s="66">
        <v>2.2000000000000001E-3</v>
      </c>
      <c r="Q792" s="66">
        <v>0</v>
      </c>
    </row>
    <row r="793" spans="1:17">
      <c r="A793" t="s">
        <v>4794</v>
      </c>
      <c r="B793" t="s">
        <v>3368</v>
      </c>
      <c r="C793" t="s">
        <v>4795</v>
      </c>
      <c r="D793" t="s">
        <v>3370</v>
      </c>
      <c r="E793" t="s">
        <v>476</v>
      </c>
      <c r="F793" t="s">
        <v>402</v>
      </c>
      <c r="G793" t="s">
        <v>208</v>
      </c>
      <c r="H793" s="65">
        <v>5.03</v>
      </c>
      <c r="I793" t="s">
        <v>3372</v>
      </c>
      <c r="J793" t="s">
        <v>99</v>
      </c>
      <c r="K793" s="66">
        <v>2.5999999999999999E-2</v>
      </c>
      <c r="L793" s="66">
        <v>7.7000000000000002E-3</v>
      </c>
      <c r="M793" s="65">
        <v>51794</v>
      </c>
      <c r="N793" s="65">
        <v>109.77134923524598</v>
      </c>
      <c r="O793" s="65">
        <v>56.854972622903297</v>
      </c>
      <c r="P793" s="66">
        <v>2.0000000000000001E-4</v>
      </c>
      <c r="Q793" s="66">
        <v>0</v>
      </c>
    </row>
    <row r="794" spans="1:17">
      <c r="A794" t="s">
        <v>4796</v>
      </c>
      <c r="B794" t="s">
        <v>3368</v>
      </c>
      <c r="C794" t="s">
        <v>4797</v>
      </c>
      <c r="D794" t="s">
        <v>3370</v>
      </c>
      <c r="E794" t="s">
        <v>476</v>
      </c>
      <c r="F794" t="s">
        <v>676</v>
      </c>
      <c r="G794" t="s">
        <v>208</v>
      </c>
      <c r="H794" s="65">
        <v>2.14</v>
      </c>
      <c r="I794" t="s">
        <v>3372</v>
      </c>
      <c r="J794" t="s">
        <v>99</v>
      </c>
      <c r="K794" s="66">
        <v>2.5999999999999999E-2</v>
      </c>
      <c r="L794" s="66">
        <v>7.7000000000000002E-3</v>
      </c>
      <c r="M794" s="65">
        <v>87450</v>
      </c>
      <c r="N794" s="65">
        <v>104.12636966729994</v>
      </c>
      <c r="O794" s="65">
        <v>91.058510274053802</v>
      </c>
      <c r="P794" s="66">
        <v>4.0000000000000002E-4</v>
      </c>
      <c r="Q794" s="66">
        <v>0</v>
      </c>
    </row>
    <row r="795" spans="1:17">
      <c r="A795" t="s">
        <v>4798</v>
      </c>
      <c r="B795" t="s">
        <v>3368</v>
      </c>
      <c r="C795" t="s">
        <v>4799</v>
      </c>
      <c r="D795" t="s">
        <v>3370</v>
      </c>
      <c r="E795" t="s">
        <v>476</v>
      </c>
      <c r="F795" t="s">
        <v>3836</v>
      </c>
      <c r="G795" t="s">
        <v>208</v>
      </c>
      <c r="H795" s="65">
        <v>2.62</v>
      </c>
      <c r="I795" t="s">
        <v>3372</v>
      </c>
      <c r="J795" t="s">
        <v>99</v>
      </c>
      <c r="K795" s="66">
        <v>2.5999999999999999E-2</v>
      </c>
      <c r="L795" s="66">
        <v>7.7000000000000002E-3</v>
      </c>
      <c r="M795" s="65">
        <v>89375</v>
      </c>
      <c r="N795" s="65">
        <v>105.01949100200996</v>
      </c>
      <c r="O795" s="65">
        <v>93.861170083046403</v>
      </c>
      <c r="P795" s="66">
        <v>4.0000000000000002E-4</v>
      </c>
      <c r="Q795" s="66">
        <v>0</v>
      </c>
    </row>
    <row r="796" spans="1:17">
      <c r="A796" t="s">
        <v>4800</v>
      </c>
      <c r="B796" t="s">
        <v>3368</v>
      </c>
      <c r="C796" t="s">
        <v>4801</v>
      </c>
      <c r="D796" t="s">
        <v>3370</v>
      </c>
      <c r="E796" t="s">
        <v>476</v>
      </c>
      <c r="F796" t="s">
        <v>3836</v>
      </c>
      <c r="G796" t="s">
        <v>208</v>
      </c>
      <c r="H796" s="65">
        <v>2.29</v>
      </c>
      <c r="I796" t="s">
        <v>3372</v>
      </c>
      <c r="J796" t="s">
        <v>99</v>
      </c>
      <c r="K796" s="66">
        <v>2.5999999999999999E-2</v>
      </c>
      <c r="L796" s="66">
        <v>7.7000000000000002E-3</v>
      </c>
      <c r="M796" s="65">
        <v>75000</v>
      </c>
      <c r="N796" s="65">
        <v>104.43742753134467</v>
      </c>
      <c r="O796" s="65">
        <v>78.328070648508501</v>
      </c>
      <c r="P796" s="66">
        <v>2.9999999999999997E-4</v>
      </c>
      <c r="Q796" s="66">
        <v>0</v>
      </c>
    </row>
    <row r="797" spans="1:17">
      <c r="A797" t="s">
        <v>4802</v>
      </c>
      <c r="B797" t="s">
        <v>3368</v>
      </c>
      <c r="C797" t="s">
        <v>4803</v>
      </c>
      <c r="D797" t="s">
        <v>3370</v>
      </c>
      <c r="E797" t="s">
        <v>476</v>
      </c>
      <c r="F797" t="s">
        <v>4804</v>
      </c>
      <c r="G797" t="s">
        <v>208</v>
      </c>
      <c r="H797" s="65">
        <v>5.03</v>
      </c>
      <c r="I797" t="s">
        <v>3372</v>
      </c>
      <c r="J797" t="s">
        <v>99</v>
      </c>
      <c r="K797" s="66">
        <v>2.5999999999999999E-2</v>
      </c>
      <c r="L797" s="66">
        <v>7.7000000000000002E-3</v>
      </c>
      <c r="M797" s="65">
        <v>99000</v>
      </c>
      <c r="N797" s="65">
        <v>109.77134923524646</v>
      </c>
      <c r="O797" s="65">
        <v>108.67363574289401</v>
      </c>
      <c r="P797" s="66">
        <v>5.0000000000000001E-4</v>
      </c>
      <c r="Q797" s="66">
        <v>0</v>
      </c>
    </row>
    <row r="798" spans="1:17">
      <c r="A798" t="s">
        <v>4805</v>
      </c>
      <c r="B798" t="s">
        <v>3368</v>
      </c>
      <c r="C798" t="s">
        <v>4806</v>
      </c>
      <c r="D798" t="s">
        <v>3370</v>
      </c>
      <c r="E798" t="s">
        <v>476</v>
      </c>
      <c r="F798" t="s">
        <v>4804</v>
      </c>
      <c r="G798" t="s">
        <v>208</v>
      </c>
      <c r="H798" s="65">
        <v>5.03</v>
      </c>
      <c r="I798" t="s">
        <v>3372</v>
      </c>
      <c r="J798" t="s">
        <v>99</v>
      </c>
      <c r="K798" s="66">
        <v>2.5999999999999999E-2</v>
      </c>
      <c r="L798" s="66">
        <v>7.7000000000000002E-3</v>
      </c>
      <c r="M798" s="65">
        <v>20084</v>
      </c>
      <c r="N798" s="65">
        <v>109.77134923524596</v>
      </c>
      <c r="O798" s="65">
        <v>22.0464777804068</v>
      </c>
      <c r="P798" s="66">
        <v>1E-4</v>
      </c>
      <c r="Q798" s="66">
        <v>0</v>
      </c>
    </row>
    <row r="799" spans="1:17">
      <c r="A799" t="s">
        <v>4807</v>
      </c>
      <c r="B799" t="s">
        <v>3368</v>
      </c>
      <c r="C799" t="s">
        <v>4808</v>
      </c>
      <c r="D799" t="s">
        <v>3370</v>
      </c>
      <c r="E799" t="s">
        <v>476</v>
      </c>
      <c r="F799" t="s">
        <v>4809</v>
      </c>
      <c r="G799" t="s">
        <v>208</v>
      </c>
      <c r="H799" s="65">
        <v>1.34</v>
      </c>
      <c r="I799" t="s">
        <v>3372</v>
      </c>
      <c r="J799" t="s">
        <v>99</v>
      </c>
      <c r="K799" s="66">
        <v>2.5999999999999999E-2</v>
      </c>
      <c r="L799" s="66">
        <v>7.7000000000000002E-3</v>
      </c>
      <c r="M799" s="65">
        <v>24750</v>
      </c>
      <c r="N799" s="65">
        <v>102.62735246688565</v>
      </c>
      <c r="O799" s="65">
        <v>25.4002697355542</v>
      </c>
      <c r="P799" s="66">
        <v>1E-4</v>
      </c>
      <c r="Q799" s="66">
        <v>0</v>
      </c>
    </row>
    <row r="800" spans="1:17">
      <c r="A800" t="s">
        <v>4807</v>
      </c>
      <c r="B800" t="s">
        <v>3368</v>
      </c>
      <c r="C800" t="s">
        <v>4810</v>
      </c>
      <c r="D800" t="s">
        <v>3370</v>
      </c>
      <c r="E800" t="s">
        <v>476</v>
      </c>
      <c r="F800" t="s">
        <v>1288</v>
      </c>
      <c r="G800" t="s">
        <v>208</v>
      </c>
      <c r="H800" s="65">
        <v>1.34</v>
      </c>
      <c r="I800" t="s">
        <v>3372</v>
      </c>
      <c r="J800" t="s">
        <v>99</v>
      </c>
      <c r="K800" s="66">
        <v>2.5999999999999999E-2</v>
      </c>
      <c r="L800" s="66">
        <v>7.7000000000000002E-3</v>
      </c>
      <c r="M800" s="65">
        <v>24750</v>
      </c>
      <c r="N800" s="65">
        <v>102.62735246688565</v>
      </c>
      <c r="O800" s="65">
        <v>25.4002697355542</v>
      </c>
      <c r="P800" s="66">
        <v>1E-4</v>
      </c>
      <c r="Q800" s="66">
        <v>0</v>
      </c>
    </row>
    <row r="801" spans="1:17">
      <c r="A801" t="s">
        <v>4811</v>
      </c>
      <c r="B801" t="s">
        <v>3368</v>
      </c>
      <c r="C801" t="s">
        <v>4812</v>
      </c>
      <c r="D801" t="s">
        <v>3370</v>
      </c>
      <c r="E801" t="s">
        <v>476</v>
      </c>
      <c r="F801" t="s">
        <v>3272</v>
      </c>
      <c r="G801" t="s">
        <v>208</v>
      </c>
      <c r="H801" s="65">
        <v>2.62</v>
      </c>
      <c r="I801" t="s">
        <v>3372</v>
      </c>
      <c r="J801" t="s">
        <v>99</v>
      </c>
      <c r="K801" s="66">
        <v>2.5999999999999999E-2</v>
      </c>
      <c r="L801" s="66">
        <v>7.7000000000000002E-3</v>
      </c>
      <c r="M801" s="65">
        <v>81250</v>
      </c>
      <c r="N801" s="65">
        <v>105.01949100200984</v>
      </c>
      <c r="O801" s="65">
        <v>85.328336439132997</v>
      </c>
      <c r="P801" s="66">
        <v>4.0000000000000002E-4</v>
      </c>
      <c r="Q801" s="66">
        <v>0</v>
      </c>
    </row>
    <row r="802" spans="1:17">
      <c r="A802" t="s">
        <v>4813</v>
      </c>
      <c r="B802" t="s">
        <v>3368</v>
      </c>
      <c r="C802" t="s">
        <v>4814</v>
      </c>
      <c r="D802" t="s">
        <v>3370</v>
      </c>
      <c r="E802" t="s">
        <v>476</v>
      </c>
      <c r="F802" t="s">
        <v>1288</v>
      </c>
      <c r="G802" t="s">
        <v>208</v>
      </c>
      <c r="H802" s="65">
        <v>2.62</v>
      </c>
      <c r="I802" t="s">
        <v>3372</v>
      </c>
      <c r="J802" t="s">
        <v>99</v>
      </c>
      <c r="K802" s="66">
        <v>2.5999999999999999E-2</v>
      </c>
      <c r="L802" s="66">
        <v>7.7000000000000002E-3</v>
      </c>
      <c r="M802" s="65">
        <v>54166.69</v>
      </c>
      <c r="N802" s="65">
        <v>105.0194912859093</v>
      </c>
      <c r="O802" s="65">
        <v>56.885582284415499</v>
      </c>
      <c r="P802" s="66">
        <v>2.0000000000000001E-4</v>
      </c>
      <c r="Q802" s="66">
        <v>0</v>
      </c>
    </row>
    <row r="803" spans="1:17">
      <c r="A803" t="s">
        <v>4815</v>
      </c>
      <c r="B803" t="s">
        <v>3368</v>
      </c>
      <c r="C803" t="s">
        <v>4816</v>
      </c>
      <c r="D803" t="s">
        <v>3370</v>
      </c>
      <c r="E803" t="s">
        <v>476</v>
      </c>
      <c r="F803" t="s">
        <v>1288</v>
      </c>
      <c r="G803" t="s">
        <v>208</v>
      </c>
      <c r="H803" s="65">
        <v>5.0999999999999996</v>
      </c>
      <c r="I803" t="s">
        <v>3372</v>
      </c>
      <c r="J803" t="s">
        <v>99</v>
      </c>
      <c r="K803" s="66">
        <v>2.5999999999999999E-2</v>
      </c>
      <c r="L803" s="66">
        <v>7.7000000000000002E-3</v>
      </c>
      <c r="M803" s="65">
        <v>223095</v>
      </c>
      <c r="N803" s="65">
        <v>109.9206310837056</v>
      </c>
      <c r="O803" s="65">
        <v>245.22743191619301</v>
      </c>
      <c r="P803" s="66">
        <v>1E-3</v>
      </c>
      <c r="Q803" s="66">
        <v>0</v>
      </c>
    </row>
    <row r="804" spans="1:17">
      <c r="A804" t="s">
        <v>4817</v>
      </c>
      <c r="B804" t="s">
        <v>3368</v>
      </c>
      <c r="C804" t="s">
        <v>4818</v>
      </c>
      <c r="D804" t="s">
        <v>3370</v>
      </c>
      <c r="E804" t="s">
        <v>476</v>
      </c>
      <c r="F804" t="s">
        <v>4819</v>
      </c>
      <c r="G804" t="s">
        <v>208</v>
      </c>
      <c r="H804" s="65">
        <v>0.28000000000000003</v>
      </c>
      <c r="I804" t="s">
        <v>3372</v>
      </c>
      <c r="J804" t="s">
        <v>99</v>
      </c>
      <c r="K804" s="66">
        <v>2.5999999999999999E-2</v>
      </c>
      <c r="L804" s="66">
        <v>7.7000000000000002E-3</v>
      </c>
      <c r="M804" s="65">
        <v>23738.15</v>
      </c>
      <c r="N804" s="65">
        <v>100.65795444471748</v>
      </c>
      <c r="O804" s="65">
        <v>23.8943362130187</v>
      </c>
      <c r="P804" s="66">
        <v>1E-4</v>
      </c>
      <c r="Q804" s="66">
        <v>0</v>
      </c>
    </row>
    <row r="805" spans="1:17">
      <c r="A805" t="s">
        <v>4820</v>
      </c>
      <c r="B805" t="s">
        <v>3368</v>
      </c>
      <c r="C805" t="s">
        <v>4821</v>
      </c>
      <c r="D805" t="s">
        <v>3370</v>
      </c>
      <c r="E805" t="s">
        <v>476</v>
      </c>
      <c r="F805" t="s">
        <v>4822</v>
      </c>
      <c r="G805" t="s">
        <v>208</v>
      </c>
      <c r="H805" s="65">
        <v>2.62</v>
      </c>
      <c r="I805" t="s">
        <v>3372</v>
      </c>
      <c r="J805" t="s">
        <v>99</v>
      </c>
      <c r="K805" s="66">
        <v>2.5999999999999999E-2</v>
      </c>
      <c r="L805" s="66">
        <v>7.7000000000000002E-3</v>
      </c>
      <c r="M805" s="65">
        <v>50352.1</v>
      </c>
      <c r="N805" s="65">
        <v>105.01949109875993</v>
      </c>
      <c r="O805" s="65">
        <v>52.879519177538697</v>
      </c>
      <c r="P805" s="66">
        <v>2.0000000000000001E-4</v>
      </c>
      <c r="Q805" s="66">
        <v>0</v>
      </c>
    </row>
    <row r="806" spans="1:17">
      <c r="A806" t="s">
        <v>4823</v>
      </c>
      <c r="B806" t="s">
        <v>3368</v>
      </c>
      <c r="C806" t="s">
        <v>4824</v>
      </c>
      <c r="D806" t="s">
        <v>3370</v>
      </c>
      <c r="E806" t="s">
        <v>476</v>
      </c>
      <c r="F806" t="s">
        <v>541</v>
      </c>
      <c r="G806" t="s">
        <v>208</v>
      </c>
      <c r="H806" s="65">
        <v>5.03</v>
      </c>
      <c r="I806" t="s">
        <v>3372</v>
      </c>
      <c r="J806" t="s">
        <v>99</v>
      </c>
      <c r="K806" s="66">
        <v>2.5999999999999999E-2</v>
      </c>
      <c r="L806" s="66">
        <v>7.7000000000000002E-3</v>
      </c>
      <c r="M806" s="65">
        <v>202538</v>
      </c>
      <c r="N806" s="65">
        <v>109.77134923524574</v>
      </c>
      <c r="O806" s="65">
        <v>222.32869531408201</v>
      </c>
      <c r="P806" s="66">
        <v>8.9999999999999998E-4</v>
      </c>
      <c r="Q806" s="66">
        <v>0</v>
      </c>
    </row>
    <row r="807" spans="1:17">
      <c r="A807" t="s">
        <v>4825</v>
      </c>
      <c r="B807" t="s">
        <v>3368</v>
      </c>
      <c r="C807" t="s">
        <v>4826</v>
      </c>
      <c r="D807" t="s">
        <v>3370</v>
      </c>
      <c r="E807" t="s">
        <v>476</v>
      </c>
      <c r="F807" t="s">
        <v>4827</v>
      </c>
      <c r="G807" t="s">
        <v>208</v>
      </c>
      <c r="H807" s="65">
        <v>1.22</v>
      </c>
      <c r="I807" t="s">
        <v>3372</v>
      </c>
      <c r="J807" t="s">
        <v>99</v>
      </c>
      <c r="K807" s="66">
        <v>2.5999999999999999E-2</v>
      </c>
      <c r="L807" s="66">
        <v>7.7000000000000002E-3</v>
      </c>
      <c r="M807" s="65">
        <v>33333.339999999997</v>
      </c>
      <c r="N807" s="65">
        <v>102.40120566612437</v>
      </c>
      <c r="O807" s="65">
        <v>34.133742048788498</v>
      </c>
      <c r="P807" s="66">
        <v>1E-4</v>
      </c>
      <c r="Q807" s="66">
        <v>0</v>
      </c>
    </row>
    <row r="808" spans="1:17">
      <c r="A808" t="s">
        <v>4828</v>
      </c>
      <c r="B808" t="s">
        <v>3368</v>
      </c>
      <c r="C808" t="s">
        <v>4829</v>
      </c>
      <c r="D808" t="s">
        <v>3370</v>
      </c>
      <c r="E808" t="s">
        <v>476</v>
      </c>
      <c r="F808" t="s">
        <v>4827</v>
      </c>
      <c r="G808" t="s">
        <v>208</v>
      </c>
      <c r="H808" s="65">
        <v>5.16</v>
      </c>
      <c r="I808" t="s">
        <v>3372</v>
      </c>
      <c r="J808" t="s">
        <v>99</v>
      </c>
      <c r="K808" s="66">
        <v>2.1000000000000001E-2</v>
      </c>
      <c r="L808" s="66">
        <v>7.7000000000000002E-3</v>
      </c>
      <c r="M808" s="65">
        <v>399530</v>
      </c>
      <c r="N808" s="65">
        <v>107.22555832552123</v>
      </c>
      <c r="O808" s="65">
        <v>428.39827317795499</v>
      </c>
      <c r="P808" s="66">
        <v>1.8E-3</v>
      </c>
      <c r="Q808" s="66">
        <v>0</v>
      </c>
    </row>
    <row r="809" spans="1:17">
      <c r="A809" t="s">
        <v>4828</v>
      </c>
      <c r="B809" t="s">
        <v>3368</v>
      </c>
      <c r="C809" t="s">
        <v>4830</v>
      </c>
      <c r="D809" t="s">
        <v>3370</v>
      </c>
      <c r="E809" t="s">
        <v>476</v>
      </c>
      <c r="F809" t="s">
        <v>4827</v>
      </c>
      <c r="G809" t="s">
        <v>208</v>
      </c>
      <c r="H809" s="65">
        <v>5.16</v>
      </c>
      <c r="I809" t="s">
        <v>3372</v>
      </c>
      <c r="J809" t="s">
        <v>99</v>
      </c>
      <c r="K809" s="66">
        <v>2.1000000000000001E-2</v>
      </c>
      <c r="L809" s="66">
        <v>7.7000000000000002E-3</v>
      </c>
      <c r="M809" s="65">
        <v>78760</v>
      </c>
      <c r="N809" s="65">
        <v>107.22555832552133</v>
      </c>
      <c r="O809" s="65">
        <v>84.450849737180604</v>
      </c>
      <c r="P809" s="66">
        <v>4.0000000000000002E-4</v>
      </c>
      <c r="Q809" s="66">
        <v>0</v>
      </c>
    </row>
    <row r="810" spans="1:17">
      <c r="A810" t="s">
        <v>4828</v>
      </c>
      <c r="B810" t="s">
        <v>3368</v>
      </c>
      <c r="C810" t="s">
        <v>4831</v>
      </c>
      <c r="D810" t="s">
        <v>3370</v>
      </c>
      <c r="E810" t="s">
        <v>476</v>
      </c>
      <c r="F810" t="s">
        <v>4827</v>
      </c>
      <c r="G810" t="s">
        <v>208</v>
      </c>
      <c r="H810" s="65">
        <v>5.16</v>
      </c>
      <c r="I810" t="s">
        <v>3372</v>
      </c>
      <c r="J810" t="s">
        <v>99</v>
      </c>
      <c r="K810" s="66">
        <v>2.1000000000000001E-2</v>
      </c>
      <c r="L810" s="66">
        <v>7.7000000000000002E-3</v>
      </c>
      <c r="M810" s="65">
        <v>284000</v>
      </c>
      <c r="N810" s="65">
        <v>107.22555832552148</v>
      </c>
      <c r="O810" s="65">
        <v>304.520585644481</v>
      </c>
      <c r="P810" s="66">
        <v>1.2999999999999999E-3</v>
      </c>
      <c r="Q810" s="66">
        <v>0</v>
      </c>
    </row>
    <row r="811" spans="1:17">
      <c r="A811" t="s">
        <v>4828</v>
      </c>
      <c r="B811" t="s">
        <v>3368</v>
      </c>
      <c r="C811" t="s">
        <v>4832</v>
      </c>
      <c r="D811" t="s">
        <v>3370</v>
      </c>
      <c r="E811" t="s">
        <v>476</v>
      </c>
      <c r="F811" t="s">
        <v>4827</v>
      </c>
      <c r="G811" t="s">
        <v>208</v>
      </c>
      <c r="H811" s="65">
        <v>5.16</v>
      </c>
      <c r="I811" t="s">
        <v>3372</v>
      </c>
      <c r="J811" t="s">
        <v>99</v>
      </c>
      <c r="K811" s="66">
        <v>2.1000000000000001E-2</v>
      </c>
      <c r="L811" s="66">
        <v>7.7000000000000002E-3</v>
      </c>
      <c r="M811" s="65">
        <v>179980</v>
      </c>
      <c r="N811" s="65">
        <v>107.22555832552116</v>
      </c>
      <c r="O811" s="65">
        <v>192.984559874273</v>
      </c>
      <c r="P811" s="66">
        <v>8.0000000000000004E-4</v>
      </c>
      <c r="Q811" s="66">
        <v>0</v>
      </c>
    </row>
    <row r="812" spans="1:17">
      <c r="A812" t="s">
        <v>4828</v>
      </c>
      <c r="B812" t="s">
        <v>3368</v>
      </c>
      <c r="C812" t="s">
        <v>4833</v>
      </c>
      <c r="D812" t="s">
        <v>3370</v>
      </c>
      <c r="E812" t="s">
        <v>476</v>
      </c>
      <c r="F812" t="s">
        <v>4827</v>
      </c>
      <c r="G812" t="s">
        <v>208</v>
      </c>
      <c r="H812" s="65">
        <v>5.16</v>
      </c>
      <c r="I812" t="s">
        <v>3372</v>
      </c>
      <c r="J812" t="s">
        <v>99</v>
      </c>
      <c r="K812" s="66">
        <v>2.1000000000000001E-2</v>
      </c>
      <c r="L812" s="66">
        <v>7.7000000000000002E-3</v>
      </c>
      <c r="M812" s="65">
        <v>157730</v>
      </c>
      <c r="N812" s="65">
        <v>107.22555832552146</v>
      </c>
      <c r="O812" s="65">
        <v>169.12687314684501</v>
      </c>
      <c r="P812" s="66">
        <v>6.9999999999999999E-4</v>
      </c>
      <c r="Q812" s="66">
        <v>0</v>
      </c>
    </row>
    <row r="813" spans="1:17">
      <c r="A813" t="s">
        <v>4834</v>
      </c>
      <c r="B813" t="s">
        <v>3368</v>
      </c>
      <c r="C813" t="s">
        <v>4835</v>
      </c>
      <c r="D813" t="s">
        <v>3370</v>
      </c>
      <c r="E813" t="s">
        <v>476</v>
      </c>
      <c r="F813" t="s">
        <v>4836</v>
      </c>
      <c r="G813" t="s">
        <v>208</v>
      </c>
      <c r="H813" s="65">
        <v>0.44</v>
      </c>
      <c r="I813" t="s">
        <v>3372</v>
      </c>
      <c r="J813" t="s">
        <v>99</v>
      </c>
      <c r="K813" s="66">
        <v>2.5999999999999999E-2</v>
      </c>
      <c r="L813" s="66">
        <v>7.7000000000000002E-3</v>
      </c>
      <c r="M813" s="65">
        <v>270000</v>
      </c>
      <c r="N813" s="65">
        <v>100.96634992401444</v>
      </c>
      <c r="O813" s="65">
        <v>272.60914479483898</v>
      </c>
      <c r="P813" s="66">
        <v>1.1000000000000001E-3</v>
      </c>
      <c r="Q813" s="66">
        <v>0</v>
      </c>
    </row>
    <row r="814" spans="1:17">
      <c r="A814" t="s">
        <v>4837</v>
      </c>
      <c r="B814" t="s">
        <v>3368</v>
      </c>
      <c r="C814" t="s">
        <v>4838</v>
      </c>
      <c r="D814" t="s">
        <v>3370</v>
      </c>
      <c r="E814" t="s">
        <v>476</v>
      </c>
      <c r="F814" t="s">
        <v>4836</v>
      </c>
      <c r="G814" t="s">
        <v>208</v>
      </c>
      <c r="H814" s="65">
        <v>5.03</v>
      </c>
      <c r="I814" t="s">
        <v>3372</v>
      </c>
      <c r="J814" t="s">
        <v>99</v>
      </c>
      <c r="K814" s="66">
        <v>2.5999999999999999E-2</v>
      </c>
      <c r="L814" s="66">
        <v>7.7000000000000002E-3</v>
      </c>
      <c r="M814" s="65">
        <v>49090</v>
      </c>
      <c r="N814" s="65">
        <v>109.77134923524608</v>
      </c>
      <c r="O814" s="65">
        <v>53.886755339582301</v>
      </c>
      <c r="P814" s="66">
        <v>2.0000000000000001E-4</v>
      </c>
      <c r="Q814" s="66">
        <v>0</v>
      </c>
    </row>
    <row r="815" spans="1:17">
      <c r="A815" t="s">
        <v>4839</v>
      </c>
      <c r="B815" t="s">
        <v>3368</v>
      </c>
      <c r="C815" t="s">
        <v>4840</v>
      </c>
      <c r="D815" t="s">
        <v>3370</v>
      </c>
      <c r="E815" t="s">
        <v>476</v>
      </c>
      <c r="F815" t="s">
        <v>4836</v>
      </c>
      <c r="G815" t="s">
        <v>208</v>
      </c>
      <c r="H815" s="65">
        <v>2.37</v>
      </c>
      <c r="I815" t="s">
        <v>3372</v>
      </c>
      <c r="J815" t="s">
        <v>99</v>
      </c>
      <c r="K815" s="66">
        <v>2.5999999999999999E-2</v>
      </c>
      <c r="L815" s="66">
        <v>7.7000000000000002E-3</v>
      </c>
      <c r="M815" s="65">
        <v>99000</v>
      </c>
      <c r="N815" s="65">
        <v>104.5901876216505</v>
      </c>
      <c r="O815" s="65">
        <v>103.544285745434</v>
      </c>
      <c r="P815" s="66">
        <v>4.0000000000000002E-4</v>
      </c>
      <c r="Q815" s="66">
        <v>0</v>
      </c>
    </row>
    <row r="816" spans="1:17">
      <c r="A816" t="s">
        <v>4841</v>
      </c>
      <c r="B816" t="s">
        <v>3368</v>
      </c>
      <c r="C816" t="s">
        <v>4842</v>
      </c>
      <c r="D816" t="s">
        <v>3370</v>
      </c>
      <c r="E816" t="s">
        <v>476</v>
      </c>
      <c r="F816" t="s">
        <v>1297</v>
      </c>
      <c r="G816" t="s">
        <v>208</v>
      </c>
      <c r="H816" s="65">
        <v>2.1800000000000002</v>
      </c>
      <c r="I816" t="s">
        <v>3372</v>
      </c>
      <c r="J816" t="s">
        <v>99</v>
      </c>
      <c r="K816" s="66">
        <v>2.5999999999999999E-2</v>
      </c>
      <c r="L816" s="66">
        <v>7.7000000000000002E-3</v>
      </c>
      <c r="M816" s="65">
        <v>63163.8</v>
      </c>
      <c r="N816" s="65">
        <v>104.20100705602671</v>
      </c>
      <c r="O816" s="65">
        <v>65.817315694854599</v>
      </c>
      <c r="P816" s="66">
        <v>2.9999999999999997E-4</v>
      </c>
      <c r="Q816" s="66">
        <v>0</v>
      </c>
    </row>
    <row r="817" spans="1:17">
      <c r="A817" t="s">
        <v>4841</v>
      </c>
      <c r="B817" t="s">
        <v>3368</v>
      </c>
      <c r="C817" t="s">
        <v>4843</v>
      </c>
      <c r="D817" t="s">
        <v>3370</v>
      </c>
      <c r="E817" t="s">
        <v>476</v>
      </c>
      <c r="F817" t="s">
        <v>305</v>
      </c>
      <c r="G817" t="s">
        <v>208</v>
      </c>
      <c r="H817" s="65">
        <v>2.2200000000000002</v>
      </c>
      <c r="I817" t="s">
        <v>3372</v>
      </c>
      <c r="J817" t="s">
        <v>99</v>
      </c>
      <c r="K817" s="66">
        <v>2.5999999999999999E-2</v>
      </c>
      <c r="L817" s="66">
        <v>7.7000000000000002E-3</v>
      </c>
      <c r="M817" s="65">
        <v>20548.900000000001</v>
      </c>
      <c r="N817" s="65">
        <v>104.27557447917066</v>
      </c>
      <c r="O817" s="65">
        <v>21.427483524150301</v>
      </c>
      <c r="P817" s="66">
        <v>1E-4</v>
      </c>
      <c r="Q817" s="66">
        <v>0</v>
      </c>
    </row>
    <row r="818" spans="1:17">
      <c r="A818" t="s">
        <v>4844</v>
      </c>
      <c r="B818" t="s">
        <v>3368</v>
      </c>
      <c r="C818" t="s">
        <v>4845</v>
      </c>
      <c r="D818" t="s">
        <v>3370</v>
      </c>
      <c r="E818" t="s">
        <v>476</v>
      </c>
      <c r="F818" t="s">
        <v>1297</v>
      </c>
      <c r="G818" t="s">
        <v>208</v>
      </c>
      <c r="H818" s="65">
        <v>1.22</v>
      </c>
      <c r="I818" t="s">
        <v>3372</v>
      </c>
      <c r="J818" t="s">
        <v>99</v>
      </c>
      <c r="K818" s="66">
        <v>2.5999999999999999E-2</v>
      </c>
      <c r="L818" s="66">
        <v>7.7000000000000002E-3</v>
      </c>
      <c r="M818" s="65">
        <v>41666.660000000003</v>
      </c>
      <c r="N818" s="65">
        <v>102.40120553550777</v>
      </c>
      <c r="O818" s="65">
        <v>42.667162146381202</v>
      </c>
      <c r="P818" s="66">
        <v>2.0000000000000001E-4</v>
      </c>
      <c r="Q818" s="66">
        <v>0</v>
      </c>
    </row>
    <row r="819" spans="1:17">
      <c r="A819" t="s">
        <v>4846</v>
      </c>
      <c r="B819" t="s">
        <v>3368</v>
      </c>
      <c r="C819" t="s">
        <v>4847</v>
      </c>
      <c r="D819" t="s">
        <v>3370</v>
      </c>
      <c r="E819" t="s">
        <v>476</v>
      </c>
      <c r="F819" t="s">
        <v>4848</v>
      </c>
      <c r="G819" t="s">
        <v>208</v>
      </c>
      <c r="H819" s="65">
        <v>5.17</v>
      </c>
      <c r="I819" t="s">
        <v>3372</v>
      </c>
      <c r="J819" t="s">
        <v>99</v>
      </c>
      <c r="K819" s="66">
        <v>2.5999999999999999E-2</v>
      </c>
      <c r="L819" s="66">
        <v>7.7000000000000002E-3</v>
      </c>
      <c r="M819" s="65">
        <v>66566</v>
      </c>
      <c r="N819" s="65">
        <v>110.06500697342021</v>
      </c>
      <c r="O819" s="65">
        <v>73.265872541926896</v>
      </c>
      <c r="P819" s="66">
        <v>2.9999999999999997E-4</v>
      </c>
      <c r="Q819" s="66">
        <v>0</v>
      </c>
    </row>
    <row r="820" spans="1:17">
      <c r="A820" t="s">
        <v>4849</v>
      </c>
      <c r="B820" t="s">
        <v>3368</v>
      </c>
      <c r="C820" t="s">
        <v>4850</v>
      </c>
      <c r="D820" t="s">
        <v>3370</v>
      </c>
      <c r="E820" t="s">
        <v>476</v>
      </c>
      <c r="F820" t="s">
        <v>3251</v>
      </c>
      <c r="G820" t="s">
        <v>208</v>
      </c>
      <c r="H820" s="65">
        <v>5.17</v>
      </c>
      <c r="I820" t="s">
        <v>3372</v>
      </c>
      <c r="J820" t="s">
        <v>99</v>
      </c>
      <c r="K820" s="66">
        <v>2.5999999999999999E-2</v>
      </c>
      <c r="L820" s="66">
        <v>7.7000000000000002E-3</v>
      </c>
      <c r="M820" s="65">
        <v>95000</v>
      </c>
      <c r="N820" s="65">
        <v>110.06500697342</v>
      </c>
      <c r="O820" s="65">
        <v>104.56175662474899</v>
      </c>
      <c r="P820" s="66">
        <v>4.0000000000000002E-4</v>
      </c>
      <c r="Q820" s="66">
        <v>0</v>
      </c>
    </row>
    <row r="821" spans="1:17">
      <c r="A821" t="s">
        <v>4851</v>
      </c>
      <c r="B821" t="s">
        <v>3368</v>
      </c>
      <c r="C821" t="s">
        <v>4852</v>
      </c>
      <c r="D821" t="s">
        <v>3370</v>
      </c>
      <c r="E821" t="s">
        <v>476</v>
      </c>
      <c r="F821" t="s">
        <v>4115</v>
      </c>
      <c r="G821" t="s">
        <v>208</v>
      </c>
      <c r="H821" s="65">
        <v>5.23</v>
      </c>
      <c r="I821" t="s">
        <v>3372</v>
      </c>
      <c r="J821" t="s">
        <v>99</v>
      </c>
      <c r="K821" s="66">
        <v>2.1000000000000001E-2</v>
      </c>
      <c r="L821" s="66">
        <v>7.7000000000000002E-3</v>
      </c>
      <c r="M821" s="65">
        <v>200000</v>
      </c>
      <c r="N821" s="65">
        <v>107.3305455272415</v>
      </c>
      <c r="O821" s="65">
        <v>214.66109105448299</v>
      </c>
      <c r="P821" s="66">
        <v>8.9999999999999998E-4</v>
      </c>
      <c r="Q821" s="66">
        <v>0</v>
      </c>
    </row>
    <row r="822" spans="1:17">
      <c r="A822" t="s">
        <v>4853</v>
      </c>
      <c r="B822" t="s">
        <v>3368</v>
      </c>
      <c r="C822" t="s">
        <v>4854</v>
      </c>
      <c r="D822" t="s">
        <v>3370</v>
      </c>
      <c r="E822" t="s">
        <v>476</v>
      </c>
      <c r="F822" t="s">
        <v>4115</v>
      </c>
      <c r="G822" t="s">
        <v>208</v>
      </c>
      <c r="H822" s="65">
        <v>5.17</v>
      </c>
      <c r="I822" t="s">
        <v>3372</v>
      </c>
      <c r="J822" t="s">
        <v>99</v>
      </c>
      <c r="K822" s="66">
        <v>2.5999999999999999E-2</v>
      </c>
      <c r="L822" s="66">
        <v>7.7000000000000002E-3</v>
      </c>
      <c r="M822" s="65">
        <v>99500</v>
      </c>
      <c r="N822" s="65">
        <v>110.0650069734201</v>
      </c>
      <c r="O822" s="65">
        <v>109.514681938553</v>
      </c>
      <c r="P822" s="66">
        <v>5.0000000000000001E-4</v>
      </c>
      <c r="Q822" s="66">
        <v>0</v>
      </c>
    </row>
    <row r="823" spans="1:17">
      <c r="A823" t="s">
        <v>4855</v>
      </c>
      <c r="B823" t="s">
        <v>3368</v>
      </c>
      <c r="C823" t="s">
        <v>4856</v>
      </c>
      <c r="D823" t="s">
        <v>3370</v>
      </c>
      <c r="E823" t="s">
        <v>476</v>
      </c>
      <c r="F823" t="s">
        <v>4115</v>
      </c>
      <c r="G823" t="s">
        <v>208</v>
      </c>
      <c r="H823" s="65">
        <v>5.17</v>
      </c>
      <c r="I823" t="s">
        <v>3372</v>
      </c>
      <c r="J823" t="s">
        <v>99</v>
      </c>
      <c r="K823" s="66">
        <v>2.5999999999999999E-2</v>
      </c>
      <c r="L823" s="66">
        <v>7.7000000000000002E-3</v>
      </c>
      <c r="M823" s="65">
        <v>80000</v>
      </c>
      <c r="N823" s="65">
        <v>110.06500697342025</v>
      </c>
      <c r="O823" s="65">
        <v>88.0520055787362</v>
      </c>
      <c r="P823" s="66">
        <v>4.0000000000000002E-4</v>
      </c>
      <c r="Q823" s="66">
        <v>0</v>
      </c>
    </row>
    <row r="824" spans="1:17">
      <c r="A824" t="s">
        <v>4855</v>
      </c>
      <c r="B824" t="s">
        <v>3368</v>
      </c>
      <c r="C824" t="s">
        <v>4857</v>
      </c>
      <c r="D824" t="s">
        <v>3370</v>
      </c>
      <c r="E824" t="s">
        <v>476</v>
      </c>
      <c r="F824" t="s">
        <v>1513</v>
      </c>
      <c r="G824" t="s">
        <v>208</v>
      </c>
      <c r="H824" s="65">
        <v>5.39</v>
      </c>
      <c r="I824" t="s">
        <v>3372</v>
      </c>
      <c r="J824" t="s">
        <v>99</v>
      </c>
      <c r="K824" s="66">
        <v>2.5999999999999999E-2</v>
      </c>
      <c r="L824" s="66">
        <v>7.7000000000000002E-3</v>
      </c>
      <c r="M824" s="65">
        <v>99000</v>
      </c>
      <c r="N824" s="65">
        <v>110.50718811081515</v>
      </c>
      <c r="O824" s="65">
        <v>109.402116229707</v>
      </c>
      <c r="P824" s="66">
        <v>5.0000000000000001E-4</v>
      </c>
      <c r="Q824" s="66">
        <v>0</v>
      </c>
    </row>
    <row r="825" spans="1:17">
      <c r="A825" t="s">
        <v>4858</v>
      </c>
      <c r="B825" t="s">
        <v>3368</v>
      </c>
      <c r="C825" t="s">
        <v>4859</v>
      </c>
      <c r="D825" t="s">
        <v>3370</v>
      </c>
      <c r="E825" t="s">
        <v>476</v>
      </c>
      <c r="F825" t="s">
        <v>3389</v>
      </c>
      <c r="G825" t="s">
        <v>208</v>
      </c>
      <c r="H825" s="65">
        <v>5.17</v>
      </c>
      <c r="I825" t="s">
        <v>3372</v>
      </c>
      <c r="J825" t="s">
        <v>99</v>
      </c>
      <c r="K825" s="66">
        <v>2.5999999999999999E-2</v>
      </c>
      <c r="L825" s="66">
        <v>7.7000000000000002E-3</v>
      </c>
      <c r="M825" s="65">
        <v>99000</v>
      </c>
      <c r="N825" s="65">
        <v>110.0650069734202</v>
      </c>
      <c r="O825" s="65">
        <v>108.964356903686</v>
      </c>
      <c r="P825" s="66">
        <v>5.0000000000000001E-4</v>
      </c>
      <c r="Q825" s="66">
        <v>0</v>
      </c>
    </row>
    <row r="826" spans="1:17">
      <c r="A826" t="s">
        <v>4860</v>
      </c>
      <c r="B826" t="s">
        <v>3368</v>
      </c>
      <c r="C826" t="s">
        <v>4861</v>
      </c>
      <c r="D826" t="s">
        <v>3370</v>
      </c>
      <c r="E826" t="s">
        <v>476</v>
      </c>
      <c r="F826" t="s">
        <v>3906</v>
      </c>
      <c r="G826" t="s">
        <v>208</v>
      </c>
      <c r="H826" s="65">
        <v>5.17</v>
      </c>
      <c r="I826" t="s">
        <v>3372</v>
      </c>
      <c r="J826" t="s">
        <v>99</v>
      </c>
      <c r="K826" s="66">
        <v>2.5999999999999999E-2</v>
      </c>
      <c r="L826" s="66">
        <v>7.7000000000000002E-3</v>
      </c>
      <c r="M826" s="65">
        <v>60000</v>
      </c>
      <c r="N826" s="65">
        <v>110.06500697342034</v>
      </c>
      <c r="O826" s="65">
        <v>66.039004184052203</v>
      </c>
      <c r="P826" s="66">
        <v>2.9999999999999997E-4</v>
      </c>
      <c r="Q826" s="66">
        <v>0</v>
      </c>
    </row>
    <row r="827" spans="1:17">
      <c r="A827" t="s">
        <v>4862</v>
      </c>
      <c r="B827" t="s">
        <v>3368</v>
      </c>
      <c r="C827" t="s">
        <v>4863</v>
      </c>
      <c r="D827" t="s">
        <v>3370</v>
      </c>
      <c r="E827" t="s">
        <v>476</v>
      </c>
      <c r="F827" t="s">
        <v>3906</v>
      </c>
      <c r="G827" t="s">
        <v>208</v>
      </c>
      <c r="H827" s="65">
        <v>5.17</v>
      </c>
      <c r="I827" t="s">
        <v>3372</v>
      </c>
      <c r="J827" t="s">
        <v>99</v>
      </c>
      <c r="K827" s="66">
        <v>2.5999999999999999E-2</v>
      </c>
      <c r="L827" s="66">
        <v>7.7000000000000002E-3</v>
      </c>
      <c r="M827" s="65">
        <v>24913</v>
      </c>
      <c r="N827" s="65">
        <v>110.0650069734203</v>
      </c>
      <c r="O827" s="65">
        <v>27.4204951872882</v>
      </c>
      <c r="P827" s="66">
        <v>1E-4</v>
      </c>
      <c r="Q827" s="66">
        <v>0</v>
      </c>
    </row>
    <row r="828" spans="1:17">
      <c r="A828" t="s">
        <v>4862</v>
      </c>
      <c r="B828" t="s">
        <v>3368</v>
      </c>
      <c r="C828" t="s">
        <v>4864</v>
      </c>
      <c r="D828" t="s">
        <v>3370</v>
      </c>
      <c r="E828" t="s">
        <v>476</v>
      </c>
      <c r="F828" t="s">
        <v>3906</v>
      </c>
      <c r="G828" t="s">
        <v>208</v>
      </c>
      <c r="H828" s="65">
        <v>5.17</v>
      </c>
      <c r="I828" t="s">
        <v>3372</v>
      </c>
      <c r="J828" t="s">
        <v>99</v>
      </c>
      <c r="K828" s="66">
        <v>2.5999999999999999E-2</v>
      </c>
      <c r="L828" s="66">
        <v>7.7000000000000002E-3</v>
      </c>
      <c r="M828" s="65">
        <v>24035</v>
      </c>
      <c r="N828" s="65">
        <v>110.06500697342042</v>
      </c>
      <c r="O828" s="65">
        <v>26.4541244260616</v>
      </c>
      <c r="P828" s="66">
        <v>1E-4</v>
      </c>
      <c r="Q828" s="66">
        <v>0</v>
      </c>
    </row>
    <row r="829" spans="1:17">
      <c r="A829" t="s">
        <v>4862</v>
      </c>
      <c r="B829" t="s">
        <v>3368</v>
      </c>
      <c r="C829" t="s">
        <v>4865</v>
      </c>
      <c r="D829" t="s">
        <v>3370</v>
      </c>
      <c r="E829" t="s">
        <v>476</v>
      </c>
      <c r="F829" t="s">
        <v>3906</v>
      </c>
      <c r="G829" t="s">
        <v>208</v>
      </c>
      <c r="H829" s="65">
        <v>5.17</v>
      </c>
      <c r="I829" t="s">
        <v>3372</v>
      </c>
      <c r="J829" t="s">
        <v>99</v>
      </c>
      <c r="K829" s="66">
        <v>2.5999999999999999E-2</v>
      </c>
      <c r="L829" s="66">
        <v>7.7000000000000002E-3</v>
      </c>
      <c r="M829" s="65">
        <v>13940</v>
      </c>
      <c r="N829" s="65">
        <v>110.06500697342037</v>
      </c>
      <c r="O829" s="65">
        <v>15.3430619720948</v>
      </c>
      <c r="P829" s="66">
        <v>1E-4</v>
      </c>
      <c r="Q829" s="66">
        <v>0</v>
      </c>
    </row>
    <row r="830" spans="1:17">
      <c r="A830" t="s">
        <v>4862</v>
      </c>
      <c r="B830" t="s">
        <v>3368</v>
      </c>
      <c r="C830" t="s">
        <v>4866</v>
      </c>
      <c r="D830" t="s">
        <v>3370</v>
      </c>
      <c r="E830" t="s">
        <v>476</v>
      </c>
      <c r="F830" t="s">
        <v>3906</v>
      </c>
      <c r="G830" t="s">
        <v>208</v>
      </c>
      <c r="H830" s="65">
        <v>5.17</v>
      </c>
      <c r="I830" t="s">
        <v>3372</v>
      </c>
      <c r="J830" t="s">
        <v>99</v>
      </c>
      <c r="K830" s="66">
        <v>2.5999999999999999E-2</v>
      </c>
      <c r="L830" s="66">
        <v>7.7000000000000002E-3</v>
      </c>
      <c r="M830" s="65">
        <v>134311</v>
      </c>
      <c r="N830" s="65">
        <v>110.0650069734199</v>
      </c>
      <c r="O830" s="65">
        <v>147.82941151607</v>
      </c>
      <c r="P830" s="66">
        <v>5.9999999999999995E-4</v>
      </c>
      <c r="Q830" s="66">
        <v>0</v>
      </c>
    </row>
    <row r="831" spans="1:17">
      <c r="A831" t="s">
        <v>4862</v>
      </c>
      <c r="B831" t="s">
        <v>3368</v>
      </c>
      <c r="C831" t="s">
        <v>4867</v>
      </c>
      <c r="D831" t="s">
        <v>3370</v>
      </c>
      <c r="E831" t="s">
        <v>476</v>
      </c>
      <c r="F831" t="s">
        <v>3906</v>
      </c>
      <c r="G831" t="s">
        <v>208</v>
      </c>
      <c r="H831" s="65">
        <v>5.17</v>
      </c>
      <c r="I831" t="s">
        <v>3372</v>
      </c>
      <c r="J831" t="s">
        <v>99</v>
      </c>
      <c r="K831" s="66">
        <v>2.5999999999999999E-2</v>
      </c>
      <c r="L831" s="66">
        <v>7.7000000000000002E-3</v>
      </c>
      <c r="M831" s="65">
        <v>23758</v>
      </c>
      <c r="N831" s="65">
        <v>110.06500697342032</v>
      </c>
      <c r="O831" s="65">
        <v>26.1492443567452</v>
      </c>
      <c r="P831" s="66">
        <v>1E-4</v>
      </c>
      <c r="Q831" s="66">
        <v>0</v>
      </c>
    </row>
    <row r="832" spans="1:17">
      <c r="A832" t="s">
        <v>4868</v>
      </c>
      <c r="B832" t="s">
        <v>3368</v>
      </c>
      <c r="C832" t="s">
        <v>4869</v>
      </c>
      <c r="D832" t="s">
        <v>3370</v>
      </c>
      <c r="E832" t="s">
        <v>476</v>
      </c>
      <c r="F832" t="s">
        <v>3906</v>
      </c>
      <c r="G832" t="s">
        <v>208</v>
      </c>
      <c r="H832" s="65">
        <v>5.17</v>
      </c>
      <c r="I832" t="s">
        <v>3372</v>
      </c>
      <c r="J832" t="s">
        <v>99</v>
      </c>
      <c r="K832" s="66">
        <v>2.5999999999999999E-2</v>
      </c>
      <c r="L832" s="66">
        <v>7.7000000000000002E-3</v>
      </c>
      <c r="M832" s="65">
        <v>29417</v>
      </c>
      <c r="N832" s="65">
        <v>110.06500697342013</v>
      </c>
      <c r="O832" s="65">
        <v>32.377823101371</v>
      </c>
      <c r="P832" s="66">
        <v>1E-4</v>
      </c>
      <c r="Q832" s="66">
        <v>0</v>
      </c>
    </row>
    <row r="833" spans="1:17">
      <c r="A833" t="s">
        <v>4868</v>
      </c>
      <c r="B833" t="s">
        <v>3368</v>
      </c>
      <c r="C833" t="s">
        <v>4870</v>
      </c>
      <c r="D833" t="s">
        <v>3370</v>
      </c>
      <c r="E833" t="s">
        <v>476</v>
      </c>
      <c r="F833" t="s">
        <v>3906</v>
      </c>
      <c r="G833" t="s">
        <v>208</v>
      </c>
      <c r="H833" s="65">
        <v>5.17</v>
      </c>
      <c r="I833" t="s">
        <v>3372</v>
      </c>
      <c r="J833" t="s">
        <v>99</v>
      </c>
      <c r="K833" s="66">
        <v>2.5999999999999999E-2</v>
      </c>
      <c r="L833" s="66">
        <v>7.7000000000000002E-3</v>
      </c>
      <c r="M833" s="65">
        <v>37585</v>
      </c>
      <c r="N833" s="65">
        <v>110.06500697342025</v>
      </c>
      <c r="O833" s="65">
        <v>41.367932870959997</v>
      </c>
      <c r="P833" s="66">
        <v>2.0000000000000001E-4</v>
      </c>
      <c r="Q833" s="66">
        <v>0</v>
      </c>
    </row>
    <row r="834" spans="1:17">
      <c r="A834" t="s">
        <v>4871</v>
      </c>
      <c r="B834" t="s">
        <v>3368</v>
      </c>
      <c r="C834" t="s">
        <v>4872</v>
      </c>
      <c r="D834" t="s">
        <v>3370</v>
      </c>
      <c r="E834" t="s">
        <v>476</v>
      </c>
      <c r="F834" t="s">
        <v>762</v>
      </c>
      <c r="G834" t="s">
        <v>208</v>
      </c>
      <c r="H834" s="65">
        <v>5.0999999999999996</v>
      </c>
      <c r="I834" t="s">
        <v>3372</v>
      </c>
      <c r="J834" t="s">
        <v>99</v>
      </c>
      <c r="K834" s="66">
        <v>2.5999999999999999E-2</v>
      </c>
      <c r="L834" s="66">
        <v>7.7000000000000002E-3</v>
      </c>
      <c r="M834" s="65">
        <v>170000</v>
      </c>
      <c r="N834" s="65">
        <v>109.92063108370589</v>
      </c>
      <c r="O834" s="65">
        <v>186.86507284230001</v>
      </c>
      <c r="P834" s="66">
        <v>8.0000000000000004E-4</v>
      </c>
      <c r="Q834" s="66">
        <v>0</v>
      </c>
    </row>
    <row r="835" spans="1:17">
      <c r="A835" t="s">
        <v>4873</v>
      </c>
      <c r="B835" t="s">
        <v>3368</v>
      </c>
      <c r="C835" t="s">
        <v>4874</v>
      </c>
      <c r="D835" t="s">
        <v>3370</v>
      </c>
      <c r="E835" t="s">
        <v>476</v>
      </c>
      <c r="F835" t="s">
        <v>762</v>
      </c>
      <c r="G835" t="s">
        <v>208</v>
      </c>
      <c r="H835" s="65">
        <v>5.17</v>
      </c>
      <c r="I835" t="s">
        <v>3372</v>
      </c>
      <c r="J835" t="s">
        <v>99</v>
      </c>
      <c r="K835" s="66">
        <v>2.5999999999999999E-2</v>
      </c>
      <c r="L835" s="66">
        <v>7.7000000000000002E-3</v>
      </c>
      <c r="M835" s="65">
        <v>248277</v>
      </c>
      <c r="N835" s="65">
        <v>110.06500697342041</v>
      </c>
      <c r="O835" s="65">
        <v>273.26609736339901</v>
      </c>
      <c r="P835" s="66">
        <v>1.1000000000000001E-3</v>
      </c>
      <c r="Q835" s="66">
        <v>0</v>
      </c>
    </row>
    <row r="836" spans="1:17">
      <c r="A836" t="s">
        <v>4875</v>
      </c>
      <c r="B836" t="s">
        <v>3368</v>
      </c>
      <c r="C836" t="s">
        <v>4876</v>
      </c>
      <c r="D836" t="s">
        <v>3370</v>
      </c>
      <c r="E836" t="s">
        <v>476</v>
      </c>
      <c r="F836" t="s">
        <v>829</v>
      </c>
      <c r="G836" t="s">
        <v>208</v>
      </c>
      <c r="H836" s="65">
        <v>2.7</v>
      </c>
      <c r="I836" t="s">
        <v>3372</v>
      </c>
      <c r="J836" t="s">
        <v>99</v>
      </c>
      <c r="K836" s="66">
        <v>2.5999999999999999E-2</v>
      </c>
      <c r="L836" s="66">
        <v>7.7000000000000002E-3</v>
      </c>
      <c r="M836" s="65">
        <v>92125</v>
      </c>
      <c r="N836" s="65">
        <v>105.16794883378344</v>
      </c>
      <c r="O836" s="65">
        <v>96.885972863123001</v>
      </c>
      <c r="P836" s="66">
        <v>4.0000000000000002E-4</v>
      </c>
      <c r="Q836" s="66">
        <v>0</v>
      </c>
    </row>
    <row r="837" spans="1:17">
      <c r="A837" t="s">
        <v>4877</v>
      </c>
      <c r="B837" t="s">
        <v>3368</v>
      </c>
      <c r="C837" t="s">
        <v>4878</v>
      </c>
      <c r="D837" t="s">
        <v>3370</v>
      </c>
      <c r="E837" t="s">
        <v>476</v>
      </c>
      <c r="F837" t="s">
        <v>829</v>
      </c>
      <c r="G837" t="s">
        <v>208</v>
      </c>
      <c r="H837" s="65">
        <v>2.7</v>
      </c>
      <c r="I837" t="s">
        <v>3372</v>
      </c>
      <c r="J837" t="s">
        <v>99</v>
      </c>
      <c r="K837" s="66">
        <v>2.5999999999999999E-2</v>
      </c>
      <c r="L837" s="66">
        <v>7.7000000000000002E-3</v>
      </c>
      <c r="M837" s="65">
        <v>18611.099999999999</v>
      </c>
      <c r="N837" s="65">
        <v>105.1679488337836</v>
      </c>
      <c r="O837" s="65">
        <v>19.572912125404301</v>
      </c>
      <c r="P837" s="66">
        <v>1E-4</v>
      </c>
      <c r="Q837" s="66">
        <v>0</v>
      </c>
    </row>
    <row r="838" spans="1:17">
      <c r="A838" t="s">
        <v>4879</v>
      </c>
      <c r="B838" t="s">
        <v>3368</v>
      </c>
      <c r="C838" t="s">
        <v>4880</v>
      </c>
      <c r="D838" t="s">
        <v>3370</v>
      </c>
      <c r="E838" t="s">
        <v>476</v>
      </c>
      <c r="F838" t="s">
        <v>557</v>
      </c>
      <c r="G838" t="s">
        <v>208</v>
      </c>
      <c r="H838" s="65">
        <v>5.17</v>
      </c>
      <c r="I838" t="s">
        <v>3372</v>
      </c>
      <c r="J838" t="s">
        <v>99</v>
      </c>
      <c r="K838" s="66">
        <v>2.5999999999999999E-2</v>
      </c>
      <c r="L838" s="66">
        <v>7.7000000000000002E-3</v>
      </c>
      <c r="M838" s="65">
        <v>50000</v>
      </c>
      <c r="N838" s="65">
        <v>110.0650069734202</v>
      </c>
      <c r="O838" s="65">
        <v>55.032503486710098</v>
      </c>
      <c r="P838" s="66">
        <v>2.0000000000000001E-4</v>
      </c>
      <c r="Q838" s="66">
        <v>0</v>
      </c>
    </row>
    <row r="839" spans="1:17">
      <c r="A839" t="s">
        <v>4881</v>
      </c>
      <c r="B839" t="s">
        <v>3368</v>
      </c>
      <c r="C839" t="s">
        <v>4882</v>
      </c>
      <c r="D839" t="s">
        <v>3370</v>
      </c>
      <c r="E839" t="s">
        <v>476</v>
      </c>
      <c r="F839" t="s">
        <v>862</v>
      </c>
      <c r="G839" t="s">
        <v>208</v>
      </c>
      <c r="H839" s="65">
        <v>5.25</v>
      </c>
      <c r="I839" t="s">
        <v>3372</v>
      </c>
      <c r="J839" t="s">
        <v>99</v>
      </c>
      <c r="K839" s="66">
        <v>2.5999999999999999E-2</v>
      </c>
      <c r="L839" s="66">
        <v>7.7000000000000002E-3</v>
      </c>
      <c r="M839" s="65">
        <v>200000</v>
      </c>
      <c r="N839" s="65">
        <v>110.214097577065</v>
      </c>
      <c r="O839" s="65">
        <v>220.42819515413001</v>
      </c>
      <c r="P839" s="66">
        <v>8.9999999999999998E-4</v>
      </c>
      <c r="Q839" s="66">
        <v>0</v>
      </c>
    </row>
    <row r="840" spans="1:17">
      <c r="A840" t="s">
        <v>4883</v>
      </c>
      <c r="B840" t="s">
        <v>3368</v>
      </c>
      <c r="C840" t="s">
        <v>4884</v>
      </c>
      <c r="D840" t="s">
        <v>3370</v>
      </c>
      <c r="E840" t="s">
        <v>476</v>
      </c>
      <c r="F840" t="s">
        <v>1706</v>
      </c>
      <c r="G840" t="s">
        <v>208</v>
      </c>
      <c r="H840" s="65">
        <v>4.3600000000000003</v>
      </c>
      <c r="I840" t="s">
        <v>3372</v>
      </c>
      <c r="J840" t="s">
        <v>99</v>
      </c>
      <c r="K840" s="66">
        <v>2.5999999999999999E-2</v>
      </c>
      <c r="L840" s="66">
        <v>7.7000000000000002E-3</v>
      </c>
      <c r="M840" s="65">
        <v>57712</v>
      </c>
      <c r="N840" s="65">
        <v>108.45248546857846</v>
      </c>
      <c r="O840" s="65">
        <v>62.590098413626002</v>
      </c>
      <c r="P840" s="66">
        <v>2.9999999999999997E-4</v>
      </c>
      <c r="Q840" s="66">
        <v>0</v>
      </c>
    </row>
    <row r="841" spans="1:17">
      <c r="A841" t="s">
        <v>4885</v>
      </c>
      <c r="B841" t="s">
        <v>3368</v>
      </c>
      <c r="C841" t="s">
        <v>4886</v>
      </c>
      <c r="D841" t="s">
        <v>3370</v>
      </c>
      <c r="E841" t="s">
        <v>476</v>
      </c>
      <c r="F841" t="s">
        <v>1706</v>
      </c>
      <c r="G841" t="s">
        <v>208</v>
      </c>
      <c r="H841" s="65">
        <v>2.2200000000000002</v>
      </c>
      <c r="I841" t="s">
        <v>3372</v>
      </c>
      <c r="J841" t="s">
        <v>99</v>
      </c>
      <c r="K841" s="66">
        <v>2.5999999999999999E-2</v>
      </c>
      <c r="L841" s="66">
        <v>7.7000000000000002E-3</v>
      </c>
      <c r="M841" s="65">
        <v>68750</v>
      </c>
      <c r="N841" s="65">
        <v>104.27557447917091</v>
      </c>
      <c r="O841" s="65">
        <v>71.689457454429999</v>
      </c>
      <c r="P841" s="66">
        <v>2.9999999999999997E-4</v>
      </c>
      <c r="Q841" s="66">
        <v>0</v>
      </c>
    </row>
    <row r="842" spans="1:17">
      <c r="A842" t="s">
        <v>4887</v>
      </c>
      <c r="B842" t="s">
        <v>3368</v>
      </c>
      <c r="C842" t="s">
        <v>4888</v>
      </c>
      <c r="D842" t="s">
        <v>3370</v>
      </c>
      <c r="E842" t="s">
        <v>476</v>
      </c>
      <c r="F842" t="s">
        <v>4889</v>
      </c>
      <c r="G842" t="s">
        <v>208</v>
      </c>
      <c r="H842" s="65">
        <v>5.25</v>
      </c>
      <c r="I842" t="s">
        <v>3372</v>
      </c>
      <c r="J842" t="s">
        <v>99</v>
      </c>
      <c r="K842" s="66">
        <v>2.5999999999999999E-2</v>
      </c>
      <c r="L842" s="66">
        <v>7.7000000000000002E-3</v>
      </c>
      <c r="M842" s="65">
        <v>49913</v>
      </c>
      <c r="N842" s="65">
        <v>110.21409757706469</v>
      </c>
      <c r="O842" s="65">
        <v>55.011162523640301</v>
      </c>
      <c r="P842" s="66">
        <v>2.0000000000000001E-4</v>
      </c>
      <c r="Q842" s="66">
        <v>0</v>
      </c>
    </row>
    <row r="843" spans="1:17">
      <c r="A843" t="s">
        <v>4890</v>
      </c>
      <c r="B843" t="s">
        <v>3368</v>
      </c>
      <c r="C843" t="s">
        <v>4891</v>
      </c>
      <c r="D843" t="s">
        <v>3370</v>
      </c>
      <c r="E843" t="s">
        <v>476</v>
      </c>
      <c r="F843" t="s">
        <v>3690</v>
      </c>
      <c r="G843" t="s">
        <v>208</v>
      </c>
      <c r="H843" s="65">
        <v>2.5299999999999998</v>
      </c>
      <c r="I843" t="s">
        <v>3372</v>
      </c>
      <c r="J843" t="s">
        <v>99</v>
      </c>
      <c r="K843" s="66">
        <v>2.5999999999999999E-2</v>
      </c>
      <c r="L843" s="66">
        <v>7.7000000000000002E-3</v>
      </c>
      <c r="M843" s="65">
        <v>71599</v>
      </c>
      <c r="N843" s="65">
        <v>104.89049183472129</v>
      </c>
      <c r="O843" s="65">
        <v>75.100543248742099</v>
      </c>
      <c r="P843" s="66">
        <v>2.9999999999999997E-4</v>
      </c>
      <c r="Q843" s="66">
        <v>0</v>
      </c>
    </row>
    <row r="844" spans="1:17">
      <c r="A844" t="s">
        <v>4892</v>
      </c>
      <c r="B844" t="s">
        <v>3368</v>
      </c>
      <c r="C844" t="s">
        <v>4893</v>
      </c>
      <c r="D844" t="s">
        <v>3370</v>
      </c>
      <c r="E844" t="s">
        <v>476</v>
      </c>
      <c r="F844" t="s">
        <v>765</v>
      </c>
      <c r="G844" t="s">
        <v>208</v>
      </c>
      <c r="H844" s="65">
        <v>1.58</v>
      </c>
      <c r="I844" t="s">
        <v>3372</v>
      </c>
      <c r="J844" t="s">
        <v>99</v>
      </c>
      <c r="K844" s="66">
        <v>2.5999999999999999E-2</v>
      </c>
      <c r="L844" s="66">
        <v>7.7000000000000002E-3</v>
      </c>
      <c r="M844" s="65">
        <v>99000</v>
      </c>
      <c r="N844" s="65">
        <v>103.08783446174849</v>
      </c>
      <c r="O844" s="65">
        <v>102.05695611713099</v>
      </c>
      <c r="P844" s="66">
        <v>4.0000000000000002E-4</v>
      </c>
      <c r="Q844" s="66">
        <v>0</v>
      </c>
    </row>
    <row r="845" spans="1:17">
      <c r="A845" t="s">
        <v>4894</v>
      </c>
      <c r="B845" t="s">
        <v>3368</v>
      </c>
      <c r="C845" t="s">
        <v>4895</v>
      </c>
      <c r="D845" t="s">
        <v>3370</v>
      </c>
      <c r="E845" t="s">
        <v>476</v>
      </c>
      <c r="F845" t="s">
        <v>765</v>
      </c>
      <c r="G845" t="s">
        <v>208</v>
      </c>
      <c r="H845" s="65">
        <v>5.25</v>
      </c>
      <c r="I845" t="s">
        <v>3372</v>
      </c>
      <c r="J845" t="s">
        <v>99</v>
      </c>
      <c r="K845" s="66">
        <v>2.5999999999999999E-2</v>
      </c>
      <c r="L845" s="66">
        <v>7.7000000000000002E-3</v>
      </c>
      <c r="M845" s="65">
        <v>192000</v>
      </c>
      <c r="N845" s="65">
        <v>110.21409757706458</v>
      </c>
      <c r="O845" s="65">
        <v>211.611067347964</v>
      </c>
      <c r="P845" s="66">
        <v>8.9999999999999998E-4</v>
      </c>
      <c r="Q845" s="66">
        <v>0</v>
      </c>
    </row>
    <row r="846" spans="1:17">
      <c r="A846" t="s">
        <v>4896</v>
      </c>
      <c r="B846" t="s">
        <v>3368</v>
      </c>
      <c r="C846" t="s">
        <v>4897</v>
      </c>
      <c r="D846" t="s">
        <v>3370</v>
      </c>
      <c r="E846" t="s">
        <v>476</v>
      </c>
      <c r="F846" t="s">
        <v>765</v>
      </c>
      <c r="G846" t="s">
        <v>208</v>
      </c>
      <c r="H846" s="65">
        <v>5.17</v>
      </c>
      <c r="I846" t="s">
        <v>3372</v>
      </c>
      <c r="J846" t="s">
        <v>99</v>
      </c>
      <c r="K846" s="66">
        <v>2.5999999999999999E-2</v>
      </c>
      <c r="L846" s="66">
        <v>7.7000000000000002E-3</v>
      </c>
      <c r="M846" s="65">
        <v>50000</v>
      </c>
      <c r="N846" s="65">
        <v>110.0650069734202</v>
      </c>
      <c r="O846" s="65">
        <v>55.032503486710098</v>
      </c>
      <c r="P846" s="66">
        <v>2.0000000000000001E-4</v>
      </c>
      <c r="Q846" s="66">
        <v>0</v>
      </c>
    </row>
    <row r="847" spans="1:17">
      <c r="A847" t="s">
        <v>4898</v>
      </c>
      <c r="B847" t="s">
        <v>3368</v>
      </c>
      <c r="C847" t="s">
        <v>4899</v>
      </c>
      <c r="D847" t="s">
        <v>3370</v>
      </c>
      <c r="E847" t="s">
        <v>476</v>
      </c>
      <c r="F847" t="s">
        <v>535</v>
      </c>
      <c r="G847" t="s">
        <v>208</v>
      </c>
      <c r="H847" s="65">
        <v>5.25</v>
      </c>
      <c r="I847" t="s">
        <v>3372</v>
      </c>
      <c r="J847" t="s">
        <v>99</v>
      </c>
      <c r="K847" s="66">
        <v>2.5999999999999999E-2</v>
      </c>
      <c r="L847" s="66">
        <v>7.7000000000000002E-3</v>
      </c>
      <c r="M847" s="65">
        <v>87532</v>
      </c>
      <c r="N847" s="65">
        <v>110.21409757706473</v>
      </c>
      <c r="O847" s="65">
        <v>96.472603891156297</v>
      </c>
      <c r="P847" s="66">
        <v>4.0000000000000002E-4</v>
      </c>
      <c r="Q847" s="66">
        <v>0</v>
      </c>
    </row>
    <row r="848" spans="1:17">
      <c r="A848" t="s">
        <v>4900</v>
      </c>
      <c r="B848" t="s">
        <v>3368</v>
      </c>
      <c r="C848" t="s">
        <v>4901</v>
      </c>
      <c r="D848" t="s">
        <v>3370</v>
      </c>
      <c r="E848" t="s">
        <v>476</v>
      </c>
      <c r="F848" t="s">
        <v>4902</v>
      </c>
      <c r="G848" t="s">
        <v>208</v>
      </c>
      <c r="H848" s="65">
        <v>5.25</v>
      </c>
      <c r="I848" t="s">
        <v>3372</v>
      </c>
      <c r="J848" t="s">
        <v>99</v>
      </c>
      <c r="K848" s="66">
        <v>2.5999999999999999E-2</v>
      </c>
      <c r="L848" s="66">
        <v>7.7000000000000002E-3</v>
      </c>
      <c r="M848" s="65">
        <v>286350</v>
      </c>
      <c r="N848" s="65">
        <v>110.21409757706478</v>
      </c>
      <c r="O848" s="65">
        <v>315.598068411925</v>
      </c>
      <c r="P848" s="66">
        <v>1.2999999999999999E-3</v>
      </c>
      <c r="Q848" s="66">
        <v>0</v>
      </c>
    </row>
    <row r="849" spans="1:17">
      <c r="A849" t="s">
        <v>4903</v>
      </c>
      <c r="B849" t="s">
        <v>3368</v>
      </c>
      <c r="C849" t="s">
        <v>4904</v>
      </c>
      <c r="D849" t="s">
        <v>3370</v>
      </c>
      <c r="E849" t="s">
        <v>476</v>
      </c>
      <c r="F849" t="s">
        <v>3231</v>
      </c>
      <c r="G849" t="s">
        <v>208</v>
      </c>
      <c r="H849" s="65">
        <v>2.74</v>
      </c>
      <c r="I849" t="s">
        <v>3372</v>
      </c>
      <c r="J849" t="s">
        <v>99</v>
      </c>
      <c r="K849" s="66">
        <v>2.5999999999999999E-2</v>
      </c>
      <c r="L849" s="66">
        <v>7.7000000000000002E-3</v>
      </c>
      <c r="M849" s="65">
        <v>48638.879999999997</v>
      </c>
      <c r="N849" s="65">
        <v>105.24215659874096</v>
      </c>
      <c r="O849" s="65">
        <v>51.188606257473701</v>
      </c>
      <c r="P849" s="66">
        <v>2.0000000000000001E-4</v>
      </c>
      <c r="Q849" s="66">
        <v>0</v>
      </c>
    </row>
    <row r="850" spans="1:17">
      <c r="A850" t="s">
        <v>4905</v>
      </c>
      <c r="B850" t="s">
        <v>3368</v>
      </c>
      <c r="C850" t="s">
        <v>4906</v>
      </c>
      <c r="D850" t="s">
        <v>3370</v>
      </c>
      <c r="E850" t="s">
        <v>476</v>
      </c>
      <c r="F850" t="s">
        <v>3231</v>
      </c>
      <c r="G850" t="s">
        <v>208</v>
      </c>
      <c r="H850" s="65">
        <v>2.2599999999999998</v>
      </c>
      <c r="I850" t="s">
        <v>3372</v>
      </c>
      <c r="J850" t="s">
        <v>99</v>
      </c>
      <c r="K850" s="66">
        <v>2.5999999999999999E-2</v>
      </c>
      <c r="L850" s="66">
        <v>7.7000000000000002E-3</v>
      </c>
      <c r="M850" s="65">
        <v>28933.32</v>
      </c>
      <c r="N850" s="65">
        <v>104.3501621662934</v>
      </c>
      <c r="O850" s="65">
        <v>30.191966340092598</v>
      </c>
      <c r="P850" s="66">
        <v>1E-4</v>
      </c>
      <c r="Q850" s="66">
        <v>0</v>
      </c>
    </row>
    <row r="851" spans="1:17">
      <c r="A851" t="s">
        <v>4907</v>
      </c>
      <c r="B851" t="s">
        <v>3368</v>
      </c>
      <c r="C851" t="s">
        <v>4908</v>
      </c>
      <c r="D851" t="s">
        <v>3370</v>
      </c>
      <c r="E851" t="s">
        <v>476</v>
      </c>
      <c r="F851" t="s">
        <v>4909</v>
      </c>
      <c r="G851" t="s">
        <v>208</v>
      </c>
      <c r="H851" s="65">
        <v>2.99</v>
      </c>
      <c r="I851" t="s">
        <v>3372</v>
      </c>
      <c r="J851" t="s">
        <v>99</v>
      </c>
      <c r="K851" s="66">
        <v>2.5999999999999999E-2</v>
      </c>
      <c r="L851" s="66">
        <v>7.7000000000000002E-3</v>
      </c>
      <c r="M851" s="65">
        <v>340000</v>
      </c>
      <c r="N851" s="65">
        <v>105.78170670142941</v>
      </c>
      <c r="O851" s="65">
        <v>359.65780278486</v>
      </c>
      <c r="P851" s="66">
        <v>1.5E-3</v>
      </c>
      <c r="Q851" s="66">
        <v>0</v>
      </c>
    </row>
    <row r="852" spans="1:17">
      <c r="A852" t="s">
        <v>4910</v>
      </c>
      <c r="B852" t="s">
        <v>3368</v>
      </c>
      <c r="C852" t="s">
        <v>4911</v>
      </c>
      <c r="D852" t="s">
        <v>3370</v>
      </c>
      <c r="E852" t="s">
        <v>476</v>
      </c>
      <c r="F852" t="s">
        <v>4909</v>
      </c>
      <c r="G852" t="s">
        <v>208</v>
      </c>
      <c r="H852" s="65">
        <v>2.78</v>
      </c>
      <c r="I852" t="s">
        <v>3372</v>
      </c>
      <c r="J852" t="s">
        <v>99</v>
      </c>
      <c r="K852" s="66">
        <v>2.5999999999999999E-2</v>
      </c>
      <c r="L852" s="66">
        <v>7.7000000000000002E-3</v>
      </c>
      <c r="M852" s="65">
        <v>249166.67</v>
      </c>
      <c r="N852" s="65">
        <v>105.31630343754725</v>
      </c>
      <c r="O852" s="65">
        <v>262.41312624243199</v>
      </c>
      <c r="P852" s="66">
        <v>1.1000000000000001E-3</v>
      </c>
      <c r="Q852" s="66">
        <v>0</v>
      </c>
    </row>
    <row r="853" spans="1:17">
      <c r="A853" t="s">
        <v>4912</v>
      </c>
      <c r="B853" t="s">
        <v>3368</v>
      </c>
      <c r="C853" t="s">
        <v>4913</v>
      </c>
      <c r="D853" t="s">
        <v>3370</v>
      </c>
      <c r="E853" t="s">
        <v>476</v>
      </c>
      <c r="F853" t="s">
        <v>378</v>
      </c>
      <c r="G853" t="s">
        <v>208</v>
      </c>
      <c r="H853" s="65">
        <v>5.32</v>
      </c>
      <c r="I853" t="s">
        <v>3372</v>
      </c>
      <c r="J853" t="s">
        <v>99</v>
      </c>
      <c r="K853" s="66">
        <v>2.5999999999999999E-2</v>
      </c>
      <c r="L853" s="66">
        <v>7.7000000000000002E-3</v>
      </c>
      <c r="M853" s="65">
        <v>157749</v>
      </c>
      <c r="N853" s="65">
        <v>110.35828850698262</v>
      </c>
      <c r="O853" s="65">
        <v>174.08909653687999</v>
      </c>
      <c r="P853" s="66">
        <v>6.9999999999999999E-4</v>
      </c>
      <c r="Q853" s="66">
        <v>0</v>
      </c>
    </row>
    <row r="854" spans="1:17">
      <c r="A854" t="s">
        <v>4912</v>
      </c>
      <c r="B854" t="s">
        <v>3368</v>
      </c>
      <c r="C854" t="s">
        <v>4914</v>
      </c>
      <c r="D854" t="s">
        <v>3370</v>
      </c>
      <c r="E854" t="s">
        <v>476</v>
      </c>
      <c r="F854" t="s">
        <v>1100</v>
      </c>
      <c r="G854" t="s">
        <v>208</v>
      </c>
      <c r="H854" s="65">
        <v>5.54</v>
      </c>
      <c r="I854" t="s">
        <v>3372</v>
      </c>
      <c r="J854" t="s">
        <v>99</v>
      </c>
      <c r="K854" s="66">
        <v>2.1000000000000001E-2</v>
      </c>
      <c r="L854" s="66">
        <v>7.7000000000000002E-3</v>
      </c>
      <c r="M854" s="65">
        <v>187868</v>
      </c>
      <c r="N854" s="65">
        <v>107.76029633203952</v>
      </c>
      <c r="O854" s="65">
        <v>202.447113513076</v>
      </c>
      <c r="P854" s="66">
        <v>8.0000000000000004E-4</v>
      </c>
      <c r="Q854" s="66">
        <v>0</v>
      </c>
    </row>
    <row r="855" spans="1:17">
      <c r="A855" t="s">
        <v>4915</v>
      </c>
      <c r="B855" t="s">
        <v>3368</v>
      </c>
      <c r="C855" t="s">
        <v>4916</v>
      </c>
      <c r="D855" t="s">
        <v>3370</v>
      </c>
      <c r="E855" t="s">
        <v>476</v>
      </c>
      <c r="F855" t="s">
        <v>317</v>
      </c>
      <c r="G855" t="s">
        <v>208</v>
      </c>
      <c r="H855" s="65">
        <v>5.31</v>
      </c>
      <c r="I855" t="s">
        <v>3372</v>
      </c>
      <c r="J855" t="s">
        <v>99</v>
      </c>
      <c r="K855" s="66">
        <v>2.1000000000000001E-2</v>
      </c>
      <c r="L855" s="66">
        <v>7.7000000000000002E-3</v>
      </c>
      <c r="M855" s="65">
        <v>700000</v>
      </c>
      <c r="N855" s="65">
        <v>107.43896099379457</v>
      </c>
      <c r="O855" s="65">
        <v>752.07272695656195</v>
      </c>
      <c r="P855" s="66">
        <v>3.0999999999999999E-3</v>
      </c>
      <c r="Q855" s="66">
        <v>0</v>
      </c>
    </row>
    <row r="856" spans="1:17">
      <c r="A856" t="s">
        <v>4917</v>
      </c>
      <c r="B856" t="s">
        <v>3368</v>
      </c>
      <c r="C856" t="s">
        <v>4918</v>
      </c>
      <c r="D856" t="s">
        <v>3370</v>
      </c>
      <c r="E856" t="s">
        <v>476</v>
      </c>
      <c r="F856" t="s">
        <v>317</v>
      </c>
      <c r="G856" t="s">
        <v>208</v>
      </c>
      <c r="H856" s="65">
        <v>2.78</v>
      </c>
      <c r="I856" t="s">
        <v>3372</v>
      </c>
      <c r="J856" t="s">
        <v>99</v>
      </c>
      <c r="K856" s="66">
        <v>2.5999999999999999E-2</v>
      </c>
      <c r="L856" s="66">
        <v>7.7000000000000002E-3</v>
      </c>
      <c r="M856" s="65">
        <v>71874.990000000005</v>
      </c>
      <c r="N856" s="65">
        <v>105.31630343754733</v>
      </c>
      <c r="O856" s="65">
        <v>75.696082564106803</v>
      </c>
      <c r="P856" s="66">
        <v>2.9999999999999997E-4</v>
      </c>
      <c r="Q856" s="66">
        <v>0</v>
      </c>
    </row>
    <row r="857" spans="1:17">
      <c r="A857" t="s">
        <v>4919</v>
      </c>
      <c r="B857" t="s">
        <v>3368</v>
      </c>
      <c r="C857" t="s">
        <v>4920</v>
      </c>
      <c r="D857" t="s">
        <v>3370</v>
      </c>
      <c r="E857" t="s">
        <v>476</v>
      </c>
      <c r="F857" t="s">
        <v>317</v>
      </c>
      <c r="G857" t="s">
        <v>208</v>
      </c>
      <c r="H857" s="65">
        <v>4.3600000000000003</v>
      </c>
      <c r="I857" t="s">
        <v>3372</v>
      </c>
      <c r="J857" t="s">
        <v>99</v>
      </c>
      <c r="K857" s="66">
        <v>2.5999999999999999E-2</v>
      </c>
      <c r="L857" s="66">
        <v>7.7000000000000002E-3</v>
      </c>
      <c r="M857" s="65">
        <v>152000</v>
      </c>
      <c r="N857" s="65">
        <v>108.45248546857829</v>
      </c>
      <c r="O857" s="65">
        <v>164.847777912239</v>
      </c>
      <c r="P857" s="66">
        <v>6.9999999999999999E-4</v>
      </c>
      <c r="Q857" s="66">
        <v>0</v>
      </c>
    </row>
    <row r="858" spans="1:17">
      <c r="A858" t="s">
        <v>4921</v>
      </c>
      <c r="B858" t="s">
        <v>3368</v>
      </c>
      <c r="C858" t="s">
        <v>4922</v>
      </c>
      <c r="D858" t="s">
        <v>3370</v>
      </c>
      <c r="E858" t="s">
        <v>476</v>
      </c>
      <c r="F858" t="s">
        <v>908</v>
      </c>
      <c r="G858" t="s">
        <v>208</v>
      </c>
      <c r="H858" s="65">
        <v>4.4000000000000004</v>
      </c>
      <c r="I858" t="s">
        <v>3372</v>
      </c>
      <c r="J858" t="s">
        <v>99</v>
      </c>
      <c r="K858" s="66">
        <v>2.5999999999999999E-2</v>
      </c>
      <c r="L858" s="66">
        <v>7.7000000000000002E-3</v>
      </c>
      <c r="M858" s="65">
        <v>41509</v>
      </c>
      <c r="N858" s="65">
        <v>108.520891163572</v>
      </c>
      <c r="O858" s="65">
        <v>45.045936713087102</v>
      </c>
      <c r="P858" s="66">
        <v>2.0000000000000001E-4</v>
      </c>
      <c r="Q858" s="66">
        <v>0</v>
      </c>
    </row>
    <row r="859" spans="1:17">
      <c r="A859" t="s">
        <v>4921</v>
      </c>
      <c r="B859" t="s">
        <v>3368</v>
      </c>
      <c r="C859" t="s">
        <v>4923</v>
      </c>
      <c r="D859" t="s">
        <v>3370</v>
      </c>
      <c r="E859" t="s">
        <v>476</v>
      </c>
      <c r="F859" t="s">
        <v>908</v>
      </c>
      <c r="G859" t="s">
        <v>208</v>
      </c>
      <c r="H859" s="65">
        <v>4.4000000000000004</v>
      </c>
      <c r="I859" t="s">
        <v>3372</v>
      </c>
      <c r="J859" t="s">
        <v>99</v>
      </c>
      <c r="K859" s="66">
        <v>2.5999999999999999E-2</v>
      </c>
      <c r="L859" s="66">
        <v>7.7000000000000002E-3</v>
      </c>
      <c r="M859" s="65">
        <v>35843</v>
      </c>
      <c r="N859" s="65">
        <v>108.52089116357196</v>
      </c>
      <c r="O859" s="65">
        <v>38.897143019759099</v>
      </c>
      <c r="P859" s="66">
        <v>2.0000000000000001E-4</v>
      </c>
      <c r="Q859" s="66">
        <v>0</v>
      </c>
    </row>
    <row r="860" spans="1:17">
      <c r="A860" t="s">
        <v>4924</v>
      </c>
      <c r="B860" t="s">
        <v>3368</v>
      </c>
      <c r="C860" t="s">
        <v>4925</v>
      </c>
      <c r="D860" t="s">
        <v>3370</v>
      </c>
      <c r="E860" t="s">
        <v>476</v>
      </c>
      <c r="F860" t="s">
        <v>908</v>
      </c>
      <c r="G860" t="s">
        <v>208</v>
      </c>
      <c r="H860" s="65">
        <v>5.32</v>
      </c>
      <c r="I860" t="s">
        <v>3372</v>
      </c>
      <c r="J860" t="s">
        <v>99</v>
      </c>
      <c r="K860" s="66">
        <v>2.5999999999999999E-2</v>
      </c>
      <c r="L860" s="66">
        <v>7.7000000000000002E-3</v>
      </c>
      <c r="M860" s="65">
        <v>354795</v>
      </c>
      <c r="N860" s="65">
        <v>110.35828850698235</v>
      </c>
      <c r="O860" s="65">
        <v>391.54568970834799</v>
      </c>
      <c r="P860" s="66">
        <v>1.6000000000000001E-3</v>
      </c>
      <c r="Q860" s="66">
        <v>0</v>
      </c>
    </row>
    <row r="861" spans="1:17">
      <c r="A861" t="s">
        <v>4926</v>
      </c>
      <c r="B861" t="s">
        <v>3368</v>
      </c>
      <c r="C861" t="s">
        <v>4927</v>
      </c>
      <c r="D861" t="s">
        <v>3370</v>
      </c>
      <c r="E861" t="s">
        <v>476</v>
      </c>
      <c r="F861" t="s">
        <v>908</v>
      </c>
      <c r="G861" t="s">
        <v>208</v>
      </c>
      <c r="H861" s="65">
        <v>5.32</v>
      </c>
      <c r="I861" t="s">
        <v>3372</v>
      </c>
      <c r="J861" t="s">
        <v>99</v>
      </c>
      <c r="K861" s="66">
        <v>2.5999999999999999E-2</v>
      </c>
      <c r="L861" s="66">
        <v>7.7000000000000002E-3</v>
      </c>
      <c r="M861" s="65">
        <v>196307</v>
      </c>
      <c r="N861" s="65">
        <v>110.35828850698243</v>
      </c>
      <c r="O861" s="65">
        <v>216.64104541940199</v>
      </c>
      <c r="P861" s="66">
        <v>8.9999999999999998E-4</v>
      </c>
      <c r="Q861" s="66">
        <v>0</v>
      </c>
    </row>
    <row r="862" spans="1:17">
      <c r="A862" t="s">
        <v>4928</v>
      </c>
      <c r="B862" t="s">
        <v>3368</v>
      </c>
      <c r="C862" t="s">
        <v>4929</v>
      </c>
      <c r="D862" t="s">
        <v>3370</v>
      </c>
      <c r="E862" t="s">
        <v>476</v>
      </c>
      <c r="F862" t="s">
        <v>4930</v>
      </c>
      <c r="G862" t="s">
        <v>208</v>
      </c>
      <c r="H862" s="65">
        <v>5.32</v>
      </c>
      <c r="I862" t="s">
        <v>3372</v>
      </c>
      <c r="J862" t="s">
        <v>99</v>
      </c>
      <c r="K862" s="66">
        <v>2.5999999999999999E-2</v>
      </c>
      <c r="L862" s="66">
        <v>7.7000000000000002E-3</v>
      </c>
      <c r="M862" s="65">
        <v>99900</v>
      </c>
      <c r="N862" s="65">
        <v>110.35828850698198</v>
      </c>
      <c r="O862" s="65">
        <v>110.24793021847501</v>
      </c>
      <c r="P862" s="66">
        <v>5.0000000000000001E-4</v>
      </c>
      <c r="Q862" s="66">
        <v>0</v>
      </c>
    </row>
    <row r="863" spans="1:17">
      <c r="A863" t="s">
        <v>4931</v>
      </c>
      <c r="B863" t="s">
        <v>3368</v>
      </c>
      <c r="C863" t="s">
        <v>4932</v>
      </c>
      <c r="D863" t="s">
        <v>3370</v>
      </c>
      <c r="E863" t="s">
        <v>476</v>
      </c>
      <c r="F863" t="s">
        <v>4930</v>
      </c>
      <c r="G863" t="s">
        <v>208</v>
      </c>
      <c r="H863" s="65">
        <v>5.32</v>
      </c>
      <c r="I863" t="s">
        <v>3372</v>
      </c>
      <c r="J863" t="s">
        <v>99</v>
      </c>
      <c r="K863" s="66">
        <v>2.5999999999999999E-2</v>
      </c>
      <c r="L863" s="66">
        <v>7.7000000000000002E-3</v>
      </c>
      <c r="M863" s="65">
        <v>469000</v>
      </c>
      <c r="N863" s="65">
        <v>110.35828850698252</v>
      </c>
      <c r="O863" s="65">
        <v>517.58037309774795</v>
      </c>
      <c r="P863" s="66">
        <v>2.2000000000000001E-3</v>
      </c>
      <c r="Q863" s="66">
        <v>0</v>
      </c>
    </row>
    <row r="864" spans="1:17">
      <c r="A864" t="s">
        <v>4933</v>
      </c>
      <c r="B864" t="s">
        <v>3368</v>
      </c>
      <c r="C864" t="s">
        <v>4934</v>
      </c>
      <c r="D864" t="s">
        <v>3370</v>
      </c>
      <c r="E864" t="s">
        <v>476</v>
      </c>
      <c r="F864" t="s">
        <v>4930</v>
      </c>
      <c r="G864" t="s">
        <v>208</v>
      </c>
      <c r="H864" s="65">
        <v>4.4000000000000004</v>
      </c>
      <c r="I864" t="s">
        <v>3372</v>
      </c>
      <c r="J864" t="s">
        <v>99</v>
      </c>
      <c r="K864" s="66">
        <v>2.5999999999999999E-2</v>
      </c>
      <c r="L864" s="66">
        <v>7.7000000000000002E-3</v>
      </c>
      <c r="M864" s="65">
        <v>200000</v>
      </c>
      <c r="N864" s="65">
        <v>108.5208912521455</v>
      </c>
      <c r="O864" s="65">
        <v>217.04178250429101</v>
      </c>
      <c r="P864" s="66">
        <v>8.9999999999999998E-4</v>
      </c>
      <c r="Q864" s="66">
        <v>0</v>
      </c>
    </row>
    <row r="865" spans="1:17">
      <c r="A865" t="s">
        <v>4935</v>
      </c>
      <c r="B865" t="s">
        <v>3368</v>
      </c>
      <c r="C865" t="s">
        <v>4936</v>
      </c>
      <c r="D865" t="s">
        <v>3370</v>
      </c>
      <c r="E865" t="s">
        <v>476</v>
      </c>
      <c r="F865" t="s">
        <v>4930</v>
      </c>
      <c r="G865" t="s">
        <v>208</v>
      </c>
      <c r="H865" s="65">
        <v>5.25</v>
      </c>
      <c r="I865" t="s">
        <v>3372</v>
      </c>
      <c r="J865" t="s">
        <v>99</v>
      </c>
      <c r="K865" s="66">
        <v>2.5999999999999999E-2</v>
      </c>
      <c r="L865" s="66">
        <v>7.7000000000000002E-3</v>
      </c>
      <c r="M865" s="65">
        <v>77854</v>
      </c>
      <c r="N865" s="65">
        <v>110.21409757706476</v>
      </c>
      <c r="O865" s="65">
        <v>85.806083527647999</v>
      </c>
      <c r="P865" s="66">
        <v>4.0000000000000002E-4</v>
      </c>
      <c r="Q865" s="66">
        <v>0</v>
      </c>
    </row>
    <row r="866" spans="1:17">
      <c r="A866" t="s">
        <v>4937</v>
      </c>
      <c r="B866" t="s">
        <v>3368</v>
      </c>
      <c r="C866" t="s">
        <v>4938</v>
      </c>
      <c r="D866" t="s">
        <v>3370</v>
      </c>
      <c r="E866" t="s">
        <v>476</v>
      </c>
      <c r="F866" t="s">
        <v>726</v>
      </c>
      <c r="G866" t="s">
        <v>208</v>
      </c>
      <c r="H866" s="65">
        <v>5.32</v>
      </c>
      <c r="I866" t="s">
        <v>3372</v>
      </c>
      <c r="J866" t="s">
        <v>99</v>
      </c>
      <c r="K866" s="66">
        <v>2.5999999999999999E-2</v>
      </c>
      <c r="L866" s="66">
        <v>7.7000000000000002E-3</v>
      </c>
      <c r="M866" s="65">
        <v>310000</v>
      </c>
      <c r="N866" s="65">
        <v>110.35828850698257</v>
      </c>
      <c r="O866" s="65">
        <v>342.11069437164599</v>
      </c>
      <c r="P866" s="66">
        <v>1.4E-3</v>
      </c>
      <c r="Q866" s="66">
        <v>0</v>
      </c>
    </row>
    <row r="867" spans="1:17">
      <c r="A867" t="s">
        <v>4939</v>
      </c>
      <c r="B867" t="s">
        <v>3368</v>
      </c>
      <c r="C867" t="s">
        <v>4940</v>
      </c>
      <c r="D867" t="s">
        <v>3370</v>
      </c>
      <c r="E867" t="s">
        <v>476</v>
      </c>
      <c r="F867" t="s">
        <v>726</v>
      </c>
      <c r="G867" t="s">
        <v>208</v>
      </c>
      <c r="H867" s="65">
        <v>5.46</v>
      </c>
      <c r="I867" t="s">
        <v>3372</v>
      </c>
      <c r="J867" t="s">
        <v>99</v>
      </c>
      <c r="K867" s="66">
        <v>2.1000000000000001E-2</v>
      </c>
      <c r="L867" s="66">
        <v>7.7000000000000002E-3</v>
      </c>
      <c r="M867" s="65">
        <v>776672</v>
      </c>
      <c r="N867" s="65">
        <v>107.65209027213933</v>
      </c>
      <c r="O867" s="65">
        <v>836.10364255843001</v>
      </c>
      <c r="P867" s="66">
        <v>3.5000000000000001E-3</v>
      </c>
      <c r="Q867" s="66">
        <v>0</v>
      </c>
    </row>
    <row r="868" spans="1:17">
      <c r="A868" t="s">
        <v>4939</v>
      </c>
      <c r="B868" t="s">
        <v>3368</v>
      </c>
      <c r="C868" t="s">
        <v>4941</v>
      </c>
      <c r="D868" t="s">
        <v>3370</v>
      </c>
      <c r="E868" t="s">
        <v>476</v>
      </c>
      <c r="F868" t="s">
        <v>4942</v>
      </c>
      <c r="G868" t="s">
        <v>208</v>
      </c>
      <c r="H868" s="65">
        <v>5.46</v>
      </c>
      <c r="I868" t="s">
        <v>3372</v>
      </c>
      <c r="J868" t="s">
        <v>99</v>
      </c>
      <c r="K868" s="66">
        <v>2.1000000000000001E-2</v>
      </c>
      <c r="L868" s="66">
        <v>7.7000000000000002E-3</v>
      </c>
      <c r="M868" s="65">
        <v>807413</v>
      </c>
      <c r="N868" s="65">
        <v>107.65209027213929</v>
      </c>
      <c r="O868" s="65">
        <v>869.19697162898797</v>
      </c>
      <c r="P868" s="66">
        <v>3.5999999999999999E-3</v>
      </c>
      <c r="Q868" s="66">
        <v>0</v>
      </c>
    </row>
    <row r="869" spans="1:17">
      <c r="A869" t="s">
        <v>4943</v>
      </c>
      <c r="B869" t="s">
        <v>3368</v>
      </c>
      <c r="C869" t="s">
        <v>4944</v>
      </c>
      <c r="D869" t="s">
        <v>3370</v>
      </c>
      <c r="E869" t="s">
        <v>476</v>
      </c>
      <c r="F869" t="s">
        <v>308</v>
      </c>
      <c r="G869" t="s">
        <v>208</v>
      </c>
      <c r="H869" s="65">
        <v>5.32</v>
      </c>
      <c r="I869" t="s">
        <v>3372</v>
      </c>
      <c r="J869" t="s">
        <v>99</v>
      </c>
      <c r="K869" s="66">
        <v>2.5999999999999999E-2</v>
      </c>
      <c r="L869" s="66">
        <v>7.7000000000000002E-3</v>
      </c>
      <c r="M869" s="65">
        <v>71000</v>
      </c>
      <c r="N869" s="65">
        <v>110.35828850698253</v>
      </c>
      <c r="O869" s="65">
        <v>78.354384839957604</v>
      </c>
      <c r="P869" s="66">
        <v>2.9999999999999997E-4</v>
      </c>
      <c r="Q869" s="66">
        <v>0</v>
      </c>
    </row>
    <row r="870" spans="1:17">
      <c r="A870" t="s">
        <v>4945</v>
      </c>
      <c r="B870" t="s">
        <v>3368</v>
      </c>
      <c r="C870" t="s">
        <v>4946</v>
      </c>
      <c r="D870" t="s">
        <v>3370</v>
      </c>
      <c r="E870" t="s">
        <v>476</v>
      </c>
      <c r="F870" t="s">
        <v>743</v>
      </c>
      <c r="G870" t="s">
        <v>208</v>
      </c>
      <c r="H870" s="65">
        <v>2.31</v>
      </c>
      <c r="I870" t="s">
        <v>3372</v>
      </c>
      <c r="J870" t="s">
        <v>99</v>
      </c>
      <c r="K870" s="66">
        <v>2.1000000000000001E-2</v>
      </c>
      <c r="L870" s="66">
        <v>7.7000000000000002E-3</v>
      </c>
      <c r="M870" s="65">
        <v>57000</v>
      </c>
      <c r="N870" s="65">
        <v>103.22940409604</v>
      </c>
      <c r="O870" s="65">
        <v>58.840760334742797</v>
      </c>
      <c r="P870" s="66">
        <v>2.0000000000000001E-4</v>
      </c>
      <c r="Q870" s="66">
        <v>0</v>
      </c>
    </row>
    <row r="871" spans="1:17">
      <c r="A871" t="s">
        <v>4947</v>
      </c>
      <c r="B871" t="s">
        <v>3368</v>
      </c>
      <c r="C871" t="s">
        <v>4948</v>
      </c>
      <c r="D871" t="s">
        <v>3370</v>
      </c>
      <c r="E871" t="s">
        <v>476</v>
      </c>
      <c r="F871" t="s">
        <v>743</v>
      </c>
      <c r="G871" t="s">
        <v>208</v>
      </c>
      <c r="H871" s="65">
        <v>1.98</v>
      </c>
      <c r="I871" t="s">
        <v>3372</v>
      </c>
      <c r="J871" t="s">
        <v>99</v>
      </c>
      <c r="K871" s="66">
        <v>2.5999999999999999E-2</v>
      </c>
      <c r="L871" s="66">
        <v>7.7000000000000002E-3</v>
      </c>
      <c r="M871" s="65">
        <v>24129.68</v>
      </c>
      <c r="N871" s="65">
        <v>103.82788061798084</v>
      </c>
      <c r="O871" s="65">
        <v>25.053335343900802</v>
      </c>
      <c r="P871" s="66">
        <v>1E-4</v>
      </c>
      <c r="Q871" s="66">
        <v>0</v>
      </c>
    </row>
    <row r="872" spans="1:17">
      <c r="A872" t="s">
        <v>4949</v>
      </c>
      <c r="B872" t="s">
        <v>3368</v>
      </c>
      <c r="C872" t="s">
        <v>4950</v>
      </c>
      <c r="D872" t="s">
        <v>3370</v>
      </c>
      <c r="E872" t="s">
        <v>476</v>
      </c>
      <c r="F872" t="s">
        <v>4951</v>
      </c>
      <c r="G872" t="s">
        <v>208</v>
      </c>
      <c r="H872" s="65">
        <v>5.39</v>
      </c>
      <c r="I872" t="s">
        <v>3372</v>
      </c>
      <c r="J872" t="s">
        <v>99</v>
      </c>
      <c r="K872" s="66">
        <v>2.5999999999999999E-2</v>
      </c>
      <c r="L872" s="66">
        <v>7.7000000000000002E-3</v>
      </c>
      <c r="M872" s="65">
        <v>40000</v>
      </c>
      <c r="N872" s="65">
        <v>110.50718811081525</v>
      </c>
      <c r="O872" s="65">
        <v>44.202875244326101</v>
      </c>
      <c r="P872" s="66">
        <v>2.0000000000000001E-4</v>
      </c>
      <c r="Q872" s="66">
        <v>0</v>
      </c>
    </row>
    <row r="873" spans="1:17">
      <c r="A873" t="s">
        <v>4952</v>
      </c>
      <c r="B873" t="s">
        <v>3368</v>
      </c>
      <c r="C873" t="s">
        <v>4953</v>
      </c>
      <c r="D873" t="s">
        <v>3370</v>
      </c>
      <c r="E873" t="s">
        <v>476</v>
      </c>
      <c r="F873" t="s">
        <v>1513</v>
      </c>
      <c r="G873" t="s">
        <v>208</v>
      </c>
      <c r="H873" s="65">
        <v>2.68</v>
      </c>
      <c r="I873" t="s">
        <v>3372</v>
      </c>
      <c r="J873" t="s">
        <v>99</v>
      </c>
      <c r="K873" s="66">
        <v>2.5999999999999999E-2</v>
      </c>
      <c r="L873" s="66">
        <v>7.7000000000000002E-3</v>
      </c>
      <c r="M873" s="65">
        <v>99000</v>
      </c>
      <c r="N873" s="65">
        <v>105.19022045722021</v>
      </c>
      <c r="O873" s="65">
        <v>104.13831825264801</v>
      </c>
      <c r="P873" s="66">
        <v>4.0000000000000002E-4</v>
      </c>
      <c r="Q873" s="66">
        <v>0</v>
      </c>
    </row>
    <row r="874" spans="1:17">
      <c r="A874" t="s">
        <v>4954</v>
      </c>
      <c r="B874" t="s">
        <v>3368</v>
      </c>
      <c r="C874" t="s">
        <v>4955</v>
      </c>
      <c r="D874" t="s">
        <v>3370</v>
      </c>
      <c r="E874" t="s">
        <v>476</v>
      </c>
      <c r="F874" t="s">
        <v>1513</v>
      </c>
      <c r="G874" t="s">
        <v>208</v>
      </c>
      <c r="H874" s="65">
        <v>4.4400000000000004</v>
      </c>
      <c r="I874" t="s">
        <v>3372</v>
      </c>
      <c r="J874" t="s">
        <v>99</v>
      </c>
      <c r="K874" s="66">
        <v>2.5999999999999999E-2</v>
      </c>
      <c r="L874" s="66">
        <v>7.7000000000000002E-3</v>
      </c>
      <c r="M874" s="65">
        <v>50000</v>
      </c>
      <c r="N874" s="65">
        <v>108.5977866686566</v>
      </c>
      <c r="O874" s="65">
        <v>54.298893334328298</v>
      </c>
      <c r="P874" s="66">
        <v>2.0000000000000001E-4</v>
      </c>
      <c r="Q874" s="66">
        <v>0</v>
      </c>
    </row>
    <row r="875" spans="1:17">
      <c r="A875" t="s">
        <v>4956</v>
      </c>
      <c r="B875" t="s">
        <v>3368</v>
      </c>
      <c r="C875" t="s">
        <v>4957</v>
      </c>
      <c r="D875" t="s">
        <v>3370</v>
      </c>
      <c r="E875" t="s">
        <v>476</v>
      </c>
      <c r="F875" t="s">
        <v>4958</v>
      </c>
      <c r="G875" t="s">
        <v>208</v>
      </c>
      <c r="H875" s="65">
        <v>5.38</v>
      </c>
      <c r="I875" t="s">
        <v>3372</v>
      </c>
      <c r="J875" t="s">
        <v>99</v>
      </c>
      <c r="K875" s="66">
        <v>2.1000000000000001E-2</v>
      </c>
      <c r="L875" s="66">
        <v>7.7000000000000002E-3</v>
      </c>
      <c r="M875" s="65">
        <v>51033</v>
      </c>
      <c r="N875" s="65">
        <v>107.54381369652363</v>
      </c>
      <c r="O875" s="65">
        <v>54.882834443746901</v>
      </c>
      <c r="P875" s="66">
        <v>2.0000000000000001E-4</v>
      </c>
      <c r="Q875" s="66">
        <v>0</v>
      </c>
    </row>
    <row r="876" spans="1:17">
      <c r="A876" t="s">
        <v>4959</v>
      </c>
      <c r="B876" t="s">
        <v>3368</v>
      </c>
      <c r="C876" t="s">
        <v>4960</v>
      </c>
      <c r="D876" t="s">
        <v>3370</v>
      </c>
      <c r="E876" t="s">
        <v>476</v>
      </c>
      <c r="F876" t="s">
        <v>1427</v>
      </c>
      <c r="G876" t="s">
        <v>208</v>
      </c>
      <c r="H876" s="65">
        <v>5.46</v>
      </c>
      <c r="I876" t="s">
        <v>3372</v>
      </c>
      <c r="J876" t="s">
        <v>99</v>
      </c>
      <c r="K876" s="66">
        <v>2.1000000000000001E-2</v>
      </c>
      <c r="L876" s="66">
        <v>7.7000000000000002E-3</v>
      </c>
      <c r="M876" s="65">
        <v>75000</v>
      </c>
      <c r="N876" s="65">
        <v>107.6520902721392</v>
      </c>
      <c r="O876" s="65">
        <v>80.7390677041044</v>
      </c>
      <c r="P876" s="66">
        <v>2.9999999999999997E-4</v>
      </c>
      <c r="Q876" s="66">
        <v>0</v>
      </c>
    </row>
    <row r="877" spans="1:17">
      <c r="A877" t="s">
        <v>4961</v>
      </c>
      <c r="B877" t="s">
        <v>3368</v>
      </c>
      <c r="C877" t="s">
        <v>4962</v>
      </c>
      <c r="D877" t="s">
        <v>3370</v>
      </c>
      <c r="E877" t="s">
        <v>476</v>
      </c>
      <c r="F877" t="s">
        <v>1427</v>
      </c>
      <c r="G877" t="s">
        <v>208</v>
      </c>
      <c r="H877" s="65">
        <v>5.46</v>
      </c>
      <c r="I877" t="s">
        <v>3372</v>
      </c>
      <c r="J877" t="s">
        <v>99</v>
      </c>
      <c r="K877" s="66">
        <v>2.1000000000000001E-2</v>
      </c>
      <c r="L877" s="66">
        <v>7.7000000000000002E-3</v>
      </c>
      <c r="M877" s="65">
        <v>519365</v>
      </c>
      <c r="N877" s="65">
        <v>107.65209027213925</v>
      </c>
      <c r="O877" s="65">
        <v>559.10727864189596</v>
      </c>
      <c r="P877" s="66">
        <v>2.3E-3</v>
      </c>
      <c r="Q877" s="66">
        <v>0</v>
      </c>
    </row>
    <row r="878" spans="1:17">
      <c r="A878" t="s">
        <v>4963</v>
      </c>
      <c r="B878" t="s">
        <v>3368</v>
      </c>
      <c r="C878" t="s">
        <v>4964</v>
      </c>
      <c r="D878" t="s">
        <v>3370</v>
      </c>
      <c r="E878" t="s">
        <v>476</v>
      </c>
      <c r="F878" t="s">
        <v>1427</v>
      </c>
      <c r="G878" t="s">
        <v>208</v>
      </c>
      <c r="H878" s="65">
        <v>3.14</v>
      </c>
      <c r="I878" t="s">
        <v>3372</v>
      </c>
      <c r="J878" t="s">
        <v>99</v>
      </c>
      <c r="K878" s="66">
        <v>2.1000000000000001E-2</v>
      </c>
      <c r="L878" s="66">
        <v>7.7000000000000002E-3</v>
      </c>
      <c r="M878" s="65">
        <v>800000</v>
      </c>
      <c r="N878" s="65">
        <v>104.36910455353375</v>
      </c>
      <c r="O878" s="65">
        <v>834.95283642826996</v>
      </c>
      <c r="P878" s="66">
        <v>3.5000000000000001E-3</v>
      </c>
      <c r="Q878" s="66">
        <v>0</v>
      </c>
    </row>
    <row r="879" spans="1:17">
      <c r="A879" t="s">
        <v>4965</v>
      </c>
      <c r="B879" t="s">
        <v>3368</v>
      </c>
      <c r="C879" t="s">
        <v>4966</v>
      </c>
      <c r="D879" t="s">
        <v>3370</v>
      </c>
      <c r="E879" t="s">
        <v>476</v>
      </c>
      <c r="F879" t="s">
        <v>1427</v>
      </c>
      <c r="G879" t="s">
        <v>208</v>
      </c>
      <c r="H879" s="65">
        <v>4.03</v>
      </c>
      <c r="I879" t="s">
        <v>3372</v>
      </c>
      <c r="J879" t="s">
        <v>99</v>
      </c>
      <c r="K879" s="66">
        <v>2.5999999999999999E-2</v>
      </c>
      <c r="L879" s="66">
        <v>7.7000000000000002E-3</v>
      </c>
      <c r="M879" s="65">
        <v>30000</v>
      </c>
      <c r="N879" s="65">
        <v>107.78117566406233</v>
      </c>
      <c r="O879" s="65">
        <v>32.334352699218698</v>
      </c>
      <c r="P879" s="66">
        <v>1E-4</v>
      </c>
      <c r="Q879" s="66">
        <v>0</v>
      </c>
    </row>
    <row r="880" spans="1:17">
      <c r="A880" t="s">
        <v>4967</v>
      </c>
      <c r="B880" t="s">
        <v>3368</v>
      </c>
      <c r="C880" t="s">
        <v>4968</v>
      </c>
      <c r="D880" t="s">
        <v>3370</v>
      </c>
      <c r="E880" t="s">
        <v>476</v>
      </c>
      <c r="F880" t="s">
        <v>1427</v>
      </c>
      <c r="G880" t="s">
        <v>208</v>
      </c>
      <c r="H880" s="65">
        <v>3.58</v>
      </c>
      <c r="I880" t="s">
        <v>3372</v>
      </c>
      <c r="J880" t="s">
        <v>99</v>
      </c>
      <c r="K880" s="66">
        <v>2.5999999999999999E-2</v>
      </c>
      <c r="L880" s="66">
        <v>7.7000000000000002E-3</v>
      </c>
      <c r="M880" s="65">
        <v>99999</v>
      </c>
      <c r="N880" s="65">
        <v>106.88899727684877</v>
      </c>
      <c r="O880" s="65">
        <v>106.887928386876</v>
      </c>
      <c r="P880" s="66">
        <v>4.0000000000000002E-4</v>
      </c>
      <c r="Q880" s="66">
        <v>0</v>
      </c>
    </row>
    <row r="881" spans="1:17">
      <c r="A881" t="s">
        <v>4969</v>
      </c>
      <c r="B881" t="s">
        <v>3368</v>
      </c>
      <c r="C881" t="s">
        <v>4970</v>
      </c>
      <c r="D881" t="s">
        <v>3370</v>
      </c>
      <c r="E881" t="s">
        <v>476</v>
      </c>
      <c r="F881" t="s">
        <v>3328</v>
      </c>
      <c r="G881" t="s">
        <v>208</v>
      </c>
      <c r="H881" s="65">
        <v>5.54</v>
      </c>
      <c r="I881" t="s">
        <v>3372</v>
      </c>
      <c r="J881" t="s">
        <v>99</v>
      </c>
      <c r="K881" s="66">
        <v>2.1000000000000001E-2</v>
      </c>
      <c r="L881" s="66">
        <v>7.7000000000000002E-3</v>
      </c>
      <c r="M881" s="65">
        <v>398564</v>
      </c>
      <c r="N881" s="65">
        <v>107.76029633203952</v>
      </c>
      <c r="O881" s="65">
        <v>429.49374747283002</v>
      </c>
      <c r="P881" s="66">
        <v>1.8E-3</v>
      </c>
      <c r="Q881" s="66">
        <v>0</v>
      </c>
    </row>
    <row r="882" spans="1:17">
      <c r="A882" t="s">
        <v>4969</v>
      </c>
      <c r="B882" t="s">
        <v>3368</v>
      </c>
      <c r="C882" t="s">
        <v>4971</v>
      </c>
      <c r="D882" t="s">
        <v>3370</v>
      </c>
      <c r="E882" t="s">
        <v>476</v>
      </c>
      <c r="F882" t="s">
        <v>3328</v>
      </c>
      <c r="G882" t="s">
        <v>208</v>
      </c>
      <c r="H882" s="65">
        <v>5.54</v>
      </c>
      <c r="I882" t="s">
        <v>3372</v>
      </c>
      <c r="J882" t="s">
        <v>99</v>
      </c>
      <c r="K882" s="66">
        <v>2.1000000000000001E-2</v>
      </c>
      <c r="L882" s="66">
        <v>7.7000000000000002E-3</v>
      </c>
      <c r="M882" s="65">
        <v>181166</v>
      </c>
      <c r="N882" s="65">
        <v>107.76029633203967</v>
      </c>
      <c r="O882" s="65">
        <v>195.22501845290299</v>
      </c>
      <c r="P882" s="66">
        <v>8.0000000000000004E-4</v>
      </c>
      <c r="Q882" s="66">
        <v>0</v>
      </c>
    </row>
    <row r="883" spans="1:17">
      <c r="A883" t="s">
        <v>4972</v>
      </c>
      <c r="B883" t="s">
        <v>3368</v>
      </c>
      <c r="C883" t="s">
        <v>4973</v>
      </c>
      <c r="D883" t="s">
        <v>3370</v>
      </c>
      <c r="E883" t="s">
        <v>476</v>
      </c>
      <c r="F883" t="s">
        <v>4974</v>
      </c>
      <c r="G883" t="s">
        <v>208</v>
      </c>
      <c r="H883" s="65">
        <v>1.3</v>
      </c>
      <c r="I883" t="s">
        <v>3372</v>
      </c>
      <c r="J883" t="s">
        <v>99</v>
      </c>
      <c r="K883" s="66">
        <v>2.5999999999999999E-2</v>
      </c>
      <c r="L883" s="66">
        <v>7.7000000000000002E-3</v>
      </c>
      <c r="M883" s="65">
        <v>97319.76</v>
      </c>
      <c r="N883" s="65">
        <v>102.55201839373618</v>
      </c>
      <c r="O883" s="65">
        <v>99.803378175939898</v>
      </c>
      <c r="P883" s="66">
        <v>4.0000000000000002E-4</v>
      </c>
      <c r="Q883" s="66">
        <v>0</v>
      </c>
    </row>
    <row r="884" spans="1:17">
      <c r="A884" t="s">
        <v>4975</v>
      </c>
      <c r="B884" t="s">
        <v>3368</v>
      </c>
      <c r="C884" t="s">
        <v>4976</v>
      </c>
      <c r="D884" t="s">
        <v>3370</v>
      </c>
      <c r="E884" t="s">
        <v>476</v>
      </c>
      <c r="F884" t="s">
        <v>4974</v>
      </c>
      <c r="G884" t="s">
        <v>208</v>
      </c>
      <c r="H884" s="65">
        <v>2.87</v>
      </c>
      <c r="I884" t="s">
        <v>3372</v>
      </c>
      <c r="J884" t="s">
        <v>99</v>
      </c>
      <c r="K884" s="66">
        <v>2.1000000000000001E-2</v>
      </c>
      <c r="L884" s="66">
        <v>7.7000000000000002E-3</v>
      </c>
      <c r="M884" s="65">
        <v>394444.44</v>
      </c>
      <c r="N884" s="65">
        <v>103.98555005396602</v>
      </c>
      <c r="O884" s="65">
        <v>410.16522059128602</v>
      </c>
      <c r="P884" s="66">
        <v>1.6999999999999999E-3</v>
      </c>
      <c r="Q884" s="66">
        <v>0</v>
      </c>
    </row>
    <row r="885" spans="1:17">
      <c r="A885" t="s">
        <v>4977</v>
      </c>
      <c r="B885" t="s">
        <v>3368</v>
      </c>
      <c r="C885" t="s">
        <v>4978</v>
      </c>
      <c r="D885" t="s">
        <v>3370</v>
      </c>
      <c r="E885" t="s">
        <v>476</v>
      </c>
      <c r="F885" t="s">
        <v>788</v>
      </c>
      <c r="G885" t="s">
        <v>208</v>
      </c>
      <c r="H885" s="65">
        <v>2.85</v>
      </c>
      <c r="I885" t="s">
        <v>3372</v>
      </c>
      <c r="J885" t="s">
        <v>99</v>
      </c>
      <c r="K885" s="66">
        <v>2.5999999999999999E-2</v>
      </c>
      <c r="L885" s="66">
        <v>7.7000000000000002E-3</v>
      </c>
      <c r="M885" s="65">
        <v>93680.56</v>
      </c>
      <c r="N885" s="65">
        <v>105.46462133772054</v>
      </c>
      <c r="O885" s="65">
        <v>98.799847871056102</v>
      </c>
      <c r="P885" s="66">
        <v>4.0000000000000002E-4</v>
      </c>
      <c r="Q885" s="66">
        <v>0</v>
      </c>
    </row>
    <row r="886" spans="1:17">
      <c r="A886" t="s">
        <v>4979</v>
      </c>
      <c r="B886" t="s">
        <v>3368</v>
      </c>
      <c r="C886" t="s">
        <v>4980</v>
      </c>
      <c r="D886" t="s">
        <v>3370</v>
      </c>
      <c r="E886" t="s">
        <v>476</v>
      </c>
      <c r="F886" t="s">
        <v>788</v>
      </c>
      <c r="G886" t="s">
        <v>208</v>
      </c>
      <c r="H886" s="65">
        <v>5.47</v>
      </c>
      <c r="I886" t="s">
        <v>3372</v>
      </c>
      <c r="J886" t="s">
        <v>99</v>
      </c>
      <c r="K886" s="66">
        <v>2.5999999999999999E-2</v>
      </c>
      <c r="L886" s="66">
        <v>7.7000000000000002E-3</v>
      </c>
      <c r="M886" s="65">
        <v>407205</v>
      </c>
      <c r="N886" s="65">
        <v>110.6559907429619</v>
      </c>
      <c r="O886" s="65">
        <v>450.59672710487803</v>
      </c>
      <c r="P886" s="66">
        <v>1.9E-3</v>
      </c>
      <c r="Q886" s="66">
        <v>0</v>
      </c>
    </row>
    <row r="887" spans="1:17">
      <c r="A887" t="s">
        <v>4981</v>
      </c>
      <c r="B887" t="s">
        <v>3368</v>
      </c>
      <c r="C887" t="s">
        <v>4982</v>
      </c>
      <c r="D887" t="s">
        <v>3370</v>
      </c>
      <c r="E887" t="s">
        <v>476</v>
      </c>
      <c r="F887" t="s">
        <v>788</v>
      </c>
      <c r="G887" t="s">
        <v>208</v>
      </c>
      <c r="H887" s="65">
        <v>5.47</v>
      </c>
      <c r="I887" t="s">
        <v>3372</v>
      </c>
      <c r="J887" t="s">
        <v>99</v>
      </c>
      <c r="K887" s="66">
        <v>2.5999999999999999E-2</v>
      </c>
      <c r="L887" s="66">
        <v>7.7000000000000002E-3</v>
      </c>
      <c r="M887" s="65">
        <v>74000</v>
      </c>
      <c r="N887" s="65">
        <v>110.65599074296203</v>
      </c>
      <c r="O887" s="65">
        <v>81.885433149791893</v>
      </c>
      <c r="P887" s="66">
        <v>2.9999999999999997E-4</v>
      </c>
      <c r="Q887" s="66">
        <v>0</v>
      </c>
    </row>
    <row r="888" spans="1:17">
      <c r="A888" t="s">
        <v>4981</v>
      </c>
      <c r="B888" t="s">
        <v>3368</v>
      </c>
      <c r="C888" t="s">
        <v>4983</v>
      </c>
      <c r="D888" t="s">
        <v>3370</v>
      </c>
      <c r="E888" t="s">
        <v>476</v>
      </c>
      <c r="F888" t="s">
        <v>788</v>
      </c>
      <c r="G888" t="s">
        <v>208</v>
      </c>
      <c r="H888" s="65">
        <v>5.47</v>
      </c>
      <c r="I888" t="s">
        <v>3372</v>
      </c>
      <c r="J888" t="s">
        <v>99</v>
      </c>
      <c r="K888" s="66">
        <v>2.5999999999999999E-2</v>
      </c>
      <c r="L888" s="66">
        <v>7.7000000000000002E-3</v>
      </c>
      <c r="M888" s="65">
        <v>16000</v>
      </c>
      <c r="N888" s="65">
        <v>110.65599074296188</v>
      </c>
      <c r="O888" s="65">
        <v>17.704958518873902</v>
      </c>
      <c r="P888" s="66">
        <v>1E-4</v>
      </c>
      <c r="Q888" s="66">
        <v>0</v>
      </c>
    </row>
    <row r="889" spans="1:17">
      <c r="A889" t="s">
        <v>4984</v>
      </c>
      <c r="B889" t="s">
        <v>3368</v>
      </c>
      <c r="C889" t="s">
        <v>4985</v>
      </c>
      <c r="D889" t="s">
        <v>3370</v>
      </c>
      <c r="E889" t="s">
        <v>476</v>
      </c>
      <c r="F889" t="s">
        <v>3279</v>
      </c>
      <c r="G889" t="s">
        <v>208</v>
      </c>
      <c r="H889" s="65">
        <v>2.73</v>
      </c>
      <c r="I889" t="s">
        <v>3372</v>
      </c>
      <c r="J889" t="s">
        <v>99</v>
      </c>
      <c r="K889" s="66">
        <v>2.5999999999999999E-2</v>
      </c>
      <c r="L889" s="66">
        <v>7.7000000000000002E-3</v>
      </c>
      <c r="M889" s="65">
        <v>37218</v>
      </c>
      <c r="N889" s="65">
        <v>105.25168297002848</v>
      </c>
      <c r="O889" s="65">
        <v>39.172571367785203</v>
      </c>
      <c r="P889" s="66">
        <v>2.0000000000000001E-4</v>
      </c>
      <c r="Q889" s="66">
        <v>0</v>
      </c>
    </row>
    <row r="890" spans="1:17">
      <c r="A890" t="s">
        <v>4986</v>
      </c>
      <c r="B890" t="s">
        <v>3368</v>
      </c>
      <c r="C890" t="s">
        <v>4987</v>
      </c>
      <c r="D890" t="s">
        <v>3370</v>
      </c>
      <c r="E890" t="s">
        <v>476</v>
      </c>
      <c r="F890" t="s">
        <v>3279</v>
      </c>
      <c r="G890" t="s">
        <v>208</v>
      </c>
      <c r="H890" s="65">
        <v>5.47</v>
      </c>
      <c r="I890" t="s">
        <v>3372</v>
      </c>
      <c r="J890" t="s">
        <v>99</v>
      </c>
      <c r="K890" s="66">
        <v>2.5999999999999999E-2</v>
      </c>
      <c r="L890" s="66">
        <v>7.7000000000000002E-3</v>
      </c>
      <c r="M890" s="65">
        <v>81761</v>
      </c>
      <c r="N890" s="65">
        <v>110.65599074296205</v>
      </c>
      <c r="O890" s="65">
        <v>90.4734445913532</v>
      </c>
      <c r="P890" s="66">
        <v>4.0000000000000002E-4</v>
      </c>
      <c r="Q890" s="66">
        <v>0</v>
      </c>
    </row>
    <row r="891" spans="1:17">
      <c r="A891" t="s">
        <v>4988</v>
      </c>
      <c r="B891" t="s">
        <v>3368</v>
      </c>
      <c r="C891" t="s">
        <v>4989</v>
      </c>
      <c r="D891" t="s">
        <v>3370</v>
      </c>
      <c r="E891" t="s">
        <v>476</v>
      </c>
      <c r="F891" t="s">
        <v>3344</v>
      </c>
      <c r="G891" t="s">
        <v>208</v>
      </c>
      <c r="H891" s="65">
        <v>5.46</v>
      </c>
      <c r="I891" t="s">
        <v>3372</v>
      </c>
      <c r="J891" t="s">
        <v>99</v>
      </c>
      <c r="K891" s="66">
        <v>2.1000000000000001E-2</v>
      </c>
      <c r="L891" s="66">
        <v>7.7000000000000002E-3</v>
      </c>
      <c r="M891" s="65">
        <v>210000</v>
      </c>
      <c r="N891" s="65">
        <v>107.65209027213905</v>
      </c>
      <c r="O891" s="65">
        <v>226.069389571492</v>
      </c>
      <c r="P891" s="66">
        <v>8.9999999999999998E-4</v>
      </c>
      <c r="Q891" s="66">
        <v>0</v>
      </c>
    </row>
    <row r="892" spans="1:17">
      <c r="A892" t="s">
        <v>4990</v>
      </c>
      <c r="B892" t="s">
        <v>3368</v>
      </c>
      <c r="C892" t="s">
        <v>4991</v>
      </c>
      <c r="D892" t="s">
        <v>3370</v>
      </c>
      <c r="E892" t="s">
        <v>476</v>
      </c>
      <c r="F892" t="s">
        <v>443</v>
      </c>
      <c r="G892" t="s">
        <v>208</v>
      </c>
      <c r="H892" s="65">
        <v>5.47</v>
      </c>
      <c r="I892" t="s">
        <v>3372</v>
      </c>
      <c r="J892" t="s">
        <v>99</v>
      </c>
      <c r="K892" s="66">
        <v>2.5999999999999999E-2</v>
      </c>
      <c r="L892" s="66">
        <v>7.7000000000000002E-3</v>
      </c>
      <c r="M892" s="65">
        <v>99999</v>
      </c>
      <c r="N892" s="65">
        <v>110.65599074296243</v>
      </c>
      <c r="O892" s="65">
        <v>110.654884183055</v>
      </c>
      <c r="P892" s="66">
        <v>5.0000000000000001E-4</v>
      </c>
      <c r="Q892" s="66">
        <v>0</v>
      </c>
    </row>
    <row r="893" spans="1:17">
      <c r="A893" t="s">
        <v>4992</v>
      </c>
      <c r="B893" t="s">
        <v>3368</v>
      </c>
      <c r="C893" t="s">
        <v>4993</v>
      </c>
      <c r="D893" t="s">
        <v>3370</v>
      </c>
      <c r="E893" t="s">
        <v>476</v>
      </c>
      <c r="F893" t="s">
        <v>443</v>
      </c>
      <c r="G893" t="s">
        <v>208</v>
      </c>
      <c r="H893" s="65">
        <v>5.47</v>
      </c>
      <c r="I893" t="s">
        <v>3372</v>
      </c>
      <c r="J893" t="s">
        <v>99</v>
      </c>
      <c r="K893" s="66">
        <v>2.5999999999999999E-2</v>
      </c>
      <c r="L893" s="66">
        <v>7.7000000000000002E-3</v>
      </c>
      <c r="M893" s="65">
        <v>99000</v>
      </c>
      <c r="N893" s="65">
        <v>110.65599074296162</v>
      </c>
      <c r="O893" s="65">
        <v>109.54943083553199</v>
      </c>
      <c r="P893" s="66">
        <v>5.0000000000000001E-4</v>
      </c>
      <c r="Q893" s="66">
        <v>0</v>
      </c>
    </row>
    <row r="894" spans="1:17">
      <c r="A894" t="s">
        <v>4994</v>
      </c>
      <c r="B894" t="s">
        <v>3368</v>
      </c>
      <c r="C894" t="s">
        <v>4995</v>
      </c>
      <c r="D894" t="s">
        <v>3370</v>
      </c>
      <c r="E894" t="s">
        <v>476</v>
      </c>
      <c r="F894" t="s">
        <v>1056</v>
      </c>
      <c r="G894" t="s">
        <v>208</v>
      </c>
      <c r="H894" s="65">
        <v>5.54</v>
      </c>
      <c r="I894" t="s">
        <v>3372</v>
      </c>
      <c r="J894" t="s">
        <v>99</v>
      </c>
      <c r="K894" s="66">
        <v>2.1000000000000001E-2</v>
      </c>
      <c r="L894" s="66">
        <v>7.7000000000000002E-3</v>
      </c>
      <c r="M894" s="65">
        <v>560000</v>
      </c>
      <c r="N894" s="65">
        <v>107.76029633203964</v>
      </c>
      <c r="O894" s="65">
        <v>603.45765945942196</v>
      </c>
      <c r="P894" s="66">
        <v>2.5000000000000001E-3</v>
      </c>
      <c r="Q894" s="66">
        <v>0</v>
      </c>
    </row>
    <row r="895" spans="1:17">
      <c r="A895" t="s">
        <v>4996</v>
      </c>
      <c r="B895" t="s">
        <v>3368</v>
      </c>
      <c r="C895" t="s">
        <v>4997</v>
      </c>
      <c r="D895" t="s">
        <v>3370</v>
      </c>
      <c r="E895" t="s">
        <v>476</v>
      </c>
      <c r="F895" t="s">
        <v>1056</v>
      </c>
      <c r="G895" t="s">
        <v>208</v>
      </c>
      <c r="H895" s="65">
        <v>5.39</v>
      </c>
      <c r="I895" t="s">
        <v>3372</v>
      </c>
      <c r="J895" t="s">
        <v>99</v>
      </c>
      <c r="K895" s="66">
        <v>2.5999999999999999E-2</v>
      </c>
      <c r="L895" s="66">
        <v>7.7000000000000002E-3</v>
      </c>
      <c r="M895" s="65">
        <v>749726</v>
      </c>
      <c r="N895" s="65">
        <v>110.50718811081515</v>
      </c>
      <c r="O895" s="65">
        <v>828.50112113569003</v>
      </c>
      <c r="P895" s="66">
        <v>3.5000000000000001E-3</v>
      </c>
      <c r="Q895" s="66">
        <v>0</v>
      </c>
    </row>
    <row r="896" spans="1:17">
      <c r="A896" t="s">
        <v>4998</v>
      </c>
      <c r="B896" t="s">
        <v>3368</v>
      </c>
      <c r="C896" t="s">
        <v>4999</v>
      </c>
      <c r="D896" t="s">
        <v>3370</v>
      </c>
      <c r="E896" t="s">
        <v>476</v>
      </c>
      <c r="F896" t="s">
        <v>3317</v>
      </c>
      <c r="G896" t="s">
        <v>208</v>
      </c>
      <c r="H896" s="65">
        <v>5.46</v>
      </c>
      <c r="I896" t="s">
        <v>3372</v>
      </c>
      <c r="J896" t="s">
        <v>99</v>
      </c>
      <c r="K896" s="66">
        <v>2.1000000000000001E-2</v>
      </c>
      <c r="L896" s="66">
        <v>7.7000000000000002E-3</v>
      </c>
      <c r="M896" s="65">
        <v>1500000</v>
      </c>
      <c r="N896" s="65">
        <v>107.65209027213933</v>
      </c>
      <c r="O896" s="65">
        <v>1614.78135408209</v>
      </c>
      <c r="P896" s="66">
        <v>6.7000000000000002E-3</v>
      </c>
      <c r="Q896" s="66">
        <v>1E-4</v>
      </c>
    </row>
    <row r="897" spans="1:17">
      <c r="A897" t="s">
        <v>4998</v>
      </c>
      <c r="B897" t="s">
        <v>3368</v>
      </c>
      <c r="C897" t="s">
        <v>5000</v>
      </c>
      <c r="D897" t="s">
        <v>3370</v>
      </c>
      <c r="E897" t="s">
        <v>476</v>
      </c>
      <c r="F897" t="s">
        <v>1205</v>
      </c>
      <c r="G897" t="s">
        <v>208</v>
      </c>
      <c r="H897" s="65">
        <v>5.54</v>
      </c>
      <c r="I897" t="s">
        <v>3372</v>
      </c>
      <c r="J897" t="s">
        <v>99</v>
      </c>
      <c r="K897" s="66">
        <v>2.1000000000000001E-2</v>
      </c>
      <c r="L897" s="66">
        <v>7.7000000000000002E-3</v>
      </c>
      <c r="M897" s="65">
        <v>500000</v>
      </c>
      <c r="N897" s="65">
        <v>107.7718212822972</v>
      </c>
      <c r="O897" s="65">
        <v>538.85910641148598</v>
      </c>
      <c r="P897" s="66">
        <v>2.3E-3</v>
      </c>
      <c r="Q897" s="66">
        <v>0</v>
      </c>
    </row>
    <row r="898" spans="1:17">
      <c r="A898" t="s">
        <v>5001</v>
      </c>
      <c r="B898" t="s">
        <v>3368</v>
      </c>
      <c r="C898" t="s">
        <v>5002</v>
      </c>
      <c r="D898" t="s">
        <v>3370</v>
      </c>
      <c r="E898" t="s">
        <v>476</v>
      </c>
      <c r="F898" t="s">
        <v>1092</v>
      </c>
      <c r="G898" t="s">
        <v>208</v>
      </c>
      <c r="H898" s="65">
        <v>2.5099999999999998</v>
      </c>
      <c r="I898" t="s">
        <v>3372</v>
      </c>
      <c r="J898" t="s">
        <v>99</v>
      </c>
      <c r="K898" s="66">
        <v>2.1000000000000001E-2</v>
      </c>
      <c r="L898" s="66">
        <v>7.7000000000000002E-3</v>
      </c>
      <c r="M898" s="65">
        <v>127925.18</v>
      </c>
      <c r="N898" s="65">
        <v>103.50685284116544</v>
      </c>
      <c r="O898" s="65">
        <v>132.411327809396</v>
      </c>
      <c r="P898" s="66">
        <v>5.9999999999999995E-4</v>
      </c>
      <c r="Q898" s="66">
        <v>0</v>
      </c>
    </row>
    <row r="899" spans="1:17">
      <c r="A899" t="s">
        <v>5003</v>
      </c>
      <c r="B899" t="s">
        <v>3368</v>
      </c>
      <c r="C899" t="s">
        <v>5004</v>
      </c>
      <c r="D899" t="s">
        <v>3370</v>
      </c>
      <c r="E899" t="s">
        <v>476</v>
      </c>
      <c r="F899" t="s">
        <v>1092</v>
      </c>
      <c r="G899" t="s">
        <v>208</v>
      </c>
      <c r="H899" s="65">
        <v>5.54</v>
      </c>
      <c r="I899" t="s">
        <v>3372</v>
      </c>
      <c r="J899" t="s">
        <v>99</v>
      </c>
      <c r="K899" s="66">
        <v>2.1000000000000001E-2</v>
      </c>
      <c r="L899" s="66">
        <v>7.7000000000000002E-3</v>
      </c>
      <c r="M899" s="65">
        <v>125000</v>
      </c>
      <c r="N899" s="65">
        <v>107.76029633204</v>
      </c>
      <c r="O899" s="65">
        <v>134.70037041505</v>
      </c>
      <c r="P899" s="66">
        <v>5.9999999999999995E-4</v>
      </c>
      <c r="Q899" s="66">
        <v>0</v>
      </c>
    </row>
    <row r="900" spans="1:17">
      <c r="A900" t="s">
        <v>5005</v>
      </c>
      <c r="B900" t="s">
        <v>3368</v>
      </c>
      <c r="C900" t="s">
        <v>5006</v>
      </c>
      <c r="D900" t="s">
        <v>3370</v>
      </c>
      <c r="E900" t="s">
        <v>476</v>
      </c>
      <c r="F900" t="s">
        <v>4778</v>
      </c>
      <c r="G900" t="s">
        <v>208</v>
      </c>
      <c r="H900" s="65">
        <v>0.73</v>
      </c>
      <c r="I900" t="s">
        <v>3372</v>
      </c>
      <c r="J900" t="s">
        <v>99</v>
      </c>
      <c r="K900" s="66">
        <v>2.1000000000000001E-2</v>
      </c>
      <c r="L900" s="66">
        <v>7.7000000000000002E-3</v>
      </c>
      <c r="M900" s="65">
        <v>94263.16</v>
      </c>
      <c r="N900" s="65">
        <v>101.09855505299186</v>
      </c>
      <c r="O900" s="65">
        <v>95.298692707289803</v>
      </c>
      <c r="P900" s="66">
        <v>4.0000000000000002E-4</v>
      </c>
      <c r="Q900" s="66">
        <v>0</v>
      </c>
    </row>
    <row r="901" spans="1:17">
      <c r="A901" t="s">
        <v>5007</v>
      </c>
      <c r="B901" t="s">
        <v>3368</v>
      </c>
      <c r="C901" t="s">
        <v>5008</v>
      </c>
      <c r="D901" t="s">
        <v>3370</v>
      </c>
      <c r="E901" t="s">
        <v>476</v>
      </c>
      <c r="F901" t="s">
        <v>302</v>
      </c>
      <c r="G901" t="s">
        <v>208</v>
      </c>
      <c r="H901" s="65">
        <v>5.6</v>
      </c>
      <c r="I901" t="s">
        <v>3372</v>
      </c>
      <c r="J901" t="s">
        <v>99</v>
      </c>
      <c r="K901" s="66">
        <v>2.1000000000000001E-2</v>
      </c>
      <c r="L901" s="66">
        <v>7.7000000000000002E-3</v>
      </c>
      <c r="M901" s="65">
        <v>425066</v>
      </c>
      <c r="N901" s="65">
        <v>107.85797511840774</v>
      </c>
      <c r="O901" s="65">
        <v>458.46758051681098</v>
      </c>
      <c r="P901" s="66">
        <v>1.9E-3</v>
      </c>
      <c r="Q901" s="66">
        <v>0</v>
      </c>
    </row>
    <row r="902" spans="1:17">
      <c r="A902" t="s">
        <v>5009</v>
      </c>
      <c r="B902" t="s">
        <v>3368</v>
      </c>
      <c r="C902" t="s">
        <v>5010</v>
      </c>
      <c r="D902" t="s">
        <v>3370</v>
      </c>
      <c r="E902" t="s">
        <v>476</v>
      </c>
      <c r="F902" t="s">
        <v>302</v>
      </c>
      <c r="G902" t="s">
        <v>208</v>
      </c>
      <c r="H902" s="65">
        <v>3.79</v>
      </c>
      <c r="I902" t="s">
        <v>3372</v>
      </c>
      <c r="J902" t="s">
        <v>99</v>
      </c>
      <c r="K902" s="66">
        <v>2.1000000000000001E-2</v>
      </c>
      <c r="L902" s="66">
        <v>7.7000000000000002E-3</v>
      </c>
      <c r="M902" s="65">
        <v>700000</v>
      </c>
      <c r="N902" s="65">
        <v>105.29257410913215</v>
      </c>
      <c r="O902" s="65">
        <v>737.04801876392503</v>
      </c>
      <c r="P902" s="66">
        <v>3.0999999999999999E-3</v>
      </c>
      <c r="Q902" s="66">
        <v>0</v>
      </c>
    </row>
    <row r="903" spans="1:17">
      <c r="A903" t="s">
        <v>5011</v>
      </c>
      <c r="B903" t="s">
        <v>3368</v>
      </c>
      <c r="C903" t="s">
        <v>5012</v>
      </c>
      <c r="D903" t="s">
        <v>3370</v>
      </c>
      <c r="E903" t="s">
        <v>476</v>
      </c>
      <c r="F903" t="s">
        <v>3395</v>
      </c>
      <c r="G903" t="s">
        <v>208</v>
      </c>
      <c r="H903" s="65">
        <v>5.54</v>
      </c>
      <c r="I903" t="s">
        <v>3372</v>
      </c>
      <c r="J903" t="s">
        <v>99</v>
      </c>
      <c r="K903" s="66">
        <v>2.1000000000000001E-2</v>
      </c>
      <c r="L903" s="66">
        <v>7.7000000000000002E-3</v>
      </c>
      <c r="M903" s="65">
        <v>79877</v>
      </c>
      <c r="N903" s="65">
        <v>107.76029633203963</v>
      </c>
      <c r="O903" s="65">
        <v>86.075691901143301</v>
      </c>
      <c r="P903" s="66">
        <v>4.0000000000000002E-4</v>
      </c>
      <c r="Q903" s="66">
        <v>0</v>
      </c>
    </row>
    <row r="904" spans="1:17">
      <c r="A904" t="s">
        <v>5013</v>
      </c>
      <c r="B904" t="s">
        <v>3368</v>
      </c>
      <c r="C904" t="s">
        <v>5014</v>
      </c>
      <c r="D904" t="s">
        <v>3370</v>
      </c>
      <c r="E904" t="s">
        <v>476</v>
      </c>
      <c r="F904" t="s">
        <v>3395</v>
      </c>
      <c r="G904" t="s">
        <v>208</v>
      </c>
      <c r="H904" s="65">
        <v>5.6</v>
      </c>
      <c r="I904" t="s">
        <v>3372</v>
      </c>
      <c r="J904" t="s">
        <v>99</v>
      </c>
      <c r="K904" s="66">
        <v>2.1000000000000001E-2</v>
      </c>
      <c r="L904" s="66">
        <v>7.7000000000000002E-3</v>
      </c>
      <c r="M904" s="65">
        <v>420000</v>
      </c>
      <c r="N904" s="65">
        <v>107.85797511840762</v>
      </c>
      <c r="O904" s="65">
        <v>453.00349549731197</v>
      </c>
      <c r="P904" s="66">
        <v>1.9E-3</v>
      </c>
      <c r="Q904" s="66">
        <v>0</v>
      </c>
    </row>
    <row r="905" spans="1:17">
      <c r="A905" t="s">
        <v>5015</v>
      </c>
      <c r="B905" t="s">
        <v>3368</v>
      </c>
      <c r="C905" t="s">
        <v>5016</v>
      </c>
      <c r="D905" t="s">
        <v>3370</v>
      </c>
      <c r="E905" t="s">
        <v>476</v>
      </c>
      <c r="F905" t="s">
        <v>3395</v>
      </c>
      <c r="G905" t="s">
        <v>208</v>
      </c>
      <c r="H905" s="65">
        <v>0.44</v>
      </c>
      <c r="I905" t="s">
        <v>3372</v>
      </c>
      <c r="J905" t="s">
        <v>99</v>
      </c>
      <c r="K905" s="66">
        <v>2.1000000000000001E-2</v>
      </c>
      <c r="L905" s="66">
        <v>7.7000000000000002E-3</v>
      </c>
      <c r="M905" s="65">
        <v>13750</v>
      </c>
      <c r="N905" s="65">
        <v>100.71307188975709</v>
      </c>
      <c r="O905" s="65">
        <v>13.8480473848416</v>
      </c>
      <c r="P905" s="66">
        <v>1E-4</v>
      </c>
      <c r="Q905" s="66">
        <v>0</v>
      </c>
    </row>
    <row r="906" spans="1:17">
      <c r="A906" t="s">
        <v>5017</v>
      </c>
      <c r="B906" t="s">
        <v>3368</v>
      </c>
      <c r="C906" t="s">
        <v>5018</v>
      </c>
      <c r="D906" t="s">
        <v>3370</v>
      </c>
      <c r="E906" t="s">
        <v>476</v>
      </c>
      <c r="F906" t="s">
        <v>1205</v>
      </c>
      <c r="G906" t="s">
        <v>208</v>
      </c>
      <c r="H906" s="65">
        <v>4.6399999999999997</v>
      </c>
      <c r="I906" t="s">
        <v>3372</v>
      </c>
      <c r="J906" t="s">
        <v>99</v>
      </c>
      <c r="K906" s="66">
        <v>2.1000000000000001E-2</v>
      </c>
      <c r="L906" s="66">
        <v>7.7000000000000002E-3</v>
      </c>
      <c r="M906" s="65">
        <v>70555</v>
      </c>
      <c r="N906" s="65">
        <v>106.49328810803756</v>
      </c>
      <c r="O906" s="65">
        <v>75.136339424625902</v>
      </c>
      <c r="P906" s="66">
        <v>2.9999999999999997E-4</v>
      </c>
      <c r="Q906" s="66">
        <v>0</v>
      </c>
    </row>
    <row r="907" spans="1:17">
      <c r="A907" t="s">
        <v>5019</v>
      </c>
      <c r="B907" t="s">
        <v>3368</v>
      </c>
      <c r="C907" t="s">
        <v>5020</v>
      </c>
      <c r="D907" t="s">
        <v>3370</v>
      </c>
      <c r="E907" t="s">
        <v>476</v>
      </c>
      <c r="F907" t="s">
        <v>1205</v>
      </c>
      <c r="G907" t="s">
        <v>208</v>
      </c>
      <c r="H907" s="65">
        <v>0.98</v>
      </c>
      <c r="I907" t="s">
        <v>3372</v>
      </c>
      <c r="J907" t="s">
        <v>99</v>
      </c>
      <c r="K907" s="66">
        <v>2.5999999999999999E-2</v>
      </c>
      <c r="L907" s="66">
        <v>7.7000000000000002E-3</v>
      </c>
      <c r="M907" s="65">
        <v>40000</v>
      </c>
      <c r="N907" s="65">
        <v>101.96297025392325</v>
      </c>
      <c r="O907" s="65">
        <v>40.785188101569297</v>
      </c>
      <c r="P907" s="66">
        <v>2.0000000000000001E-4</v>
      </c>
      <c r="Q907" s="66">
        <v>0</v>
      </c>
    </row>
    <row r="908" spans="1:17">
      <c r="A908" t="s">
        <v>5021</v>
      </c>
      <c r="B908" t="s">
        <v>3368</v>
      </c>
      <c r="C908" t="s">
        <v>5022</v>
      </c>
      <c r="D908" t="s">
        <v>3370</v>
      </c>
      <c r="E908" t="s">
        <v>476</v>
      </c>
      <c r="F908" t="s">
        <v>1205</v>
      </c>
      <c r="G908" t="s">
        <v>208</v>
      </c>
      <c r="H908" s="65">
        <v>5.6</v>
      </c>
      <c r="I908" t="s">
        <v>3372</v>
      </c>
      <c r="J908" t="s">
        <v>99</v>
      </c>
      <c r="K908" s="66">
        <v>2.1000000000000001E-2</v>
      </c>
      <c r="L908" s="66">
        <v>7.7000000000000002E-3</v>
      </c>
      <c r="M908" s="65">
        <v>59808</v>
      </c>
      <c r="N908" s="65">
        <v>107.86950006866506</v>
      </c>
      <c r="O908" s="65">
        <v>64.514590601067198</v>
      </c>
      <c r="P908" s="66">
        <v>2.9999999999999997E-4</v>
      </c>
      <c r="Q908" s="66">
        <v>0</v>
      </c>
    </row>
    <row r="909" spans="1:17">
      <c r="A909" t="s">
        <v>5023</v>
      </c>
      <c r="B909" t="s">
        <v>3368</v>
      </c>
      <c r="C909" t="s">
        <v>5024</v>
      </c>
      <c r="D909" t="s">
        <v>3370</v>
      </c>
      <c r="E909" t="s">
        <v>476</v>
      </c>
      <c r="F909" t="s">
        <v>1517</v>
      </c>
      <c r="G909" t="s">
        <v>208</v>
      </c>
      <c r="H909" s="65">
        <v>5.6</v>
      </c>
      <c r="I909" t="s">
        <v>3372</v>
      </c>
      <c r="J909" t="s">
        <v>99</v>
      </c>
      <c r="K909" s="66">
        <v>2.1000000000000001E-2</v>
      </c>
      <c r="L909" s="66">
        <v>7.7000000000000002E-3</v>
      </c>
      <c r="M909" s="65">
        <v>550000</v>
      </c>
      <c r="N909" s="65">
        <v>107.86373759353637</v>
      </c>
      <c r="O909" s="65">
        <v>593.25055676445004</v>
      </c>
      <c r="P909" s="66">
        <v>2.5000000000000001E-3</v>
      </c>
      <c r="Q909" s="66">
        <v>0</v>
      </c>
    </row>
    <row r="910" spans="1:17">
      <c r="A910" t="s">
        <v>5023</v>
      </c>
      <c r="B910" t="s">
        <v>3368</v>
      </c>
      <c r="C910" t="s">
        <v>5025</v>
      </c>
      <c r="D910" t="s">
        <v>3370</v>
      </c>
      <c r="E910" t="s">
        <v>476</v>
      </c>
      <c r="F910" t="s">
        <v>1517</v>
      </c>
      <c r="G910" t="s">
        <v>208</v>
      </c>
      <c r="H910" s="65">
        <v>5.6</v>
      </c>
      <c r="I910" t="s">
        <v>3372</v>
      </c>
      <c r="J910" t="s">
        <v>99</v>
      </c>
      <c r="K910" s="66">
        <v>2.1000000000000001E-2</v>
      </c>
      <c r="L910" s="66">
        <v>7.7000000000000002E-3</v>
      </c>
      <c r="M910" s="65">
        <v>550000</v>
      </c>
      <c r="N910" s="65">
        <v>107.86373759353637</v>
      </c>
      <c r="O910" s="65">
        <v>593.25055676445004</v>
      </c>
      <c r="P910" s="66">
        <v>2.5000000000000001E-3</v>
      </c>
      <c r="Q910" s="66">
        <v>0</v>
      </c>
    </row>
    <row r="911" spans="1:17">
      <c r="A911" t="s">
        <v>5026</v>
      </c>
      <c r="B911" t="s">
        <v>3368</v>
      </c>
      <c r="C911" t="s">
        <v>5027</v>
      </c>
      <c r="D911" t="s">
        <v>3370</v>
      </c>
      <c r="E911" t="s">
        <v>476</v>
      </c>
      <c r="F911" t="s">
        <v>1517</v>
      </c>
      <c r="G911" t="s">
        <v>208</v>
      </c>
      <c r="H911" s="65">
        <v>5.6</v>
      </c>
      <c r="I911" t="s">
        <v>3372</v>
      </c>
      <c r="J911" t="s">
        <v>99</v>
      </c>
      <c r="K911" s="66">
        <v>2.1000000000000001E-2</v>
      </c>
      <c r="L911" s="66">
        <v>7.7000000000000002E-3</v>
      </c>
      <c r="M911" s="65">
        <v>330143.84000000003</v>
      </c>
      <c r="N911" s="65">
        <v>107.8637375935365</v>
      </c>
      <c r="O911" s="65">
        <v>356.10548525882501</v>
      </c>
      <c r="P911" s="66">
        <v>1.5E-3</v>
      </c>
      <c r="Q911" s="66">
        <v>0</v>
      </c>
    </row>
    <row r="912" spans="1:17">
      <c r="A912" t="s">
        <v>5028</v>
      </c>
      <c r="B912" t="s">
        <v>3368</v>
      </c>
      <c r="C912" t="s">
        <v>5029</v>
      </c>
      <c r="D912" t="s">
        <v>3370</v>
      </c>
      <c r="E912" t="s">
        <v>476</v>
      </c>
      <c r="F912" t="s">
        <v>1517</v>
      </c>
      <c r="G912" t="s">
        <v>208</v>
      </c>
      <c r="H912" s="65">
        <v>2.86</v>
      </c>
      <c r="I912" t="s">
        <v>3372</v>
      </c>
      <c r="J912" t="s">
        <v>99</v>
      </c>
      <c r="K912" s="66">
        <v>2.1000000000000001E-2</v>
      </c>
      <c r="L912" s="66">
        <v>7.7000000000000002E-3</v>
      </c>
      <c r="M912" s="65">
        <v>209667</v>
      </c>
      <c r="N912" s="65">
        <v>104.00533572433621</v>
      </c>
      <c r="O912" s="65">
        <v>218.064867253144</v>
      </c>
      <c r="P912" s="66">
        <v>8.9999999999999998E-4</v>
      </c>
      <c r="Q912" s="66">
        <v>0</v>
      </c>
    </row>
    <row r="913" spans="1:17">
      <c r="A913" t="s">
        <v>5030</v>
      </c>
      <c r="B913" t="s">
        <v>3368</v>
      </c>
      <c r="C913" t="s">
        <v>5031</v>
      </c>
      <c r="D913" t="s">
        <v>3370</v>
      </c>
      <c r="E913" t="s">
        <v>476</v>
      </c>
      <c r="F913" t="s">
        <v>5032</v>
      </c>
      <c r="G913" t="s">
        <v>208</v>
      </c>
      <c r="H913" s="65">
        <v>5.53</v>
      </c>
      <c r="I913" t="s">
        <v>3372</v>
      </c>
      <c r="J913" t="s">
        <v>99</v>
      </c>
      <c r="K913" s="66">
        <v>2.5999999999999999E-2</v>
      </c>
      <c r="L913" s="66">
        <v>7.7000000000000002E-3</v>
      </c>
      <c r="M913" s="65">
        <v>313002</v>
      </c>
      <c r="N913" s="65">
        <v>110.79031583118606</v>
      </c>
      <c r="O913" s="65">
        <v>346.77590435792899</v>
      </c>
      <c r="P913" s="66">
        <v>1.4E-3</v>
      </c>
      <c r="Q913" s="66">
        <v>0</v>
      </c>
    </row>
    <row r="914" spans="1:17">
      <c r="A914" t="s">
        <v>5033</v>
      </c>
      <c r="B914" t="s">
        <v>3368</v>
      </c>
      <c r="C914" t="s">
        <v>5034</v>
      </c>
      <c r="D914" t="s">
        <v>3370</v>
      </c>
      <c r="E914" t="s">
        <v>476</v>
      </c>
      <c r="F914" t="s">
        <v>5032</v>
      </c>
      <c r="G914" t="s">
        <v>208</v>
      </c>
      <c r="H914" s="65">
        <v>5.6</v>
      </c>
      <c r="I914" t="s">
        <v>3372</v>
      </c>
      <c r="J914" t="s">
        <v>99</v>
      </c>
      <c r="K914" s="66">
        <v>2.1000000000000001E-2</v>
      </c>
      <c r="L914" s="66">
        <v>7.7000000000000002E-3</v>
      </c>
      <c r="M914" s="65">
        <v>50000</v>
      </c>
      <c r="N914" s="65">
        <v>107.85797511840759</v>
      </c>
      <c r="O914" s="65">
        <v>53.928987559203797</v>
      </c>
      <c r="P914" s="66">
        <v>2.0000000000000001E-4</v>
      </c>
      <c r="Q914" s="66">
        <v>0</v>
      </c>
    </row>
    <row r="915" spans="1:17">
      <c r="A915" t="s">
        <v>5035</v>
      </c>
      <c r="B915" t="s">
        <v>3368</v>
      </c>
      <c r="C915" t="s">
        <v>5036</v>
      </c>
      <c r="D915" t="s">
        <v>3370</v>
      </c>
      <c r="E915" t="s">
        <v>476</v>
      </c>
      <c r="F915" t="s">
        <v>5032</v>
      </c>
      <c r="G915" t="s">
        <v>208</v>
      </c>
      <c r="H915" s="65">
        <v>2.42</v>
      </c>
      <c r="I915" t="s">
        <v>3372</v>
      </c>
      <c r="J915" t="s">
        <v>99</v>
      </c>
      <c r="K915" s="66">
        <v>2.5999999999999999E-2</v>
      </c>
      <c r="L915" s="66">
        <v>7.7000000000000002E-3</v>
      </c>
      <c r="M915" s="65">
        <v>72000</v>
      </c>
      <c r="N915" s="65">
        <v>104.64809365190875</v>
      </c>
      <c r="O915" s="65">
        <v>75.346627429374294</v>
      </c>
      <c r="P915" s="66">
        <v>2.9999999999999997E-4</v>
      </c>
      <c r="Q915" s="66">
        <v>0</v>
      </c>
    </row>
    <row r="916" spans="1:17">
      <c r="A916" t="s">
        <v>5037</v>
      </c>
      <c r="B916" t="s">
        <v>3368</v>
      </c>
      <c r="C916" t="s">
        <v>5038</v>
      </c>
      <c r="D916" t="s">
        <v>3370</v>
      </c>
      <c r="E916" t="s">
        <v>476</v>
      </c>
      <c r="F916" t="s">
        <v>5032</v>
      </c>
      <c r="G916" t="s">
        <v>208</v>
      </c>
      <c r="H916" s="65">
        <v>5.6</v>
      </c>
      <c r="I916" t="s">
        <v>3372</v>
      </c>
      <c r="J916" t="s">
        <v>99</v>
      </c>
      <c r="K916" s="66">
        <v>2.1000000000000001E-2</v>
      </c>
      <c r="L916" s="66">
        <v>7.7000000000000002E-3</v>
      </c>
      <c r="M916" s="65">
        <v>705106</v>
      </c>
      <c r="N916" s="65">
        <v>107.85797511840772</v>
      </c>
      <c r="O916" s="65">
        <v>760.51305403840001</v>
      </c>
      <c r="P916" s="66">
        <v>3.2000000000000002E-3</v>
      </c>
      <c r="Q916" s="66">
        <v>0</v>
      </c>
    </row>
    <row r="917" spans="1:17">
      <c r="A917" t="s">
        <v>5039</v>
      </c>
      <c r="B917" t="s">
        <v>3368</v>
      </c>
      <c r="C917" t="s">
        <v>5040</v>
      </c>
      <c r="D917" t="s">
        <v>3370</v>
      </c>
      <c r="E917" t="s">
        <v>476</v>
      </c>
      <c r="F917" t="s">
        <v>5032</v>
      </c>
      <c r="G917" t="s">
        <v>208</v>
      </c>
      <c r="H917" s="65">
        <v>5.6</v>
      </c>
      <c r="I917" t="s">
        <v>3372</v>
      </c>
      <c r="J917" t="s">
        <v>99</v>
      </c>
      <c r="K917" s="66">
        <v>2.1000000000000001E-2</v>
      </c>
      <c r="L917" s="66">
        <v>7.7000000000000002E-3</v>
      </c>
      <c r="M917" s="65">
        <v>950000</v>
      </c>
      <c r="N917" s="65">
        <v>107.85797511840737</v>
      </c>
      <c r="O917" s="65">
        <v>1024.65076362487</v>
      </c>
      <c r="P917" s="66">
        <v>4.3E-3</v>
      </c>
      <c r="Q917" s="66">
        <v>0</v>
      </c>
    </row>
    <row r="918" spans="1:17">
      <c r="A918" t="s">
        <v>5041</v>
      </c>
      <c r="B918" t="s">
        <v>3368</v>
      </c>
      <c r="C918" t="s">
        <v>5042</v>
      </c>
      <c r="D918" t="s">
        <v>3370</v>
      </c>
      <c r="E918" t="s">
        <v>476</v>
      </c>
      <c r="F918" t="s">
        <v>3392</v>
      </c>
      <c r="G918" t="s">
        <v>208</v>
      </c>
      <c r="H918" s="65">
        <v>2.78</v>
      </c>
      <c r="I918" t="s">
        <v>3372</v>
      </c>
      <c r="J918" t="s">
        <v>99</v>
      </c>
      <c r="K918" s="66">
        <v>2.1000000000000001E-2</v>
      </c>
      <c r="L918" s="66">
        <v>7.7000000000000002E-3</v>
      </c>
      <c r="M918" s="65">
        <v>20000</v>
      </c>
      <c r="N918" s="65">
        <v>103.87924059738801</v>
      </c>
      <c r="O918" s="65">
        <v>20.775848119477601</v>
      </c>
      <c r="P918" s="66">
        <v>1E-4</v>
      </c>
      <c r="Q918" s="66">
        <v>0</v>
      </c>
    </row>
    <row r="919" spans="1:17">
      <c r="A919" t="s">
        <v>5041</v>
      </c>
      <c r="B919" t="s">
        <v>3368</v>
      </c>
      <c r="C919" t="s">
        <v>5043</v>
      </c>
      <c r="D919" t="s">
        <v>3370</v>
      </c>
      <c r="E919" t="s">
        <v>476</v>
      </c>
      <c r="F919" t="s">
        <v>3392</v>
      </c>
      <c r="G919" t="s">
        <v>208</v>
      </c>
      <c r="H919" s="65">
        <v>1.47</v>
      </c>
      <c r="I919" t="s">
        <v>3372</v>
      </c>
      <c r="J919" t="s">
        <v>99</v>
      </c>
      <c r="K919" s="66">
        <v>2.1000000000000001E-2</v>
      </c>
      <c r="L919" s="66">
        <v>7.7000000000000002E-3</v>
      </c>
      <c r="M919" s="65">
        <v>22000</v>
      </c>
      <c r="N919" s="65">
        <v>102.06963379280364</v>
      </c>
      <c r="O919" s="65">
        <v>22.455319434416801</v>
      </c>
      <c r="P919" s="66">
        <v>1E-4</v>
      </c>
      <c r="Q919" s="66">
        <v>0</v>
      </c>
    </row>
    <row r="920" spans="1:17">
      <c r="A920" t="s">
        <v>5044</v>
      </c>
      <c r="B920" t="s">
        <v>3368</v>
      </c>
      <c r="C920" t="s">
        <v>5045</v>
      </c>
      <c r="D920" t="s">
        <v>3370</v>
      </c>
      <c r="E920" t="s">
        <v>476</v>
      </c>
      <c r="F920" t="s">
        <v>3392</v>
      </c>
      <c r="G920" t="s">
        <v>208</v>
      </c>
      <c r="H920" s="65">
        <v>5.61</v>
      </c>
      <c r="I920" t="s">
        <v>3372</v>
      </c>
      <c r="J920" t="s">
        <v>99</v>
      </c>
      <c r="K920" s="66">
        <v>2.1000000000000001E-2</v>
      </c>
      <c r="L920" s="66">
        <v>7.7000000000000002E-3</v>
      </c>
      <c r="M920" s="65">
        <v>449170</v>
      </c>
      <c r="N920" s="65">
        <v>107.84071847131531</v>
      </c>
      <c r="O920" s="65">
        <v>484.388155157607</v>
      </c>
      <c r="P920" s="66">
        <v>2E-3</v>
      </c>
      <c r="Q920" s="66">
        <v>0</v>
      </c>
    </row>
    <row r="921" spans="1:17">
      <c r="A921" t="s">
        <v>5046</v>
      </c>
      <c r="B921" t="s">
        <v>3368</v>
      </c>
      <c r="C921" t="s">
        <v>5047</v>
      </c>
      <c r="D921" t="s">
        <v>3370</v>
      </c>
      <c r="E921" t="s">
        <v>476</v>
      </c>
      <c r="F921" t="s">
        <v>5048</v>
      </c>
      <c r="G921" t="s">
        <v>208</v>
      </c>
      <c r="H921" s="65">
        <v>5.61</v>
      </c>
      <c r="I921" t="s">
        <v>3372</v>
      </c>
      <c r="J921" t="s">
        <v>99</v>
      </c>
      <c r="K921" s="66">
        <v>2.1000000000000001E-2</v>
      </c>
      <c r="L921" s="66">
        <v>7.7000000000000002E-3</v>
      </c>
      <c r="M921" s="65">
        <v>350000</v>
      </c>
      <c r="N921" s="65">
        <v>107.834966255618</v>
      </c>
      <c r="O921" s="65">
        <v>377.42238189466298</v>
      </c>
      <c r="P921" s="66">
        <v>1.6000000000000001E-3</v>
      </c>
      <c r="Q921" s="66">
        <v>0</v>
      </c>
    </row>
    <row r="922" spans="1:17">
      <c r="A922" t="s">
        <v>5049</v>
      </c>
      <c r="B922" t="s">
        <v>3368</v>
      </c>
      <c r="C922" t="s">
        <v>5050</v>
      </c>
      <c r="D922" t="s">
        <v>3370</v>
      </c>
      <c r="E922" t="s">
        <v>476</v>
      </c>
      <c r="F922" t="s">
        <v>5048</v>
      </c>
      <c r="G922" t="s">
        <v>208</v>
      </c>
      <c r="H922" s="65">
        <v>5.47</v>
      </c>
      <c r="I922" t="s">
        <v>3372</v>
      </c>
      <c r="J922" t="s">
        <v>99</v>
      </c>
      <c r="K922" s="66">
        <v>2.5999999999999999E-2</v>
      </c>
      <c r="L922" s="66">
        <v>7.7000000000000002E-3</v>
      </c>
      <c r="M922" s="65">
        <v>150000</v>
      </c>
      <c r="N922" s="65">
        <v>110.627503579508</v>
      </c>
      <c r="O922" s="65">
        <v>165.941255369262</v>
      </c>
      <c r="P922" s="66">
        <v>6.9999999999999999E-4</v>
      </c>
      <c r="Q922" s="66">
        <v>0</v>
      </c>
    </row>
    <row r="923" spans="1:17">
      <c r="A923" t="s">
        <v>5051</v>
      </c>
      <c r="B923" t="s">
        <v>3368</v>
      </c>
      <c r="C923" t="s">
        <v>5052</v>
      </c>
      <c r="D923" t="s">
        <v>3370</v>
      </c>
      <c r="E923" t="s">
        <v>476</v>
      </c>
      <c r="F923" t="s">
        <v>5048</v>
      </c>
      <c r="G923" t="s">
        <v>208</v>
      </c>
      <c r="H923" s="65">
        <v>5.54</v>
      </c>
      <c r="I923" t="s">
        <v>3372</v>
      </c>
      <c r="J923" t="s">
        <v>99</v>
      </c>
      <c r="K923" s="66">
        <v>2.5999999999999999E-2</v>
      </c>
      <c r="L923" s="66">
        <v>7.7000000000000002E-3</v>
      </c>
      <c r="M923" s="65">
        <v>350000</v>
      </c>
      <c r="N923" s="65">
        <v>110.761828667732</v>
      </c>
      <c r="O923" s="65">
        <v>387.66640033706199</v>
      </c>
      <c r="P923" s="66">
        <v>1.6000000000000001E-3</v>
      </c>
      <c r="Q923" s="66">
        <v>0</v>
      </c>
    </row>
    <row r="924" spans="1:17">
      <c r="A924" t="s">
        <v>5053</v>
      </c>
      <c r="B924" t="s">
        <v>3368</v>
      </c>
      <c r="C924" t="s">
        <v>5054</v>
      </c>
      <c r="D924" t="s">
        <v>3370</v>
      </c>
      <c r="E924" t="s">
        <v>476</v>
      </c>
      <c r="F924" t="s">
        <v>3249</v>
      </c>
      <c r="G924" t="s">
        <v>208</v>
      </c>
      <c r="H924" s="65">
        <v>1.43</v>
      </c>
      <c r="I924" t="s">
        <v>3372</v>
      </c>
      <c r="J924" t="s">
        <v>99</v>
      </c>
      <c r="K924" s="66">
        <v>2.1000000000000001E-2</v>
      </c>
      <c r="L924" s="66">
        <v>7.7000000000000002E-3</v>
      </c>
      <c r="M924" s="65">
        <v>60000</v>
      </c>
      <c r="N924" s="65">
        <v>102.008633535763</v>
      </c>
      <c r="O924" s="65">
        <v>61.205180121457801</v>
      </c>
      <c r="P924" s="66">
        <v>2.9999999999999997E-4</v>
      </c>
      <c r="Q924" s="66">
        <v>0</v>
      </c>
    </row>
    <row r="925" spans="1:17">
      <c r="A925" t="s">
        <v>5055</v>
      </c>
      <c r="B925" t="s">
        <v>3368</v>
      </c>
      <c r="C925" t="s">
        <v>5056</v>
      </c>
      <c r="D925" t="s">
        <v>3370</v>
      </c>
      <c r="E925" t="s">
        <v>476</v>
      </c>
      <c r="F925" t="s">
        <v>3323</v>
      </c>
      <c r="G925" t="s">
        <v>208</v>
      </c>
      <c r="H925" s="65">
        <v>5.61</v>
      </c>
      <c r="I925" t="s">
        <v>3372</v>
      </c>
      <c r="J925" t="s">
        <v>99</v>
      </c>
      <c r="K925" s="66">
        <v>2.1000000000000001E-2</v>
      </c>
      <c r="L925" s="66">
        <v>7.7000000000000002E-3</v>
      </c>
      <c r="M925" s="65">
        <v>80000</v>
      </c>
      <c r="N925" s="65">
        <v>107.823461824223</v>
      </c>
      <c r="O925" s="65">
        <v>86.258769459378399</v>
      </c>
      <c r="P925" s="66">
        <v>4.0000000000000002E-4</v>
      </c>
      <c r="Q925" s="66">
        <v>0</v>
      </c>
    </row>
    <row r="926" spans="1:17">
      <c r="A926" t="s">
        <v>5057</v>
      </c>
      <c r="B926" t="s">
        <v>3368</v>
      </c>
      <c r="C926" t="s">
        <v>5058</v>
      </c>
      <c r="D926" t="s">
        <v>3370</v>
      </c>
      <c r="E926" t="s">
        <v>476</v>
      </c>
      <c r="F926" t="s">
        <v>3323</v>
      </c>
      <c r="G926" t="s">
        <v>208</v>
      </c>
      <c r="H926" s="65">
        <v>5.61</v>
      </c>
      <c r="I926" t="s">
        <v>3372</v>
      </c>
      <c r="J926" t="s">
        <v>99</v>
      </c>
      <c r="K926" s="66">
        <v>2.1000000000000001E-2</v>
      </c>
      <c r="L926" s="66">
        <v>7.7000000000000002E-3</v>
      </c>
      <c r="M926" s="65">
        <v>128315</v>
      </c>
      <c r="N926" s="65">
        <v>107.8234618242232</v>
      </c>
      <c r="O926" s="65">
        <v>138.35367503975201</v>
      </c>
      <c r="P926" s="66">
        <v>5.9999999999999995E-4</v>
      </c>
      <c r="Q926" s="66">
        <v>0</v>
      </c>
    </row>
    <row r="927" spans="1:17">
      <c r="A927" t="s">
        <v>5059</v>
      </c>
      <c r="B927" t="s">
        <v>3368</v>
      </c>
      <c r="C927" t="s">
        <v>5060</v>
      </c>
      <c r="D927" t="s">
        <v>3370</v>
      </c>
      <c r="E927" t="s">
        <v>476</v>
      </c>
      <c r="F927" t="s">
        <v>440</v>
      </c>
      <c r="G927" t="s">
        <v>208</v>
      </c>
      <c r="H927" s="65">
        <v>2.91</v>
      </c>
      <c r="I927" t="s">
        <v>3372</v>
      </c>
      <c r="J927" t="s">
        <v>99</v>
      </c>
      <c r="K927" s="66">
        <v>2.1000000000000001E-2</v>
      </c>
      <c r="L927" s="66">
        <v>7.7000000000000002E-3</v>
      </c>
      <c r="M927" s="65">
        <v>379809</v>
      </c>
      <c r="N927" s="65">
        <v>103.99906822306423</v>
      </c>
      <c r="O927" s="65">
        <v>394.99782102733798</v>
      </c>
      <c r="P927" s="66">
        <v>1.6000000000000001E-3</v>
      </c>
      <c r="Q927" s="66">
        <v>0</v>
      </c>
    </row>
    <row r="928" spans="1:17">
      <c r="A928" t="s">
        <v>5061</v>
      </c>
      <c r="B928" t="s">
        <v>3368</v>
      </c>
      <c r="C928" t="s">
        <v>5062</v>
      </c>
      <c r="D928" t="s">
        <v>3370</v>
      </c>
      <c r="E928" t="s">
        <v>476</v>
      </c>
      <c r="F928" t="s">
        <v>440</v>
      </c>
      <c r="G928" t="s">
        <v>208</v>
      </c>
      <c r="H928" s="65">
        <v>5.61</v>
      </c>
      <c r="I928" t="s">
        <v>3372</v>
      </c>
      <c r="J928" t="s">
        <v>99</v>
      </c>
      <c r="K928" s="66">
        <v>2.1000000000000001E-2</v>
      </c>
      <c r="L928" s="66">
        <v>7.7000000000000002E-3</v>
      </c>
      <c r="M928" s="65">
        <v>70000</v>
      </c>
      <c r="N928" s="65">
        <v>107.81770960852558</v>
      </c>
      <c r="O928" s="65">
        <v>75.472396725967897</v>
      </c>
      <c r="P928" s="66">
        <v>2.9999999999999997E-4</v>
      </c>
      <c r="Q928" s="66">
        <v>0</v>
      </c>
    </row>
    <row r="929" spans="1:17">
      <c r="A929" t="s">
        <v>5061</v>
      </c>
      <c r="B929" t="s">
        <v>3368</v>
      </c>
      <c r="C929" t="s">
        <v>5063</v>
      </c>
      <c r="D929" t="s">
        <v>3370</v>
      </c>
      <c r="E929" t="s">
        <v>476</v>
      </c>
      <c r="F929" t="s">
        <v>440</v>
      </c>
      <c r="G929" t="s">
        <v>208</v>
      </c>
      <c r="H929" s="65">
        <v>4.71</v>
      </c>
      <c r="I929" t="s">
        <v>3372</v>
      </c>
      <c r="J929" t="s">
        <v>99</v>
      </c>
      <c r="K929" s="66">
        <v>2.1000000000000001E-2</v>
      </c>
      <c r="L929" s="66">
        <v>7.7000000000000002E-3</v>
      </c>
      <c r="M929" s="65">
        <v>60000</v>
      </c>
      <c r="N929" s="65">
        <v>106.53992856092117</v>
      </c>
      <c r="O929" s="65">
        <v>63.923957136552701</v>
      </c>
      <c r="P929" s="66">
        <v>2.9999999999999997E-4</v>
      </c>
      <c r="Q929" s="66">
        <v>0</v>
      </c>
    </row>
    <row r="930" spans="1:17">
      <c r="A930" t="s">
        <v>5064</v>
      </c>
      <c r="B930" t="s">
        <v>3368</v>
      </c>
      <c r="C930" t="s">
        <v>5065</v>
      </c>
      <c r="D930" t="s">
        <v>3370</v>
      </c>
      <c r="E930" t="s">
        <v>476</v>
      </c>
      <c r="F930" t="s">
        <v>440</v>
      </c>
      <c r="G930" t="s">
        <v>208</v>
      </c>
      <c r="H930" s="65">
        <v>1.47</v>
      </c>
      <c r="I930" t="s">
        <v>3372</v>
      </c>
      <c r="J930" t="s">
        <v>99</v>
      </c>
      <c r="K930" s="66">
        <v>2.1000000000000001E-2</v>
      </c>
      <c r="L930" s="66">
        <v>7.7000000000000002E-3</v>
      </c>
      <c r="M930" s="65">
        <v>90000</v>
      </c>
      <c r="N930" s="65">
        <v>102.04662504893211</v>
      </c>
      <c r="O930" s="65">
        <v>91.841962544038907</v>
      </c>
      <c r="P930" s="66">
        <v>4.0000000000000002E-4</v>
      </c>
      <c r="Q930" s="66">
        <v>0</v>
      </c>
    </row>
    <row r="931" spans="1:17">
      <c r="A931" t="s">
        <v>5066</v>
      </c>
      <c r="B931" t="s">
        <v>3368</v>
      </c>
      <c r="C931" t="s">
        <v>5067</v>
      </c>
      <c r="D931" t="s">
        <v>3370</v>
      </c>
      <c r="E931" t="s">
        <v>476</v>
      </c>
      <c r="F931" t="s">
        <v>5068</v>
      </c>
      <c r="G931" t="s">
        <v>208</v>
      </c>
      <c r="H931" s="65">
        <v>5.54</v>
      </c>
      <c r="I931" t="s">
        <v>3372</v>
      </c>
      <c r="J931" t="s">
        <v>99</v>
      </c>
      <c r="K931" s="66">
        <v>2.1000000000000001E-2</v>
      </c>
      <c r="L931" s="66">
        <v>7.7000000000000002E-3</v>
      </c>
      <c r="M931" s="65">
        <v>993858</v>
      </c>
      <c r="N931" s="65">
        <v>107.70277417506524</v>
      </c>
      <c r="O931" s="65">
        <v>1070.4126373608201</v>
      </c>
      <c r="P931" s="66">
        <v>4.4999999999999997E-3</v>
      </c>
      <c r="Q931" s="66">
        <v>1E-4</v>
      </c>
    </row>
    <row r="932" spans="1:17">
      <c r="A932" t="s">
        <v>5069</v>
      </c>
      <c r="B932" t="s">
        <v>3368</v>
      </c>
      <c r="C932" t="s">
        <v>5070</v>
      </c>
      <c r="D932" t="s">
        <v>3370</v>
      </c>
      <c r="E932" t="s">
        <v>476</v>
      </c>
      <c r="F932" t="s">
        <v>5068</v>
      </c>
      <c r="G932" t="s">
        <v>208</v>
      </c>
      <c r="H932" s="65">
        <v>1.47</v>
      </c>
      <c r="I932" t="s">
        <v>3372</v>
      </c>
      <c r="J932" t="s">
        <v>99</v>
      </c>
      <c r="K932" s="66">
        <v>2.1000000000000001E-2</v>
      </c>
      <c r="L932" s="66">
        <v>7.7000000000000002E-3</v>
      </c>
      <c r="M932" s="65">
        <v>49331</v>
      </c>
      <c r="N932" s="65">
        <v>102.02936840183982</v>
      </c>
      <c r="O932" s="65">
        <v>50.332107726311598</v>
      </c>
      <c r="P932" s="66">
        <v>2.0000000000000001E-4</v>
      </c>
      <c r="Q932" s="66">
        <v>0</v>
      </c>
    </row>
    <row r="933" spans="1:17">
      <c r="A933" t="s">
        <v>5069</v>
      </c>
      <c r="B933" t="s">
        <v>3368</v>
      </c>
      <c r="C933" t="s">
        <v>5071</v>
      </c>
      <c r="D933" t="s">
        <v>3370</v>
      </c>
      <c r="E933" t="s">
        <v>476</v>
      </c>
      <c r="F933" t="s">
        <v>5068</v>
      </c>
      <c r="G933" t="s">
        <v>208</v>
      </c>
      <c r="H933" s="65">
        <v>3.3</v>
      </c>
      <c r="I933" t="s">
        <v>3372</v>
      </c>
      <c r="J933" t="s">
        <v>99</v>
      </c>
      <c r="K933" s="66">
        <v>2.1000000000000001E-2</v>
      </c>
      <c r="L933" s="66">
        <v>7.7000000000000002E-3</v>
      </c>
      <c r="M933" s="65">
        <v>287000</v>
      </c>
      <c r="N933" s="65">
        <v>104.52798254070314</v>
      </c>
      <c r="O933" s="65">
        <v>299.99530989181801</v>
      </c>
      <c r="P933" s="66">
        <v>1.2999999999999999E-3</v>
      </c>
      <c r="Q933" s="66">
        <v>0</v>
      </c>
    </row>
    <row r="934" spans="1:17">
      <c r="A934" t="s">
        <v>5072</v>
      </c>
      <c r="B934" t="s">
        <v>3368</v>
      </c>
      <c r="C934" t="s">
        <v>5073</v>
      </c>
      <c r="D934" t="s">
        <v>3370</v>
      </c>
      <c r="E934" t="s">
        <v>476</v>
      </c>
      <c r="F934" t="s">
        <v>630</v>
      </c>
      <c r="G934" t="s">
        <v>208</v>
      </c>
      <c r="H934" s="65">
        <v>2.91</v>
      </c>
      <c r="I934" t="s">
        <v>3372</v>
      </c>
      <c r="J934" t="s">
        <v>99</v>
      </c>
      <c r="K934" s="66">
        <v>2.1000000000000001E-2</v>
      </c>
      <c r="L934" s="66">
        <v>7.7000000000000002E-3</v>
      </c>
      <c r="M934" s="65">
        <v>380000</v>
      </c>
      <c r="N934" s="65">
        <v>103.97605959251185</v>
      </c>
      <c r="O934" s="65">
        <v>395.10902645154499</v>
      </c>
      <c r="P934" s="66">
        <v>1.6000000000000001E-3</v>
      </c>
      <c r="Q934" s="66">
        <v>0</v>
      </c>
    </row>
    <row r="935" spans="1:17">
      <c r="A935" t="s">
        <v>5074</v>
      </c>
      <c r="B935" t="s">
        <v>3368</v>
      </c>
      <c r="C935" t="s">
        <v>5075</v>
      </c>
      <c r="D935" t="s">
        <v>3370</v>
      </c>
      <c r="E935" t="s">
        <v>476</v>
      </c>
      <c r="F935" t="s">
        <v>630</v>
      </c>
      <c r="G935" t="s">
        <v>208</v>
      </c>
      <c r="H935" s="65">
        <v>5.61</v>
      </c>
      <c r="I935" t="s">
        <v>3372</v>
      </c>
      <c r="J935" t="s">
        <v>99</v>
      </c>
      <c r="K935" s="66">
        <v>2.1000000000000001E-2</v>
      </c>
      <c r="L935" s="66">
        <v>7.7000000000000002E-3</v>
      </c>
      <c r="M935" s="65">
        <v>200000</v>
      </c>
      <c r="N935" s="65">
        <v>107.79470074573599</v>
      </c>
      <c r="O935" s="65">
        <v>215.58940149147199</v>
      </c>
      <c r="P935" s="66">
        <v>8.9999999999999998E-4</v>
      </c>
      <c r="Q935" s="66">
        <v>0</v>
      </c>
    </row>
    <row r="936" spans="1:17">
      <c r="A936" t="s">
        <v>5076</v>
      </c>
      <c r="B936" t="s">
        <v>3368</v>
      </c>
      <c r="C936" t="s">
        <v>5077</v>
      </c>
      <c r="D936" t="s">
        <v>3370</v>
      </c>
      <c r="E936" t="s">
        <v>476</v>
      </c>
      <c r="F936" t="s">
        <v>3356</v>
      </c>
      <c r="G936" t="s">
        <v>208</v>
      </c>
      <c r="H936" s="65">
        <v>5.61</v>
      </c>
      <c r="I936" t="s">
        <v>3372</v>
      </c>
      <c r="J936" t="s">
        <v>99</v>
      </c>
      <c r="K936" s="66">
        <v>2.1000000000000001E-2</v>
      </c>
      <c r="L936" s="66">
        <v>7.7000000000000002E-3</v>
      </c>
      <c r="M936" s="65">
        <v>313034</v>
      </c>
      <c r="N936" s="65">
        <v>107.78319631434094</v>
      </c>
      <c r="O936" s="65">
        <v>337.39805075063401</v>
      </c>
      <c r="P936" s="66">
        <v>1.4E-3</v>
      </c>
      <c r="Q936" s="66">
        <v>0</v>
      </c>
    </row>
    <row r="937" spans="1:17">
      <c r="A937" t="s">
        <v>5078</v>
      </c>
      <c r="B937" t="s">
        <v>3368</v>
      </c>
      <c r="C937" t="s">
        <v>5079</v>
      </c>
      <c r="D937" t="s">
        <v>3370</v>
      </c>
      <c r="E937" t="s">
        <v>476</v>
      </c>
      <c r="F937" t="s">
        <v>3356</v>
      </c>
      <c r="G937" t="s">
        <v>208</v>
      </c>
      <c r="H937" s="65">
        <v>5.54</v>
      </c>
      <c r="I937" t="s">
        <v>3372</v>
      </c>
      <c r="J937" t="s">
        <v>99</v>
      </c>
      <c r="K937" s="66">
        <v>2.1000000000000001E-2</v>
      </c>
      <c r="L937" s="66">
        <v>7.7000000000000002E-3</v>
      </c>
      <c r="M937" s="65">
        <v>300000</v>
      </c>
      <c r="N937" s="65">
        <v>107.685517527973</v>
      </c>
      <c r="O937" s="65">
        <v>323.05655258391897</v>
      </c>
      <c r="P937" s="66">
        <v>1.2999999999999999E-3</v>
      </c>
      <c r="Q937" s="66">
        <v>0</v>
      </c>
    </row>
    <row r="938" spans="1:17">
      <c r="A938" t="s">
        <v>5080</v>
      </c>
      <c r="B938" t="s">
        <v>3368</v>
      </c>
      <c r="C938" t="s">
        <v>5081</v>
      </c>
      <c r="D938" t="s">
        <v>3370</v>
      </c>
      <c r="E938" t="s">
        <v>476</v>
      </c>
      <c r="F938" t="s">
        <v>3264</v>
      </c>
      <c r="G938" t="s">
        <v>208</v>
      </c>
      <c r="H938" s="65">
        <v>4.71</v>
      </c>
      <c r="I938" t="s">
        <v>3372</v>
      </c>
      <c r="J938" t="s">
        <v>99</v>
      </c>
      <c r="K938" s="66">
        <v>2.1000000000000001E-2</v>
      </c>
      <c r="L938" s="66">
        <v>7.7000000000000002E-3</v>
      </c>
      <c r="M938" s="65">
        <v>355430</v>
      </c>
      <c r="N938" s="65">
        <v>106.49966305103902</v>
      </c>
      <c r="O938" s="65">
        <v>378.53175238230801</v>
      </c>
      <c r="P938" s="66">
        <v>1.6000000000000001E-3</v>
      </c>
      <c r="Q938" s="66">
        <v>0</v>
      </c>
    </row>
    <row r="939" spans="1:17">
      <c r="A939" t="s">
        <v>5082</v>
      </c>
      <c r="B939" t="s">
        <v>3368</v>
      </c>
      <c r="C939" t="s">
        <v>5083</v>
      </c>
      <c r="D939" t="s">
        <v>3370</v>
      </c>
      <c r="E939" t="s">
        <v>476</v>
      </c>
      <c r="F939" t="s">
        <v>3264</v>
      </c>
      <c r="G939" t="s">
        <v>208</v>
      </c>
      <c r="H939" s="65">
        <v>2.83</v>
      </c>
      <c r="I939" t="s">
        <v>3372</v>
      </c>
      <c r="J939" t="s">
        <v>99</v>
      </c>
      <c r="K939" s="66">
        <v>2.1000000000000001E-2</v>
      </c>
      <c r="L939" s="66">
        <v>7.7000000000000002E-3</v>
      </c>
      <c r="M939" s="65">
        <v>72204</v>
      </c>
      <c r="N939" s="65">
        <v>103.85109482336492</v>
      </c>
      <c r="O939" s="65">
        <v>74.984644506262399</v>
      </c>
      <c r="P939" s="66">
        <v>2.9999999999999997E-4</v>
      </c>
      <c r="Q939" s="66">
        <v>0</v>
      </c>
    </row>
    <row r="940" spans="1:17">
      <c r="A940" t="s">
        <v>5084</v>
      </c>
      <c r="B940" t="s">
        <v>3368</v>
      </c>
      <c r="C940" t="s">
        <v>5085</v>
      </c>
      <c r="D940" t="s">
        <v>3370</v>
      </c>
      <c r="E940" t="s">
        <v>476</v>
      </c>
      <c r="F940" t="s">
        <v>5086</v>
      </c>
      <c r="G940" t="s">
        <v>208</v>
      </c>
      <c r="H940" s="65">
        <v>1.38</v>
      </c>
      <c r="I940" t="s">
        <v>3372</v>
      </c>
      <c r="J940" t="s">
        <v>99</v>
      </c>
      <c r="K940" s="66">
        <v>5.8000000000000003E-2</v>
      </c>
      <c r="L940" s="66">
        <v>-9.9000000000000008E-3</v>
      </c>
      <c r="M940" s="65">
        <v>72812.070000000007</v>
      </c>
      <c r="N940" s="65">
        <v>111.08599321612914</v>
      </c>
      <c r="O940" s="65">
        <v>80.884011140723203</v>
      </c>
      <c r="P940" s="66">
        <v>2.9999999999999997E-4</v>
      </c>
      <c r="Q940" s="66">
        <v>0</v>
      </c>
    </row>
    <row r="941" spans="1:17">
      <c r="A941" t="s">
        <v>5084</v>
      </c>
      <c r="B941" t="s">
        <v>3368</v>
      </c>
      <c r="C941" t="s">
        <v>5085</v>
      </c>
      <c r="D941" t="s">
        <v>3370</v>
      </c>
      <c r="E941" t="s">
        <v>476</v>
      </c>
      <c r="F941" t="s">
        <v>5087</v>
      </c>
      <c r="G941" t="s">
        <v>208</v>
      </c>
      <c r="H941" s="65">
        <v>1</v>
      </c>
      <c r="I941" t="s">
        <v>3372</v>
      </c>
      <c r="J941" t="s">
        <v>99</v>
      </c>
      <c r="K941" s="66">
        <v>5.8000000000000003E-2</v>
      </c>
      <c r="L941" s="66">
        <v>-9.9000000000000008E-3</v>
      </c>
      <c r="M941" s="65">
        <v>170723.34</v>
      </c>
      <c r="N941" s="65">
        <v>108.45967559971824</v>
      </c>
      <c r="O941" s="65">
        <v>185.16598073700399</v>
      </c>
      <c r="P941" s="66">
        <v>8.0000000000000004E-4</v>
      </c>
      <c r="Q941" s="66">
        <v>0</v>
      </c>
    </row>
    <row r="942" spans="1:17">
      <c r="A942" t="s">
        <v>5084</v>
      </c>
      <c r="B942" t="s">
        <v>3368</v>
      </c>
      <c r="C942" t="s">
        <v>5085</v>
      </c>
      <c r="D942" t="s">
        <v>3370</v>
      </c>
      <c r="E942" t="s">
        <v>476</v>
      </c>
      <c r="F942" t="s">
        <v>3425</v>
      </c>
      <c r="G942" t="s">
        <v>208</v>
      </c>
      <c r="H942" s="65">
        <v>1.1200000000000001</v>
      </c>
      <c r="I942" t="s">
        <v>3372</v>
      </c>
      <c r="J942" t="s">
        <v>99</v>
      </c>
      <c r="K942" s="66">
        <v>5.8000000000000003E-2</v>
      </c>
      <c r="L942" s="66">
        <v>-1.01E-2</v>
      </c>
      <c r="M942" s="65">
        <v>183796.18</v>
      </c>
      <c r="N942" s="65">
        <v>108.52127092788272</v>
      </c>
      <c r="O942" s="65">
        <v>199.45795045289901</v>
      </c>
      <c r="P942" s="66">
        <v>8.0000000000000004E-4</v>
      </c>
      <c r="Q942" s="66">
        <v>0</v>
      </c>
    </row>
    <row r="943" spans="1:17">
      <c r="A943" t="s">
        <v>5084</v>
      </c>
      <c r="B943" t="s">
        <v>3368</v>
      </c>
      <c r="C943" t="s">
        <v>5085</v>
      </c>
      <c r="D943" t="s">
        <v>3370</v>
      </c>
      <c r="E943" t="s">
        <v>476</v>
      </c>
      <c r="F943" t="s">
        <v>1765</v>
      </c>
      <c r="G943" t="s">
        <v>208</v>
      </c>
      <c r="H943" s="65">
        <v>0.7</v>
      </c>
      <c r="I943" t="s">
        <v>3372</v>
      </c>
      <c r="J943" t="s">
        <v>99</v>
      </c>
      <c r="K943" s="66">
        <v>5.8000000000000003E-2</v>
      </c>
      <c r="L943" s="66">
        <v>-8.5000000000000006E-3</v>
      </c>
      <c r="M943" s="65">
        <v>113472.93</v>
      </c>
      <c r="N943" s="65">
        <v>105.41204056513126</v>
      </c>
      <c r="O943" s="65">
        <v>119.614131002043</v>
      </c>
      <c r="P943" s="66">
        <v>5.0000000000000001E-4</v>
      </c>
      <c r="Q943" s="66">
        <v>0</v>
      </c>
    </row>
    <row r="944" spans="1:17">
      <c r="A944" t="s">
        <v>5084</v>
      </c>
      <c r="B944" t="s">
        <v>3368</v>
      </c>
      <c r="C944" t="s">
        <v>5085</v>
      </c>
      <c r="D944" t="s">
        <v>3370</v>
      </c>
      <c r="E944" t="s">
        <v>476</v>
      </c>
      <c r="F944" t="s">
        <v>5088</v>
      </c>
      <c r="G944" t="s">
        <v>208</v>
      </c>
      <c r="H944" s="65">
        <v>0.79</v>
      </c>
      <c r="I944" t="s">
        <v>3372</v>
      </c>
      <c r="J944" t="s">
        <v>99</v>
      </c>
      <c r="K944" s="66">
        <v>5.8000000000000003E-2</v>
      </c>
      <c r="L944" s="66">
        <v>-8.9999999999999993E-3</v>
      </c>
      <c r="M944" s="65">
        <v>46060.54</v>
      </c>
      <c r="N944" s="65">
        <v>106.02994387042206</v>
      </c>
      <c r="O944" s="65">
        <v>48.837964708413303</v>
      </c>
      <c r="P944" s="66">
        <v>2.0000000000000001E-4</v>
      </c>
      <c r="Q944" s="66">
        <v>0</v>
      </c>
    </row>
    <row r="945" spans="1:17">
      <c r="A945" t="s">
        <v>5084</v>
      </c>
      <c r="B945" t="s">
        <v>3368</v>
      </c>
      <c r="C945" t="s">
        <v>5085</v>
      </c>
      <c r="D945" t="s">
        <v>3370</v>
      </c>
      <c r="E945" t="s">
        <v>476</v>
      </c>
      <c r="F945" t="s">
        <v>5089</v>
      </c>
      <c r="G945" t="s">
        <v>208</v>
      </c>
      <c r="H945" s="65">
        <v>0.83</v>
      </c>
      <c r="I945" t="s">
        <v>3372</v>
      </c>
      <c r="J945" t="s">
        <v>99</v>
      </c>
      <c r="K945" s="66">
        <v>5.8000000000000003E-2</v>
      </c>
      <c r="L945" s="66">
        <v>-9.1999999999999998E-3</v>
      </c>
      <c r="M945" s="65">
        <v>61561.57</v>
      </c>
      <c r="N945" s="65">
        <v>105.60432042589346</v>
      </c>
      <c r="O945" s="65">
        <v>65.011677642010696</v>
      </c>
      <c r="P945" s="66">
        <v>2.9999999999999997E-4</v>
      </c>
      <c r="Q945" s="66">
        <v>0</v>
      </c>
    </row>
    <row r="946" spans="1:17">
      <c r="A946" t="s">
        <v>5084</v>
      </c>
      <c r="B946" t="s">
        <v>3368</v>
      </c>
      <c r="C946" t="s">
        <v>5085</v>
      </c>
      <c r="D946" t="s">
        <v>3370</v>
      </c>
      <c r="E946" t="s">
        <v>476</v>
      </c>
      <c r="F946" t="s">
        <v>3737</v>
      </c>
      <c r="G946" t="s">
        <v>208</v>
      </c>
      <c r="H946" s="65">
        <v>0.87</v>
      </c>
      <c r="I946" t="s">
        <v>3372</v>
      </c>
      <c r="J946" t="s">
        <v>99</v>
      </c>
      <c r="K946" s="66">
        <v>5.8000000000000003E-2</v>
      </c>
      <c r="L946" s="66">
        <v>-9.4000000000000004E-3</v>
      </c>
      <c r="M946" s="65">
        <v>63170.75</v>
      </c>
      <c r="N946" s="65">
        <v>105.81443399707523</v>
      </c>
      <c r="O946" s="65">
        <v>66.843771564207401</v>
      </c>
      <c r="P946" s="66">
        <v>2.9999999999999997E-4</v>
      </c>
      <c r="Q946" s="66">
        <v>0</v>
      </c>
    </row>
    <row r="947" spans="1:17">
      <c r="A947" t="s">
        <v>5084</v>
      </c>
      <c r="B947" t="s">
        <v>3368</v>
      </c>
      <c r="C947" t="s">
        <v>5085</v>
      </c>
      <c r="D947" t="s">
        <v>3370</v>
      </c>
      <c r="E947" t="s">
        <v>476</v>
      </c>
      <c r="F947" t="s">
        <v>5090</v>
      </c>
      <c r="G947" t="s">
        <v>208</v>
      </c>
      <c r="H947" s="65">
        <v>1.59</v>
      </c>
      <c r="I947" t="s">
        <v>3372</v>
      </c>
      <c r="J947" t="s">
        <v>99</v>
      </c>
      <c r="K947" s="66">
        <v>5.8000000000000003E-2</v>
      </c>
      <c r="L947" s="66">
        <v>-9.4999999999999998E-3</v>
      </c>
      <c r="M947" s="65">
        <v>158665.75</v>
      </c>
      <c r="N947" s="65">
        <v>111.78347747452995</v>
      </c>
      <c r="O947" s="65">
        <v>177.36209291104399</v>
      </c>
      <c r="P947" s="66">
        <v>6.9999999999999999E-4</v>
      </c>
      <c r="Q947" s="66">
        <v>0</v>
      </c>
    </row>
    <row r="948" spans="1:17">
      <c r="A948" t="s">
        <v>5084</v>
      </c>
      <c r="B948" t="s">
        <v>3368</v>
      </c>
      <c r="C948" t="s">
        <v>5085</v>
      </c>
      <c r="D948" t="s">
        <v>3370</v>
      </c>
      <c r="E948" t="s">
        <v>476</v>
      </c>
      <c r="F948" t="s">
        <v>5091</v>
      </c>
      <c r="G948" t="s">
        <v>208</v>
      </c>
      <c r="H948" s="65">
        <v>1.63</v>
      </c>
      <c r="I948" t="s">
        <v>3372</v>
      </c>
      <c r="J948" t="s">
        <v>99</v>
      </c>
      <c r="K948" s="66">
        <v>5.8000000000000003E-2</v>
      </c>
      <c r="L948" s="66">
        <v>-9.4000000000000004E-3</v>
      </c>
      <c r="M948" s="65">
        <v>34566.379999999997</v>
      </c>
      <c r="N948" s="65">
        <v>111.74170092492619</v>
      </c>
      <c r="O948" s="65">
        <v>38.625060960173499</v>
      </c>
      <c r="P948" s="66">
        <v>2.0000000000000001E-4</v>
      </c>
      <c r="Q948" s="66">
        <v>0</v>
      </c>
    </row>
    <row r="949" spans="1:17">
      <c r="A949" t="s">
        <v>5084</v>
      </c>
      <c r="B949" t="s">
        <v>3368</v>
      </c>
      <c r="C949" t="s">
        <v>5085</v>
      </c>
      <c r="D949" t="s">
        <v>3370</v>
      </c>
      <c r="E949" t="s">
        <v>476</v>
      </c>
      <c r="F949" t="s">
        <v>5092</v>
      </c>
      <c r="G949" t="s">
        <v>208</v>
      </c>
      <c r="H949" s="65">
        <v>1.71</v>
      </c>
      <c r="I949" t="s">
        <v>3372</v>
      </c>
      <c r="J949" t="s">
        <v>99</v>
      </c>
      <c r="K949" s="66">
        <v>5.8000000000000003E-2</v>
      </c>
      <c r="L949" s="66">
        <v>-9.2999999999999992E-3</v>
      </c>
      <c r="M949" s="65">
        <v>263736.53999999998</v>
      </c>
      <c r="N949" s="65">
        <v>112.21394296725096</v>
      </c>
      <c r="O949" s="65">
        <v>295.94917057940103</v>
      </c>
      <c r="P949" s="66">
        <v>1.1999999999999999E-3</v>
      </c>
      <c r="Q949" s="66">
        <v>0</v>
      </c>
    </row>
    <row r="950" spans="1:17">
      <c r="A950" t="s">
        <v>5084</v>
      </c>
      <c r="B950" t="s">
        <v>3368</v>
      </c>
      <c r="C950" t="s">
        <v>5085</v>
      </c>
      <c r="D950" t="s">
        <v>3370</v>
      </c>
      <c r="E950" t="s">
        <v>476</v>
      </c>
      <c r="F950" t="s">
        <v>5093</v>
      </c>
      <c r="G950" t="s">
        <v>208</v>
      </c>
      <c r="H950" s="65">
        <v>1.75</v>
      </c>
      <c r="I950" t="s">
        <v>3372</v>
      </c>
      <c r="J950" t="s">
        <v>99</v>
      </c>
      <c r="K950" s="66">
        <v>5.8000000000000003E-2</v>
      </c>
      <c r="L950" s="66">
        <v>-9.1999999999999998E-3</v>
      </c>
      <c r="M950" s="65">
        <v>5800.14</v>
      </c>
      <c r="N950" s="65">
        <v>112.83781720328044</v>
      </c>
      <c r="O950" s="65">
        <v>6.5447513707343496</v>
      </c>
      <c r="P950" s="66">
        <v>0</v>
      </c>
      <c r="Q950" s="66">
        <v>0</v>
      </c>
    </row>
    <row r="951" spans="1:17">
      <c r="A951" t="s">
        <v>5084</v>
      </c>
      <c r="B951" t="s">
        <v>3368</v>
      </c>
      <c r="C951" t="s">
        <v>5085</v>
      </c>
      <c r="D951" t="s">
        <v>3370</v>
      </c>
      <c r="E951" t="s">
        <v>476</v>
      </c>
      <c r="F951" t="s">
        <v>3371</v>
      </c>
      <c r="G951" t="s">
        <v>208</v>
      </c>
      <c r="H951" s="65">
        <v>2.34</v>
      </c>
      <c r="I951" t="s">
        <v>3372</v>
      </c>
      <c r="J951" t="s">
        <v>99</v>
      </c>
      <c r="K951" s="66">
        <v>3.5000000000000003E-2</v>
      </c>
      <c r="L951" s="66">
        <v>-8.0999999999999996E-3</v>
      </c>
      <c r="M951" s="65">
        <v>35777.83</v>
      </c>
      <c r="N951" s="65">
        <v>110.72058073576794</v>
      </c>
      <c r="O951" s="65">
        <v>39.613421150655803</v>
      </c>
      <c r="P951" s="66">
        <v>2.0000000000000001E-4</v>
      </c>
      <c r="Q951" s="66">
        <v>0</v>
      </c>
    </row>
    <row r="952" spans="1:17">
      <c r="A952" t="s">
        <v>5084</v>
      </c>
      <c r="B952" t="s">
        <v>3368</v>
      </c>
      <c r="C952" t="s">
        <v>5085</v>
      </c>
      <c r="D952" t="s">
        <v>3370</v>
      </c>
      <c r="E952" t="s">
        <v>476</v>
      </c>
      <c r="F952" t="s">
        <v>1323</v>
      </c>
      <c r="G952" t="s">
        <v>208</v>
      </c>
      <c r="H952" s="65">
        <v>0.91</v>
      </c>
      <c r="I952" t="s">
        <v>3372</v>
      </c>
      <c r="J952" t="s">
        <v>99</v>
      </c>
      <c r="K952" s="66">
        <v>0.04</v>
      </c>
      <c r="L952" s="66">
        <v>-9.7000000000000003E-3</v>
      </c>
      <c r="M952" s="65">
        <v>123163.72</v>
      </c>
      <c r="N952" s="65">
        <v>106.07695742815417</v>
      </c>
      <c r="O952" s="65">
        <v>130.64832683133099</v>
      </c>
      <c r="P952" s="66">
        <v>5.0000000000000001E-4</v>
      </c>
      <c r="Q952" s="66">
        <v>0</v>
      </c>
    </row>
    <row r="953" spans="1:17">
      <c r="A953" t="s">
        <v>5084</v>
      </c>
      <c r="B953" t="s">
        <v>3368</v>
      </c>
      <c r="C953" t="s">
        <v>5085</v>
      </c>
      <c r="D953" t="s">
        <v>3370</v>
      </c>
      <c r="E953" t="s">
        <v>476</v>
      </c>
      <c r="F953" t="s">
        <v>4466</v>
      </c>
      <c r="G953" t="s">
        <v>208</v>
      </c>
      <c r="H953" s="65">
        <v>2.46</v>
      </c>
      <c r="I953" t="s">
        <v>3372</v>
      </c>
      <c r="J953" t="s">
        <v>99</v>
      </c>
      <c r="K953" s="66">
        <v>0.04</v>
      </c>
      <c r="L953" s="66">
        <v>-7.7999999999999996E-3</v>
      </c>
      <c r="M953" s="65">
        <v>29670.400000000001</v>
      </c>
      <c r="N953" s="65">
        <v>113.85038079015112</v>
      </c>
      <c r="O953" s="65">
        <v>33.779863381961</v>
      </c>
      <c r="P953" s="66">
        <v>1E-4</v>
      </c>
      <c r="Q953" s="66">
        <v>0</v>
      </c>
    </row>
    <row r="954" spans="1:17">
      <c r="A954" t="s">
        <v>5084</v>
      </c>
      <c r="B954" t="s">
        <v>3368</v>
      </c>
      <c r="C954" t="s">
        <v>5085</v>
      </c>
      <c r="D954" t="s">
        <v>3370</v>
      </c>
      <c r="E954" t="s">
        <v>476</v>
      </c>
      <c r="F954" t="s">
        <v>5094</v>
      </c>
      <c r="G954" t="s">
        <v>208</v>
      </c>
      <c r="H954" s="65">
        <v>2.46</v>
      </c>
      <c r="I954" t="s">
        <v>3372</v>
      </c>
      <c r="J954" t="s">
        <v>99</v>
      </c>
      <c r="K954" s="66">
        <v>0.04</v>
      </c>
      <c r="L954" s="66">
        <v>-7.7999999999999996E-3</v>
      </c>
      <c r="M954" s="65">
        <v>58516.79</v>
      </c>
      <c r="N954" s="65">
        <v>113.85038012148581</v>
      </c>
      <c r="O954" s="65">
        <v>66.621587849891597</v>
      </c>
      <c r="P954" s="66">
        <v>2.9999999999999997E-4</v>
      </c>
      <c r="Q954" s="66">
        <v>0</v>
      </c>
    </row>
    <row r="955" spans="1:17">
      <c r="A955" t="s">
        <v>5084</v>
      </c>
      <c r="B955" t="s">
        <v>3368</v>
      </c>
      <c r="C955" t="s">
        <v>5085</v>
      </c>
      <c r="D955" t="s">
        <v>3370</v>
      </c>
      <c r="E955" t="s">
        <v>476</v>
      </c>
      <c r="F955" t="s">
        <v>5095</v>
      </c>
      <c r="G955" t="s">
        <v>208</v>
      </c>
      <c r="H955" s="65">
        <v>2.5</v>
      </c>
      <c r="I955" t="s">
        <v>3372</v>
      </c>
      <c r="J955" t="s">
        <v>99</v>
      </c>
      <c r="K955" s="66">
        <v>0.04</v>
      </c>
      <c r="L955" s="66">
        <v>-7.7999999999999996E-3</v>
      </c>
      <c r="M955" s="65">
        <v>6561.25</v>
      </c>
      <c r="N955" s="65">
        <v>114.04668997812429</v>
      </c>
      <c r="O955" s="65">
        <v>7.4828884461896799</v>
      </c>
      <c r="P955" s="66">
        <v>0</v>
      </c>
      <c r="Q955" s="66">
        <v>0</v>
      </c>
    </row>
    <row r="956" spans="1:17">
      <c r="A956" t="s">
        <v>5084</v>
      </c>
      <c r="B956" t="s">
        <v>3368</v>
      </c>
      <c r="C956" t="s">
        <v>5085</v>
      </c>
      <c r="D956" t="s">
        <v>3370</v>
      </c>
      <c r="E956" t="s">
        <v>476</v>
      </c>
      <c r="F956" t="s">
        <v>1130</v>
      </c>
      <c r="G956" t="s">
        <v>208</v>
      </c>
      <c r="H956" s="65">
        <v>2.5499999999999998</v>
      </c>
      <c r="I956" t="s">
        <v>3372</v>
      </c>
      <c r="J956" t="s">
        <v>99</v>
      </c>
      <c r="K956" s="66">
        <v>0.04</v>
      </c>
      <c r="L956" s="66">
        <v>-7.7000000000000002E-3</v>
      </c>
      <c r="M956" s="65">
        <v>5022.38</v>
      </c>
      <c r="N956" s="65">
        <v>113.91448536693738</v>
      </c>
      <c r="O956" s="65">
        <v>5.7212183301719897</v>
      </c>
      <c r="P956" s="66">
        <v>0</v>
      </c>
      <c r="Q956" s="66">
        <v>0</v>
      </c>
    </row>
    <row r="957" spans="1:17">
      <c r="A957" t="s">
        <v>5084</v>
      </c>
      <c r="B957" t="s">
        <v>3368</v>
      </c>
      <c r="C957" t="s">
        <v>5085</v>
      </c>
      <c r="D957" t="s">
        <v>3370</v>
      </c>
      <c r="E957" t="s">
        <v>476</v>
      </c>
      <c r="F957" t="s">
        <v>426</v>
      </c>
      <c r="G957" t="s">
        <v>208</v>
      </c>
      <c r="H957" s="65">
        <v>2.59</v>
      </c>
      <c r="I957" t="s">
        <v>3372</v>
      </c>
      <c r="J957" t="s">
        <v>99</v>
      </c>
      <c r="K957" s="66">
        <v>0.04</v>
      </c>
      <c r="L957" s="66">
        <v>-7.6E-3</v>
      </c>
      <c r="M957" s="65">
        <v>1826.03</v>
      </c>
      <c r="N957" s="65">
        <v>114.11202975626632</v>
      </c>
      <c r="O957" s="65">
        <v>2.0837198969583501</v>
      </c>
      <c r="P957" s="66">
        <v>0</v>
      </c>
      <c r="Q957" s="66">
        <v>0</v>
      </c>
    </row>
    <row r="958" spans="1:17">
      <c r="A958" t="s">
        <v>5084</v>
      </c>
      <c r="B958" t="s">
        <v>3368</v>
      </c>
      <c r="C958" t="s">
        <v>5085</v>
      </c>
      <c r="D958" t="s">
        <v>3370</v>
      </c>
      <c r="E958" t="s">
        <v>476</v>
      </c>
      <c r="F958" t="s">
        <v>291</v>
      </c>
      <c r="G958" t="s">
        <v>208</v>
      </c>
      <c r="H958" s="65">
        <v>2.71</v>
      </c>
      <c r="I958" t="s">
        <v>3372</v>
      </c>
      <c r="J958" t="s">
        <v>99</v>
      </c>
      <c r="K958" s="66">
        <v>0.04</v>
      </c>
      <c r="L958" s="66">
        <v>-7.4000000000000003E-3</v>
      </c>
      <c r="M958" s="65">
        <v>11445.18</v>
      </c>
      <c r="N958" s="65">
        <v>114.69785972329051</v>
      </c>
      <c r="O958" s="65">
        <v>13.1273765014781</v>
      </c>
      <c r="P958" s="66">
        <v>1E-4</v>
      </c>
      <c r="Q958" s="66">
        <v>0</v>
      </c>
    </row>
    <row r="959" spans="1:17">
      <c r="A959" t="s">
        <v>5084</v>
      </c>
      <c r="B959" t="s">
        <v>3368</v>
      </c>
      <c r="C959" t="s">
        <v>5085</v>
      </c>
      <c r="D959" t="s">
        <v>3370</v>
      </c>
      <c r="E959" t="s">
        <v>476</v>
      </c>
      <c r="F959" t="s">
        <v>4308</v>
      </c>
      <c r="G959" t="s">
        <v>208</v>
      </c>
      <c r="H959" s="65">
        <v>2.71</v>
      </c>
      <c r="I959" t="s">
        <v>3372</v>
      </c>
      <c r="J959" t="s">
        <v>99</v>
      </c>
      <c r="K959" s="66">
        <v>0.04</v>
      </c>
      <c r="L959" s="66">
        <v>-7.4000000000000003E-3</v>
      </c>
      <c r="M959" s="65">
        <v>7257.78</v>
      </c>
      <c r="N959" s="65">
        <v>114.69785805621471</v>
      </c>
      <c r="O959" s="65">
        <v>8.3245182024323405</v>
      </c>
      <c r="P959" s="66">
        <v>0</v>
      </c>
      <c r="Q959" s="66">
        <v>0</v>
      </c>
    </row>
    <row r="960" spans="1:17">
      <c r="A960" t="s">
        <v>5084</v>
      </c>
      <c r="B960" t="s">
        <v>3368</v>
      </c>
      <c r="C960" t="s">
        <v>5085</v>
      </c>
      <c r="D960" t="s">
        <v>3370</v>
      </c>
      <c r="E960" t="s">
        <v>476</v>
      </c>
      <c r="F960" t="s">
        <v>1347</v>
      </c>
      <c r="G960" t="s">
        <v>208</v>
      </c>
      <c r="H960" s="65">
        <v>2.76</v>
      </c>
      <c r="I960" t="s">
        <v>3372</v>
      </c>
      <c r="J960" t="s">
        <v>99</v>
      </c>
      <c r="K960" s="66">
        <v>0.04</v>
      </c>
      <c r="L960" s="66">
        <v>-7.3000000000000001E-3</v>
      </c>
      <c r="M960" s="65">
        <v>11770.93</v>
      </c>
      <c r="N960" s="65">
        <v>114.89084165209715</v>
      </c>
      <c r="O960" s="65">
        <v>13.523720547279201</v>
      </c>
      <c r="P960" s="66">
        <v>1E-4</v>
      </c>
      <c r="Q960" s="66">
        <v>0</v>
      </c>
    </row>
    <row r="961" spans="1:17">
      <c r="A961" t="s">
        <v>5084</v>
      </c>
      <c r="B961" t="s">
        <v>3368</v>
      </c>
      <c r="C961" t="s">
        <v>5085</v>
      </c>
      <c r="D961" t="s">
        <v>3370</v>
      </c>
      <c r="E961" t="s">
        <v>476</v>
      </c>
      <c r="F961" t="s">
        <v>871</v>
      </c>
      <c r="G961" t="s">
        <v>208</v>
      </c>
      <c r="H961" s="65">
        <v>2.88</v>
      </c>
      <c r="I961" t="s">
        <v>3372</v>
      </c>
      <c r="J961" t="s">
        <v>99</v>
      </c>
      <c r="K961" s="66">
        <v>0.04</v>
      </c>
      <c r="L961" s="66">
        <v>-7.0000000000000001E-3</v>
      </c>
      <c r="M961" s="65">
        <v>100841.13</v>
      </c>
      <c r="N961" s="65">
        <v>114.40126610691887</v>
      </c>
      <c r="O961" s="65">
        <v>115.36352947652399</v>
      </c>
      <c r="P961" s="66">
        <v>5.0000000000000001E-4</v>
      </c>
      <c r="Q961" s="66">
        <v>0</v>
      </c>
    </row>
    <row r="962" spans="1:17">
      <c r="A962" t="s">
        <v>5084</v>
      </c>
      <c r="B962" t="s">
        <v>3368</v>
      </c>
      <c r="C962" t="s">
        <v>5085</v>
      </c>
      <c r="D962" t="s">
        <v>3370</v>
      </c>
      <c r="E962" t="s">
        <v>476</v>
      </c>
      <c r="F962" t="s">
        <v>871</v>
      </c>
      <c r="G962" t="s">
        <v>208</v>
      </c>
      <c r="H962" s="65">
        <v>2.88</v>
      </c>
      <c r="I962" t="s">
        <v>3372</v>
      </c>
      <c r="J962" t="s">
        <v>99</v>
      </c>
      <c r="K962" s="66">
        <v>0.04</v>
      </c>
      <c r="L962" s="66">
        <v>-7.0000000000000001E-3</v>
      </c>
      <c r="M962" s="65">
        <v>108923.09</v>
      </c>
      <c r="N962" s="65">
        <v>114.40126612772002</v>
      </c>
      <c r="O962" s="65">
        <v>124.60939406543601</v>
      </c>
      <c r="P962" s="66">
        <v>5.0000000000000001E-4</v>
      </c>
      <c r="Q962" s="66">
        <v>0</v>
      </c>
    </row>
    <row r="963" spans="1:17">
      <c r="A963" t="s">
        <v>5084</v>
      </c>
      <c r="B963" t="s">
        <v>3368</v>
      </c>
      <c r="C963" t="s">
        <v>5085</v>
      </c>
      <c r="D963" t="s">
        <v>3370</v>
      </c>
      <c r="E963" t="s">
        <v>476</v>
      </c>
      <c r="F963" t="s">
        <v>4942</v>
      </c>
      <c r="G963" t="s">
        <v>208</v>
      </c>
      <c r="H963" s="65">
        <v>2.46</v>
      </c>
      <c r="I963" t="s">
        <v>3372</v>
      </c>
      <c r="J963" t="s">
        <v>99</v>
      </c>
      <c r="K963" s="66">
        <v>0.04</v>
      </c>
      <c r="L963" s="66">
        <v>-7.7999999999999996E-3</v>
      </c>
      <c r="M963" s="65">
        <v>89627.43</v>
      </c>
      <c r="N963" s="65">
        <v>112.4758999386092</v>
      </c>
      <c r="O963" s="65">
        <v>100.809258484347</v>
      </c>
      <c r="P963" s="66">
        <v>4.0000000000000002E-4</v>
      </c>
      <c r="Q963" s="66">
        <v>0</v>
      </c>
    </row>
    <row r="964" spans="1:17">
      <c r="A964" t="s">
        <v>5084</v>
      </c>
      <c r="B964" t="s">
        <v>3368</v>
      </c>
      <c r="C964" t="s">
        <v>5085</v>
      </c>
      <c r="D964" t="s">
        <v>3370</v>
      </c>
      <c r="E964" t="s">
        <v>476</v>
      </c>
      <c r="F964" t="s">
        <v>5096</v>
      </c>
      <c r="G964" t="s">
        <v>208</v>
      </c>
      <c r="H964" s="65">
        <v>2.76</v>
      </c>
      <c r="I964" t="s">
        <v>3372</v>
      </c>
      <c r="J964" t="s">
        <v>99</v>
      </c>
      <c r="K964" s="66">
        <v>0.04</v>
      </c>
      <c r="L964" s="66">
        <v>-7.3000000000000001E-3</v>
      </c>
      <c r="M964" s="65">
        <v>21386.92</v>
      </c>
      <c r="N964" s="65">
        <v>114.89084501093238</v>
      </c>
      <c r="O964" s="65">
        <v>24.571613109812098</v>
      </c>
      <c r="P964" s="66">
        <v>1E-4</v>
      </c>
      <c r="Q964" s="66">
        <v>0</v>
      </c>
    </row>
    <row r="965" spans="1:17">
      <c r="A965" t="s">
        <v>5097</v>
      </c>
      <c r="B965" t="s">
        <v>3368</v>
      </c>
      <c r="C965" t="s">
        <v>5098</v>
      </c>
      <c r="D965" t="s">
        <v>3370</v>
      </c>
      <c r="E965" t="s">
        <v>476</v>
      </c>
      <c r="F965" t="s">
        <v>5099</v>
      </c>
      <c r="G965" t="s">
        <v>208</v>
      </c>
      <c r="H965" s="65">
        <v>0.11</v>
      </c>
      <c r="I965" t="s">
        <v>3372</v>
      </c>
      <c r="J965" t="s">
        <v>99</v>
      </c>
      <c r="K965" s="66">
        <v>2.1000000000000001E-2</v>
      </c>
      <c r="L965" s="66">
        <v>2.0199999999999999E-2</v>
      </c>
      <c r="M965" s="65">
        <v>10550.56</v>
      </c>
      <c r="N965" s="65">
        <v>100.26794053768425</v>
      </c>
      <c r="O965" s="65">
        <v>10.578829227192699</v>
      </c>
      <c r="P965" s="66">
        <v>0</v>
      </c>
      <c r="Q965" s="66">
        <v>0</v>
      </c>
    </row>
    <row r="966" spans="1:17">
      <c r="A966" t="s">
        <v>5097</v>
      </c>
      <c r="B966" t="s">
        <v>3368</v>
      </c>
      <c r="C966" t="s">
        <v>5100</v>
      </c>
      <c r="D966" t="s">
        <v>3370</v>
      </c>
      <c r="E966" t="s">
        <v>476</v>
      </c>
      <c r="F966" t="s">
        <v>5101</v>
      </c>
      <c r="G966" t="s">
        <v>208</v>
      </c>
      <c r="H966" s="65">
        <v>0.86</v>
      </c>
      <c r="I966" t="s">
        <v>3372</v>
      </c>
      <c r="J966" t="s">
        <v>99</v>
      </c>
      <c r="K966" s="66">
        <v>2.1000000000000001E-2</v>
      </c>
      <c r="L966" s="66">
        <v>9.2999999999999992E-3</v>
      </c>
      <c r="M966" s="65">
        <v>351895</v>
      </c>
      <c r="N966" s="65">
        <v>101.27040847865671</v>
      </c>
      <c r="O966" s="65">
        <v>356.36550391596899</v>
      </c>
      <c r="P966" s="66">
        <v>1.5E-3</v>
      </c>
      <c r="Q966" s="66">
        <v>0</v>
      </c>
    </row>
    <row r="967" spans="1:17">
      <c r="A967" t="s">
        <v>5097</v>
      </c>
      <c r="B967" t="s">
        <v>3368</v>
      </c>
      <c r="C967" t="s">
        <v>5102</v>
      </c>
      <c r="D967" t="s">
        <v>3370</v>
      </c>
      <c r="E967" t="s">
        <v>476</v>
      </c>
      <c r="F967" t="s">
        <v>5103</v>
      </c>
      <c r="G967" t="s">
        <v>208</v>
      </c>
      <c r="H967" s="65">
        <v>0.93</v>
      </c>
      <c r="I967" t="s">
        <v>3372</v>
      </c>
      <c r="J967" t="s">
        <v>99</v>
      </c>
      <c r="K967" s="66">
        <v>2.1000000000000001E-2</v>
      </c>
      <c r="L967" s="66">
        <v>7.7000000000000002E-3</v>
      </c>
      <c r="M967" s="65">
        <v>420340</v>
      </c>
      <c r="N967" s="65">
        <v>101.3719083927147</v>
      </c>
      <c r="O967" s="65">
        <v>426.10667973793699</v>
      </c>
      <c r="P967" s="66">
        <v>1.8E-3</v>
      </c>
      <c r="Q967" s="66">
        <v>0</v>
      </c>
    </row>
    <row r="968" spans="1:17">
      <c r="A968" t="s">
        <v>5097</v>
      </c>
      <c r="B968" t="s">
        <v>3368</v>
      </c>
      <c r="C968" t="s">
        <v>5104</v>
      </c>
      <c r="D968" t="s">
        <v>3370</v>
      </c>
      <c r="E968" t="s">
        <v>476</v>
      </c>
      <c r="F968" t="s">
        <v>5105</v>
      </c>
      <c r="G968" t="s">
        <v>208</v>
      </c>
      <c r="H968" s="65">
        <v>1.18</v>
      </c>
      <c r="I968" t="s">
        <v>3372</v>
      </c>
      <c r="J968" t="s">
        <v>99</v>
      </c>
      <c r="K968" s="66">
        <v>1.0999999999999999E-2</v>
      </c>
      <c r="L968" s="66">
        <v>8.8000000000000005E-3</v>
      </c>
      <c r="M968" s="65">
        <v>940921</v>
      </c>
      <c r="N968" s="65">
        <v>100.45876075746784</v>
      </c>
      <c r="O968" s="65">
        <v>945.23757630677403</v>
      </c>
      <c r="P968" s="66">
        <v>3.8999999999999998E-3</v>
      </c>
      <c r="Q968" s="66">
        <v>0</v>
      </c>
    </row>
    <row r="969" spans="1:17">
      <c r="A969" t="s">
        <v>5097</v>
      </c>
      <c r="B969" t="s">
        <v>3368</v>
      </c>
      <c r="C969" t="s">
        <v>5106</v>
      </c>
      <c r="D969" t="s">
        <v>3370</v>
      </c>
      <c r="E969" t="s">
        <v>476</v>
      </c>
      <c r="F969" t="s">
        <v>5107</v>
      </c>
      <c r="G969" t="s">
        <v>208</v>
      </c>
      <c r="H969" s="65">
        <v>0.24</v>
      </c>
      <c r="I969" t="s">
        <v>3372</v>
      </c>
      <c r="J969" t="s">
        <v>99</v>
      </c>
      <c r="K969" s="66">
        <v>2.1000000000000001E-2</v>
      </c>
      <c r="L969" s="66">
        <v>1.35E-2</v>
      </c>
      <c r="M969" s="65">
        <v>5988.52</v>
      </c>
      <c r="N969" s="65">
        <v>100.4349251168115</v>
      </c>
      <c r="O969" s="65">
        <v>6.0145655776052802</v>
      </c>
      <c r="P969" s="66">
        <v>0</v>
      </c>
      <c r="Q969" s="66">
        <v>0</v>
      </c>
    </row>
    <row r="970" spans="1:17">
      <c r="A970" t="s">
        <v>5097</v>
      </c>
      <c r="B970" t="s">
        <v>3368</v>
      </c>
      <c r="C970" t="s">
        <v>5108</v>
      </c>
      <c r="D970" t="s">
        <v>3370</v>
      </c>
      <c r="E970" t="s">
        <v>476</v>
      </c>
      <c r="F970" t="s">
        <v>5109</v>
      </c>
      <c r="G970" t="s">
        <v>208</v>
      </c>
      <c r="H970" s="65">
        <v>1.51</v>
      </c>
      <c r="I970" t="s">
        <v>3372</v>
      </c>
      <c r="J970" t="s">
        <v>99</v>
      </c>
      <c r="K970" s="66">
        <v>1.0999999999999999E-2</v>
      </c>
      <c r="L970" s="66">
        <v>8.6E-3</v>
      </c>
      <c r="M970" s="65">
        <v>474039</v>
      </c>
      <c r="N970" s="65">
        <v>100.56877505844773</v>
      </c>
      <c r="O970" s="65">
        <v>476.73521559931498</v>
      </c>
      <c r="P970" s="66">
        <v>2E-3</v>
      </c>
      <c r="Q970" s="66">
        <v>0</v>
      </c>
    </row>
    <row r="971" spans="1:17">
      <c r="A971" t="s">
        <v>5097</v>
      </c>
      <c r="B971" t="s">
        <v>3368</v>
      </c>
      <c r="C971" t="s">
        <v>5110</v>
      </c>
      <c r="D971" t="s">
        <v>3370</v>
      </c>
      <c r="E971" t="s">
        <v>476</v>
      </c>
      <c r="F971" t="s">
        <v>5109</v>
      </c>
      <c r="G971" t="s">
        <v>208</v>
      </c>
      <c r="H971" s="65">
        <v>0.77</v>
      </c>
      <c r="I971" t="s">
        <v>3372</v>
      </c>
      <c r="J971" t="s">
        <v>99</v>
      </c>
      <c r="K971" s="66">
        <v>2.1000000000000001E-2</v>
      </c>
      <c r="L971" s="66">
        <v>9.4999999999999998E-3</v>
      </c>
      <c r="M971" s="65">
        <v>30993.93</v>
      </c>
      <c r="N971" s="65">
        <v>101.15365919390086</v>
      </c>
      <c r="O971" s="65">
        <v>31.351494322996199</v>
      </c>
      <c r="P971" s="66">
        <v>1E-4</v>
      </c>
      <c r="Q971" s="66">
        <v>0</v>
      </c>
    </row>
    <row r="972" spans="1:17">
      <c r="A972" t="s">
        <v>5097</v>
      </c>
      <c r="B972" t="s">
        <v>3368</v>
      </c>
      <c r="C972" t="s">
        <v>5111</v>
      </c>
      <c r="D972" t="s">
        <v>3370</v>
      </c>
      <c r="E972" t="s">
        <v>476</v>
      </c>
      <c r="F972" t="s">
        <v>5112</v>
      </c>
      <c r="G972" t="s">
        <v>208</v>
      </c>
      <c r="H972" s="65">
        <v>1.68</v>
      </c>
      <c r="I972" t="s">
        <v>3372</v>
      </c>
      <c r="J972" t="s">
        <v>99</v>
      </c>
      <c r="K972" s="66">
        <v>1.0999999999999999E-2</v>
      </c>
      <c r="L972" s="66">
        <v>8.5000000000000006E-3</v>
      </c>
      <c r="M972" s="65">
        <v>1050000</v>
      </c>
      <c r="N972" s="65">
        <v>100.62367652681428</v>
      </c>
      <c r="O972" s="65">
        <v>1056.54860353155</v>
      </c>
      <c r="P972" s="66">
        <v>4.4000000000000003E-3</v>
      </c>
      <c r="Q972" s="66">
        <v>0</v>
      </c>
    </row>
    <row r="973" spans="1:17">
      <c r="A973" t="s">
        <v>5097</v>
      </c>
      <c r="B973" t="s">
        <v>3368</v>
      </c>
      <c r="C973" t="s">
        <v>5113</v>
      </c>
      <c r="D973" t="s">
        <v>3370</v>
      </c>
      <c r="E973" t="s">
        <v>476</v>
      </c>
      <c r="F973" t="s">
        <v>5114</v>
      </c>
      <c r="G973" t="s">
        <v>208</v>
      </c>
      <c r="H973" s="65">
        <v>0.86</v>
      </c>
      <c r="I973" t="s">
        <v>3372</v>
      </c>
      <c r="J973" t="s">
        <v>99</v>
      </c>
      <c r="K973" s="66">
        <v>1.0999999999999999E-2</v>
      </c>
      <c r="L973" s="66">
        <v>9.2999999999999992E-3</v>
      </c>
      <c r="M973" s="65">
        <v>70000.13</v>
      </c>
      <c r="N973" s="65">
        <v>100.34865853043615</v>
      </c>
      <c r="O973" s="65">
        <v>70.244191424561393</v>
      </c>
      <c r="P973" s="66">
        <v>2.9999999999999997E-4</v>
      </c>
      <c r="Q973" s="66">
        <v>0</v>
      </c>
    </row>
    <row r="974" spans="1:17">
      <c r="A974" t="s">
        <v>5097</v>
      </c>
      <c r="B974" t="s">
        <v>3368</v>
      </c>
      <c r="C974" t="s">
        <v>5115</v>
      </c>
      <c r="D974" t="s">
        <v>3370</v>
      </c>
      <c r="E974" t="s">
        <v>476</v>
      </c>
      <c r="F974" t="s">
        <v>5116</v>
      </c>
      <c r="G974" t="s">
        <v>208</v>
      </c>
      <c r="H974" s="65">
        <v>0.85</v>
      </c>
      <c r="I974" t="s">
        <v>3372</v>
      </c>
      <c r="J974" t="s">
        <v>99</v>
      </c>
      <c r="K974" s="66">
        <v>2.1000000000000001E-2</v>
      </c>
      <c r="L974" s="66">
        <v>9.2999999999999992E-3</v>
      </c>
      <c r="M974" s="65">
        <v>63977.33</v>
      </c>
      <c r="N974" s="65">
        <v>101.2639401232571</v>
      </c>
      <c r="O974" s="65">
        <v>64.785965143658601</v>
      </c>
      <c r="P974" s="66">
        <v>2.9999999999999997E-4</v>
      </c>
      <c r="Q974" s="66">
        <v>0</v>
      </c>
    </row>
    <row r="975" spans="1:17">
      <c r="A975" t="s">
        <v>5097</v>
      </c>
      <c r="B975" t="s">
        <v>3368</v>
      </c>
      <c r="C975" t="s">
        <v>5117</v>
      </c>
      <c r="D975" t="s">
        <v>3370</v>
      </c>
      <c r="E975" t="s">
        <v>476</v>
      </c>
      <c r="F975" t="s">
        <v>5118</v>
      </c>
      <c r="G975" t="s">
        <v>208</v>
      </c>
      <c r="H975" s="65">
        <v>0.89</v>
      </c>
      <c r="I975" t="s">
        <v>3372</v>
      </c>
      <c r="J975" t="s">
        <v>99</v>
      </c>
      <c r="K975" s="66">
        <v>2.1000000000000001E-2</v>
      </c>
      <c r="L975" s="66">
        <v>9.1999999999999998E-3</v>
      </c>
      <c r="M975" s="65">
        <v>256666.54</v>
      </c>
      <c r="N975" s="65">
        <v>101.31908526894351</v>
      </c>
      <c r="O975" s="65">
        <v>260.05219051944698</v>
      </c>
      <c r="P975" s="66">
        <v>1.1000000000000001E-3</v>
      </c>
      <c r="Q975" s="66">
        <v>0</v>
      </c>
    </row>
    <row r="976" spans="1:17">
      <c r="A976" t="s">
        <v>5097</v>
      </c>
      <c r="B976" t="s">
        <v>3368</v>
      </c>
      <c r="C976" t="s">
        <v>5119</v>
      </c>
      <c r="D976" t="s">
        <v>3370</v>
      </c>
      <c r="E976" t="s">
        <v>476</v>
      </c>
      <c r="F976" t="s">
        <v>5120</v>
      </c>
      <c r="G976" t="s">
        <v>208</v>
      </c>
      <c r="H976" s="65">
        <v>1.83</v>
      </c>
      <c r="I976" t="s">
        <v>3372</v>
      </c>
      <c r="J976" t="s">
        <v>99</v>
      </c>
      <c r="K976" s="66">
        <v>2.1000000000000001E-2</v>
      </c>
      <c r="L976" s="66">
        <v>8.3999999999999995E-3</v>
      </c>
      <c r="M976" s="65">
        <v>379114</v>
      </c>
      <c r="N976" s="65">
        <v>102.58880534527187</v>
      </c>
      <c r="O976" s="65">
        <v>388.92852349667402</v>
      </c>
      <c r="P976" s="66">
        <v>1.6000000000000001E-3</v>
      </c>
      <c r="Q976" s="66">
        <v>0</v>
      </c>
    </row>
    <row r="977" spans="1:17">
      <c r="A977" t="s">
        <v>5097</v>
      </c>
      <c r="B977" t="s">
        <v>3368</v>
      </c>
      <c r="C977" t="s">
        <v>5121</v>
      </c>
      <c r="D977" t="s">
        <v>3370</v>
      </c>
      <c r="E977" t="s">
        <v>476</v>
      </c>
      <c r="F977" t="s">
        <v>5122</v>
      </c>
      <c r="G977" t="s">
        <v>208</v>
      </c>
      <c r="H977" s="65">
        <v>0.98</v>
      </c>
      <c r="I977" t="s">
        <v>3372</v>
      </c>
      <c r="J977" t="s">
        <v>99</v>
      </c>
      <c r="K977" s="66">
        <v>2.1000000000000001E-2</v>
      </c>
      <c r="L977" s="66">
        <v>7.7000000000000002E-3</v>
      </c>
      <c r="M977" s="65">
        <v>150976.45000000001</v>
      </c>
      <c r="N977" s="65">
        <v>101.42912771405938</v>
      </c>
      <c r="O977" s="65">
        <v>153.13409628865301</v>
      </c>
      <c r="P977" s="66">
        <v>5.9999999999999995E-4</v>
      </c>
      <c r="Q977" s="66">
        <v>0</v>
      </c>
    </row>
    <row r="978" spans="1:17">
      <c r="A978" t="s">
        <v>5097</v>
      </c>
      <c r="B978" t="s">
        <v>3368</v>
      </c>
      <c r="C978" t="s">
        <v>5123</v>
      </c>
      <c r="D978" t="s">
        <v>3370</v>
      </c>
      <c r="E978" t="s">
        <v>476</v>
      </c>
      <c r="F978" t="s">
        <v>5122</v>
      </c>
      <c r="G978" t="s">
        <v>208</v>
      </c>
      <c r="H978" s="65">
        <v>0.48</v>
      </c>
      <c r="I978" t="s">
        <v>3372</v>
      </c>
      <c r="J978" t="s">
        <v>99</v>
      </c>
      <c r="K978" s="66">
        <v>2.1000000000000001E-2</v>
      </c>
      <c r="L978" s="66">
        <v>1.0500000000000001E-2</v>
      </c>
      <c r="M978" s="65">
        <v>58000.160000000003</v>
      </c>
      <c r="N978" s="65">
        <v>100.76797701078549</v>
      </c>
      <c r="O978" s="65">
        <v>58.445587895018797</v>
      </c>
      <c r="P978" s="66">
        <v>2.0000000000000001E-4</v>
      </c>
      <c r="Q978" s="66">
        <v>0</v>
      </c>
    </row>
    <row r="979" spans="1:17">
      <c r="A979" s="67" t="s">
        <v>5124</v>
      </c>
      <c r="H979" s="69">
        <v>1.04</v>
      </c>
      <c r="L979" s="68">
        <v>4.5100000000000001E-2</v>
      </c>
      <c r="M979" s="69">
        <v>15219193</v>
      </c>
      <c r="O979" s="69">
        <v>15990.806085099999</v>
      </c>
      <c r="P979" s="68">
        <v>6.6799999999999998E-2</v>
      </c>
      <c r="Q979" s="68">
        <v>8.0000000000000004E-4</v>
      </c>
    </row>
    <row r="980" spans="1:17">
      <c r="A980" t="s">
        <v>5125</v>
      </c>
      <c r="B980" t="s">
        <v>3368</v>
      </c>
      <c r="C980" t="s">
        <v>5126</v>
      </c>
      <c r="D980" t="s">
        <v>5127</v>
      </c>
      <c r="E980" t="s">
        <v>5128</v>
      </c>
      <c r="F980" t="s">
        <v>5129</v>
      </c>
      <c r="G980" t="s">
        <v>208</v>
      </c>
      <c r="H980" s="65">
        <v>1.04</v>
      </c>
      <c r="I980" t="s">
        <v>792</v>
      </c>
      <c r="J980" t="s">
        <v>99</v>
      </c>
      <c r="K980" s="66">
        <v>7.0000000000000007E-2</v>
      </c>
      <c r="L980" s="66">
        <v>4.5100000000000001E-2</v>
      </c>
      <c r="M980" s="65">
        <v>15219193</v>
      </c>
      <c r="N980" s="65">
        <v>105.07</v>
      </c>
      <c r="O980" s="65">
        <v>15990.806085099999</v>
      </c>
      <c r="P980" s="66">
        <v>6.6799999999999998E-2</v>
      </c>
      <c r="Q980" s="66">
        <v>8.0000000000000004E-4</v>
      </c>
    </row>
    <row r="981" spans="1:17">
      <c r="A981" s="67" t="s">
        <v>5130</v>
      </c>
      <c r="H981" s="69">
        <v>0</v>
      </c>
      <c r="L981" s="68">
        <v>0</v>
      </c>
      <c r="M981" s="69">
        <v>0</v>
      </c>
      <c r="O981" s="69">
        <v>0</v>
      </c>
      <c r="P981" s="68">
        <v>0</v>
      </c>
      <c r="Q981" s="68">
        <v>0</v>
      </c>
    </row>
    <row r="982" spans="1:17">
      <c r="A982" t="s">
        <v>250</v>
      </c>
      <c r="C982" t="s">
        <v>250</v>
      </c>
      <c r="E982" t="s">
        <v>250</v>
      </c>
      <c r="H982" s="65">
        <v>0</v>
      </c>
      <c r="I982" t="s">
        <v>250</v>
      </c>
      <c r="J982" t="s">
        <v>250</v>
      </c>
      <c r="K982" s="66">
        <v>0</v>
      </c>
      <c r="L982" s="66">
        <v>0</v>
      </c>
      <c r="M982" s="65">
        <v>0</v>
      </c>
      <c r="N982" s="65">
        <v>0</v>
      </c>
      <c r="O982" s="65">
        <v>0</v>
      </c>
      <c r="P982" s="66">
        <v>0</v>
      </c>
      <c r="Q982" s="66">
        <v>0</v>
      </c>
    </row>
    <row r="983" spans="1:17">
      <c r="A983" s="67" t="s">
        <v>5131</v>
      </c>
      <c r="H983" s="69">
        <v>1.41</v>
      </c>
      <c r="L983" s="68">
        <v>6.0699999999999997E-2</v>
      </c>
      <c r="M983" s="69">
        <v>33568444.109999999</v>
      </c>
      <c r="O983" s="69">
        <v>41879.045211079101</v>
      </c>
      <c r="P983" s="68">
        <v>0.1749</v>
      </c>
      <c r="Q983" s="68">
        <v>2E-3</v>
      </c>
    </row>
    <row r="984" spans="1:17">
      <c r="A984" t="s">
        <v>5132</v>
      </c>
      <c r="B984" t="s">
        <v>3368</v>
      </c>
      <c r="C984" t="s">
        <v>5133</v>
      </c>
      <c r="D984" t="s">
        <v>3210</v>
      </c>
      <c r="E984" t="s">
        <v>5134</v>
      </c>
      <c r="F984" t="s">
        <v>755</v>
      </c>
      <c r="G984" t="s">
        <v>5135</v>
      </c>
      <c r="H984" s="65">
        <v>0</v>
      </c>
      <c r="I984" t="s">
        <v>1413</v>
      </c>
      <c r="J984" t="s">
        <v>99</v>
      </c>
      <c r="K984" s="66">
        <v>0</v>
      </c>
      <c r="L984" s="66">
        <v>0</v>
      </c>
      <c r="M984" s="65">
        <v>2550000</v>
      </c>
      <c r="N984" s="65">
        <v>408.62745100000001</v>
      </c>
      <c r="O984" s="65">
        <v>10420.0000005</v>
      </c>
      <c r="P984" s="66">
        <v>4.3499999999999997E-2</v>
      </c>
      <c r="Q984" s="66">
        <v>5.0000000000000001E-4</v>
      </c>
    </row>
    <row r="985" spans="1:17">
      <c r="A985" t="s">
        <v>5136</v>
      </c>
      <c r="B985" t="s">
        <v>3368</v>
      </c>
      <c r="C985" t="s">
        <v>5137</v>
      </c>
      <c r="D985" t="s">
        <v>3210</v>
      </c>
      <c r="E985" t="s">
        <v>5134</v>
      </c>
      <c r="F985" t="s">
        <v>5094</v>
      </c>
      <c r="G985" t="s">
        <v>5135</v>
      </c>
      <c r="H985" s="65">
        <v>1.86</v>
      </c>
      <c r="I985" t="s">
        <v>1413</v>
      </c>
      <c r="J985" t="s">
        <v>99</v>
      </c>
      <c r="K985" s="66">
        <v>7.0000000000000007E-2</v>
      </c>
      <c r="L985" s="66">
        <v>6.6500000000000004E-2</v>
      </c>
      <c r="M985" s="65">
        <v>16583215.109999999</v>
      </c>
      <c r="N985" s="65">
        <v>102.65691</v>
      </c>
      <c r="O985" s="65">
        <v>17023.816210579102</v>
      </c>
      <c r="P985" s="66">
        <v>7.1099999999999997E-2</v>
      </c>
      <c r="Q985" s="66">
        <v>8.0000000000000004E-4</v>
      </c>
    </row>
    <row r="986" spans="1:17">
      <c r="A986" t="s">
        <v>5138</v>
      </c>
      <c r="B986" t="s">
        <v>3368</v>
      </c>
      <c r="C986" t="s">
        <v>5139</v>
      </c>
      <c r="D986" t="s">
        <v>3210</v>
      </c>
      <c r="E986" t="s">
        <v>250</v>
      </c>
      <c r="F986" t="s">
        <v>3389</v>
      </c>
      <c r="G986" t="s">
        <v>844</v>
      </c>
      <c r="H986" s="65">
        <v>1.83</v>
      </c>
      <c r="I986" t="s">
        <v>1413</v>
      </c>
      <c r="J986" t="s">
        <v>99</v>
      </c>
      <c r="K986" s="66">
        <v>0.08</v>
      </c>
      <c r="L986" s="66">
        <v>9.3899999999999997E-2</v>
      </c>
      <c r="M986" s="65">
        <v>15000000</v>
      </c>
      <c r="N986" s="65">
        <v>100</v>
      </c>
      <c r="O986" s="65">
        <v>15000</v>
      </c>
      <c r="P986" s="66">
        <v>6.2600000000000003E-2</v>
      </c>
      <c r="Q986" s="66">
        <v>6.9999999999999999E-4</v>
      </c>
    </row>
    <row r="987" spans="1:17">
      <c r="A987" t="s">
        <v>5140</v>
      </c>
      <c r="B987" t="s">
        <v>3368</v>
      </c>
      <c r="C987" t="s">
        <v>5141</v>
      </c>
      <c r="D987" t="s">
        <v>3210</v>
      </c>
      <c r="E987" t="s">
        <v>250</v>
      </c>
      <c r="F987" t="s">
        <v>508</v>
      </c>
      <c r="G987" t="s">
        <v>844</v>
      </c>
      <c r="H987" s="65">
        <v>0</v>
      </c>
      <c r="I987" t="s">
        <v>1413</v>
      </c>
      <c r="J987" t="s">
        <v>99</v>
      </c>
      <c r="K987" s="66">
        <v>0</v>
      </c>
      <c r="L987" s="66">
        <v>0</v>
      </c>
      <c r="M987" s="65">
        <v>-564771</v>
      </c>
      <c r="N987" s="65">
        <v>100</v>
      </c>
      <c r="O987" s="65">
        <v>-564.77099999999996</v>
      </c>
      <c r="P987" s="66">
        <v>-2.3999999999999998E-3</v>
      </c>
      <c r="Q987" s="66">
        <v>0</v>
      </c>
    </row>
    <row r="988" spans="1:17">
      <c r="A988" s="67" t="s">
        <v>5142</v>
      </c>
      <c r="H988" s="69">
        <v>0</v>
      </c>
      <c r="L988" s="68">
        <v>0</v>
      </c>
      <c r="M988" s="69">
        <v>0</v>
      </c>
      <c r="O988" s="69">
        <v>0</v>
      </c>
      <c r="P988" s="68">
        <v>0</v>
      </c>
      <c r="Q988" s="68">
        <v>0</v>
      </c>
    </row>
    <row r="989" spans="1:17">
      <c r="A989" t="s">
        <v>250</v>
      </c>
      <c r="C989" t="s">
        <v>250</v>
      </c>
      <c r="E989" t="s">
        <v>250</v>
      </c>
      <c r="H989" s="65">
        <v>0</v>
      </c>
      <c r="I989" t="s">
        <v>250</v>
      </c>
      <c r="J989" t="s">
        <v>250</v>
      </c>
      <c r="K989" s="66">
        <v>0</v>
      </c>
      <c r="L989" s="66">
        <v>0</v>
      </c>
      <c r="M989" s="65">
        <v>0</v>
      </c>
      <c r="N989" s="65">
        <v>0</v>
      </c>
      <c r="O989" s="65">
        <v>0</v>
      </c>
      <c r="P989" s="66">
        <v>0</v>
      </c>
      <c r="Q989" s="66">
        <v>0</v>
      </c>
    </row>
    <row r="990" spans="1:17">
      <c r="A990" s="67" t="s">
        <v>5143</v>
      </c>
      <c r="H990" s="69">
        <v>0</v>
      </c>
      <c r="L990" s="68">
        <v>0</v>
      </c>
      <c r="M990" s="69">
        <v>0</v>
      </c>
      <c r="O990" s="69">
        <v>0</v>
      </c>
      <c r="P990" s="68">
        <v>0</v>
      </c>
      <c r="Q990" s="68">
        <v>0</v>
      </c>
    </row>
    <row r="991" spans="1:17">
      <c r="A991" s="67" t="s">
        <v>5144</v>
      </c>
      <c r="H991" s="69">
        <v>0</v>
      </c>
      <c r="L991" s="68">
        <v>0</v>
      </c>
      <c r="M991" s="69">
        <v>0</v>
      </c>
      <c r="O991" s="69">
        <v>0</v>
      </c>
      <c r="P991" s="68">
        <v>0</v>
      </c>
      <c r="Q991" s="68">
        <v>0</v>
      </c>
    </row>
    <row r="992" spans="1:17">
      <c r="A992" t="s">
        <v>250</v>
      </c>
      <c r="C992" t="s">
        <v>250</v>
      </c>
      <c r="E992" t="s">
        <v>250</v>
      </c>
      <c r="H992" s="65">
        <v>0</v>
      </c>
      <c r="I992" t="s">
        <v>250</v>
      </c>
      <c r="J992" t="s">
        <v>250</v>
      </c>
      <c r="K992" s="66">
        <v>0</v>
      </c>
      <c r="L992" s="66">
        <v>0</v>
      </c>
      <c r="M992" s="65">
        <v>0</v>
      </c>
      <c r="N992" s="65">
        <v>0</v>
      </c>
      <c r="O992" s="65">
        <v>0</v>
      </c>
      <c r="P992" s="66">
        <v>0</v>
      </c>
      <c r="Q992" s="66">
        <v>0</v>
      </c>
    </row>
    <row r="993" spans="1:17">
      <c r="A993" s="67" t="s">
        <v>5145</v>
      </c>
      <c r="H993" s="69">
        <v>0</v>
      </c>
      <c r="L993" s="68">
        <v>0</v>
      </c>
      <c r="M993" s="69">
        <v>0</v>
      </c>
      <c r="O993" s="69">
        <v>0</v>
      </c>
      <c r="P993" s="68">
        <v>0</v>
      </c>
      <c r="Q993" s="68">
        <v>0</v>
      </c>
    </row>
    <row r="994" spans="1:17">
      <c r="A994" t="s">
        <v>250</v>
      </c>
      <c r="C994" t="s">
        <v>250</v>
      </c>
      <c r="E994" t="s">
        <v>250</v>
      </c>
      <c r="H994" s="65">
        <v>0</v>
      </c>
      <c r="I994" t="s">
        <v>250</v>
      </c>
      <c r="J994" t="s">
        <v>250</v>
      </c>
      <c r="K994" s="66">
        <v>0</v>
      </c>
      <c r="L994" s="66">
        <v>0</v>
      </c>
      <c r="M994" s="65">
        <v>0</v>
      </c>
      <c r="N994" s="65">
        <v>0</v>
      </c>
      <c r="O994" s="65">
        <v>0</v>
      </c>
      <c r="P994" s="66">
        <v>0</v>
      </c>
      <c r="Q994" s="66">
        <v>0</v>
      </c>
    </row>
    <row r="995" spans="1:17">
      <c r="A995" s="67" t="s">
        <v>5146</v>
      </c>
      <c r="H995" s="69">
        <v>0</v>
      </c>
      <c r="L995" s="68">
        <v>0</v>
      </c>
      <c r="M995" s="69">
        <v>0</v>
      </c>
      <c r="O995" s="69">
        <v>0</v>
      </c>
      <c r="P995" s="68">
        <v>0</v>
      </c>
      <c r="Q995" s="68">
        <v>0</v>
      </c>
    </row>
    <row r="996" spans="1:17">
      <c r="A996" t="s">
        <v>250</v>
      </c>
      <c r="C996" t="s">
        <v>250</v>
      </c>
      <c r="E996" t="s">
        <v>250</v>
      </c>
      <c r="H996" s="65">
        <v>0</v>
      </c>
      <c r="I996" t="s">
        <v>250</v>
      </c>
      <c r="J996" t="s">
        <v>250</v>
      </c>
      <c r="K996" s="66">
        <v>0</v>
      </c>
      <c r="L996" s="66">
        <v>0</v>
      </c>
      <c r="M996" s="65">
        <v>0</v>
      </c>
      <c r="N996" s="65">
        <v>0</v>
      </c>
      <c r="O996" s="65">
        <v>0</v>
      </c>
      <c r="P996" s="66">
        <v>0</v>
      </c>
      <c r="Q996" s="66">
        <v>0</v>
      </c>
    </row>
    <row r="997" spans="1:17">
      <c r="A997" s="67" t="s">
        <v>5147</v>
      </c>
      <c r="H997" s="69">
        <v>2.82</v>
      </c>
      <c r="L997" s="68">
        <v>5.0599999999999999E-2</v>
      </c>
      <c r="M997" s="69">
        <v>20000000</v>
      </c>
      <c r="O997" s="69">
        <v>20320</v>
      </c>
      <c r="P997" s="68">
        <v>8.48E-2</v>
      </c>
      <c r="Q997" s="68">
        <v>1E-3</v>
      </c>
    </row>
    <row r="998" spans="1:17">
      <c r="A998" t="s">
        <v>5148</v>
      </c>
      <c r="B998" t="s">
        <v>3368</v>
      </c>
      <c r="C998" t="s">
        <v>5149</v>
      </c>
      <c r="D998" t="s">
        <v>3149</v>
      </c>
      <c r="E998" t="s">
        <v>716</v>
      </c>
      <c r="F998" t="s">
        <v>5150</v>
      </c>
      <c r="G998" t="s">
        <v>147</v>
      </c>
      <c r="H998" s="65">
        <v>2.82</v>
      </c>
      <c r="I998" t="s">
        <v>785</v>
      </c>
      <c r="J998" t="s">
        <v>99</v>
      </c>
      <c r="K998" s="66">
        <v>5.1799999999999999E-2</v>
      </c>
      <c r="L998" s="66">
        <v>5.0599999999999999E-2</v>
      </c>
      <c r="M998" s="65">
        <v>20000000</v>
      </c>
      <c r="N998" s="65">
        <v>101.6</v>
      </c>
      <c r="O998" s="65">
        <v>20320</v>
      </c>
      <c r="P998" s="66">
        <v>8.48E-2</v>
      </c>
      <c r="Q998" s="66">
        <v>1E-3</v>
      </c>
    </row>
    <row r="999" spans="1:17">
      <c r="A999" s="67" t="s">
        <v>254</v>
      </c>
      <c r="H999" s="69">
        <v>0</v>
      </c>
      <c r="L999" s="68">
        <v>0</v>
      </c>
      <c r="M999" s="69">
        <v>0</v>
      </c>
      <c r="O999" s="69">
        <v>0</v>
      </c>
      <c r="P999" s="68">
        <v>0</v>
      </c>
      <c r="Q999" s="68">
        <v>0</v>
      </c>
    </row>
    <row r="1000" spans="1:17">
      <c r="A1000" s="67" t="s">
        <v>5151</v>
      </c>
      <c r="H1000" s="69">
        <v>0</v>
      </c>
      <c r="L1000" s="68">
        <v>0</v>
      </c>
      <c r="M1000" s="69">
        <v>0</v>
      </c>
      <c r="O1000" s="69">
        <v>0</v>
      </c>
      <c r="P1000" s="68">
        <v>0</v>
      </c>
      <c r="Q1000" s="68">
        <v>0</v>
      </c>
    </row>
    <row r="1001" spans="1:17">
      <c r="A1001" t="s">
        <v>250</v>
      </c>
      <c r="C1001" t="s">
        <v>250</v>
      </c>
      <c r="E1001" t="s">
        <v>250</v>
      </c>
      <c r="H1001" s="65">
        <v>0</v>
      </c>
      <c r="I1001" t="s">
        <v>250</v>
      </c>
      <c r="J1001" t="s">
        <v>250</v>
      </c>
      <c r="K1001" s="66">
        <v>0</v>
      </c>
      <c r="L1001" s="66">
        <v>0</v>
      </c>
      <c r="M1001" s="65">
        <v>0</v>
      </c>
      <c r="N1001" s="65">
        <v>0</v>
      </c>
      <c r="O1001" s="65">
        <v>0</v>
      </c>
      <c r="P1001" s="66">
        <v>0</v>
      </c>
      <c r="Q1001" s="66">
        <v>0</v>
      </c>
    </row>
    <row r="1002" spans="1:17">
      <c r="A1002" s="67" t="s">
        <v>5130</v>
      </c>
      <c r="H1002" s="69">
        <v>0</v>
      </c>
      <c r="L1002" s="68">
        <v>0</v>
      </c>
      <c r="M1002" s="69">
        <v>0</v>
      </c>
      <c r="O1002" s="69">
        <v>0</v>
      </c>
      <c r="P1002" s="68">
        <v>0</v>
      </c>
      <c r="Q1002" s="68">
        <v>0</v>
      </c>
    </row>
    <row r="1003" spans="1:17">
      <c r="A1003" t="s">
        <v>250</v>
      </c>
      <c r="C1003" t="s">
        <v>250</v>
      </c>
      <c r="E1003" t="s">
        <v>250</v>
      </c>
      <c r="H1003" s="65">
        <v>0</v>
      </c>
      <c r="I1003" t="s">
        <v>250</v>
      </c>
      <c r="J1003" t="s">
        <v>250</v>
      </c>
      <c r="K1003" s="66">
        <v>0</v>
      </c>
      <c r="L1003" s="66">
        <v>0</v>
      </c>
      <c r="M1003" s="65">
        <v>0</v>
      </c>
      <c r="N1003" s="65">
        <v>0</v>
      </c>
      <c r="O1003" s="65">
        <v>0</v>
      </c>
      <c r="P1003" s="66">
        <v>0</v>
      </c>
      <c r="Q1003" s="66">
        <v>0</v>
      </c>
    </row>
    <row r="1004" spans="1:17">
      <c r="A1004" s="67" t="s">
        <v>5131</v>
      </c>
      <c r="H1004" s="69">
        <v>0</v>
      </c>
      <c r="L1004" s="68">
        <v>0</v>
      </c>
      <c r="M1004" s="69">
        <v>0</v>
      </c>
      <c r="O1004" s="69">
        <v>0</v>
      </c>
      <c r="P1004" s="68">
        <v>0</v>
      </c>
      <c r="Q1004" s="68">
        <v>0</v>
      </c>
    </row>
    <row r="1005" spans="1:17">
      <c r="A1005" t="s">
        <v>250</v>
      </c>
      <c r="C1005" t="s">
        <v>250</v>
      </c>
      <c r="E1005" t="s">
        <v>250</v>
      </c>
      <c r="H1005" s="65">
        <v>0</v>
      </c>
      <c r="I1005" t="s">
        <v>250</v>
      </c>
      <c r="J1005" t="s">
        <v>250</v>
      </c>
      <c r="K1005" s="66">
        <v>0</v>
      </c>
      <c r="L1005" s="66">
        <v>0</v>
      </c>
      <c r="M1005" s="65">
        <v>0</v>
      </c>
      <c r="N1005" s="65">
        <v>0</v>
      </c>
      <c r="O1005" s="65">
        <v>0</v>
      </c>
      <c r="P1005" s="66">
        <v>0</v>
      </c>
      <c r="Q1005" s="66">
        <v>0</v>
      </c>
    </row>
    <row r="1006" spans="1:17">
      <c r="A1006" s="67" t="s">
        <v>5147</v>
      </c>
      <c r="H1006" s="69">
        <v>0</v>
      </c>
      <c r="L1006" s="68">
        <v>0</v>
      </c>
      <c r="M1006" s="69">
        <v>0</v>
      </c>
      <c r="O1006" s="69">
        <v>0</v>
      </c>
      <c r="P1006" s="68">
        <v>0</v>
      </c>
      <c r="Q1006" s="68">
        <v>0</v>
      </c>
    </row>
    <row r="1007" spans="1:17">
      <c r="A1007" t="s">
        <v>250</v>
      </c>
      <c r="C1007" t="s">
        <v>250</v>
      </c>
      <c r="E1007" t="s">
        <v>250</v>
      </c>
      <c r="H1007" s="65">
        <v>0</v>
      </c>
      <c r="I1007" t="s">
        <v>250</v>
      </c>
      <c r="J1007" t="s">
        <v>250</v>
      </c>
      <c r="K1007" s="66">
        <v>0</v>
      </c>
      <c r="L1007" s="66">
        <v>0</v>
      </c>
      <c r="M1007" s="65">
        <v>0</v>
      </c>
      <c r="N1007" s="65">
        <v>0</v>
      </c>
      <c r="O1007" s="65">
        <v>0</v>
      </c>
      <c r="P1007" s="66">
        <v>0</v>
      </c>
      <c r="Q1007" s="66">
        <v>0</v>
      </c>
    </row>
    <row r="1008" spans="1:17">
      <c r="A1008" s="110" t="s">
        <v>256</v>
      </c>
    </row>
    <row r="1009" spans="1:1">
      <c r="A1009" s="110" t="s">
        <v>387</v>
      </c>
    </row>
    <row r="1010" spans="1:1">
      <c r="A1010" s="110" t="s">
        <v>388</v>
      </c>
    </row>
    <row r="1011" spans="1:1">
      <c r="A1011" s="110" t="s">
        <v>389</v>
      </c>
    </row>
    <row r="1012" spans="1:1" hidden="1"/>
    <row r="1013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194</v>
      </c>
    </row>
    <row r="2" spans="1:63">
      <c r="A2" s="2" t="s">
        <v>1</v>
      </c>
    </row>
    <row r="3" spans="1:63">
      <c r="A3" s="2" t="s">
        <v>2</v>
      </c>
      <c r="B3" t="s">
        <v>195</v>
      </c>
    </row>
    <row r="4" spans="1:63">
      <c r="A4" s="2" t="s">
        <v>3</v>
      </c>
    </row>
    <row r="5" spans="1:63" ht="26.25" customHeight="1">
      <c r="A5" s="129" t="s">
        <v>150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63" s="16" customFormat="1">
      <c r="A6" s="40" t="s">
        <v>93</v>
      </c>
      <c r="B6" s="41" t="s">
        <v>46</v>
      </c>
      <c r="C6" s="41" t="s">
        <v>47</v>
      </c>
      <c r="D6" s="41" t="s">
        <v>48</v>
      </c>
      <c r="E6" s="41" t="s">
        <v>49</v>
      </c>
      <c r="F6" s="41" t="s">
        <v>69</v>
      </c>
      <c r="G6" s="41" t="s">
        <v>50</v>
      </c>
      <c r="H6" s="41" t="s">
        <v>151</v>
      </c>
      <c r="I6" s="41" t="s">
        <v>52</v>
      </c>
      <c r="J6" s="41" t="s">
        <v>184</v>
      </c>
      <c r="K6" s="41" t="s">
        <v>185</v>
      </c>
      <c r="L6" s="41" t="s">
        <v>5</v>
      </c>
      <c r="M6" s="41" t="s">
        <v>54</v>
      </c>
      <c r="N6" s="42" t="s">
        <v>180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72</v>
      </c>
      <c r="G7" s="26"/>
      <c r="H7" s="26" t="s">
        <v>7</v>
      </c>
      <c r="I7" s="26" t="s">
        <v>7</v>
      </c>
      <c r="J7" s="26" t="s">
        <v>181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73</v>
      </c>
      <c r="M8" s="29" t="s">
        <v>74</v>
      </c>
      <c r="N8" s="29" t="s">
        <v>75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152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3093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250</v>
      </c>
      <c r="B12" t="s">
        <v>250</v>
      </c>
      <c r="D12" t="s">
        <v>250</v>
      </c>
      <c r="F12" s="65">
        <v>0</v>
      </c>
      <c r="G12" t="s">
        <v>250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3094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250</v>
      </c>
      <c r="B14" t="s">
        <v>250</v>
      </c>
      <c r="D14" t="s">
        <v>250</v>
      </c>
      <c r="F14" s="65">
        <v>0</v>
      </c>
      <c r="G14" t="s">
        <v>250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5152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250</v>
      </c>
      <c r="B16" t="s">
        <v>250</v>
      </c>
      <c r="D16" t="s">
        <v>250</v>
      </c>
      <c r="F16" s="65">
        <v>0</v>
      </c>
      <c r="G16" t="s">
        <v>250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5153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250</v>
      </c>
      <c r="B18" t="s">
        <v>250</v>
      </c>
      <c r="D18" t="s">
        <v>250</v>
      </c>
      <c r="F18" s="65">
        <v>0</v>
      </c>
      <c r="G18" t="s">
        <v>250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1572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250</v>
      </c>
      <c r="B20" t="s">
        <v>250</v>
      </c>
      <c r="D20" t="s">
        <v>250</v>
      </c>
      <c r="F20" s="65">
        <v>0</v>
      </c>
      <c r="G20" t="s">
        <v>250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254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250</v>
      </c>
      <c r="B22" t="s">
        <v>250</v>
      </c>
      <c r="D22" t="s">
        <v>250</v>
      </c>
      <c r="F22" s="65">
        <v>0</v>
      </c>
      <c r="G22" t="s">
        <v>250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10" t="s">
        <v>256</v>
      </c>
    </row>
    <row r="24" spans="1:14">
      <c r="A24" s="110" t="s">
        <v>387</v>
      </c>
    </row>
    <row r="25" spans="1:14">
      <c r="A25" s="110" t="s">
        <v>388</v>
      </c>
    </row>
    <row r="26" spans="1:14">
      <c r="A26" s="110" t="s">
        <v>389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194</v>
      </c>
    </row>
    <row r="2" spans="1:54">
      <c r="A2" s="2" t="s">
        <v>1</v>
      </c>
    </row>
    <row r="3" spans="1:54">
      <c r="A3" s="2" t="s">
        <v>2</v>
      </c>
      <c r="B3" t="s">
        <v>195</v>
      </c>
    </row>
    <row r="4" spans="1:54">
      <c r="A4" s="2" t="s">
        <v>3</v>
      </c>
    </row>
    <row r="5" spans="1:54" ht="26.25" customHeight="1">
      <c r="A5" s="129" t="s">
        <v>153</v>
      </c>
      <c r="B5" s="130"/>
      <c r="C5" s="130"/>
      <c r="D5" s="130"/>
      <c r="E5" s="130"/>
      <c r="F5" s="130"/>
      <c r="G5" s="130"/>
      <c r="H5" s="130"/>
      <c r="I5" s="131"/>
    </row>
    <row r="6" spans="1:54" s="16" customFormat="1">
      <c r="A6" s="40" t="s">
        <v>93</v>
      </c>
      <c r="B6" s="43" t="s">
        <v>154</v>
      </c>
      <c r="C6" s="43" t="s">
        <v>155</v>
      </c>
      <c r="D6" s="43" t="s">
        <v>156</v>
      </c>
      <c r="E6" s="43" t="s">
        <v>50</v>
      </c>
      <c r="F6" s="43" t="s">
        <v>157</v>
      </c>
      <c r="G6" s="43" t="s">
        <v>54</v>
      </c>
      <c r="H6" s="44" t="s">
        <v>55</v>
      </c>
      <c r="I6" s="62" t="s">
        <v>178</v>
      </c>
    </row>
    <row r="7" spans="1:54" s="16" customFormat="1" ht="22.5" customHeight="1">
      <c r="A7" s="17"/>
      <c r="B7" s="18" t="s">
        <v>71</v>
      </c>
      <c r="C7" s="18"/>
      <c r="D7" s="18" t="s">
        <v>7</v>
      </c>
      <c r="E7" s="18"/>
      <c r="F7" s="18" t="s">
        <v>179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29" t="s">
        <v>59</v>
      </c>
      <c r="H8" s="29" t="s">
        <v>60</v>
      </c>
      <c r="I8" s="29" t="s">
        <v>61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158</v>
      </c>
      <c r="B9" s="7"/>
      <c r="C9" s="7"/>
      <c r="D9" s="64">
        <v>0</v>
      </c>
      <c r="E9" s="7"/>
      <c r="F9" s="63">
        <f>F10</f>
        <v>147814.09893522519</v>
      </c>
      <c r="G9" s="64">
        <f>F9/$F$9</f>
        <v>1</v>
      </c>
      <c r="H9" s="64">
        <f>F9/'סכום נכסי הקרן'!$C$41</f>
        <v>6.9558328683018292E-3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f>F11</f>
        <v>147814.09893522519</v>
      </c>
      <c r="G10" s="68">
        <f t="shared" ref="G10:G20" si="0">F10/$F$9</f>
        <v>1</v>
      </c>
      <c r="H10" s="68">
        <f>F10/'סכום נכסי הקרן'!$C$41</f>
        <v>6.9558328683018292E-3</v>
      </c>
    </row>
    <row r="11" spans="1:54">
      <c r="A11" s="67" t="s">
        <v>5154</v>
      </c>
      <c r="D11" s="68">
        <v>0</v>
      </c>
      <c r="E11" s="16"/>
      <c r="F11" s="69">
        <f>SUM(F12:F13)</f>
        <v>147814.09893522519</v>
      </c>
      <c r="G11" s="68">
        <f t="shared" si="0"/>
        <v>1</v>
      </c>
      <c r="H11" s="68">
        <f>F11/'סכום נכסי הקרן'!$C$41</f>
        <v>6.9558328683018292E-3</v>
      </c>
    </row>
    <row r="12" spans="1:54">
      <c r="A12" t="s">
        <v>5155</v>
      </c>
      <c r="B12" t="s">
        <v>1092</v>
      </c>
      <c r="C12" t="s">
        <v>5156</v>
      </c>
      <c r="D12" s="66">
        <v>0</v>
      </c>
      <c r="E12" t="s">
        <v>99</v>
      </c>
      <c r="F12" s="65">
        <v>86742.500209062797</v>
      </c>
      <c r="G12" s="66">
        <f t="shared" si="0"/>
        <v>0.58683509106309895</v>
      </c>
      <c r="H12" s="66">
        <f>F12/'סכום נכסי הקרן'!$C$41</f>
        <v>4.081926814689601E-3</v>
      </c>
      <c r="I12" t="s">
        <v>5157</v>
      </c>
    </row>
    <row r="13" spans="1:54">
      <c r="A13" t="s">
        <v>5158</v>
      </c>
      <c r="B13" t="s">
        <v>1092</v>
      </c>
      <c r="C13" t="s">
        <v>5156</v>
      </c>
      <c r="D13" s="66">
        <v>0</v>
      </c>
      <c r="E13" t="s">
        <v>99</v>
      </c>
      <c r="F13" s="65">
        <v>61071.598726162403</v>
      </c>
      <c r="G13" s="66">
        <f t="shared" si="0"/>
        <v>0.41316490893690105</v>
      </c>
      <c r="H13" s="66">
        <f>F13/'סכום נכסי הקרן'!$C$41</f>
        <v>2.8739060536122287E-3</v>
      </c>
      <c r="I13" t="s">
        <v>5157</v>
      </c>
    </row>
    <row r="14" spans="1:54">
      <c r="A14" s="67" t="s">
        <v>5159</v>
      </c>
      <c r="D14" s="68">
        <v>0</v>
      </c>
      <c r="E14" s="16"/>
      <c r="F14" s="69">
        <v>0</v>
      </c>
      <c r="G14" s="68">
        <f t="shared" si="0"/>
        <v>0</v>
      </c>
      <c r="H14" s="68">
        <f>F14/'סכום נכסי הקרן'!$C$41</f>
        <v>0</v>
      </c>
    </row>
    <row r="15" spans="1:54">
      <c r="A15" t="s">
        <v>250</v>
      </c>
      <c r="D15" s="66">
        <v>0</v>
      </c>
      <c r="E15" t="s">
        <v>250</v>
      </c>
      <c r="F15" s="65">
        <v>0</v>
      </c>
      <c r="G15" s="66">
        <f t="shared" si="0"/>
        <v>0</v>
      </c>
      <c r="H15" s="66">
        <f>F15/'סכום נכסי הקרן'!$C$41</f>
        <v>0</v>
      </c>
    </row>
    <row r="16" spans="1:54">
      <c r="A16" s="67" t="s">
        <v>254</v>
      </c>
      <c r="D16" s="68">
        <v>0</v>
      </c>
      <c r="E16" s="16"/>
      <c r="F16" s="69">
        <v>0</v>
      </c>
      <c r="G16" s="68">
        <f t="shared" si="0"/>
        <v>0</v>
      </c>
      <c r="H16" s="68">
        <f>F16/'סכום נכסי הקרן'!$C$41</f>
        <v>0</v>
      </c>
    </row>
    <row r="17" spans="1:8">
      <c r="A17" s="67" t="s">
        <v>5154</v>
      </c>
      <c r="D17" s="68">
        <v>0</v>
      </c>
      <c r="E17" s="16"/>
      <c r="F17" s="69">
        <v>0</v>
      </c>
      <c r="G17" s="68">
        <f t="shared" si="0"/>
        <v>0</v>
      </c>
      <c r="H17" s="68">
        <f>F17/'סכום נכסי הקרן'!$C$41</f>
        <v>0</v>
      </c>
    </row>
    <row r="18" spans="1:8">
      <c r="A18" t="s">
        <v>250</v>
      </c>
      <c r="D18" s="66">
        <v>0</v>
      </c>
      <c r="E18" t="s">
        <v>250</v>
      </c>
      <c r="F18" s="65">
        <v>0</v>
      </c>
      <c r="G18" s="66">
        <f t="shared" si="0"/>
        <v>0</v>
      </c>
      <c r="H18" s="66">
        <f>F18/'סכום נכסי הקרן'!$C$41</f>
        <v>0</v>
      </c>
    </row>
    <row r="19" spans="1:8">
      <c r="A19" s="67" t="s">
        <v>5159</v>
      </c>
      <c r="D19" s="68">
        <v>0</v>
      </c>
      <c r="E19" s="16"/>
      <c r="F19" s="69">
        <v>0</v>
      </c>
      <c r="G19" s="68">
        <f t="shared" si="0"/>
        <v>0</v>
      </c>
      <c r="H19" s="68">
        <f>F19/'סכום נכסי הקרן'!$C$41</f>
        <v>0</v>
      </c>
    </row>
    <row r="20" spans="1:8">
      <c r="A20" t="s">
        <v>250</v>
      </c>
      <c r="D20" s="66">
        <v>0</v>
      </c>
      <c r="E20" t="s">
        <v>250</v>
      </c>
      <c r="F20" s="65">
        <v>0</v>
      </c>
      <c r="G20" s="66">
        <f t="shared" si="0"/>
        <v>0</v>
      </c>
      <c r="H20" s="66">
        <f>F20/'סכום נכסי הקרן'!$C$41</f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/>
    <row r="844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194</v>
      </c>
    </row>
    <row r="2" spans="1:59">
      <c r="A2" s="2" t="s">
        <v>1</v>
      </c>
      <c r="B2" s="2"/>
    </row>
    <row r="3" spans="1:59">
      <c r="A3" s="2" t="s">
        <v>2</v>
      </c>
      <c r="B3" s="2" t="s">
        <v>195</v>
      </c>
    </row>
    <row r="4" spans="1:59">
      <c r="A4" s="2" t="s">
        <v>3</v>
      </c>
      <c r="B4" s="2"/>
    </row>
    <row r="5" spans="1:59" ht="26.25" customHeight="1">
      <c r="A5" s="129" t="s">
        <v>159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59" s="16" customFormat="1">
      <c r="A6" s="40" t="s">
        <v>93</v>
      </c>
      <c r="B6" s="40" t="s">
        <v>47</v>
      </c>
      <c r="C6" s="40" t="s">
        <v>48</v>
      </c>
      <c r="D6" s="40" t="s">
        <v>160</v>
      </c>
      <c r="E6" s="40" t="s">
        <v>161</v>
      </c>
      <c r="F6" s="40" t="s">
        <v>50</v>
      </c>
      <c r="G6" s="40" t="s">
        <v>162</v>
      </c>
      <c r="H6" s="40" t="s">
        <v>5</v>
      </c>
      <c r="I6" s="40" t="s">
        <v>54</v>
      </c>
      <c r="J6" s="40" t="s">
        <v>55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29" t="s">
        <v>60</v>
      </c>
      <c r="I8" s="29" t="s">
        <v>61</v>
      </c>
      <c r="J8" s="29" t="s">
        <v>61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163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250</v>
      </c>
      <c r="C11" t="s">
        <v>250</v>
      </c>
      <c r="D11" s="16"/>
      <c r="E11" s="66">
        <v>0</v>
      </c>
      <c r="F11" t="s">
        <v>250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254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250</v>
      </c>
      <c r="C13" t="s">
        <v>250</v>
      </c>
      <c r="D13" s="16"/>
      <c r="E13" s="66">
        <v>0</v>
      </c>
      <c r="F13" t="s">
        <v>250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194</v>
      </c>
    </row>
    <row r="2" spans="1:59">
      <c r="A2" s="2" t="s">
        <v>1</v>
      </c>
    </row>
    <row r="3" spans="1:59">
      <c r="A3" s="2" t="s">
        <v>2</v>
      </c>
      <c r="B3" t="s">
        <v>195</v>
      </c>
    </row>
    <row r="4" spans="1:59">
      <c r="A4" s="2" t="s">
        <v>3</v>
      </c>
    </row>
    <row r="5" spans="1:59" ht="26.25" customHeight="1">
      <c r="A5" s="129" t="s">
        <v>164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59" s="16" customFormat="1">
      <c r="A6" s="40" t="s">
        <v>93</v>
      </c>
      <c r="B6" s="43" t="s">
        <v>46</v>
      </c>
      <c r="C6" s="43" t="s">
        <v>48</v>
      </c>
      <c r="D6" s="43" t="s">
        <v>160</v>
      </c>
      <c r="E6" s="43" t="s">
        <v>161</v>
      </c>
      <c r="F6" s="43" t="s">
        <v>50</v>
      </c>
      <c r="G6" s="43" t="s">
        <v>162</v>
      </c>
      <c r="H6" s="43" t="s">
        <v>5</v>
      </c>
      <c r="I6" s="43" t="s">
        <v>54</v>
      </c>
      <c r="J6" s="44" t="s">
        <v>55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29" t="s">
        <v>61</v>
      </c>
      <c r="J8" s="29" t="s">
        <v>62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22"/>
      <c r="C9" s="7"/>
      <c r="D9" s="7"/>
      <c r="E9" s="7"/>
      <c r="F9" s="7"/>
      <c r="G9" s="64">
        <v>0</v>
      </c>
      <c r="H9" s="63">
        <v>242853.78734078299</v>
      </c>
      <c r="I9" s="64">
        <v>1</v>
      </c>
      <c r="J9" s="64">
        <v>1.15E-2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250</v>
      </c>
      <c r="B11" t="s">
        <v>250</v>
      </c>
      <c r="C11" t="s">
        <v>250</v>
      </c>
      <c r="D11" s="16"/>
      <c r="E11" s="66">
        <v>0</v>
      </c>
      <c r="F11" t="s">
        <v>250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254</v>
      </c>
      <c r="C12" s="16"/>
      <c r="D12" s="16"/>
      <c r="E12" s="16"/>
      <c r="F12" s="16"/>
      <c r="G12" s="68">
        <v>0</v>
      </c>
      <c r="H12" s="69">
        <v>242853.78734078299</v>
      </c>
      <c r="I12" s="68">
        <v>1</v>
      </c>
      <c r="J12" s="68">
        <v>1.15E-2</v>
      </c>
    </row>
    <row r="13" spans="1:59">
      <c r="A13" t="s">
        <v>5160</v>
      </c>
      <c r="B13" t="s">
        <v>5161</v>
      </c>
      <c r="C13" t="s">
        <v>250</v>
      </c>
      <c r="D13" t="s">
        <v>844</v>
      </c>
      <c r="E13" s="66">
        <v>0</v>
      </c>
      <c r="F13" t="s">
        <v>103</v>
      </c>
      <c r="G13" s="66">
        <v>0</v>
      </c>
      <c r="H13" s="65">
        <v>200.04</v>
      </c>
      <c r="I13" s="66">
        <v>8.0000000000000004E-4</v>
      </c>
      <c r="J13" s="66">
        <v>0</v>
      </c>
    </row>
    <row r="14" spans="1:59">
      <c r="A14" t="s">
        <v>5162</v>
      </c>
      <c r="B14" t="s">
        <v>5163</v>
      </c>
      <c r="C14" t="s">
        <v>250</v>
      </c>
      <c r="D14" t="s">
        <v>844</v>
      </c>
      <c r="E14" s="66">
        <v>0</v>
      </c>
      <c r="F14" t="s">
        <v>197</v>
      </c>
      <c r="G14" s="66">
        <v>0</v>
      </c>
      <c r="H14" s="65">
        <v>2995.5769268479999</v>
      </c>
      <c r="I14" s="66">
        <v>1.23E-2</v>
      </c>
      <c r="J14" s="66">
        <v>1E-4</v>
      </c>
    </row>
    <row r="15" spans="1:59">
      <c r="A15" t="s">
        <v>5164</v>
      </c>
      <c r="B15" t="s">
        <v>5165</v>
      </c>
      <c r="C15" t="s">
        <v>250</v>
      </c>
      <c r="D15" t="s">
        <v>844</v>
      </c>
      <c r="E15" s="66">
        <v>0</v>
      </c>
      <c r="F15" t="s">
        <v>110</v>
      </c>
      <c r="G15" s="66">
        <v>0</v>
      </c>
      <c r="H15" s="65">
        <v>2195.8066873329999</v>
      </c>
      <c r="I15" s="66">
        <v>8.9999999999999993E-3</v>
      </c>
      <c r="J15" s="66">
        <v>1E-4</v>
      </c>
    </row>
    <row r="16" spans="1:59">
      <c r="A16" t="s">
        <v>5166</v>
      </c>
      <c r="B16" t="s">
        <v>5167</v>
      </c>
      <c r="C16" t="s">
        <v>250</v>
      </c>
      <c r="D16" t="s">
        <v>844</v>
      </c>
      <c r="E16" s="66">
        <v>0</v>
      </c>
      <c r="F16" t="s">
        <v>201</v>
      </c>
      <c r="G16" s="66">
        <v>0</v>
      </c>
      <c r="H16" s="65">
        <v>905.93601260800006</v>
      </c>
      <c r="I16" s="66">
        <v>3.7000000000000002E-3</v>
      </c>
      <c r="J16" s="66">
        <v>0</v>
      </c>
    </row>
    <row r="17" spans="1:10">
      <c r="A17" t="s">
        <v>5168</v>
      </c>
      <c r="B17" t="s">
        <v>5169</v>
      </c>
      <c r="C17" t="s">
        <v>250</v>
      </c>
      <c r="D17" t="s">
        <v>844</v>
      </c>
      <c r="E17" s="66">
        <v>0</v>
      </c>
      <c r="F17" t="s">
        <v>117</v>
      </c>
      <c r="G17" s="66">
        <v>0</v>
      </c>
      <c r="H17" s="65">
        <v>2742.502249869</v>
      </c>
      <c r="I17" s="66">
        <v>1.1299999999999999E-2</v>
      </c>
      <c r="J17" s="66">
        <v>1E-4</v>
      </c>
    </row>
    <row r="18" spans="1:10">
      <c r="A18" t="s">
        <v>5170</v>
      </c>
      <c r="B18" t="s">
        <v>5171</v>
      </c>
      <c r="C18" t="s">
        <v>250</v>
      </c>
      <c r="D18" t="s">
        <v>844</v>
      </c>
      <c r="E18" s="66">
        <v>0</v>
      </c>
      <c r="F18" t="s">
        <v>107</v>
      </c>
      <c r="G18" s="66">
        <v>0</v>
      </c>
      <c r="H18" s="65">
        <v>22992.457835105</v>
      </c>
      <c r="I18" s="66">
        <v>9.4700000000000006E-2</v>
      </c>
      <c r="J18" s="66">
        <v>1.1000000000000001E-3</v>
      </c>
    </row>
    <row r="19" spans="1:10">
      <c r="A19" t="s">
        <v>5172</v>
      </c>
      <c r="B19" t="s">
        <v>3043</v>
      </c>
      <c r="C19" t="s">
        <v>250</v>
      </c>
      <c r="D19" t="s">
        <v>844</v>
      </c>
      <c r="E19" s="66">
        <v>0</v>
      </c>
      <c r="F19" t="s">
        <v>103</v>
      </c>
      <c r="G19" s="66">
        <v>0</v>
      </c>
      <c r="H19" s="65">
        <v>210821.46762901999</v>
      </c>
      <c r="I19" s="66">
        <v>0.86809999999999998</v>
      </c>
      <c r="J19" s="66">
        <v>0.01</v>
      </c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6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194</v>
      </c>
    </row>
    <row r="2" spans="1:16">
      <c r="A2" s="2" t="s">
        <v>1</v>
      </c>
    </row>
    <row r="3" spans="1:16">
      <c r="A3" s="2" t="s">
        <v>2</v>
      </c>
      <c r="B3" t="s">
        <v>195</v>
      </c>
    </row>
    <row r="4" spans="1:16">
      <c r="A4" s="2" t="s">
        <v>3</v>
      </c>
    </row>
    <row r="5" spans="1:16" ht="26.25" customHeight="1">
      <c r="A5" s="129" t="s">
        <v>166</v>
      </c>
      <c r="B5" s="130"/>
      <c r="C5" s="130"/>
    </row>
    <row r="6" spans="1:16" s="16" customFormat="1">
      <c r="A6" s="40" t="s">
        <v>93</v>
      </c>
      <c r="B6" s="46" t="s">
        <v>167</v>
      </c>
      <c r="C6" s="47" t="s">
        <v>168</v>
      </c>
    </row>
    <row r="7" spans="1:16" s="16" customFormat="1">
      <c r="A7" s="17"/>
      <c r="B7" s="26" t="s">
        <v>182</v>
      </c>
      <c r="C7" s="36" t="s">
        <v>71</v>
      </c>
    </row>
    <row r="8" spans="1:16" s="20" customFormat="1" ht="18" customHeight="1">
      <c r="A8" s="19"/>
      <c r="B8" s="7" t="s">
        <v>8</v>
      </c>
      <c r="C8" s="29" t="s">
        <v>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169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5">
        <f>SUM(B11:B18)</f>
        <v>137688.70780299997</v>
      </c>
      <c r="C10" s="71"/>
    </row>
    <row r="11" spans="1:16">
      <c r="A11" s="72" t="s">
        <v>5174</v>
      </c>
      <c r="B11" s="73">
        <v>13263.145431999996</v>
      </c>
      <c r="C11" s="74">
        <v>44407</v>
      </c>
    </row>
    <row r="12" spans="1:16">
      <c r="A12" s="72" t="s">
        <v>5175</v>
      </c>
      <c r="B12" s="73">
        <v>10857.59</v>
      </c>
      <c r="C12" s="74">
        <v>44961</v>
      </c>
    </row>
    <row r="13" spans="1:16">
      <c r="A13" s="72" t="s">
        <v>5176</v>
      </c>
      <c r="B13" s="73">
        <v>14606.003359999999</v>
      </c>
      <c r="C13" s="74">
        <v>44561</v>
      </c>
    </row>
    <row r="14" spans="1:16">
      <c r="A14" s="72" t="s">
        <v>5177</v>
      </c>
      <c r="B14" s="73">
        <v>7344.9186899999995</v>
      </c>
      <c r="C14" s="74">
        <v>44311</v>
      </c>
    </row>
    <row r="15" spans="1:16">
      <c r="A15" s="72" t="s">
        <v>5178</v>
      </c>
      <c r="B15" s="73">
        <v>18263.826999999997</v>
      </c>
      <c r="C15" s="74">
        <v>44854</v>
      </c>
    </row>
    <row r="16" spans="1:16">
      <c r="A16" s="72" t="s">
        <v>5179</v>
      </c>
      <c r="B16" s="73">
        <v>14336.138320999999</v>
      </c>
      <c r="C16" s="74">
        <v>45307</v>
      </c>
    </row>
    <row r="17" spans="1:3">
      <c r="A17" s="72" t="s">
        <v>5180</v>
      </c>
      <c r="B17" s="73">
        <v>49831.944000000003</v>
      </c>
      <c r="C17" s="74">
        <v>44926</v>
      </c>
    </row>
    <row r="18" spans="1:3">
      <c r="A18" s="72" t="s">
        <v>5188</v>
      </c>
      <c r="B18" s="73">
        <v>9185.1409999999996</v>
      </c>
      <c r="C18" s="74">
        <v>44926</v>
      </c>
    </row>
    <row r="19" spans="1:3">
      <c r="A19" s="70" t="s">
        <v>254</v>
      </c>
      <c r="B19" s="75">
        <f>SUM(B20:B29)</f>
        <v>126310.40369599999</v>
      </c>
      <c r="C19" s="71"/>
    </row>
    <row r="20" spans="1:3">
      <c r="A20" s="72" t="s">
        <v>5173</v>
      </c>
      <c r="B20" s="73">
        <v>2207.5480879999996</v>
      </c>
      <c r="C20" s="74">
        <v>44347</v>
      </c>
    </row>
    <row r="21" spans="1:3">
      <c r="A21" s="72" t="s">
        <v>5181</v>
      </c>
      <c r="B21" s="73">
        <v>10668.800000000001</v>
      </c>
      <c r="C21" s="74">
        <v>44926</v>
      </c>
    </row>
    <row r="22" spans="1:3">
      <c r="A22" s="72" t="s">
        <v>5182</v>
      </c>
      <c r="B22" s="73">
        <v>23380.44182</v>
      </c>
      <c r="C22" s="74">
        <v>44926</v>
      </c>
    </row>
    <row r="23" spans="1:3">
      <c r="A23" s="72" t="s">
        <v>5183</v>
      </c>
      <c r="B23" s="73">
        <v>12459.14133</v>
      </c>
      <c r="C23" s="74">
        <v>44926</v>
      </c>
    </row>
    <row r="24" spans="1:3">
      <c r="A24" s="72" t="s">
        <v>5184</v>
      </c>
      <c r="B24" s="73">
        <v>6668.0033340000009</v>
      </c>
      <c r="C24" s="74">
        <v>44926</v>
      </c>
    </row>
    <row r="25" spans="1:3">
      <c r="A25" s="72" t="s">
        <v>5185</v>
      </c>
      <c r="B25" s="73">
        <v>5417.746666</v>
      </c>
      <c r="C25" s="74">
        <v>44977</v>
      </c>
    </row>
    <row r="26" spans="1:3">
      <c r="A26" s="72" t="s">
        <v>5186</v>
      </c>
      <c r="B26" s="73">
        <v>7501.4999999999991</v>
      </c>
      <c r="C26" s="74">
        <v>45859</v>
      </c>
    </row>
    <row r="27" spans="1:3">
      <c r="A27" s="72" t="s">
        <v>5187</v>
      </c>
      <c r="B27" s="73">
        <v>20004</v>
      </c>
      <c r="C27" s="74">
        <v>45658</v>
      </c>
    </row>
    <row r="28" spans="1:3">
      <c r="A28" s="72" t="s">
        <v>3278</v>
      </c>
      <c r="B28" s="73">
        <v>29147.675036000001</v>
      </c>
      <c r="C28" s="74">
        <v>45748</v>
      </c>
    </row>
    <row r="29" spans="1:3">
      <c r="A29" s="72" t="s">
        <v>5189</v>
      </c>
      <c r="B29" s="73">
        <v>8855.5474219999978</v>
      </c>
      <c r="C29" s="74">
        <v>44713</v>
      </c>
    </row>
    <row r="30" spans="1:3" hidden="1">
      <c r="A30"/>
      <c r="B30" s="65"/>
    </row>
    <row r="31" spans="1:3" hidden="1"/>
    <row r="32" spans="1:3" hidden="1">
      <c r="B32" s="76"/>
    </row>
    <row r="33" spans="2:2" hidden="1">
      <c r="B33" s="76"/>
    </row>
    <row r="34" spans="2:2" hidden="1"/>
    <row r="35" spans="2:2" hidden="1"/>
    <row r="3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194</v>
      </c>
    </row>
    <row r="2" spans="1:17">
      <c r="A2" s="2" t="s">
        <v>1</v>
      </c>
    </row>
    <row r="3" spans="1:17">
      <c r="A3" s="2" t="s">
        <v>2</v>
      </c>
      <c r="B3" t="s">
        <v>195</v>
      </c>
    </row>
    <row r="4" spans="1:17">
      <c r="A4" s="2" t="s">
        <v>3</v>
      </c>
    </row>
    <row r="5" spans="1:17" ht="26.25" customHeight="1">
      <c r="A5" s="124" t="s">
        <v>170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7" s="16" customFormat="1">
      <c r="A6" s="40" t="s">
        <v>93</v>
      </c>
      <c r="B6" s="41" t="s">
        <v>46</v>
      </c>
      <c r="C6" s="41" t="s">
        <v>81</v>
      </c>
      <c r="D6" s="41" t="s">
        <v>48</v>
      </c>
      <c r="E6" s="41" t="s">
        <v>49</v>
      </c>
      <c r="F6" s="41" t="s">
        <v>68</v>
      </c>
      <c r="G6" s="41" t="s">
        <v>69</v>
      </c>
      <c r="H6" s="41" t="s">
        <v>50</v>
      </c>
      <c r="I6" s="41" t="s">
        <v>51</v>
      </c>
      <c r="J6" s="41" t="s">
        <v>171</v>
      </c>
      <c r="K6" s="41" t="s">
        <v>187</v>
      </c>
      <c r="L6" s="41" t="s">
        <v>172</v>
      </c>
      <c r="M6" s="41" t="s">
        <v>70</v>
      </c>
      <c r="N6" s="41" t="s">
        <v>54</v>
      </c>
      <c r="O6" s="42" t="s">
        <v>180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71</v>
      </c>
      <c r="G7" s="26" t="s">
        <v>72</v>
      </c>
      <c r="H7" s="26"/>
      <c r="I7" s="26" t="s">
        <v>7</v>
      </c>
      <c r="J7" s="26" t="s">
        <v>7</v>
      </c>
      <c r="K7" s="26" t="s">
        <v>181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29" t="s">
        <v>60</v>
      </c>
      <c r="I8" s="29" t="s">
        <v>61</v>
      </c>
      <c r="J8" s="7" t="s">
        <v>62</v>
      </c>
      <c r="K8" s="7" t="s">
        <v>63</v>
      </c>
      <c r="L8" s="7" t="s">
        <v>73</v>
      </c>
      <c r="M8" s="7" t="s">
        <v>74</v>
      </c>
      <c r="N8" s="29" t="s">
        <v>75</v>
      </c>
      <c r="O8" s="29" t="s">
        <v>76</v>
      </c>
      <c r="P8" s="30"/>
    </row>
    <row r="9" spans="1:17" s="20" customFormat="1" ht="18" customHeight="1">
      <c r="A9" s="21" t="s">
        <v>173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391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250</v>
      </c>
      <c r="B12" t="s">
        <v>250</v>
      </c>
      <c r="C12" t="s">
        <v>250</v>
      </c>
      <c r="D12" t="s">
        <v>250</v>
      </c>
      <c r="G12" s="65">
        <v>0</v>
      </c>
      <c r="H12" t="s">
        <v>250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287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250</v>
      </c>
      <c r="B14" t="s">
        <v>250</v>
      </c>
      <c r="C14" t="s">
        <v>250</v>
      </c>
      <c r="D14" t="s">
        <v>250</v>
      </c>
      <c r="G14" s="65">
        <v>0</v>
      </c>
      <c r="H14" t="s">
        <v>250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250</v>
      </c>
      <c r="B16" t="s">
        <v>250</v>
      </c>
      <c r="C16" t="s">
        <v>250</v>
      </c>
      <c r="D16" t="s">
        <v>250</v>
      </c>
      <c r="G16" s="65">
        <v>0</v>
      </c>
      <c r="H16" t="s">
        <v>250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1572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250</v>
      </c>
      <c r="B18" t="s">
        <v>250</v>
      </c>
      <c r="C18" t="s">
        <v>250</v>
      </c>
      <c r="D18" t="s">
        <v>250</v>
      </c>
      <c r="G18" s="65">
        <v>0</v>
      </c>
      <c r="H18" t="s">
        <v>250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254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250</v>
      </c>
      <c r="B21" t="s">
        <v>250</v>
      </c>
      <c r="C21" t="s">
        <v>250</v>
      </c>
      <c r="D21" t="s">
        <v>250</v>
      </c>
      <c r="G21" s="65">
        <v>0</v>
      </c>
      <c r="H21" t="s">
        <v>250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250</v>
      </c>
      <c r="B23" t="s">
        <v>250</v>
      </c>
      <c r="C23" t="s">
        <v>250</v>
      </c>
      <c r="D23" t="s">
        <v>250</v>
      </c>
      <c r="G23" s="65">
        <v>0</v>
      </c>
      <c r="H23" t="s">
        <v>250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10" t="s">
        <v>256</v>
      </c>
      <c r="C24" s="14"/>
    </row>
    <row r="25" spans="1:15">
      <c r="A25" s="110" t="s">
        <v>387</v>
      </c>
      <c r="C25" s="14"/>
    </row>
    <row r="26" spans="1:15">
      <c r="A26" s="110" t="s">
        <v>389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194</v>
      </c>
    </row>
    <row r="2" spans="1:17">
      <c r="A2" s="2" t="s">
        <v>1</v>
      </c>
    </row>
    <row r="3" spans="1:17">
      <c r="A3" s="2" t="s">
        <v>2</v>
      </c>
      <c r="B3" t="s">
        <v>195</v>
      </c>
    </row>
    <row r="4" spans="1:17">
      <c r="A4" s="2" t="s">
        <v>3</v>
      </c>
    </row>
    <row r="5" spans="1:17" ht="26.25" customHeight="1">
      <c r="A5" s="124" t="s">
        <v>174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7" s="16" customFormat="1">
      <c r="A6" s="40" t="s">
        <v>93</v>
      </c>
      <c r="B6" s="41" t="s">
        <v>46</v>
      </c>
      <c r="C6" s="41" t="s">
        <v>81</v>
      </c>
      <c r="D6" s="41" t="s">
        <v>48</v>
      </c>
      <c r="E6" s="41" t="s">
        <v>49</v>
      </c>
      <c r="F6" s="41" t="s">
        <v>68</v>
      </c>
      <c r="G6" s="41" t="s">
        <v>69</v>
      </c>
      <c r="H6" s="41" t="s">
        <v>50</v>
      </c>
      <c r="I6" s="41" t="s">
        <v>51</v>
      </c>
      <c r="J6" s="41" t="s">
        <v>171</v>
      </c>
      <c r="K6" s="41" t="s">
        <v>184</v>
      </c>
      <c r="L6" s="41" t="s">
        <v>172</v>
      </c>
      <c r="M6" s="41" t="s">
        <v>70</v>
      </c>
      <c r="N6" s="41" t="s">
        <v>54</v>
      </c>
      <c r="O6" s="42" t="s">
        <v>180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71</v>
      </c>
      <c r="G7" s="26" t="s">
        <v>72</v>
      </c>
      <c r="H7" s="26"/>
      <c r="I7" s="26" t="s">
        <v>7</v>
      </c>
      <c r="J7" s="26" t="s">
        <v>7</v>
      </c>
      <c r="K7" s="26" t="s">
        <v>181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73</v>
      </c>
      <c r="M8" s="7" t="s">
        <v>74</v>
      </c>
      <c r="N8" s="7" t="s">
        <v>75</v>
      </c>
      <c r="O8" s="29" t="s">
        <v>76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3093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250</v>
      </c>
      <c r="B12" t="s">
        <v>250</v>
      </c>
      <c r="C12" t="s">
        <v>250</v>
      </c>
      <c r="D12" t="s">
        <v>250</v>
      </c>
      <c r="G12" s="65">
        <v>0</v>
      </c>
      <c r="H12" t="s">
        <v>250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3094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250</v>
      </c>
      <c r="B14" t="s">
        <v>250</v>
      </c>
      <c r="C14" t="s">
        <v>250</v>
      </c>
      <c r="D14" t="s">
        <v>250</v>
      </c>
      <c r="G14" s="65">
        <v>0</v>
      </c>
      <c r="H14" t="s">
        <v>250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392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250</v>
      </c>
      <c r="B16" t="s">
        <v>250</v>
      </c>
      <c r="C16" t="s">
        <v>250</v>
      </c>
      <c r="D16" t="s">
        <v>250</v>
      </c>
      <c r="G16" s="65">
        <v>0</v>
      </c>
      <c r="H16" t="s">
        <v>250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1572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250</v>
      </c>
      <c r="B18" t="s">
        <v>250</v>
      </c>
      <c r="C18" t="s">
        <v>250</v>
      </c>
      <c r="D18" t="s">
        <v>250</v>
      </c>
      <c r="G18" s="65">
        <v>0</v>
      </c>
      <c r="H18" t="s">
        <v>250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254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250</v>
      </c>
      <c r="B21" t="s">
        <v>250</v>
      </c>
      <c r="C21" t="s">
        <v>250</v>
      </c>
      <c r="D21" t="s">
        <v>250</v>
      </c>
      <c r="G21" s="65">
        <v>0</v>
      </c>
      <c r="H21" t="s">
        <v>250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250</v>
      </c>
      <c r="B23" t="s">
        <v>250</v>
      </c>
      <c r="C23" t="s">
        <v>250</v>
      </c>
      <c r="D23" t="s">
        <v>250</v>
      </c>
      <c r="G23" s="65">
        <v>0</v>
      </c>
      <c r="H23" t="s">
        <v>250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10" t="s">
        <v>256</v>
      </c>
      <c r="C24" s="14"/>
    </row>
    <row r="25" spans="1:15">
      <c r="A25" s="110" t="s">
        <v>387</v>
      </c>
      <c r="C25" s="14"/>
    </row>
    <row r="26" spans="1:15">
      <c r="A26" s="110" t="s">
        <v>389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194</v>
      </c>
    </row>
    <row r="2" spans="1:22">
      <c r="A2" s="2" t="s">
        <v>1</v>
      </c>
    </row>
    <row r="3" spans="1:22">
      <c r="A3" s="2" t="s">
        <v>2</v>
      </c>
      <c r="B3" t="s">
        <v>195</v>
      </c>
    </row>
    <row r="4" spans="1:22">
      <c r="A4" s="2" t="s">
        <v>3</v>
      </c>
    </row>
    <row r="5" spans="1:22" ht="26.25" customHeight="1">
      <c r="A5" s="124" t="s">
        <v>176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22" s="16" customFormat="1">
      <c r="A6" s="40" t="s">
        <v>93</v>
      </c>
      <c r="B6" s="41" t="s">
        <v>46</v>
      </c>
      <c r="C6" s="41" t="s">
        <v>81</v>
      </c>
      <c r="D6" s="41" t="s">
        <v>48</v>
      </c>
      <c r="E6" s="41" t="s">
        <v>49</v>
      </c>
      <c r="F6" s="41" t="s">
        <v>68</v>
      </c>
      <c r="G6" s="41" t="s">
        <v>69</v>
      </c>
      <c r="H6" s="41" t="s">
        <v>50</v>
      </c>
      <c r="I6" s="41" t="s">
        <v>51</v>
      </c>
      <c r="J6" s="41" t="s">
        <v>171</v>
      </c>
      <c r="K6" s="41" t="s">
        <v>184</v>
      </c>
      <c r="L6" s="41" t="s">
        <v>172</v>
      </c>
      <c r="M6" s="41" t="s">
        <v>70</v>
      </c>
      <c r="N6" s="41" t="s">
        <v>54</v>
      </c>
      <c r="O6" s="42" t="s">
        <v>180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71</v>
      </c>
      <c r="G7" s="26" t="s">
        <v>72</v>
      </c>
      <c r="H7" s="26"/>
      <c r="I7" s="26" t="s">
        <v>7</v>
      </c>
      <c r="J7" s="26" t="s">
        <v>7</v>
      </c>
      <c r="K7" s="26" t="s">
        <v>181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8</v>
      </c>
      <c r="C8" s="7" t="s">
        <v>9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73</v>
      </c>
      <c r="M8" s="7" t="s">
        <v>74</v>
      </c>
      <c r="N8" s="7" t="s">
        <v>75</v>
      </c>
      <c r="O8" s="29" t="s">
        <v>76</v>
      </c>
      <c r="P8" s="30"/>
    </row>
    <row r="9" spans="1:22" s="20" customFormat="1" ht="18" customHeight="1">
      <c r="A9" s="21" t="s">
        <v>177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3093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250</v>
      </c>
      <c r="B12" t="s">
        <v>250</v>
      </c>
      <c r="C12" t="s">
        <v>250</v>
      </c>
      <c r="D12" t="s">
        <v>250</v>
      </c>
      <c r="E12" s="13"/>
      <c r="F12" s="13"/>
      <c r="G12" s="65">
        <v>0</v>
      </c>
      <c r="H12" t="s">
        <v>250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3094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250</v>
      </c>
      <c r="B14" t="s">
        <v>250</v>
      </c>
      <c r="C14" t="s">
        <v>250</v>
      </c>
      <c r="D14" t="s">
        <v>250</v>
      </c>
      <c r="E14" s="13"/>
      <c r="F14" s="13"/>
      <c r="G14" s="65">
        <v>0</v>
      </c>
      <c r="H14" t="s">
        <v>250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392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250</v>
      </c>
      <c r="B16" t="s">
        <v>250</v>
      </c>
      <c r="C16" t="s">
        <v>250</v>
      </c>
      <c r="D16" t="s">
        <v>250</v>
      </c>
      <c r="E16" s="13"/>
      <c r="F16" s="13"/>
      <c r="G16" s="65">
        <v>0</v>
      </c>
      <c r="H16" t="s">
        <v>250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1572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250</v>
      </c>
      <c r="B18" t="s">
        <v>250</v>
      </c>
      <c r="C18" t="s">
        <v>250</v>
      </c>
      <c r="D18" t="s">
        <v>250</v>
      </c>
      <c r="E18" s="13"/>
      <c r="F18" s="13"/>
      <c r="G18" s="65">
        <v>0</v>
      </c>
      <c r="H18" t="s">
        <v>250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254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393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250</v>
      </c>
      <c r="B21" t="s">
        <v>250</v>
      </c>
      <c r="C21" t="s">
        <v>250</v>
      </c>
      <c r="D21" t="s">
        <v>250</v>
      </c>
      <c r="G21" s="65">
        <v>0</v>
      </c>
      <c r="H21" t="s">
        <v>250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394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250</v>
      </c>
      <c r="B23" t="s">
        <v>250</v>
      </c>
      <c r="C23" t="s">
        <v>250</v>
      </c>
      <c r="D23" t="s">
        <v>250</v>
      </c>
      <c r="G23" s="65">
        <v>0</v>
      </c>
      <c r="H23" t="s">
        <v>250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10" t="s">
        <v>256</v>
      </c>
      <c r="C24" s="14"/>
    </row>
    <row r="25" spans="1:22">
      <c r="A25" s="110" t="s">
        <v>387</v>
      </c>
      <c r="C25" s="14"/>
    </row>
    <row r="26" spans="1:22">
      <c r="A26" s="110" t="s">
        <v>388</v>
      </c>
      <c r="C26" s="14"/>
    </row>
    <row r="27" spans="1:22">
      <c r="A27" s="110" t="s">
        <v>389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518FC-4501-41DC-A466-408EAA3C8C3C}">
  <ds:schemaRefs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1ca4df27-5183-4bee-9dbd-0c46c9c4aa40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C3D549-C452-4636-A6D1-59AD4DAC4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D2AE6-A389-498A-9E49-2AB1F2CB1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520042177_bsum_0121</dc:title>
  <dc:creator>Yuli</dc:creator>
  <cp:lastModifiedBy>User</cp:lastModifiedBy>
  <dcterms:created xsi:type="dcterms:W3CDTF">2015-11-10T09:34:27Z</dcterms:created>
  <dcterms:modified xsi:type="dcterms:W3CDTF">2022-02-02T17:53:07Z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