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1" i="27" l="1"/>
  <c r="B12" i="27"/>
  <c r="B13" i="27"/>
  <c r="B14" i="27"/>
  <c r="B20" i="27"/>
  <c r="B21" i="27"/>
  <c r="B22" i="27"/>
  <c r="B23" i="27"/>
  <c r="B24" i="27"/>
  <c r="B25" i="27"/>
  <c r="B26" i="27"/>
  <c r="B15" i="27"/>
  <c r="B27" i="27"/>
  <c r="B28" i="27"/>
  <c r="B16" i="27"/>
  <c r="B17" i="27"/>
  <c r="B18" i="27"/>
  <c r="B10" i="27" l="1"/>
  <c r="B19" i="27"/>
  <c r="B9" i="27" l="1"/>
  <c r="C42" i="1" s="1"/>
</calcChain>
</file>

<file path=xl/sharedStrings.xml><?xml version="1.0" encoding="utf-8"?>
<sst xmlns="http://schemas.openxmlformats.org/spreadsheetml/2006/main" count="4437" uniqueCount="1250">
  <si>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</si>
  <si>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</si>
  <si>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</si>
  <si>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</si>
  <si>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</si>
  <si>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</si>
  <si>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</si>
  <si>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</si>
  <si>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</si>
  <si>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</si>
  <si>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</si>
  <si>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</si>
  <si>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</si>
  <si>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</si>
  <si>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</si>
  <si>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</si>
  <si>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</si>
  <si>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</si>
  <si>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</si>
  <si>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</si>
  <si>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</si>
  <si>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</si>
  <si>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</si>
  <si>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</si>
  <si>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</si>
  <si>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</si>
  <si>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</si>
  <si>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</si>
  <si>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</si>
  <si>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</si>
  <si>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</si>
  <si>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</si>
  <si>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</si>
  <si>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</si>
  <si>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</si>
  <si>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</si>
  <si>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</si>
  <si>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</si>
  <si>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</si>
  <si>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</si>
  <si>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</si>
  <si>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</si>
  <si>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</si>
  <si>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</si>
  <si>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</si>
  <si>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</si>
  <si>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</si>
  <si>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</si>
  <si>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</si>
  <si>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</si>
  <si>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</si>
  <si>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</si>
  <si>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</si>
  <si>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</si>
  <si>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</si>
  <si>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</si>
  <si>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</si>
  <si>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</si>
  <si>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</si>
  <si>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</si>
  <si>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</si>
  <si>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</si>
  <si>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</si>
  <si>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</si>
  <si>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</si>
  <si>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</si>
  <si>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</si>
  <si>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</si>
  <si>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</si>
  <si>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</si>
  <si>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</si>
  <si>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</si>
  <si>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</si>
  <si>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</si>
  <si>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</si>
  <si>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</si>
  <si>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</si>
  <si>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</si>
  <si>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</si>
  <si>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</si>
  <si>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</si>
  <si>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</si>
  <si>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</si>
  <si>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</si>
  <si>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</si>
  <si>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</si>
  <si>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</si>
  <si>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</si>
  <si>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</si>
  <si>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</si>
  <si>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</si>
  <si>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</si>
  <si>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</si>
  <si>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</si>
  <si>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</si>
  <si>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</si>
  <si>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</si>
  <si>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</si>
  <si>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</si>
  <si>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</si>
  <si>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</si>
  <si>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</si>
  <si>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</si>
  <si>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</si>
  <si>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</si>
  <si>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</si>
  <si>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</si>
  <si>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</si>
  <si>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</si>
  <si>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</si>
  <si>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</si>
  <si>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</si>
  <si>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</si>
  <si>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</si>
  <si>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</si>
  <si>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</si>
  <si>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</si>
  <si>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</si>
  <si>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</si>
  <si>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</si>
  <si>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</si>
  <si>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</si>
  <si>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</si>
  <si>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</si>
  <si>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</si>
  <si>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</si>
  <si>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</si>
  <si>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</si>
  <si>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</si>
  <si>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</si>
  <si>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</si>
  <si>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</si>
  <si>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</si>
  <si>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</si>
  <si>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</si>
  <si>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</si>
  <si>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</si>
  <si>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</si>
  <si>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</si>
  <si>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</si>
  <si>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</si>
  <si>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</si>
  <si>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</si>
  <si>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</si>
  <si>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</si>
  <si>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</si>
  <si>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</si>
  <si>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</si>
  <si>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</si>
  <si>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</si>
  <si>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</si>
  <si>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</si>
  <si>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</si>
  <si>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</si>
  <si>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</si>
  <si>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</si>
  <si>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</si>
  <si>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</si>
  <si>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</si>
  <si>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</si>
  <si>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</si>
  <si>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</si>
  <si>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</si>
  <si>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</si>
  <si>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</si>
  <si>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</si>
  <si>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</si>
  <si>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</si>
  <si>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</si>
  <si>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</si>
  <si>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</si>
  <si>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</si>
  <si>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</si>
  <si>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</si>
  <si>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</si>
  <si>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</si>
  <si>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</si>
  <si>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</si>
  <si>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</si>
  <si>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</si>
  <si>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</si>
  <si>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</si>
  <si>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</si>
  <si>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</si>
  <si>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</si>
  <si>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</si>
  <si>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</si>
  <si>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</si>
  <si>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</si>
  <si>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</si>
  <si>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</si>
  <si>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</si>
  <si>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</si>
  <si>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</si>
  <si>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</si>
  <si>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</si>
  <si>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</si>
  <si>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הכשרה למקבלי קצבה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</si>
  <si>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</si>
  <si>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</si>
  <si>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</si>
  <si>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</si>
  <si>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</si>
  <si>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</si>
  <si>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</si>
  <si>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</si>
  <si>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</si>
  <si>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</si>
  <si>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</si>
  <si>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</si>
  <si>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</si>
  <si>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</si>
  <si>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</si>
  <si>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</si>
  <si>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</si>
  <si>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</si>
  <si>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</si>
  <si>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</si>
  <si>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</si>
  <si>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</si>
  <si>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</si>
  <si>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</si>
  <si>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</si>
  <si>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</si>
  <si>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</si>
  <si>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</si>
  <si>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</si>
  <si>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</si>
  <si>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</si>
  <si>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</si>
  <si>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</si>
  <si>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</si>
  <si>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</si>
  <si>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</si>
  <si>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</si>
  <si>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</si>
  <si>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</si>
  <si>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</si>
  <si>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</si>
  <si>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</si>
  <si>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</si>
  <si>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</si>
  <si>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</si>
  <si>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01/08/21</t>
  </si>
  <si>
    <t>ממצמ0923</t>
  </si>
  <si>
    <t>1128081</t>
  </si>
  <si>
    <t>03/09/20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</si>
  <si>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</si>
  <si>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</si>
  <si>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</si>
  <si>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</si>
  <si>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</si>
  <si>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22/12/20</t>
  </si>
  <si>
    <t>ממשל צמודה 1131- האוצר - ממשלתית צמודה</t>
  </si>
  <si>
    <t>1172220</t>
  </si>
  <si>
    <t>07/06/21</t>
  </si>
  <si>
    <t>ממשלתי צמוד 0527- האוצר - ממשלתית צמודה</t>
  </si>
  <si>
    <t>1140847</t>
  </si>
  <si>
    <t>13/09/21</t>
  </si>
  <si>
    <t>סה"כ לא צמודות</t>
  </si>
  <si>
    <t>סה"כ מלווה קצר מועד</t>
  </si>
  <si>
    <t>סה"כ שחר</t>
  </si>
  <si>
    <t>ממשל שקלית 0327</t>
  </si>
  <si>
    <t>1139344</t>
  </si>
  <si>
    <t>16/06/21</t>
  </si>
  <si>
    <t>ממשל שקלית 0330- האוצר - ממשלתית שקלית</t>
  </si>
  <si>
    <t>1160985</t>
  </si>
  <si>
    <t>ממשל שקלית 0537- האוצר - ממשלתית שקלית</t>
  </si>
  <si>
    <t>1166180</t>
  </si>
  <si>
    <t>18/05/20</t>
  </si>
  <si>
    <t>ממשל שקלית 0928</t>
  </si>
  <si>
    <t>1150879</t>
  </si>
  <si>
    <t>29/10/20</t>
  </si>
  <si>
    <t>ממשל שקלית 1123- האוצר - ממשלתית שקלית</t>
  </si>
  <si>
    <t>1155068</t>
  </si>
  <si>
    <t>15/09/20</t>
  </si>
  <si>
    <t>ממשק 1026- האוצר - ממשלתית שקלית</t>
  </si>
  <si>
    <t>1099456</t>
  </si>
  <si>
    <t>05/01/21</t>
  </si>
  <si>
    <t>ממשק0142- האוצר - ממשלתית שקלית</t>
  </si>
  <si>
    <t>1125400</t>
  </si>
  <si>
    <t>10/01/21</t>
  </si>
  <si>
    <t>סה"כ גילון</t>
  </si>
  <si>
    <t>ממשל משתנה 0526- האוצר - ממשלתית משתנה</t>
  </si>
  <si>
    <t>1141795</t>
  </si>
  <si>
    <t>20/08/20</t>
  </si>
  <si>
    <t>ממשלת משתנה 1130- האוצר - ממשלתית משתנה</t>
  </si>
  <si>
    <t>1166552</t>
  </si>
  <si>
    <t>29/09/21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</si>
  <si>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</si>
  <si>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</si>
  <si>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</si>
  <si>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</si>
  <si>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</si>
  <si>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</si>
  <si>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</si>
  <si>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</si>
  <si>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</si>
  <si>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</si>
  <si>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</si>
  <si>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</si>
  <si>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</si>
  <si>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</si>
  <si>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</si>
  <si>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</si>
  <si>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</si>
  <si>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</si>
  <si>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</si>
  <si>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</si>
  <si>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</si>
  <si>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</si>
  <si>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</si>
  <si>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</si>
  <si>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</si>
  <si>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</si>
  <si>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</si>
  <si>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</si>
  <si>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</si>
  <si>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</si>
  <si>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</si>
  <si>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</si>
  <si>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23/01/18</t>
  </si>
  <si>
    <t>חשמל אג27</t>
  </si>
  <si>
    <t>6000210</t>
  </si>
  <si>
    <t>29/03/20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</si>
  <si>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</si>
  <si>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</si>
  <si>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</si>
  <si>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</si>
  <si>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</si>
  <si>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</si>
  <si>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</si>
  <si>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</si>
  <si>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</si>
  <si>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</si>
  <si>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</si>
  <si>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</si>
  <si>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</si>
  <si>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</si>
  <si>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</si>
  <si>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</si>
  <si>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 (כ.ד)</t>
  </si>
  <si>
    <t>2260495</t>
  </si>
  <si>
    <t>520024126</t>
  </si>
  <si>
    <t>26/12/18</t>
  </si>
  <si>
    <t>מליסרון אגח כ- מליסרון</t>
  </si>
  <si>
    <t>3230422</t>
  </si>
  <si>
    <t>520037789</t>
  </si>
  <si>
    <t>17/08/21</t>
  </si>
  <si>
    <t>ריט אג"ח 4- ריט1</t>
  </si>
  <si>
    <t>1129899</t>
  </si>
  <si>
    <t>513821488</t>
  </si>
  <si>
    <t>27/02/19</t>
  </si>
  <si>
    <t>שופרסל    אגח ו- שופרסל</t>
  </si>
  <si>
    <t>7770217</t>
  </si>
  <si>
    <t>520022732</t>
  </si>
  <si>
    <t>רשתות שיווק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</si>
  <si>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</si>
  <si>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</si>
  <si>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</si>
  <si>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</si>
  <si>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</si>
  <si>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</si>
  <si>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</si>
  <si>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</si>
  <si>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ביג  אגח יח- ביג</t>
  </si>
  <si>
    <t>1174226</t>
  </si>
  <si>
    <t>513623314</t>
  </si>
  <si>
    <t>Aa3.il</t>
  </si>
  <si>
    <t>09/09/21</t>
  </si>
  <si>
    <t>גזית גלוב אג11- גזית גלוב</t>
  </si>
  <si>
    <t>1260546</t>
  </si>
  <si>
    <t>520033234</t>
  </si>
  <si>
    <t>נדלן מניב בחו"ל</t>
  </si>
  <si>
    <t>20/10/20</t>
  </si>
  <si>
    <t>גזית גלוב אגחטז- גזית גלוב</t>
  </si>
  <si>
    <t>1260785</t>
  </si>
  <si>
    <t>24/08/21</t>
  </si>
  <si>
    <t>מזרחי טפחות שה 1</t>
  </si>
  <si>
    <t>6950083</t>
  </si>
  <si>
    <t>520000522</t>
  </si>
  <si>
    <t>סלע נדל"ן אג3</t>
  </si>
  <si>
    <t>1138973</t>
  </si>
  <si>
    <t>513992529</t>
  </si>
  <si>
    <t>פועלים הנפקות אג"ח 18- פועלים הנפקות</t>
  </si>
  <si>
    <t>1940600</t>
  </si>
  <si>
    <t>20/06/18</t>
  </si>
  <si>
    <t>פז נפט    אגח ז- פז חברת הנפט</t>
  </si>
  <si>
    <t>1142595</t>
  </si>
  <si>
    <t>510216054</t>
  </si>
  <si>
    <t>מגה אור  אגח  י- מגה אור</t>
  </si>
  <si>
    <t>1178367</t>
  </si>
  <si>
    <t>513257873</t>
  </si>
  <si>
    <t>ilA+</t>
  </si>
  <si>
    <t>12/07/21</t>
  </si>
  <si>
    <t>מגה אור אגח ט- מגה אור</t>
  </si>
  <si>
    <t>1165141</t>
  </si>
  <si>
    <t>23/02/20</t>
  </si>
  <si>
    <t>רבוע נדלן אגח ו- רבוע נדלן</t>
  </si>
  <si>
    <t>1140607</t>
  </si>
  <si>
    <t>513765859</t>
  </si>
  <si>
    <t>08/12/20</t>
  </si>
  <si>
    <t>אדגר אג"ח 9- אדגר השקעות</t>
  </si>
  <si>
    <t>1820190</t>
  </si>
  <si>
    <t>520035171</t>
  </si>
  <si>
    <t>A2.il</t>
  </si>
  <si>
    <t>אדגר אגח יא</t>
  </si>
  <si>
    <t>1820281</t>
  </si>
  <si>
    <t>10/06/21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</si>
  <si>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</si>
  <si>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</si>
  <si>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</si>
  <si>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</si>
  <si>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</si>
  <si>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</si>
  <si>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ilA</t>
  </si>
  <si>
    <t>25/12/18</t>
  </si>
  <si>
    <t>הכשרת הישוב אג23- הכשרת הישוב</t>
  </si>
  <si>
    <t>6120323</t>
  </si>
  <si>
    <t>520020116</t>
  </si>
  <si>
    <t>ilA-</t>
  </si>
  <si>
    <t>21/06/21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</si>
  <si>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</si>
  <si>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</si>
  <si>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</si>
  <si>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</si>
  <si>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</si>
  <si>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</si>
  <si>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כיל       אגח ה</t>
  </si>
  <si>
    <t>2810299</t>
  </si>
  <si>
    <t>520027830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</si>
  <si>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</si>
  <si>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</si>
  <si>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</si>
  <si>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</si>
  <si>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</si>
  <si>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</si>
  <si>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</si>
  <si>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יוניברסל  אגח ד- יוניברסל מוטורס-UMI</t>
  </si>
  <si>
    <t>1172253</t>
  </si>
  <si>
    <t>511809071</t>
  </si>
  <si>
    <t>מסחר</t>
  </si>
  <si>
    <t>02/02/21</t>
  </si>
  <si>
    <t>כללביט אגח  י- כללביט מימון</t>
  </si>
  <si>
    <t>1136068</t>
  </si>
  <si>
    <t>513754069</t>
  </si>
  <si>
    <t>ביטוח</t>
  </si>
  <si>
    <t>23/03/20</t>
  </si>
  <si>
    <t>דמרי אג"ח 8- דמרי</t>
  </si>
  <si>
    <t>1153725</t>
  </si>
  <si>
    <t>511399388</t>
  </si>
  <si>
    <t>בנייה</t>
  </si>
  <si>
    <t>A1.il</t>
  </si>
  <si>
    <t>09/03/20</t>
  </si>
  <si>
    <t>דמרי אגח ט</t>
  </si>
  <si>
    <t>1168368</t>
  </si>
  <si>
    <t>09/09/20</t>
  </si>
  <si>
    <t>סטרוברי אגח ג- סטרוברי</t>
  </si>
  <si>
    <t>1179019</t>
  </si>
  <si>
    <t>1863501</t>
  </si>
  <si>
    <t>פרטנר     אגח ו- פרטנר</t>
  </si>
  <si>
    <t>1141415</t>
  </si>
  <si>
    <t>520044314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</si>
  <si>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</si>
  <si>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</si>
  <si>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</si>
  <si>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</si>
  <si>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</si>
  <si>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</si>
  <si>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</si>
  <si>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</si>
  <si>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</si>
  <si>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אלדן תחבורה אג3- אלדן תחבורה</t>
  </si>
  <si>
    <t>1140813</t>
  </si>
  <si>
    <t>510454333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</si>
  <si>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</si>
  <si>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</si>
  <si>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</si>
  <si>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</si>
  <si>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</si>
  <si>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</si>
  <si>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אנרג'יקס אגח א- אנרג'יקס</t>
  </si>
  <si>
    <t>1161751</t>
  </si>
  <si>
    <t>513901371</t>
  </si>
  <si>
    <t>אנרגיה מתחדשת</t>
  </si>
  <si>
    <t>15/12/19</t>
  </si>
  <si>
    <t>אפי נכסים אגח יב- אפי נכסים</t>
  </si>
  <si>
    <t>1173764</t>
  </si>
  <si>
    <t>09/03/21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</si>
  <si>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</si>
  <si>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</si>
  <si>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</si>
  <si>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</si>
  <si>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</si>
  <si>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</si>
  <si>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</si>
  <si>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</si>
  <si>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</si>
  <si>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</si>
  <si>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חברה לישראל אגח 12- חברה לישראל</t>
  </si>
  <si>
    <t>5760251</t>
  </si>
  <si>
    <t>520028010</t>
  </si>
  <si>
    <t>חברה לישראל אגח 15- חברה לישראל</t>
  </si>
  <si>
    <t>5760327</t>
  </si>
  <si>
    <t>25/05/21</t>
  </si>
  <si>
    <t>חברה לישראל אגח14- חברה לישראל</t>
  </si>
  <si>
    <t>5760301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</si>
  <si>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</si>
  <si>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</si>
  <si>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</si>
  <si>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</si>
  <si>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</si>
  <si>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</si>
  <si>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שכון ובי אגח 10- שיכון ובינוי</t>
  </si>
  <si>
    <t>1175132</t>
  </si>
  <si>
    <t>520036104</t>
  </si>
  <si>
    <t>29/04/21</t>
  </si>
  <si>
    <t>או.פי.סי  אגח ג- או.פי.סי אנרגיה</t>
  </si>
  <si>
    <t>1180355</t>
  </si>
  <si>
    <t>514401702</t>
  </si>
  <si>
    <t>אלון רבוע אגח ד- אלון רבוע כחול</t>
  </si>
  <si>
    <t>1139583</t>
  </si>
  <si>
    <t>A3.il</t>
  </si>
  <si>
    <t>01/02/18</t>
  </si>
  <si>
    <t>אלון רבוע כחול אג"ח ה- אלון רבוע כחול</t>
  </si>
  <si>
    <t>1155621</t>
  </si>
  <si>
    <t>06/02/19</t>
  </si>
  <si>
    <t>אנלייט אנ אגח ד- אנלייט אנרגיה</t>
  </si>
  <si>
    <t>7200256</t>
  </si>
  <si>
    <t>520041146</t>
  </si>
  <si>
    <t>אפקון החזקות אג"ח א- אפקון החזקות</t>
  </si>
  <si>
    <t>5780135</t>
  </si>
  <si>
    <t>520033473</t>
  </si>
  <si>
    <t>19/03/19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</si>
  <si>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</si>
  <si>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</si>
  <si>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</si>
  <si>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</si>
  <si>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</si>
  <si>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</si>
  <si>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דור אלון  אגח ז- דור אלון</t>
  </si>
  <si>
    <t>1157700</t>
  </si>
  <si>
    <t>אאורה אגח יד- אאורה</t>
  </si>
  <si>
    <t>3730488</t>
  </si>
  <si>
    <t>520038274</t>
  </si>
  <si>
    <t>Baa1.il</t>
  </si>
  <si>
    <t>04/07/19</t>
  </si>
  <si>
    <t>צמח המרמן אגח ו- צמח המרמן</t>
  </si>
  <si>
    <t>1158633</t>
  </si>
  <si>
    <t>512531203</t>
  </si>
  <si>
    <t>03/07/19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</si>
  <si>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</si>
  <si>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</si>
  <si>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</si>
  <si>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</si>
  <si>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</si>
  <si>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</si>
  <si>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</si>
  <si>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</si>
  <si>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</si>
  <si>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</si>
  <si>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</si>
  <si>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</si>
  <si>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</si>
  <si>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</si>
  <si>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</si>
  <si>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ביג       אגח י- ביג</t>
  </si>
  <si>
    <t>1143023</t>
  </si>
  <si>
    <t>14/04/19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</si>
  <si>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</si>
  <si>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</si>
  <si>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</si>
  <si>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</si>
  <si>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</si>
  <si>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</si>
  <si>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</si>
  <si>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</si>
  <si>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חברה לישראל אג"ח 13</t>
  </si>
  <si>
    <t>5760269</t>
  </si>
  <si>
    <t>בזן       אגח ט- בזן (בתי זיקוק)</t>
  </si>
  <si>
    <t>2590461</t>
  </si>
  <si>
    <t>27/04/17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</si>
  <si>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</si>
  <si>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</si>
  <si>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</si>
  <si>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</si>
  <si>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</si>
  <si>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</si>
  <si>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</si>
  <si>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</si>
  <si>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</si>
  <si>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VISTRA 5 31/07/27- VISTRA CORP</t>
  </si>
  <si>
    <t>US92840VAF94</t>
  </si>
  <si>
    <t>5285</t>
  </si>
  <si>
    <t>Energy</t>
  </si>
  <si>
    <t>BB</t>
  </si>
  <si>
    <t>09/07/21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</si>
  <si>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</si>
  <si>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</si>
  <si>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</si>
  <si>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</si>
  <si>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</si>
  <si>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</si>
  <si>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</si>
  <si>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</si>
  <si>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</si>
  <si>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</si>
  <si>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</si>
  <si>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</si>
  <si>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</si>
  <si>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</si>
  <si>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</si>
  <si>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</si>
  <si>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</si>
  <si>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</si>
  <si>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</si>
  <si>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</si>
  <si>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</si>
  <si>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</si>
  <si>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</si>
  <si>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</si>
  <si>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</si>
  <si>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</si>
  <si>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</si>
  <si>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</si>
  <si>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</si>
  <si>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</si>
  <si>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</si>
  <si>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</si>
  <si>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</si>
  <si>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</si>
  <si>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</si>
  <si>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</si>
  <si>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</si>
  <si>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</si>
  <si>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</si>
  <si>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</si>
  <si>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</si>
  <si>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</si>
  <si>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</si>
  <si>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</si>
  <si>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</si>
  <si>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</si>
  <si>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</si>
  <si>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</si>
  <si>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</si>
  <si>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מבני תעשיה- מבנה נדל"ן (כ.ד)</t>
  </si>
  <si>
    <t>226019</t>
  </si>
  <si>
    <t>טבע- טבע</t>
  </si>
  <si>
    <t>629014</t>
  </si>
  <si>
    <t>520013954</t>
  </si>
  <si>
    <t>פארמה</t>
  </si>
  <si>
    <t>שופרסל- שופרסל</t>
  </si>
  <si>
    <t>777037</t>
  </si>
  <si>
    <t>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</si>
  <si>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</si>
  <si>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</si>
  <si>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</si>
  <si>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</si>
  <si>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</si>
  <si>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</si>
  <si>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</si>
  <si>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</si>
  <si>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</si>
  <si>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</si>
  <si>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</si>
  <si>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</si>
  <si>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</si>
  <si>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</si>
  <si>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</si>
  <si>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</si>
  <si>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</si>
  <si>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</si>
  <si>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</si>
  <si>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</si>
  <si>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</si>
  <si>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</si>
  <si>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</si>
  <si>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</si>
  <si>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</si>
  <si>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</si>
  <si>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</si>
  <si>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</si>
  <si>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</si>
  <si>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</si>
  <si>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</si>
  <si>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</si>
  <si>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</si>
  <si>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</si>
  <si>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</si>
  <si>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</si>
  <si>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</si>
  <si>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</si>
  <si>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</si>
  <si>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</si>
  <si>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מגה אור- מגה אור</t>
  </si>
  <si>
    <t>1104488</t>
  </si>
  <si>
    <t>ריט 1- ריט1</t>
  </si>
  <si>
    <t>1098920</t>
  </si>
  <si>
    <t>אלקטריאון</t>
  </si>
  <si>
    <t>368019</t>
  </si>
  <si>
    <t>520038126</t>
  </si>
  <si>
    <t>ג'נסל</t>
  </si>
  <si>
    <t>1169689</t>
  </si>
  <si>
    <t>514579887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</si>
  <si>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</si>
  <si>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</si>
  <si>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</si>
  <si>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</si>
  <si>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</si>
  <si>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</si>
  <si>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</si>
  <si>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</si>
  <si>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</si>
  <si>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</si>
  <si>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</si>
  <si>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</si>
  <si>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</si>
  <si>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</si>
  <si>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</si>
  <si>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</si>
  <si>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</si>
  <si>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</si>
  <si>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</si>
  <si>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</si>
  <si>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</si>
  <si>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ארקו קורפ</t>
  </si>
  <si>
    <t>1170901</t>
  </si>
  <si>
    <t>3535148</t>
  </si>
  <si>
    <t>אופל בלאנס- אופל בלאנס השקעות בע"מ</t>
  </si>
  <si>
    <t>1094986</t>
  </si>
  <si>
    <t>513734566</t>
  </si>
  <si>
    <t>אשראי חוץ בנקאי</t>
  </si>
  <si>
    <t>ברקת- ברקת קפיטל</t>
  </si>
  <si>
    <t>1178276</t>
  </si>
  <si>
    <t>515187326</t>
  </si>
  <si>
    <t>חג'ג' נדל"ן- חג'ג' נדלן</t>
  </si>
  <si>
    <t>823013</t>
  </si>
  <si>
    <t>520033309</t>
  </si>
  <si>
    <t>רימון- רימון</t>
  </si>
  <si>
    <t>1178722</t>
  </si>
  <si>
    <t>512467994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</si>
  <si>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</si>
  <si>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</si>
  <si>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</si>
  <si>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</si>
  <si>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</si>
  <si>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</si>
  <si>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</t>
  </si>
  <si>
    <t>1171230</t>
  </si>
  <si>
    <t>540299518</t>
  </si>
  <si>
    <t>השקעות במדעי החיים</t>
  </si>
  <si>
    <t>אלמדה יהש</t>
  </si>
  <si>
    <t>1168962</t>
  </si>
  <si>
    <t>540296795</t>
  </si>
  <si>
    <t>רציו פטרוליום יהש- רציו פטרוליום</t>
  </si>
  <si>
    <t>1139864</t>
  </si>
  <si>
    <t>550268411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</si>
  <si>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</si>
  <si>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</si>
  <si>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</si>
  <si>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</si>
  <si>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</si>
  <si>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</si>
  <si>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</si>
  <si>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</si>
  <si>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</si>
  <si>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</si>
  <si>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</si>
  <si>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הייקון מערכות- הייקון מערכות בע"מ</t>
  </si>
  <si>
    <t>1169945</t>
  </si>
  <si>
    <t>514347160</t>
  </si>
  <si>
    <t>רובוטיקה ותלת מימד</t>
  </si>
  <si>
    <t>מור השקעות- מור השקעות</t>
  </si>
  <si>
    <t>1141464</t>
  </si>
  <si>
    <t>513834606</t>
  </si>
  <si>
    <t>פורסייט- פורסייט אוטונומס</t>
  </si>
  <si>
    <t>199018</t>
  </si>
  <si>
    <t>520036062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</si>
  <si>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</si>
  <si>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</si>
  <si>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</si>
  <si>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</si>
  <si>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</si>
  <si>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</si>
  <si>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</si>
  <si>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</si>
  <si>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</si>
  <si>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</si>
  <si>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</si>
  <si>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CHKP - CHECK POINT</t>
  </si>
  <si>
    <t>IL0010824113</t>
  </si>
  <si>
    <t>2080</t>
  </si>
  <si>
    <t>Software &amp; Services</t>
  </si>
  <si>
    <t>FIVERR INTERNATIONAL</t>
  </si>
  <si>
    <t>IL0011582033</t>
  </si>
  <si>
    <t>5153</t>
  </si>
  <si>
    <t>REE  Automotive - בנאמנות- REE</t>
  </si>
  <si>
    <t>IL0011786154</t>
  </si>
  <si>
    <t>514557339</t>
  </si>
  <si>
    <t>TABOOLA- TABOOLA</t>
  </si>
  <si>
    <t>KYG493921061</t>
  </si>
  <si>
    <t>רויטרס</t>
  </si>
  <si>
    <t>513870683</t>
  </si>
  <si>
    <t>WIX -  WIX.COM- WIX.COM</t>
  </si>
  <si>
    <t>IL0011301780</t>
  </si>
  <si>
    <t>2275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</si>
  <si>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</si>
  <si>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</si>
  <si>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</si>
  <si>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</si>
  <si>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</si>
  <si>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</si>
  <si>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</si>
  <si>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</si>
  <si>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</si>
  <si>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</si>
  <si>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</si>
  <si>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</si>
  <si>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</si>
  <si>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</si>
  <si>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</si>
  <si>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</si>
  <si>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</si>
  <si>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</si>
  <si>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</si>
  <si>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</si>
  <si>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</si>
  <si>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</si>
  <si>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</si>
  <si>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</si>
  <si>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</si>
  <si>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</si>
  <si>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</si>
  <si>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</si>
  <si>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</si>
  <si>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</si>
  <si>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</si>
  <si>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</si>
  <si>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</si>
  <si>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AAPL - Apple</t>
  </si>
  <si>
    <t>US0378331005</t>
  </si>
  <si>
    <t>930</t>
  </si>
  <si>
    <t>Technology Hardware &amp; Equip</t>
  </si>
  <si>
    <t>GOOG GOOGLE C Class- GOOGLE</t>
  </si>
  <si>
    <t>US02079K1079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</si>
  <si>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</si>
  <si>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</si>
  <si>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</si>
  <si>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</si>
  <si>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</si>
  <si>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</si>
  <si>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</si>
  <si>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</si>
  <si>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</si>
  <si>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</si>
  <si>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</si>
  <si>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90- פסגות קרנות מדד</t>
  </si>
  <si>
    <t>1148642</t>
  </si>
  <si>
    <t>513765339</t>
  </si>
  <si>
    <t>קסם ETF ת"א 35 (A4)- קסם קרנות נאמנות</t>
  </si>
  <si>
    <t>1146570</t>
  </si>
  <si>
    <t>510938608</t>
  </si>
  <si>
    <t>קסם ETF ת"א 90- קסם קרנות נאמנות</t>
  </si>
  <si>
    <t>1146331</t>
  </si>
  <si>
    <t>סה"כ שמחקות מדדי מניות בחו"ל</t>
  </si>
  <si>
    <t>תכלית S&amp;P500</t>
  </si>
  <si>
    <t>1144385</t>
  </si>
  <si>
    <t>פסגות S&amp;P 500 מנוטרלת מט"ח- פסגות קרנות מדד</t>
  </si>
  <si>
    <t>1148436</t>
  </si>
  <si>
    <t>Indxx China Internet (4D) ETF קסם- קסם קרנות נאמנות</t>
  </si>
  <si>
    <t>1170844</t>
  </si>
  <si>
    <t>קסם DAX 30 ETF- קסם קרנות נאמנות</t>
  </si>
  <si>
    <t>1146513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</si>
  <si>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</si>
  <si>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</si>
  <si>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</si>
  <si>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</si>
  <si>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</si>
  <si>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</si>
  <si>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</si>
  <si>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</si>
  <si>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סה"כ שמחקות מדדים אחרים בישראל</t>
  </si>
  <si>
    <t>הראל סל (00) תל בונד שקלי- הראל קרנות מדד</t>
  </si>
  <si>
    <t>1150523</t>
  </si>
  <si>
    <t>אג"ח</t>
  </si>
  <si>
    <t>תכלית תל בונד שקלי סד.2- מיטב תכלית</t>
  </si>
  <si>
    <t>1145184</t>
  </si>
  <si>
    <t>פסגות EFT (00) תל בונד 20- פסגות קרנות מדד</t>
  </si>
  <si>
    <t>1147958</t>
  </si>
  <si>
    <t>פסגות סל תל בונד 60 סדרה 3- פסגות קרנות מדד</t>
  </si>
  <si>
    <t>1148006</t>
  </si>
  <si>
    <t>קסם בונד צמוד בנקים- קסם קרנות נאמנות</t>
  </si>
  <si>
    <t>1146281</t>
  </si>
  <si>
    <t>קסם תל בונד 20- קסם קרנות נאמנות</t>
  </si>
  <si>
    <t>1145960</t>
  </si>
  <si>
    <t>קסם תל בונד 60- קסם קרנות נאמנות</t>
  </si>
  <si>
    <t>1146232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</si>
  <si>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</si>
  <si>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</si>
  <si>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</si>
  <si>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</si>
  <si>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</si>
  <si>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</si>
  <si>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</si>
  <si>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</si>
  <si>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</si>
  <si>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Global X China Clean Energy ETF</t>
  </si>
  <si>
    <t>HK0000562667</t>
  </si>
  <si>
    <t>5249</t>
  </si>
  <si>
    <t>BETASHARES AUSTRALIA 200- BETASHARES</t>
  </si>
  <si>
    <t>AU00000A2000</t>
  </si>
  <si>
    <t>5293</t>
  </si>
  <si>
    <t>SOXX - SEMICONDUCTOR- BlackRock</t>
  </si>
  <si>
    <t>US4642875235</t>
  </si>
  <si>
    <t>2235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</si>
  <si>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</si>
  <si>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</si>
  <si>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</si>
  <si>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</si>
  <si>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</si>
  <si>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</si>
  <si>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</si>
  <si>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</si>
  <si>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</si>
  <si>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</si>
  <si>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</si>
  <si>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US46137V3574</t>
  </si>
  <si>
    <t>4205</t>
  </si>
  <si>
    <t>QQQQ - Nasdaq 100- INVESCO POWERSHARES</t>
  </si>
  <si>
    <t>US46090E1038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</si>
  <si>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</si>
  <si>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</si>
  <si>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</si>
  <si>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</si>
  <si>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</si>
  <si>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</si>
  <si>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</si>
  <si>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JETS ETF- JETS</t>
  </si>
  <si>
    <t>US26922A8421</t>
  </si>
  <si>
    <t>4992</t>
  </si>
  <si>
    <t>CSI-KWEB CHINA</t>
  </si>
  <si>
    <t>US5007673065</t>
  </si>
  <si>
    <t>4868</t>
  </si>
  <si>
    <t>HEALTH CARE XLV- STATE STREET-SPDRS</t>
  </si>
  <si>
    <t>us81369y2090</t>
  </si>
  <si>
    <t>4640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</si>
  <si>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</si>
  <si>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</si>
  <si>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</si>
  <si>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</si>
  <si>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</si>
  <si>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</si>
  <si>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</si>
  <si>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</si>
  <si>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</si>
  <si>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</si>
  <si>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</si>
  <si>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</si>
  <si>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</si>
  <si>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</si>
  <si>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</si>
  <si>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</si>
  <si>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</si>
  <si>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</si>
  <si>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</si>
  <si>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</si>
  <si>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</si>
  <si>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</si>
  <si>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</si>
  <si>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</si>
  <si>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</si>
  <si>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</si>
  <si>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</si>
  <si>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</si>
  <si>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</si>
  <si>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</si>
  <si>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</si>
  <si>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</si>
  <si>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</si>
  <si>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</si>
  <si>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</si>
  <si>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</si>
  <si>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</si>
  <si>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</si>
  <si>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</si>
  <si>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</si>
  <si>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</si>
  <si>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</si>
  <si>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</si>
  <si>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</si>
  <si>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</si>
  <si>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</si>
  <si>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</si>
  <si>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SPXW PUT 3900 30/11/21</t>
  </si>
  <si>
    <t>BBG0118QBY76</t>
  </si>
  <si>
    <t>סה"כ מטבע</t>
  </si>
  <si>
    <t>סה"כ סחורות</t>
  </si>
  <si>
    <t>DAX - DFWZ1 - 17/12/2021</t>
  </si>
  <si>
    <t>DE000C58X4H8</t>
  </si>
  <si>
    <t>FTSE100-Z Z1-17/12/21</t>
  </si>
  <si>
    <t>GB00J92FML25</t>
  </si>
  <si>
    <t>FUT VAL EUR HSB -רוו"ה מח</t>
  </si>
  <si>
    <t>333740</t>
  </si>
  <si>
    <t>FUT VAL EUR HSBC - רוו"ה מחוזים</t>
  </si>
  <si>
    <t>FUT VAL USD - רוו"ה מחוזים</t>
  </si>
  <si>
    <t>415349</t>
  </si>
  <si>
    <t>ULTRA 10 YEAR US - UXYZ1 - 21/12/2021</t>
  </si>
  <si>
    <t>BBG00ZMZ6FL7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</si>
  <si>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</si>
  <si>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</si>
  <si>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</si>
  <si>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</si>
  <si>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</si>
  <si>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</si>
  <si>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</si>
  <si>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</si>
  <si>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</si>
  <si>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</si>
  <si>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</si>
  <si>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</si>
  <si>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</si>
  <si>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</si>
  <si>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</si>
  <si>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</si>
  <si>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 אגחא-רמ- דליה אנרגיה</t>
  </si>
  <si>
    <t>1171362</t>
  </si>
  <si>
    <t>516269248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</si>
  <si>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</si>
  <si>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</si>
  <si>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</si>
  <si>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</si>
  <si>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</si>
  <si>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</si>
  <si>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</si>
  <si>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</si>
  <si>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</si>
  <si>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</si>
  <si>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</si>
  <si>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</si>
  <si>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</si>
  <si>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</si>
  <si>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</si>
  <si>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איי.איי.אם. יהש - שותף כללי</t>
  </si>
  <si>
    <t>בראון  הוטלס- מלונות בראון</t>
  </si>
  <si>
    <t>74194</t>
  </si>
  <si>
    <t>513956938</t>
  </si>
  <si>
    <t>גדות למסופים כימיקלים- גדות</t>
  </si>
  <si>
    <t>74222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</si>
  <si>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</si>
  <si>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</si>
  <si>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</si>
  <si>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</si>
  <si>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</si>
  <si>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</si>
  <si>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</si>
  <si>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</si>
  <si>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</si>
  <si>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</si>
  <si>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</si>
  <si>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</si>
  <si>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31/07/18</t>
  </si>
  <si>
    <t>סה"כ קרנות נדל"ן</t>
  </si>
  <si>
    <t>קרן 2 JTLV  אלעד מגורים- קרן 2 JTLV</t>
  </si>
  <si>
    <t>74204</t>
  </si>
  <si>
    <t>30/09/21</t>
  </si>
  <si>
    <t>קרן 2 JTLV- קרן 2 JTLV</t>
  </si>
  <si>
    <t>74186</t>
  </si>
  <si>
    <t>סה"כ קרנות השקעה אחרות</t>
  </si>
  <si>
    <t>קרן FinTLV 2- FINTLV 2</t>
  </si>
  <si>
    <t>74221</t>
  </si>
  <si>
    <t>12/08/21</t>
  </si>
  <si>
    <t>קרן First Time</t>
  </si>
  <si>
    <t>74173</t>
  </si>
  <si>
    <t>22/07/21</t>
  </si>
  <si>
    <t>קרן להב 3- קרן להב</t>
  </si>
  <si>
    <t>74217</t>
  </si>
  <si>
    <t>קרן ION</t>
  </si>
  <si>
    <t>07/07/20</t>
  </si>
  <si>
    <t>דן תחבורה- דן תחבורה</t>
  </si>
  <si>
    <t>74196</t>
  </si>
  <si>
    <t>11/02/21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</si>
  <si>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</si>
  <si>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</si>
  <si>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</si>
  <si>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</si>
  <si>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</si>
  <si>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</si>
  <si>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</si>
  <si>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24/06/21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</si>
  <si>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</si>
  <si>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</si>
  <si>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</si>
  <si>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</si>
  <si>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</si>
  <si>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</si>
  <si>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</si>
  <si>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14/12/20</t>
  </si>
  <si>
    <t>סה"כ קרנות נדל"ן בחו"ל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</si>
  <si>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</si>
  <si>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</si>
  <si>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</si>
  <si>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</si>
  <si>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</si>
  <si>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</si>
  <si>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אלקטרה נדל"ן (MF) קרן מספר 3- Electra Multifamily Investments Fund III LP</t>
  </si>
  <si>
    <t>74208</t>
  </si>
  <si>
    <t>אלקטרה נדל"ן (MF) קרן מספר 1- Electra Multifamily Investments Fund LP</t>
  </si>
  <si>
    <t>74172</t>
  </si>
  <si>
    <t>04/06/19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</si>
  <si>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</si>
  <si>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</si>
  <si>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</si>
  <si>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</si>
  <si>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3 קרן- SG VC</t>
  </si>
  <si>
    <t>74180</t>
  </si>
  <si>
    <t>24/05/21</t>
  </si>
  <si>
    <t>SG VC 4 קרן- SG VC</t>
  </si>
  <si>
    <t>74200</t>
  </si>
  <si>
    <t>27/05/21</t>
  </si>
  <si>
    <t>SG VC 5 קרן- SG VC</t>
  </si>
  <si>
    <t>74215</t>
  </si>
  <si>
    <t>22/09/21</t>
  </si>
  <si>
    <t>קרן חוב פונטיפקס 4- Pontifax Medison Debt Financing</t>
  </si>
  <si>
    <t>74187</t>
  </si>
  <si>
    <t>15/02/21</t>
  </si>
  <si>
    <t>קרן COLLER 8</t>
  </si>
  <si>
    <t>74207</t>
  </si>
  <si>
    <t>LPA  Nordic Power- LPA  Nordic Power</t>
  </si>
  <si>
    <t>74205</t>
  </si>
  <si>
    <t>24/11/20</t>
  </si>
  <si>
    <t>אלקטרה נדל"ן קרן חוב- Electra Capital PM Fund LP</t>
  </si>
  <si>
    <t>74199</t>
  </si>
  <si>
    <t>20/09/21</t>
  </si>
  <si>
    <t>FUSE 11 FUND- FUSE 11 FUND</t>
  </si>
  <si>
    <t>74203</t>
  </si>
  <si>
    <t>07/04/21</t>
  </si>
  <si>
    <t>קרן REVOLVER- REVOLVER</t>
  </si>
  <si>
    <t>74193</t>
  </si>
  <si>
    <t>קרן הפניקס קו-אינווסט- הפניקס</t>
  </si>
  <si>
    <t>74190</t>
  </si>
  <si>
    <t>26/08/21</t>
  </si>
  <si>
    <t>קרן ויולה קרדיט 6- קרן ויולה</t>
  </si>
  <si>
    <t>74197</t>
  </si>
  <si>
    <t>12/05/21</t>
  </si>
  <si>
    <t>קרן ION CROSS OVER 2- ION</t>
  </si>
  <si>
    <t>74216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</si>
  <si>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</si>
  <si>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</si>
  <si>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</si>
  <si>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</si>
  <si>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</si>
  <si>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05/10/21 3.955 153851</t>
  </si>
  <si>
    <t>153851</t>
  </si>
  <si>
    <t>פורוורד אירו/שקל 3.7823 05/10/21 153901</t>
  </si>
  <si>
    <t>153901</t>
  </si>
  <si>
    <t>10/08/21</t>
  </si>
  <si>
    <t>פורוורד דולר/שקל 05/10/21 3.24 153848</t>
  </si>
  <si>
    <t>153848</t>
  </si>
  <si>
    <t>פורורוד דולר/שקל 3.2602 05/10/21 153868</t>
  </si>
  <si>
    <t>153868</t>
  </si>
  <si>
    <t>01/07/21</t>
  </si>
  <si>
    <t>סה"כ כנגד חסכון עמיתים/מבוטחים</t>
  </si>
  <si>
    <t>סה"כ מבוטחות במשכנתא או תיקי משכנתאות</t>
  </si>
  <si>
    <t>הלוואה – א.פ.י נתיב פיתוח בע"מ 30.04.2022</t>
  </si>
  <si>
    <t>לא</t>
  </si>
  <si>
    <t>96029</t>
  </si>
  <si>
    <t>511519134</t>
  </si>
  <si>
    <t>18/06/20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</si>
  <si>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</si>
  <si>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</si>
  <si>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</si>
  <si>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</si>
  <si>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</si>
  <si>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</si>
  <si>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</si>
  <si>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</si>
  <si>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</si>
  <si>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</si>
  <si>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</si>
  <si>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</si>
  <si>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</si>
  <si>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</si>
  <si>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</si>
  <si>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</si>
  <si>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</si>
  <si>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</si>
  <si>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</si>
  <si>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</si>
  <si>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</si>
  <si>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</si>
  <si>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</si>
  <si>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</si>
  <si>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</si>
  <si>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דאון טאון חיפה- דאון טאון חיפה טרה</t>
  </si>
  <si>
    <t>25/01/21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</si>
  <si>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</si>
  <si>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</si>
  <si>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</si>
  <si>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</si>
  <si>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</si>
  <si>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</si>
  <si>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</si>
  <si>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</si>
  <si>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</si>
  <si>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</si>
  <si>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</si>
  <si>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</si>
  <si>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</si>
  <si>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</si>
  <si>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</si>
  <si>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</si>
  <si>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</si>
  <si>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</si>
  <si>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</si>
  <si>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</si>
  <si>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</si>
  <si>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</si>
  <si>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</si>
  <si>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 xml:space="preserve">Electra America 
Multifamily 3
</t>
  </si>
  <si>
    <t>FINTLV 2</t>
  </si>
  <si>
    <t>עמודה1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</si>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</sst>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" fillId="0" borderId="0" xfId="0" applyFont="1"/>
    <xf numFmtId="3" fontId="1" fillId="0" borderId="0" xfId="0" applyNumberFormat="1" applyFont="1" applyAlignment="1">
      <alignment horizontal="right"/>
    </xf>
    <xf numFmtId="14" fontId="0" fillId="0" borderId="0" xfId="0" applyNumberFormat="1" applyFill="1"/>
    <xf numFmtId="14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0" tableBorderDxfId="419">
  <autoFilter ref="B6:D42">
    <filterColumn colId="0" hiddenButton="1"/>
    <filterColumn colId="1" hiddenButton="1"/>
    <filterColumn colId="2" hiddenButton="1"/>
  </autoFilter>
  <tableColumns count="3">
    <tableColumn id="1" name="עמודה1" dataDxfId="418" dataCellStyle="Normal_2007-16618"/>
    <tableColumn id="2" name="שווי הוגן" dataDxfId="417"/>
    <tableColumn id="3" name="שעור מנכסי השקעה*" dataDxfId="4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9" totalsRowShown="0" headerRowDxfId="300" dataDxfId="298" headerRowBorderDxfId="299" tableBorderDxfId="297">
  <autoFilter ref="A7:K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6"/>
    <tableColumn id="4" name="ענף מסחר"/>
    <tableColumn id="5" name="סוג מטבע"/>
    <tableColumn id="6" name="ערך נקוב****" dataDxfId="295"/>
    <tableColumn id="7" name="שער***" dataDxfId="294"/>
    <tableColumn id="8" name="שווי שוק" dataDxfId="293"/>
    <tableColumn id="9" name="שעור מערך נקוב מונפק" dataDxfId="292"/>
    <tableColumn id="10" name="שעור מנכסי אפיק ההשקעה" dataDxfId="291"/>
    <tableColumn id="11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89" dataDxfId="287" headerRowBorderDxfId="288" tableBorderDxfId="286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5"/>
    <tableColumn id="4" name="ענף מסחר"/>
    <tableColumn id="5" name="סוג מטבע"/>
    <tableColumn id="6" name="ערך נקוב****" dataDxfId="284"/>
    <tableColumn id="7" name="שער***" dataDxfId="283"/>
    <tableColumn id="8" name="שווי שוק" dataDxfId="282"/>
    <tableColumn id="9" name="שעור מערך נקוב מונפק" dataDxfId="281"/>
    <tableColumn id="10" name="שעור מנכסי אפיק ההשקעה" dataDxfId="280"/>
    <tableColumn id="11" name="שעור מסך נכסי השקעה**" dataDxfId="2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9" totalsRowShown="0" headerRowDxfId="278" dataDxfId="276" headerRowBorderDxfId="277" tableBorderDxfId="275">
  <autoFilter ref="A7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4"/>
    <tableColumn id="7" name="שער***" dataDxfId="273"/>
    <tableColumn id="8" name="שווי שוק" dataDxfId="272"/>
    <tableColumn id="9" name="שעור מנכסי אפיק ההשקעה" dataDxfId="271"/>
    <tableColumn id="10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9" dataDxfId="267" headerRowBorderDxfId="268" tableBorderDxfId="26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5"/>
    <tableColumn id="4" name="דירוג"/>
    <tableColumn id="5" name="שם מדרג" dataDxfId="264"/>
    <tableColumn id="6" name="תאריך רכישה" dataDxfId="263"/>
    <tableColumn id="7" name="מח&quot;מ" dataDxfId="262"/>
    <tableColumn id="8" name="סוג מטבע"/>
    <tableColumn id="9" name="שיעור ריבית" dataDxfId="261"/>
    <tableColumn id="10" name="תשואה לפידיון" dataDxfId="260"/>
    <tableColumn id="11" name="ערך נקוב****" dataDxfId="259"/>
    <tableColumn id="12" name="שער***" dataDxfId="258"/>
    <tableColumn id="13" name="שווי שוק" dataDxfId="257"/>
    <tableColumn id="14" name="שעור מערך נקוב מונפק" dataDxfId="256"/>
    <tableColumn id="15" name="שעור מנכסי אפיק ההשקעה" dataDxfId="255"/>
    <tableColumn id="16" name="שעור מסך נכסי השקעה**" dataDxfId="2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3" dataDxfId="251" headerRowBorderDxfId="252" tableBorderDxfId="250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9"/>
    <tableColumn id="2" name="מספר ני&quot;ע" dataDxfId="248"/>
    <tableColumn id="3" name="דירוג" dataDxfId="247"/>
    <tableColumn id="4" name="שם מדרג" dataDxfId="246"/>
    <tableColumn id="5" name="תאריך רכישה" dataDxfId="245"/>
    <tableColumn id="6" name="מח&quot;מ" dataDxfId="244"/>
    <tableColumn id="7" name="סוג מטבע" dataDxfId="243"/>
    <tableColumn id="8" name="שיעור ריבית" dataDxfId="242"/>
    <tableColumn id="9" name="תשואה לפידיון" dataDxfId="241"/>
    <tableColumn id="10" name="ערך נקוב****" dataDxfId="240"/>
    <tableColumn id="11" name="שער***" dataDxfId="239"/>
    <tableColumn id="12" name="שווי הוגן" dataDxfId="238"/>
    <tableColumn id="13" name="שעור מערך נקוב מונפק" dataDxfId="237"/>
    <tableColumn id="14" name="שעור מנכסי אפיק ההשקעה" dataDxfId="236"/>
    <tableColumn id="15" name="שעור מסך נכסי השקעה**" dataDxfId="2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4" dataDxfId="232" headerRowBorderDxfId="233" tableBorderDxfId="23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0"/>
    <tableColumn id="2" name="מספר ני&quot;ע" dataDxfId="229"/>
    <tableColumn id="3" name="ספק המידע" dataDxfId="228"/>
    <tableColumn id="4" name="מספר מנפיק" dataDxfId="227"/>
    <tableColumn id="5" name="ענף מסחר" dataDxfId="226"/>
    <tableColumn id="6" name="דירוג" dataDxfId="225"/>
    <tableColumn id="7" name="שם מדרג" dataDxfId="224"/>
    <tableColumn id="8" name="תאריך רכישה" dataDxfId="223"/>
    <tableColumn id="9" name="מח&quot;מ" dataDxfId="222"/>
    <tableColumn id="10" name="סוג מטבע" dataDxfId="221"/>
    <tableColumn id="11" name="שיעור ריבית" dataDxfId="220"/>
    <tableColumn id="12" name="תשואה לפידיון" dataDxfId="219"/>
    <tableColumn id="13" name="ערך נקוב****" dataDxfId="218"/>
    <tableColumn id="14" name="שער***" dataDxfId="217"/>
    <tableColumn id="15" name="שווי הוגן" dataDxfId="216"/>
    <tableColumn id="16" name="שעור מערך נקוב מונפק" dataDxfId="215"/>
    <tableColumn id="17" name="שעור מנכסי אפיק ההשקעה" dataDxfId="214"/>
    <tableColumn id="18" name="שעור מסך נכסי השקעה**" dataDxfId="2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212" dataDxfId="210" headerRowBorderDxfId="211" tableBorderDxfId="209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8"/>
    <tableColumn id="2" name="מספר ני&quot;ע" dataDxfId="207"/>
    <tableColumn id="3" name="ספק המידע" dataDxfId="206"/>
    <tableColumn id="4" name="מספר מנפיק" dataDxfId="205"/>
    <tableColumn id="5" name="ענף מסחר" dataDxfId="204"/>
    <tableColumn id="6" name="דירוג" dataDxfId="203"/>
    <tableColumn id="7" name="שם מדרג" dataDxfId="202"/>
    <tableColumn id="8" name="תאריך רכישה" dataDxfId="201"/>
    <tableColumn id="9" name="מח&quot;מ" dataDxfId="200"/>
    <tableColumn id="10" name="סוג מטבע" dataDxfId="199"/>
    <tableColumn id="11" name="שיעור ריבית" dataDxfId="198"/>
    <tableColumn id="12" name="תשואה לפידיון" dataDxfId="197"/>
    <tableColumn id="13" name="ערך נקוב****" dataDxfId="196"/>
    <tableColumn id="14" name="שער***" dataDxfId="195"/>
    <tableColumn id="15" name="שווי הוגן" dataDxfId="194"/>
    <tableColumn id="16" name="שעור מערך נקוב מונפק" dataDxfId="193"/>
    <tableColumn id="17" name="שעור מנכסי אפיק ההשקעה" dataDxfId="192"/>
    <tableColumn id="18" name="שעור מסך נכסי השקעה**" dataDxfId="1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1" totalsRowShown="0" headerRowDxfId="190" dataDxfId="188" headerRowBorderDxfId="189" tableBorderDxfId="187">
  <autoFilter ref="A7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86"/>
    <tableColumn id="4" name="מספר מנפיק" dataDxfId="185"/>
    <tableColumn id="5" name="ענף מסחר"/>
    <tableColumn id="6" name="סוג מטבע"/>
    <tableColumn id="7" name="ערך נקוב****" dataDxfId="184"/>
    <tableColumn id="8" name="שער***" dataDxfId="183"/>
    <tableColumn id="9" name="שווי הוגן" dataDxfId="182"/>
    <tableColumn id="10" name="שעור מערך נקוב מונפק" dataDxfId="181"/>
    <tableColumn id="11" name="שעור מנכסי אפיק ההשקעה" dataDxfId="180"/>
    <tableColumn id="12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53" totalsRowShown="0" headerRowDxfId="178" dataDxfId="176" headerRowBorderDxfId="177" tableBorderDxfId="175">
  <autoFilter ref="A7:J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4"/>
    <tableColumn id="6" name="שער***" dataDxfId="173"/>
    <tableColumn id="7" name="שווי הוגן" dataDxfId="172"/>
    <tableColumn id="8" name="שעור מערך נקוב מונפק" dataDxfId="171"/>
    <tableColumn id="9" name="שעור מנכסי אפיק ההשקעה" dataDxfId="170"/>
    <tableColumn id="10" name="שעור מסך נכסי השקעה**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8" headerRowBorderDxfId="167" tableBorderDxfId="166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5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1" totalsRowShown="0" headerRowDxfId="415" headerRowBorderDxfId="414" tableBorderDxfId="413" headerRowCellStyle="Normal_2007-16618">
  <autoFilter ref="C44:D51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4" dataDxfId="162" headerRowBorderDxfId="163" tableBorderDxfId="161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3" totalsRowShown="0" headerRowDxfId="153" dataDxfId="151" headerRowBorderDxfId="152" tableBorderDxfId="150">
  <autoFilter ref="A7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נכסי אפיק ההשקעה" dataDxfId="145"/>
    <tableColumn id="10" name="שעור מסך נכסי השקעה**" dataDxfId="1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43" dataDxfId="141" headerRowBorderDxfId="142" tableBorderDxfId="140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9"/>
    <tableColumn id="4" name="דירוג"/>
    <tableColumn id="5" name="שם מדרג" dataDxfId="138"/>
    <tableColumn id="6" name="תאריך רכישה" dataDxfId="137"/>
    <tableColumn id="7" name="מח&quot;מ" dataDxfId="136"/>
    <tableColumn id="8" name="סוג מטבע"/>
    <tableColumn id="9" name="שיעור ריבית" dataDxfId="135"/>
    <tableColumn id="10" name="תשואה לפידיון" dataDxfId="134"/>
    <tableColumn id="11" name="ערך נקוב****" dataDxfId="133"/>
    <tableColumn id="12" name="שער***" dataDxfId="132"/>
    <tableColumn id="13" name="שווי הוגן" dataDxfId="131"/>
    <tableColumn id="14" name="שעור מערך נקוב מונפק" dataDxfId="130"/>
    <tableColumn id="15" name="שעור מנכסי אפיק ההשקעה" dataDxfId="129"/>
    <tableColumn id="16" name="שעור מסך נכסי השקעה**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27" dataDxfId="125" headerRowBorderDxfId="126" tableBorderDxfId="124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3"/>
    <tableColumn id="3" name="מספר ני&quot;ע"/>
    <tableColumn id="4" name="מספר מנפיק" dataDxfId="122"/>
    <tableColumn id="5" name="דירוג"/>
    <tableColumn id="6" name="תאריך רכישה" dataDxfId="121"/>
    <tableColumn id="7" name="שם מדרג" dataDxfId="120"/>
    <tableColumn id="8" name="מח&quot;מ" dataDxfId="119"/>
    <tableColumn id="9" name="ענף משק"/>
    <tableColumn id="10" name="סוג מטבע"/>
    <tableColumn id="11" name="שיעור ריבית ממוצע" dataDxfId="118"/>
    <tableColumn id="12" name="תשואה לפידיון" dataDxfId="117"/>
    <tableColumn id="13" name="ערך נקוב****" dataDxfId="116"/>
    <tableColumn id="14" name="שער***" dataDxfId="115"/>
    <tableColumn id="15" name="שווי הוגן" dataDxfId="114"/>
    <tableColumn id="16" name="שעור מנכסי אפיק ההשקעה" dataDxfId="113"/>
    <tableColumn id="17" name="שעור מסך נכסי השקעה**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11" dataDxfId="109" headerRowBorderDxfId="110" tableBorderDxfId="108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7"/>
    <tableColumn id="4" name="דירוג"/>
    <tableColumn id="5" name="שם מדרג" dataDxfId="106"/>
    <tableColumn id="6" name="מח&quot;מ" dataDxfId="105"/>
    <tableColumn id="7" name="סוג מטבע"/>
    <tableColumn id="8" name="תנאי ושיעור ריבית" dataDxfId="104"/>
    <tableColumn id="9" name="תשואה לפידיון" dataDxfId="103"/>
    <tableColumn id="10" name="ערך נקוב****" dataDxfId="102"/>
    <tableColumn id="11" name="שער***" dataDxfId="101"/>
    <tableColumn id="12" name="שווי הוגן" dataDxfId="100"/>
    <tableColumn id="13" name="שעור מנכסי אפיק ההשקעה" dataDxfId="99"/>
    <tableColumn id="14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97" dataDxfId="95" headerRowBorderDxfId="96" tableBorderDxfId="94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3"/>
    <tableColumn id="2" name="תאריך שערוך אחרון" dataDxfId="92"/>
    <tableColumn id="3" name="אופי הנכס" dataDxfId="91"/>
    <tableColumn id="4" name="שעור תשואה במהלך התקופה" dataDxfId="90"/>
    <tableColumn id="5" name="סוג מטבע" dataDxfId="89"/>
    <tableColumn id="6" name="שווי משוערך" dataDxfId="88"/>
    <tableColumn id="7" name="שעור מנכסי אפיק ההשקעה" dataDxfId="87"/>
    <tableColumn id="8" name="שעור מסך נכסי השקעה" dataDxfId="86"/>
    <tableColumn id="9" name="כתובת הנכס" dataDxfId="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84" dataDxfId="82" headerRowBorderDxfId="83" tableBorderDxfId="81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0"/>
    <tableColumn id="2" name="מספר מנפיק" dataDxfId="79"/>
    <tableColumn id="3" name="דירוג" dataDxfId="78"/>
    <tableColumn id="4" name="שם המדרג" dataDxfId="77"/>
    <tableColumn id="5" name="שעור הריבית" dataDxfId="76"/>
    <tableColumn id="6" name="סוג מטבע" dataDxfId="75"/>
    <tableColumn id="7" name="תשואה לפדיון" dataDxfId="74"/>
    <tableColumn id="8" name="שווי הוגן" dataDxfId="73"/>
    <tableColumn id="9" name="שעור מנכסי אפיק ההשקעה" dataDxfId="72"/>
    <tableColumn id="10" name="שעור מסך נכסי השקעה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6" totalsRowShown="0" headerRowDxfId="70" dataDxfId="68" headerRowBorderDxfId="69" tableBorderDxfId="67">
  <autoFilter ref="A6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8" totalsRowShown="0" headerRowBorderDxfId="61" tableBorderDxfId="60">
  <autoFilter ref="A6:C28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8" totalsRowShown="0" headerRowDxfId="412" dataDxfId="410" headerRowBorderDxfId="411" tableBorderDxfId="409">
  <autoFilter ref="A6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1" totalsRowShown="0" headerRowDxfId="397" dataDxfId="395" headerRowBorderDxfId="396" tableBorderDxfId="394">
  <autoFilter ref="A7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 dataDxfId="389"/>
    <tableColumn id="6" name="תאריך רכישה" dataDxfId="388"/>
    <tableColumn id="7" name="מח&quot;מ" dataDxfId="387"/>
    <tableColumn id="8" name="סוג מטבע" dataDxfId="386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6" dataDxfId="374" headerRowBorderDxfId="375" tableBorderDxfId="373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96" totalsRowShown="0" headerRowDxfId="352" dataDxfId="350" headerRowBorderDxfId="351" tableBorderDxfId="349">
  <autoFilter ref="A7:T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8"/>
    <tableColumn id="4" name="ספק מידע" dataDxfId="347"/>
    <tableColumn id="5" name="מספר מנפיק" dataDxfId="346"/>
    <tableColumn id="6" name="ענף מסחר"/>
    <tableColumn id="7" name="דירוג"/>
    <tableColumn id="8" name="שם מדרג" dataDxfId="345"/>
    <tableColumn id="9" name="תאריך רכישה" dataDxfId="344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01" totalsRowShown="0" headerRowDxfId="334" dataDxfId="332" headerRowBorderDxfId="333" tableBorderDxfId="331">
  <autoFilter ref="A7:N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71" totalsRowShown="0" headerRowDxfId="323" dataDxfId="321" headerRowBorderDxfId="322" tableBorderDxfId="320">
  <autoFilter ref="A7:M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10" dataDxfId="308" headerRowBorderDxfId="309" tableBorderDxfId="307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6"/>
    <tableColumn id="10" name="שער***" dataDxfId="305"/>
    <tableColumn id="11" name="שווי שוק" dataDxfId="304"/>
    <tableColumn id="12" name="שעור מערך נקוב מונפק" dataDxfId="303"/>
    <tableColumn id="13" name="שעור מנכסי אפיק ההשקעה" dataDxfId="302"/>
    <tableColumn id="14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2"/>
  <sheetViews>
    <sheetView rightToLeft="1" topLeftCell="A31" workbookViewId="0">
      <selection activeCell="A42" sqref="A42"/>
    </sheetView>
  </sheetViews>
  <sheetFormatPr defaultColWidth="0" defaultRowHeight="18" zeroHeight="1"/>
  <cols>
    <col min="1" max="1" width="28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6" t="s">
        <v>4</v>
      </c>
      <c r="C5" s="77"/>
      <c r="D5" s="78"/>
    </row>
    <row r="6" spans="1:36" s="3" customFormat="1">
      <c r="B6" s="40" t="s">
        <v>1221</v>
      </c>
      <c r="C6" s="79" t="s">
        <v>5</v>
      </c>
      <c r="D6" s="80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1222</v>
      </c>
      <c r="B10" s="57" t="s">
        <v>13</v>
      </c>
      <c r="C10" s="63">
        <v>32585.618429405091</v>
      </c>
      <c r="D10" s="64">
        <v>0.21151025592598738</v>
      </c>
    </row>
    <row r="11" spans="1:36">
      <c r="B11" s="57" t="s">
        <v>14</v>
      </c>
      <c r="C11" s="50"/>
      <c r="D11" s="50"/>
    </row>
    <row r="12" spans="1:36">
      <c r="A12" s="9" t="s">
        <v>1223</v>
      </c>
      <c r="B12" s="58" t="s">
        <v>15</v>
      </c>
      <c r="C12" s="65">
        <v>53131.812533900003</v>
      </c>
      <c r="D12" s="66">
        <v>0.34487371449472726</v>
      </c>
    </row>
    <row r="13" spans="1:36">
      <c r="A13" s="9" t="s">
        <v>1224</v>
      </c>
      <c r="B13" s="58" t="s">
        <v>16</v>
      </c>
      <c r="C13" s="65">
        <v>0</v>
      </c>
      <c r="D13" s="66">
        <v>0</v>
      </c>
    </row>
    <row r="14" spans="1:36">
      <c r="A14" s="9" t="s">
        <v>1225</v>
      </c>
      <c r="B14" s="58" t="s">
        <v>17</v>
      </c>
      <c r="C14" s="65">
        <v>10653.580686558</v>
      </c>
      <c r="D14" s="66">
        <v>6.9151413603635498E-2</v>
      </c>
    </row>
    <row r="15" spans="1:36">
      <c r="A15" s="9" t="s">
        <v>851</v>
      </c>
      <c r="B15" s="58" t="s">
        <v>18</v>
      </c>
      <c r="C15" s="65">
        <v>14630.04692973716</v>
      </c>
      <c r="D15" s="66">
        <v>9.496229071182942E-2</v>
      </c>
    </row>
    <row r="16" spans="1:36">
      <c r="A16" s="9" t="s">
        <v>1226</v>
      </c>
      <c r="B16" s="58" t="s">
        <v>194</v>
      </c>
      <c r="C16" s="65">
        <v>26342.8752332125</v>
      </c>
      <c r="D16" s="66">
        <v>0.17098918329489732</v>
      </c>
    </row>
    <row r="17" spans="1:4">
      <c r="A17" s="9" t="s">
        <v>1227</v>
      </c>
      <c r="B17" s="58" t="s">
        <v>19</v>
      </c>
      <c r="C17" s="65">
        <v>362.19928649280001</v>
      </c>
      <c r="D17" s="66">
        <v>2.3510022971720162E-3</v>
      </c>
    </row>
    <row r="18" spans="1:4">
      <c r="A18" s="9" t="s">
        <v>1228</v>
      </c>
      <c r="B18" s="58" t="s">
        <v>20</v>
      </c>
      <c r="C18" s="65">
        <v>163.19377600000001</v>
      </c>
      <c r="D18" s="66">
        <v>1.0592758091140036E-3</v>
      </c>
    </row>
    <row r="19" spans="1:4">
      <c r="A19" s="9" t="s">
        <v>1229</v>
      </c>
      <c r="B19" s="58" t="s">
        <v>21</v>
      </c>
      <c r="C19" s="65">
        <v>51.276519999999998</v>
      </c>
      <c r="D19" s="66">
        <v>3.328311810834647E-4</v>
      </c>
    </row>
    <row r="20" spans="1:4">
      <c r="A20" s="9" t="s">
        <v>1230</v>
      </c>
      <c r="B20" s="58" t="s">
        <v>22</v>
      </c>
      <c r="C20" s="65">
        <v>13.501147931259251</v>
      </c>
      <c r="D20" s="66">
        <v>8.7634711012829906E-5</v>
      </c>
    </row>
    <row r="21" spans="1:4">
      <c r="A21" s="9" t="s">
        <v>1231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1232</v>
      </c>
      <c r="B23" s="58" t="s">
        <v>25</v>
      </c>
      <c r="C23" s="65">
        <v>0</v>
      </c>
      <c r="D23" s="66">
        <v>0</v>
      </c>
    </row>
    <row r="24" spans="1:4">
      <c r="A24" s="9" t="s">
        <v>1233</v>
      </c>
      <c r="B24" s="58" t="s">
        <v>26</v>
      </c>
      <c r="C24" s="65">
        <v>0</v>
      </c>
      <c r="D24" s="66">
        <v>0</v>
      </c>
    </row>
    <row r="25" spans="1:4">
      <c r="A25" s="9" t="s">
        <v>1234</v>
      </c>
      <c r="B25" s="58" t="s">
        <v>17</v>
      </c>
      <c r="C25" s="65">
        <v>776.94484251200004</v>
      </c>
      <c r="D25" s="66">
        <v>5.043077602964777E-3</v>
      </c>
    </row>
    <row r="26" spans="1:4">
      <c r="A26" s="9" t="s">
        <v>1235</v>
      </c>
      <c r="B26" s="58" t="s">
        <v>27</v>
      </c>
      <c r="C26" s="65">
        <v>1867.5551767751315</v>
      </c>
      <c r="D26" s="66">
        <v>1.2122129099724509E-2</v>
      </c>
    </row>
    <row r="27" spans="1:4">
      <c r="A27" s="9" t="s">
        <v>1236</v>
      </c>
      <c r="B27" s="58" t="s">
        <v>28</v>
      </c>
      <c r="C27" s="65">
        <v>11132.900289176399</v>
      </c>
      <c r="D27" s="66">
        <v>7.2262633114162714E-2</v>
      </c>
    </row>
    <row r="28" spans="1:4">
      <c r="A28" s="9" t="s">
        <v>1237</v>
      </c>
      <c r="B28" s="58" t="s">
        <v>29</v>
      </c>
      <c r="C28" s="65">
        <v>27.481873763777699</v>
      </c>
      <c r="D28" s="66">
        <v>1.7838231812893724E-4</v>
      </c>
    </row>
    <row r="29" spans="1:4">
      <c r="A29" s="9" t="s">
        <v>1238</v>
      </c>
      <c r="B29" s="58" t="s">
        <v>30</v>
      </c>
      <c r="C29" s="65">
        <v>0</v>
      </c>
      <c r="D29" s="66">
        <v>0</v>
      </c>
    </row>
    <row r="30" spans="1:4">
      <c r="A30" s="9" t="s">
        <v>1239</v>
      </c>
      <c r="B30" s="58" t="s">
        <v>31</v>
      </c>
      <c r="C30" s="65">
        <v>137.43389815147739</v>
      </c>
      <c r="D30" s="66">
        <v>8.92070808289268E-4</v>
      </c>
    </row>
    <row r="31" spans="1:4">
      <c r="A31" s="9" t="s">
        <v>1240</v>
      </c>
      <c r="B31" s="58" t="s">
        <v>32</v>
      </c>
      <c r="C31" s="65">
        <v>0</v>
      </c>
      <c r="D31" s="66">
        <v>0</v>
      </c>
    </row>
    <row r="32" spans="1:4">
      <c r="A32" s="9" t="s">
        <v>1241</v>
      </c>
      <c r="B32" s="57" t="s">
        <v>33</v>
      </c>
      <c r="C32" s="65">
        <v>491.19330352479381</v>
      </c>
      <c r="D32" s="66">
        <v>3.1882906123981481E-3</v>
      </c>
    </row>
    <row r="33" spans="1:4">
      <c r="A33" s="9" t="s">
        <v>1242</v>
      </c>
      <c r="B33" s="57" t="s">
        <v>34</v>
      </c>
      <c r="C33" s="65">
        <v>0</v>
      </c>
      <c r="D33" s="66">
        <v>0</v>
      </c>
    </row>
    <row r="34" spans="1:4">
      <c r="A34" s="9" t="s">
        <v>1243</v>
      </c>
      <c r="B34" s="57" t="s">
        <v>35</v>
      </c>
      <c r="C34" s="65">
        <v>975.77786734690505</v>
      </c>
      <c r="D34" s="66">
        <v>6.3336845024618438E-3</v>
      </c>
    </row>
    <row r="35" spans="1:4">
      <c r="A35" s="9" t="s">
        <v>1244</v>
      </c>
      <c r="B35" s="57" t="s">
        <v>36</v>
      </c>
      <c r="C35" s="65">
        <v>0</v>
      </c>
      <c r="D35" s="66">
        <v>0</v>
      </c>
    </row>
    <row r="36" spans="1:4">
      <c r="A36" s="9" t="s">
        <v>1245</v>
      </c>
      <c r="B36" s="57" t="s">
        <v>37</v>
      </c>
      <c r="C36" s="65">
        <v>718.25541380499999</v>
      </c>
      <c r="D36" s="66">
        <v>4.6621299124104138E-3</v>
      </c>
    </row>
    <row r="37" spans="1:4">
      <c r="A37" s="9"/>
      <c r="B37" s="59" t="s">
        <v>38</v>
      </c>
      <c r="C37" s="50"/>
      <c r="D37" s="66"/>
    </row>
    <row r="38" spans="1:4">
      <c r="A38" s="9" t="s">
        <v>1246</v>
      </c>
      <c r="B38" s="60" t="s">
        <v>39</v>
      </c>
      <c r="C38" s="65">
        <v>0</v>
      </c>
      <c r="D38" s="66">
        <v>0</v>
      </c>
    </row>
    <row r="39" spans="1:4">
      <c r="A39" s="9" t="s">
        <v>1247</v>
      </c>
      <c r="B39" s="60" t="s">
        <v>40</v>
      </c>
      <c r="C39" s="65">
        <v>0</v>
      </c>
      <c r="D39" s="66">
        <v>0</v>
      </c>
    </row>
    <row r="40" spans="1:4">
      <c r="A40" s="9" t="s">
        <v>1248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154061.64720829233</v>
      </c>
      <c r="D41" s="66">
        <v>0.99999999999999978</v>
      </c>
    </row>
    <row r="42" spans="1:4">
      <c r="A42" s="9" t="s">
        <v>1249</v>
      </c>
      <c r="B42" s="61" t="s">
        <v>43</v>
      </c>
      <c r="C42" s="65">
        <f>'יתרת התחייבות להשקעה'!B9</f>
        <v>6178.2490334114409</v>
      </c>
      <c r="D42" s="66">
        <v>0</v>
      </c>
    </row>
    <row r="43" spans="1:4">
      <c r="B43" s="10" t="s">
        <v>198</v>
      </c>
    </row>
    <row r="44" spans="1:4">
      <c r="C44" s="81" t="s">
        <v>44</v>
      </c>
      <c r="D44" s="80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3.4472</v>
      </c>
    </row>
    <row r="47" spans="1:4">
      <c r="C47" t="s">
        <v>109</v>
      </c>
      <c r="D47">
        <v>3.7360000000000002</v>
      </c>
    </row>
    <row r="48" spans="1:4">
      <c r="C48" t="s">
        <v>119</v>
      </c>
      <c r="D48">
        <v>2.3222999999999998</v>
      </c>
    </row>
    <row r="49" spans="3:4">
      <c r="C49" t="s">
        <v>105</v>
      </c>
      <c r="D49">
        <v>3.2290000000000001</v>
      </c>
    </row>
    <row r="50" spans="3:4">
      <c r="C50" t="s">
        <v>112</v>
      </c>
      <c r="D50">
        <v>4.3395000000000001</v>
      </c>
    </row>
    <row r="51" spans="3:4">
      <c r="C51" t="s">
        <v>122</v>
      </c>
      <c r="D51">
        <v>1</v>
      </c>
    </row>
    <row r="52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60" ht="26.25" customHeight="1">
      <c r="A6" s="99" t="s">
        <v>97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400</v>
      </c>
      <c r="G10" s="7"/>
      <c r="H10" s="63">
        <v>51.276519999999998</v>
      </c>
      <c r="I10" s="22"/>
      <c r="J10" s="64">
        <v>1</v>
      </c>
      <c r="K10" s="64">
        <v>2.9999999999999997E-4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989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227</v>
      </c>
      <c r="B13" t="s">
        <v>227</v>
      </c>
      <c r="C13" s="14"/>
      <c r="D13" t="s">
        <v>227</v>
      </c>
      <c r="E13" t="s">
        <v>227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990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227</v>
      </c>
      <c r="B15" t="s">
        <v>227</v>
      </c>
      <c r="C15" s="14"/>
      <c r="D15" t="s">
        <v>227</v>
      </c>
      <c r="E15" t="s">
        <v>227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991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227</v>
      </c>
      <c r="B17" t="s">
        <v>227</v>
      </c>
      <c r="C17" s="14"/>
      <c r="D17" t="s">
        <v>227</v>
      </c>
      <c r="E17" t="s">
        <v>227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582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227</v>
      </c>
      <c r="B19" t="s">
        <v>227</v>
      </c>
      <c r="C19" s="14"/>
      <c r="D19" t="s">
        <v>227</v>
      </c>
      <c r="E19" t="s">
        <v>227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232</v>
      </c>
      <c r="B20" s="14"/>
      <c r="C20" s="14"/>
      <c r="D20" s="14"/>
      <c r="F20" s="69">
        <v>400</v>
      </c>
      <c r="H20" s="69">
        <v>51.276519999999998</v>
      </c>
      <c r="J20" s="68">
        <v>1</v>
      </c>
      <c r="K20" s="68">
        <v>2.9999999999999997E-4</v>
      </c>
    </row>
    <row r="21" spans="1:11">
      <c r="A21" s="67" t="s">
        <v>989</v>
      </c>
      <c r="B21" s="14"/>
      <c r="C21" s="14"/>
      <c r="D21" s="14"/>
      <c r="F21" s="69">
        <v>400</v>
      </c>
      <c r="H21" s="69">
        <v>51.276519999999998</v>
      </c>
      <c r="J21" s="68">
        <v>1</v>
      </c>
      <c r="K21" s="68">
        <v>2.9999999999999997E-4</v>
      </c>
    </row>
    <row r="22" spans="1:11">
      <c r="A22" t="s">
        <v>992</v>
      </c>
      <c r="B22" t="s">
        <v>993</v>
      </c>
      <c r="C22" t="s">
        <v>122</v>
      </c>
      <c r="D22" t="s">
        <v>904</v>
      </c>
      <c r="E22" t="s">
        <v>105</v>
      </c>
      <c r="F22" s="65">
        <v>200</v>
      </c>
      <c r="G22" s="65">
        <v>3740</v>
      </c>
      <c r="H22" s="65">
        <v>24.152920000000002</v>
      </c>
      <c r="I22" s="66">
        <v>0</v>
      </c>
      <c r="J22" s="66">
        <v>0.47099999999999997</v>
      </c>
      <c r="K22" s="66">
        <v>2.0000000000000001E-4</v>
      </c>
    </row>
    <row r="23" spans="1:11">
      <c r="A23" t="s">
        <v>994</v>
      </c>
      <c r="B23" t="s">
        <v>995</v>
      </c>
      <c r="C23" t="s">
        <v>122</v>
      </c>
      <c r="D23" t="s">
        <v>904</v>
      </c>
      <c r="E23" t="s">
        <v>105</v>
      </c>
      <c r="F23" s="65">
        <v>200</v>
      </c>
      <c r="G23" s="65">
        <v>4200</v>
      </c>
      <c r="H23" s="65">
        <v>27.1236</v>
      </c>
      <c r="I23" s="66">
        <v>0</v>
      </c>
      <c r="J23" s="66">
        <v>0.52900000000000003</v>
      </c>
      <c r="K23" s="66">
        <v>2.0000000000000001E-4</v>
      </c>
    </row>
    <row r="24" spans="1:11">
      <c r="A24" s="67" t="s">
        <v>996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227</v>
      </c>
      <c r="B25" t="s">
        <v>227</v>
      </c>
      <c r="C25" s="14"/>
      <c r="D25" t="s">
        <v>227</v>
      </c>
      <c r="E25" t="s">
        <v>227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991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227</v>
      </c>
      <c r="B27" t="s">
        <v>227</v>
      </c>
      <c r="C27" s="14"/>
      <c r="D27" t="s">
        <v>227</v>
      </c>
      <c r="E27" t="s">
        <v>227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997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227</v>
      </c>
      <c r="B29" t="s">
        <v>227</v>
      </c>
      <c r="C29" s="14"/>
      <c r="D29" t="s">
        <v>227</v>
      </c>
      <c r="E29" t="s">
        <v>227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582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227</v>
      </c>
      <c r="B31" t="s">
        <v>227</v>
      </c>
      <c r="C31" s="14"/>
      <c r="D31" t="s">
        <v>227</v>
      </c>
      <c r="E31" t="s">
        <v>227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5" t="s">
        <v>234</v>
      </c>
      <c r="B32" s="14"/>
      <c r="C32" s="14"/>
      <c r="D32" s="14"/>
    </row>
    <row r="33" spans="1:4">
      <c r="A33" s="85" t="s">
        <v>292</v>
      </c>
      <c r="B33" s="14"/>
      <c r="C33" s="14"/>
      <c r="D33" s="14"/>
    </row>
    <row r="34" spans="1:4">
      <c r="A34" s="85" t="s">
        <v>293</v>
      </c>
      <c r="B34" s="14"/>
      <c r="C34" s="14"/>
      <c r="D34" s="14"/>
    </row>
    <row r="35" spans="1:4">
      <c r="A35" s="85" t="s">
        <v>294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1"/>
      <c r="BC5" s="14" t="s">
        <v>99</v>
      </c>
      <c r="BE5" s="14" t="s">
        <v>100</v>
      </c>
      <c r="BG5" s="16" t="s">
        <v>101</v>
      </c>
    </row>
    <row r="6" spans="1:59" ht="26.25" customHeight="1">
      <c r="A6" s="99" t="s">
        <v>102</v>
      </c>
      <c r="B6" s="100"/>
      <c r="C6" s="100"/>
      <c r="D6" s="100"/>
      <c r="E6" s="100"/>
      <c r="F6" s="100"/>
      <c r="G6" s="100"/>
      <c r="H6" s="100"/>
      <c r="I6" s="100"/>
      <c r="J6" s="101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4968.67</v>
      </c>
      <c r="G10" s="22"/>
      <c r="H10" s="63">
        <v>13.501147931259251</v>
      </c>
      <c r="I10" s="64">
        <v>1</v>
      </c>
      <c r="J10" s="64">
        <v>1E-4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227</v>
      </c>
      <c r="B12" t="s">
        <v>227</v>
      </c>
      <c r="C12" s="16"/>
      <c r="D12" t="s">
        <v>227</v>
      </c>
      <c r="E12" t="s">
        <v>227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232</v>
      </c>
      <c r="B13" s="16"/>
      <c r="C13" s="16"/>
      <c r="D13" s="16"/>
      <c r="E13" s="16"/>
      <c r="F13" s="69">
        <v>4968.67</v>
      </c>
      <c r="G13" s="16"/>
      <c r="H13" s="69">
        <v>13.501147931259251</v>
      </c>
      <c r="I13" s="68">
        <v>1</v>
      </c>
      <c r="J13" s="68">
        <v>1E-4</v>
      </c>
      <c r="BE13" s="14" t="s">
        <v>125</v>
      </c>
    </row>
    <row r="14" spans="1:59">
      <c r="A14" t="s">
        <v>998</v>
      </c>
      <c r="B14" t="s">
        <v>999</v>
      </c>
      <c r="C14" t="s">
        <v>122</v>
      </c>
      <c r="D14" t="s">
        <v>904</v>
      </c>
      <c r="E14" t="s">
        <v>109</v>
      </c>
      <c r="F14" s="65">
        <v>3</v>
      </c>
      <c r="G14" s="65">
        <v>1.5287999999999999</v>
      </c>
      <c r="H14" s="65">
        <v>1.7134790399999999E-4</v>
      </c>
      <c r="I14" s="66">
        <v>0</v>
      </c>
      <c r="J14" s="66">
        <v>0</v>
      </c>
      <c r="BE14" s="14" t="s">
        <v>126</v>
      </c>
    </row>
    <row r="15" spans="1:59">
      <c r="A15" t="s">
        <v>1000</v>
      </c>
      <c r="B15" t="s">
        <v>1001</v>
      </c>
      <c r="C15" t="s">
        <v>122</v>
      </c>
      <c r="D15" t="s">
        <v>904</v>
      </c>
      <c r="E15" t="s">
        <v>112</v>
      </c>
      <c r="F15" s="65">
        <v>1</v>
      </c>
      <c r="G15" s="65">
        <v>0.70735000000000003</v>
      </c>
      <c r="H15" s="65">
        <v>3.0695453250000002E-5</v>
      </c>
      <c r="I15" s="66">
        <v>0</v>
      </c>
      <c r="J15" s="66">
        <v>0</v>
      </c>
      <c r="BE15" s="14" t="s">
        <v>127</v>
      </c>
    </row>
    <row r="16" spans="1:59">
      <c r="A16" t="s">
        <v>1002</v>
      </c>
      <c r="B16" t="s">
        <v>1003</v>
      </c>
      <c r="C16" t="s">
        <v>122</v>
      </c>
      <c r="D16" t="s">
        <v>904</v>
      </c>
      <c r="E16" t="s">
        <v>112</v>
      </c>
      <c r="F16" s="65">
        <v>420</v>
      </c>
      <c r="G16" s="65">
        <v>100</v>
      </c>
      <c r="H16" s="65">
        <v>1.8225899999999999</v>
      </c>
      <c r="I16" s="66">
        <v>0.13500000000000001</v>
      </c>
      <c r="J16" s="66">
        <v>0</v>
      </c>
      <c r="BE16" s="14" t="s">
        <v>128</v>
      </c>
    </row>
    <row r="17" spans="1:57">
      <c r="A17" t="s">
        <v>1004</v>
      </c>
      <c r="B17" t="s">
        <v>1003</v>
      </c>
      <c r="C17" t="s">
        <v>122</v>
      </c>
      <c r="D17" t="s">
        <v>904</v>
      </c>
      <c r="E17" t="s">
        <v>109</v>
      </c>
      <c r="F17" s="65">
        <v>-5960.97</v>
      </c>
      <c r="G17" s="65">
        <v>100</v>
      </c>
      <c r="H17" s="65">
        <v>-22.270183920000001</v>
      </c>
      <c r="I17" s="66">
        <v>-1.6495</v>
      </c>
      <c r="J17" s="66">
        <v>-2.0000000000000001E-4</v>
      </c>
      <c r="BE17" s="14" t="s">
        <v>129</v>
      </c>
    </row>
    <row r="18" spans="1:57">
      <c r="A18" t="s">
        <v>1005</v>
      </c>
      <c r="B18" t="s">
        <v>1006</v>
      </c>
      <c r="C18" t="s">
        <v>122</v>
      </c>
      <c r="D18" t="s">
        <v>904</v>
      </c>
      <c r="E18" t="s">
        <v>105</v>
      </c>
      <c r="F18" s="65">
        <v>10513.64</v>
      </c>
      <c r="G18" s="65">
        <v>100</v>
      </c>
      <c r="H18" s="65">
        <v>33.948543559999997</v>
      </c>
      <c r="I18" s="66">
        <v>2.5145</v>
      </c>
      <c r="J18" s="66">
        <v>2.0000000000000001E-4</v>
      </c>
      <c r="BE18" s="14" t="s">
        <v>130</v>
      </c>
    </row>
    <row r="19" spans="1:57">
      <c r="A19" t="s">
        <v>1007</v>
      </c>
      <c r="B19" t="s">
        <v>1008</v>
      </c>
      <c r="C19" t="s">
        <v>122</v>
      </c>
      <c r="D19" t="s">
        <v>904</v>
      </c>
      <c r="E19" t="s">
        <v>105</v>
      </c>
      <c r="F19" s="65">
        <v>-8</v>
      </c>
      <c r="G19" s="65">
        <v>1.4525E-2</v>
      </c>
      <c r="H19" s="65">
        <v>-3.752098E-6</v>
      </c>
      <c r="I19" s="66">
        <v>0</v>
      </c>
      <c r="J19" s="66">
        <v>0</v>
      </c>
      <c r="BE19" s="14" t="s">
        <v>131</v>
      </c>
    </row>
    <row r="20" spans="1:57">
      <c r="A20" s="85" t="s">
        <v>234</v>
      </c>
      <c r="B20" s="16"/>
      <c r="C20" s="16"/>
      <c r="D20" s="16"/>
      <c r="E20" s="16"/>
      <c r="F20" s="16"/>
      <c r="G20" s="16"/>
      <c r="BE20" s="14" t="s">
        <v>122</v>
      </c>
    </row>
    <row r="21" spans="1:57">
      <c r="A21" s="85" t="s">
        <v>292</v>
      </c>
      <c r="B21" s="16"/>
      <c r="C21" s="16"/>
      <c r="D21" s="16"/>
      <c r="E21" s="16"/>
      <c r="F21" s="16"/>
      <c r="G21" s="16"/>
    </row>
    <row r="22" spans="1:57">
      <c r="A22" s="85" t="s">
        <v>293</v>
      </c>
      <c r="B22" s="16"/>
      <c r="C22" s="16"/>
      <c r="D22" s="16"/>
      <c r="E22" s="16"/>
      <c r="F22" s="16"/>
      <c r="G22" s="16"/>
    </row>
    <row r="23" spans="1:57">
      <c r="A23" s="85" t="s">
        <v>294</v>
      </c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80" ht="26.25" customHeight="1">
      <c r="A6" s="99" t="s">
        <v>132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1009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227</v>
      </c>
      <c r="B13" t="s">
        <v>227</v>
      </c>
      <c r="D13" t="s">
        <v>227</v>
      </c>
      <c r="G13" s="65">
        <v>0</v>
      </c>
      <c r="H13" t="s">
        <v>227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1010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227</v>
      </c>
      <c r="B15" t="s">
        <v>227</v>
      </c>
      <c r="D15" t="s">
        <v>227</v>
      </c>
      <c r="G15" s="65">
        <v>0</v>
      </c>
      <c r="H15" t="s">
        <v>227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1011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1012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227</v>
      </c>
      <c r="B18" t="s">
        <v>227</v>
      </c>
      <c r="D18" t="s">
        <v>227</v>
      </c>
      <c r="G18" s="65">
        <v>0</v>
      </c>
      <c r="H18" t="s">
        <v>227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1013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227</v>
      </c>
      <c r="B20" t="s">
        <v>227</v>
      </c>
      <c r="D20" t="s">
        <v>227</v>
      </c>
      <c r="G20" s="65">
        <v>0</v>
      </c>
      <c r="H20" t="s">
        <v>227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1014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227</v>
      </c>
      <c r="B22" t="s">
        <v>227</v>
      </c>
      <c r="D22" t="s">
        <v>227</v>
      </c>
      <c r="G22" s="65">
        <v>0</v>
      </c>
      <c r="H22" t="s">
        <v>227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1015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227</v>
      </c>
      <c r="B24" t="s">
        <v>227</v>
      </c>
      <c r="D24" t="s">
        <v>227</v>
      </c>
      <c r="G24" s="65">
        <v>0</v>
      </c>
      <c r="H24" t="s">
        <v>227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232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1009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227</v>
      </c>
      <c r="B27" t="s">
        <v>227</v>
      </c>
      <c r="D27" t="s">
        <v>227</v>
      </c>
      <c r="G27" s="65">
        <v>0</v>
      </c>
      <c r="H27" t="s">
        <v>227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1010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227</v>
      </c>
      <c r="B29" t="s">
        <v>227</v>
      </c>
      <c r="D29" t="s">
        <v>227</v>
      </c>
      <c r="G29" s="65">
        <v>0</v>
      </c>
      <c r="H29" t="s">
        <v>227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1011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1012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227</v>
      </c>
      <c r="B32" t="s">
        <v>227</v>
      </c>
      <c r="D32" t="s">
        <v>227</v>
      </c>
      <c r="G32" s="65">
        <v>0</v>
      </c>
      <c r="H32" t="s">
        <v>227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1013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227</v>
      </c>
      <c r="B34" t="s">
        <v>227</v>
      </c>
      <c r="D34" t="s">
        <v>227</v>
      </c>
      <c r="G34" s="65">
        <v>0</v>
      </c>
      <c r="H34" t="s">
        <v>227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1014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227</v>
      </c>
      <c r="B36" t="s">
        <v>227</v>
      </c>
      <c r="D36" t="s">
        <v>227</v>
      </c>
      <c r="G36" s="65">
        <v>0</v>
      </c>
      <c r="H36" t="s">
        <v>227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1015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227</v>
      </c>
      <c r="B38" t="s">
        <v>227</v>
      </c>
      <c r="D38" t="s">
        <v>227</v>
      </c>
      <c r="G38" s="65">
        <v>0</v>
      </c>
      <c r="H38" t="s">
        <v>227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234</v>
      </c>
    </row>
    <row r="40" spans="1:16">
      <c r="A40" s="85" t="s">
        <v>292</v>
      </c>
    </row>
    <row r="41" spans="1:16">
      <c r="A41" s="85" t="s">
        <v>293</v>
      </c>
    </row>
    <row r="42" spans="1:16">
      <c r="A42" s="85" t="s">
        <v>294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19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71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1016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227</v>
      </c>
      <c r="B13" t="s">
        <v>227</v>
      </c>
      <c r="C13" t="s">
        <v>227</v>
      </c>
      <c r="F13" s="65">
        <v>0</v>
      </c>
      <c r="G13" t="s">
        <v>227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1017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227</v>
      </c>
      <c r="B15" t="s">
        <v>227</v>
      </c>
      <c r="C15" t="s">
        <v>227</v>
      </c>
      <c r="F15" s="65">
        <v>0</v>
      </c>
      <c r="G15" t="s">
        <v>227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1018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227</v>
      </c>
      <c r="B17" t="s">
        <v>227</v>
      </c>
      <c r="C17" t="s">
        <v>227</v>
      </c>
      <c r="F17" s="65">
        <v>0</v>
      </c>
      <c r="G17" t="s">
        <v>227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1019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227</v>
      </c>
      <c r="B19" t="s">
        <v>227</v>
      </c>
      <c r="C19" t="s">
        <v>227</v>
      </c>
      <c r="F19" s="65">
        <v>0</v>
      </c>
      <c r="G19" t="s">
        <v>227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582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227</v>
      </c>
      <c r="B21" t="s">
        <v>227</v>
      </c>
      <c r="C21" t="s">
        <v>227</v>
      </c>
      <c r="F21" s="65">
        <v>0</v>
      </c>
      <c r="G21" t="s">
        <v>227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232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290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227</v>
      </c>
      <c r="B24" t="s">
        <v>227</v>
      </c>
      <c r="C24" t="s">
        <v>227</v>
      </c>
      <c r="F24" s="65">
        <v>0</v>
      </c>
      <c r="G24" t="s">
        <v>227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1020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227</v>
      </c>
      <c r="B26" t="s">
        <v>227</v>
      </c>
      <c r="C26" t="s">
        <v>227</v>
      </c>
      <c r="F26" s="65">
        <v>0</v>
      </c>
      <c r="G26" t="s">
        <v>227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5" t="s">
        <v>292</v>
      </c>
    </row>
    <row r="28" spans="1:15">
      <c r="A28" s="85" t="s">
        <v>293</v>
      </c>
    </row>
    <row r="29" spans="1:15">
      <c r="A29" s="85" t="s">
        <v>294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64" ht="26.25" customHeight="1">
      <c r="A6" s="99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1021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227</v>
      </c>
      <c r="B13" t="s">
        <v>227</v>
      </c>
      <c r="C13" s="14"/>
      <c r="D13" s="14"/>
      <c r="E13" t="s">
        <v>227</v>
      </c>
      <c r="F13" t="s">
        <v>227</v>
      </c>
      <c r="I13" s="65">
        <v>0</v>
      </c>
      <c r="J13" t="s">
        <v>227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1022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227</v>
      </c>
      <c r="B15" t="s">
        <v>227</v>
      </c>
      <c r="C15" s="14"/>
      <c r="D15" s="14"/>
      <c r="E15" t="s">
        <v>227</v>
      </c>
      <c r="F15" t="s">
        <v>227</v>
      </c>
      <c r="I15" s="65">
        <v>0</v>
      </c>
      <c r="J15" t="s">
        <v>227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297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227</v>
      </c>
      <c r="B17" t="s">
        <v>227</v>
      </c>
      <c r="C17" s="14"/>
      <c r="D17" s="14"/>
      <c r="E17" t="s">
        <v>227</v>
      </c>
      <c r="F17" t="s">
        <v>227</v>
      </c>
      <c r="I17" s="65">
        <v>0</v>
      </c>
      <c r="J17" t="s">
        <v>227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582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227</v>
      </c>
      <c r="B19" t="s">
        <v>227</v>
      </c>
      <c r="C19" s="14"/>
      <c r="D19" s="14"/>
      <c r="E19" t="s">
        <v>227</v>
      </c>
      <c r="F19" t="s">
        <v>227</v>
      </c>
      <c r="I19" s="65">
        <v>0</v>
      </c>
      <c r="J19" t="s">
        <v>227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232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1023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227</v>
      </c>
      <c r="B22" t="s">
        <v>227</v>
      </c>
      <c r="C22" s="14"/>
      <c r="D22" s="14"/>
      <c r="E22" t="s">
        <v>227</v>
      </c>
      <c r="F22" t="s">
        <v>227</v>
      </c>
      <c r="I22" s="65">
        <v>0</v>
      </c>
      <c r="J22" t="s">
        <v>227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1024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227</v>
      </c>
      <c r="B24" t="s">
        <v>227</v>
      </c>
      <c r="C24" s="14"/>
      <c r="D24" s="14"/>
      <c r="E24" t="s">
        <v>227</v>
      </c>
      <c r="F24" t="s">
        <v>227</v>
      </c>
      <c r="I24" s="65">
        <v>0</v>
      </c>
      <c r="J24" t="s">
        <v>227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5" t="s">
        <v>234</v>
      </c>
      <c r="C25" s="14"/>
      <c r="D25" s="14"/>
      <c r="E25" s="14"/>
    </row>
    <row r="26" spans="1:18">
      <c r="A26" s="85" t="s">
        <v>292</v>
      </c>
      <c r="C26" s="14"/>
      <c r="D26" s="14"/>
      <c r="E26" s="14"/>
    </row>
    <row r="27" spans="1:18">
      <c r="A27" s="85" t="s">
        <v>293</v>
      </c>
      <c r="C27" s="14"/>
      <c r="D27" s="14"/>
      <c r="E27" s="14"/>
    </row>
    <row r="28" spans="1:18">
      <c r="A28" s="85" t="s">
        <v>294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80" ht="26.25" customHeight="1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102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4.8099999999999996</v>
      </c>
      <c r="J10" s="7"/>
      <c r="K10" s="7"/>
      <c r="L10" s="64">
        <v>2.1999999999999999E-2</v>
      </c>
      <c r="M10" s="63">
        <v>713894.64</v>
      </c>
      <c r="N10" s="7"/>
      <c r="O10" s="63">
        <v>776.94484251200004</v>
      </c>
      <c r="P10" s="7"/>
      <c r="Q10" s="64">
        <v>1</v>
      </c>
      <c r="R10" s="64">
        <v>5.3E-3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4.8099999999999996</v>
      </c>
      <c r="L11" s="68">
        <v>2.1999999999999999E-2</v>
      </c>
      <c r="M11" s="69">
        <v>713894.64</v>
      </c>
      <c r="O11" s="69">
        <v>776.94484251200004</v>
      </c>
      <c r="Q11" s="68">
        <v>1</v>
      </c>
      <c r="R11" s="68">
        <v>5.3E-3</v>
      </c>
    </row>
    <row r="12" spans="1:80">
      <c r="A12" s="67" t="s">
        <v>1021</v>
      </c>
      <c r="B12" s="14"/>
      <c r="C12" s="14"/>
      <c r="D12" s="14"/>
      <c r="I12" s="69">
        <v>5.59</v>
      </c>
      <c r="L12" s="68">
        <v>2.0999999999999999E-3</v>
      </c>
      <c r="M12" s="69">
        <v>456960</v>
      </c>
      <c r="O12" s="69">
        <v>509.69318399999997</v>
      </c>
      <c r="Q12" s="68">
        <v>0.65600000000000003</v>
      </c>
      <c r="R12" s="68">
        <v>3.5000000000000001E-3</v>
      </c>
    </row>
    <row r="13" spans="1:80">
      <c r="A13" t="s">
        <v>1025</v>
      </c>
      <c r="B13" t="s">
        <v>1026</v>
      </c>
      <c r="C13" t="s">
        <v>122</v>
      </c>
      <c r="D13" t="s">
        <v>1027</v>
      </c>
      <c r="E13" t="s">
        <v>319</v>
      </c>
      <c r="F13" t="s">
        <v>522</v>
      </c>
      <c r="G13" t="s">
        <v>149</v>
      </c>
      <c r="H13" t="s">
        <v>278</v>
      </c>
      <c r="I13" s="65">
        <v>5.59</v>
      </c>
      <c r="J13" t="s">
        <v>101</v>
      </c>
      <c r="K13" s="66">
        <v>1.7999999999999999E-2</v>
      </c>
      <c r="L13" s="66">
        <v>2.0999999999999999E-3</v>
      </c>
      <c r="M13" s="65">
        <v>456960</v>
      </c>
      <c r="N13" s="65">
        <v>111.54</v>
      </c>
      <c r="O13" s="65">
        <v>509.69318399999997</v>
      </c>
      <c r="P13" s="66">
        <v>4.0000000000000002E-4</v>
      </c>
      <c r="Q13" s="66">
        <v>0.65600000000000003</v>
      </c>
      <c r="R13" s="66">
        <v>3.5000000000000001E-3</v>
      </c>
    </row>
    <row r="14" spans="1:80">
      <c r="A14" s="67" t="s">
        <v>1022</v>
      </c>
      <c r="B14" s="14"/>
      <c r="C14" s="14"/>
      <c r="D14" s="14"/>
      <c r="I14" s="69">
        <v>3.32</v>
      </c>
      <c r="L14" s="68">
        <v>5.9900000000000002E-2</v>
      </c>
      <c r="M14" s="69">
        <v>256934.64</v>
      </c>
      <c r="O14" s="69">
        <v>267.25165851200001</v>
      </c>
      <c r="Q14" s="68">
        <v>0.34399999999999997</v>
      </c>
      <c r="R14" s="68">
        <v>1.8E-3</v>
      </c>
    </row>
    <row r="15" spans="1:80">
      <c r="A15" t="s">
        <v>1028</v>
      </c>
      <c r="B15" t="s">
        <v>1029</v>
      </c>
      <c r="C15" t="s">
        <v>122</v>
      </c>
      <c r="D15" t="s">
        <v>1030</v>
      </c>
      <c r="E15" t="s">
        <v>425</v>
      </c>
      <c r="F15" t="s">
        <v>361</v>
      </c>
      <c r="G15" t="s">
        <v>206</v>
      </c>
      <c r="H15" t="s">
        <v>1031</v>
      </c>
      <c r="I15" s="65">
        <v>1.1499999999999999</v>
      </c>
      <c r="J15" t="s">
        <v>101</v>
      </c>
      <c r="K15" s="66">
        <v>2.1899999999999999E-2</v>
      </c>
      <c r="L15" s="66">
        <v>0.20660000000000001</v>
      </c>
      <c r="M15" s="65">
        <v>37780.800000000003</v>
      </c>
      <c r="N15" s="65">
        <v>102.09</v>
      </c>
      <c r="O15" s="65">
        <v>38.570418719999999</v>
      </c>
      <c r="P15" s="66">
        <v>1E-4</v>
      </c>
      <c r="Q15" s="66">
        <v>4.9599999999999998E-2</v>
      </c>
      <c r="R15" s="66">
        <v>2.9999999999999997E-4</v>
      </c>
    </row>
    <row r="16" spans="1:80">
      <c r="A16" t="s">
        <v>1032</v>
      </c>
      <c r="B16" t="s">
        <v>1033</v>
      </c>
      <c r="C16" t="s">
        <v>122</v>
      </c>
      <c r="D16" t="s">
        <v>1034</v>
      </c>
      <c r="E16" t="s">
        <v>479</v>
      </c>
      <c r="F16" t="s">
        <v>405</v>
      </c>
      <c r="G16" t="s">
        <v>149</v>
      </c>
      <c r="H16" t="s">
        <v>1035</v>
      </c>
      <c r="I16" s="65">
        <v>3.95</v>
      </c>
      <c r="J16" t="s">
        <v>101</v>
      </c>
      <c r="K16" s="66">
        <v>4.4699999999999997E-2</v>
      </c>
      <c r="L16" s="66">
        <v>3.9300000000000002E-2</v>
      </c>
      <c r="M16" s="65">
        <v>139153.84</v>
      </c>
      <c r="N16" s="65">
        <v>103.38</v>
      </c>
      <c r="O16" s="65">
        <v>143.857239792</v>
      </c>
      <c r="P16" s="66">
        <v>2.0000000000000001E-4</v>
      </c>
      <c r="Q16" s="66">
        <v>0.1852</v>
      </c>
      <c r="R16" s="66">
        <v>1E-3</v>
      </c>
    </row>
    <row r="17" spans="1:18">
      <c r="A17" t="s">
        <v>1036</v>
      </c>
      <c r="B17" t="s">
        <v>1037</v>
      </c>
      <c r="C17" t="s">
        <v>122</v>
      </c>
      <c r="D17" t="s">
        <v>1038</v>
      </c>
      <c r="E17" t="s">
        <v>441</v>
      </c>
      <c r="F17" t="s">
        <v>522</v>
      </c>
      <c r="G17" t="s">
        <v>149</v>
      </c>
      <c r="H17" t="s">
        <v>1039</v>
      </c>
      <c r="I17" s="65">
        <v>3.25</v>
      </c>
      <c r="J17" t="s">
        <v>101</v>
      </c>
      <c r="K17" s="66">
        <v>4.2999999999999997E-2</v>
      </c>
      <c r="L17" s="66">
        <v>2.81E-2</v>
      </c>
      <c r="M17" s="65">
        <v>80000</v>
      </c>
      <c r="N17" s="65">
        <v>106.03</v>
      </c>
      <c r="O17" s="65">
        <v>84.823999999999998</v>
      </c>
      <c r="P17" s="66">
        <v>4.0000000000000002E-4</v>
      </c>
      <c r="Q17" s="66">
        <v>0.10920000000000001</v>
      </c>
      <c r="R17" s="66">
        <v>5.9999999999999995E-4</v>
      </c>
    </row>
    <row r="18" spans="1:18">
      <c r="A18" s="67" t="s">
        <v>297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227</v>
      </c>
      <c r="B19" t="s">
        <v>227</v>
      </c>
      <c r="C19" s="14"/>
      <c r="D19" s="14"/>
      <c r="E19" t="s">
        <v>227</v>
      </c>
      <c r="F19" t="s">
        <v>227</v>
      </c>
      <c r="I19" s="65">
        <v>0</v>
      </c>
      <c r="J19" t="s">
        <v>227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582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227</v>
      </c>
      <c r="B21" t="s">
        <v>227</v>
      </c>
      <c r="C21" s="14"/>
      <c r="D21" s="14"/>
      <c r="E21" t="s">
        <v>227</v>
      </c>
      <c r="F21" t="s">
        <v>227</v>
      </c>
      <c r="I21" s="65">
        <v>0</v>
      </c>
      <c r="J21" t="s">
        <v>227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232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298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227</v>
      </c>
      <c r="B24" t="s">
        <v>227</v>
      </c>
      <c r="C24" s="14"/>
      <c r="D24" s="14"/>
      <c r="E24" t="s">
        <v>227</v>
      </c>
      <c r="F24" t="s">
        <v>227</v>
      </c>
      <c r="I24" s="65">
        <v>0</v>
      </c>
      <c r="J24" t="s">
        <v>227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299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227</v>
      </c>
      <c r="B26" t="s">
        <v>227</v>
      </c>
      <c r="C26" s="14"/>
      <c r="D26" s="14"/>
      <c r="E26" t="s">
        <v>227</v>
      </c>
      <c r="F26" t="s">
        <v>227</v>
      </c>
      <c r="I26" s="65">
        <v>0</v>
      </c>
      <c r="J26" t="s">
        <v>227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85" t="s">
        <v>234</v>
      </c>
      <c r="B27" s="14"/>
      <c r="C27" s="14"/>
      <c r="D27" s="14"/>
    </row>
    <row r="28" spans="1:18">
      <c r="A28" s="85" t="s">
        <v>292</v>
      </c>
      <c r="B28" s="14"/>
      <c r="C28" s="14"/>
      <c r="D28" s="14"/>
    </row>
    <row r="29" spans="1:18">
      <c r="A29" s="85" t="s">
        <v>293</v>
      </c>
      <c r="B29" s="14"/>
      <c r="C29" s="14"/>
      <c r="D29" s="14"/>
    </row>
    <row r="30" spans="1:18">
      <c r="A30" s="85" t="s">
        <v>294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41.710937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97" ht="26.25" customHeight="1">
      <c r="A6" s="99" t="s">
        <v>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102530.81</v>
      </c>
      <c r="H10" s="7"/>
      <c r="I10" s="63">
        <v>1867.5551767751315</v>
      </c>
      <c r="J10" s="7"/>
      <c r="K10" s="64">
        <v>1</v>
      </c>
      <c r="L10" s="64">
        <v>1.2699999999999999E-2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45998.37</v>
      </c>
      <c r="I11" s="69">
        <v>1640.283158072717</v>
      </c>
      <c r="K11" s="68">
        <v>0.87829999999999997</v>
      </c>
      <c r="L11" s="68">
        <v>1.11E-2</v>
      </c>
    </row>
    <row r="12" spans="1:97">
      <c r="A12" t="s">
        <v>1040</v>
      </c>
      <c r="B12" t="s">
        <v>1041</v>
      </c>
      <c r="C12" t="s">
        <v>122</v>
      </c>
      <c r="D12" t="s">
        <v>1042</v>
      </c>
      <c r="E12" t="s">
        <v>614</v>
      </c>
      <c r="F12" t="s">
        <v>105</v>
      </c>
      <c r="G12" s="65">
        <v>42954.9</v>
      </c>
      <c r="H12" s="65">
        <v>280.58270000000022</v>
      </c>
      <c r="I12" s="65">
        <v>389.17205477522702</v>
      </c>
      <c r="J12" s="66">
        <v>5.5999999999999999E-3</v>
      </c>
      <c r="K12" s="66">
        <v>0.2084</v>
      </c>
      <c r="L12" s="66">
        <v>2.5999999999999999E-3</v>
      </c>
    </row>
    <row r="13" spans="1:97">
      <c r="A13" t="s">
        <v>1043</v>
      </c>
      <c r="B13" t="s">
        <v>749</v>
      </c>
      <c r="C13" t="s">
        <v>122</v>
      </c>
      <c r="D13" t="s">
        <v>750</v>
      </c>
      <c r="E13" t="s">
        <v>751</v>
      </c>
      <c r="F13" t="s">
        <v>101</v>
      </c>
      <c r="G13" s="65">
        <v>160</v>
      </c>
      <c r="H13" s="65">
        <v>389.86354799999998</v>
      </c>
      <c r="I13" s="65">
        <v>0.62378167679999996</v>
      </c>
      <c r="J13" s="66">
        <v>8.9999999999999998E-4</v>
      </c>
      <c r="K13" s="66">
        <v>2.9999999999999997E-4</v>
      </c>
      <c r="L13" s="66">
        <v>0</v>
      </c>
    </row>
    <row r="14" spans="1:97">
      <c r="A14" t="s">
        <v>1044</v>
      </c>
      <c r="B14" t="s">
        <v>1045</v>
      </c>
      <c r="C14" t="s">
        <v>122</v>
      </c>
      <c r="D14" t="s">
        <v>1046</v>
      </c>
      <c r="E14" t="s">
        <v>684</v>
      </c>
      <c r="F14" t="s">
        <v>101</v>
      </c>
      <c r="G14" s="65">
        <v>1</v>
      </c>
      <c r="H14" s="65">
        <v>31973775.862069</v>
      </c>
      <c r="I14" s="65">
        <v>319.73775862068999</v>
      </c>
      <c r="J14" s="66">
        <v>9.4827586206896553E-4</v>
      </c>
      <c r="K14" s="66">
        <v>0.17119999999999999</v>
      </c>
      <c r="L14" s="66">
        <v>2.2000000000000001E-3</v>
      </c>
    </row>
    <row r="15" spans="1:97">
      <c r="A15" t="s">
        <v>1047</v>
      </c>
      <c r="B15" t="s">
        <v>1048</v>
      </c>
      <c r="C15" t="s">
        <v>122</v>
      </c>
      <c r="D15" t="s">
        <v>1038</v>
      </c>
      <c r="E15" t="s">
        <v>441</v>
      </c>
      <c r="F15" t="s">
        <v>105</v>
      </c>
      <c r="G15" s="65">
        <v>2882.47</v>
      </c>
      <c r="H15" s="65">
        <v>10000</v>
      </c>
      <c r="I15" s="65">
        <v>930.74956299999997</v>
      </c>
      <c r="J15" s="66">
        <v>1E-3</v>
      </c>
      <c r="K15" s="66">
        <v>0.49840000000000001</v>
      </c>
      <c r="L15" s="66">
        <v>6.3E-3</v>
      </c>
    </row>
    <row r="16" spans="1:97">
      <c r="A16" s="67" t="s">
        <v>232</v>
      </c>
      <c r="B16" s="14"/>
      <c r="C16" s="14"/>
      <c r="D16" s="14"/>
      <c r="G16" s="69">
        <v>56532.44</v>
      </c>
      <c r="I16" s="69">
        <v>227.27201870241441</v>
      </c>
      <c r="K16" s="68">
        <v>0.1217</v>
      </c>
      <c r="L16" s="68">
        <v>1.5E-3</v>
      </c>
    </row>
    <row r="17" spans="1:12">
      <c r="A17" s="67" t="s">
        <v>298</v>
      </c>
      <c r="B17" s="14"/>
      <c r="C17" s="14"/>
      <c r="D17" s="14"/>
      <c r="G17" s="69">
        <v>0</v>
      </c>
      <c r="I17" s="69">
        <v>0</v>
      </c>
      <c r="K17" s="68">
        <v>0</v>
      </c>
      <c r="L17" s="68">
        <v>0</v>
      </c>
    </row>
    <row r="18" spans="1:12">
      <c r="A18" t="s">
        <v>227</v>
      </c>
      <c r="B18" t="s">
        <v>227</v>
      </c>
      <c r="C18" s="14"/>
      <c r="D18" s="14"/>
      <c r="E18" t="s">
        <v>227</v>
      </c>
      <c r="F18" t="s">
        <v>227</v>
      </c>
      <c r="G18" s="65">
        <v>0</v>
      </c>
      <c r="H18" s="65">
        <v>0</v>
      </c>
      <c r="I18" s="65">
        <v>0</v>
      </c>
      <c r="J18" s="66">
        <v>0</v>
      </c>
      <c r="K18" s="66">
        <v>0</v>
      </c>
      <c r="L18" s="66">
        <v>0</v>
      </c>
    </row>
    <row r="19" spans="1:12">
      <c r="A19" s="67" t="s">
        <v>299</v>
      </c>
      <c r="B19" s="14"/>
      <c r="C19" s="14"/>
      <c r="D19" s="14"/>
      <c r="G19" s="69">
        <v>56532.44</v>
      </c>
      <c r="I19" s="69">
        <v>227.27201870241441</v>
      </c>
      <c r="K19" s="68">
        <v>0.1217</v>
      </c>
      <c r="L19" s="68">
        <v>1.5E-3</v>
      </c>
    </row>
    <row r="20" spans="1:12">
      <c r="A20" t="s">
        <v>1049</v>
      </c>
      <c r="B20" t="s">
        <v>1050</v>
      </c>
      <c r="C20" t="s">
        <v>122</v>
      </c>
      <c r="D20" t="s">
        <v>1051</v>
      </c>
      <c r="E20" t="s">
        <v>822</v>
      </c>
      <c r="F20" t="s">
        <v>109</v>
      </c>
      <c r="G20" s="65">
        <v>49383</v>
      </c>
      <c r="H20" s="65">
        <v>110.47448700000024</v>
      </c>
      <c r="I20" s="65">
        <v>203.81978105922499</v>
      </c>
      <c r="J20" s="66">
        <v>3.7963185995398255E-4</v>
      </c>
      <c r="K20" s="66">
        <v>0.1091</v>
      </c>
      <c r="L20" s="66">
        <v>1.4E-3</v>
      </c>
    </row>
    <row r="21" spans="1:12">
      <c r="A21" t="s">
        <v>1052</v>
      </c>
      <c r="B21" t="s">
        <v>1053</v>
      </c>
      <c r="C21" t="s">
        <v>122</v>
      </c>
      <c r="D21" t="s">
        <v>1046</v>
      </c>
      <c r="E21" t="s">
        <v>822</v>
      </c>
      <c r="F21" t="s">
        <v>109</v>
      </c>
      <c r="G21" s="65">
        <v>7149.44</v>
      </c>
      <c r="H21" s="65">
        <v>87.802198999999987</v>
      </c>
      <c r="I21" s="65">
        <v>23.452237643189399</v>
      </c>
      <c r="J21" s="66">
        <v>6.6665770171610002E-4</v>
      </c>
      <c r="K21" s="66">
        <v>1.26E-2</v>
      </c>
      <c r="L21" s="66">
        <v>2.0000000000000001E-4</v>
      </c>
    </row>
    <row r="22" spans="1:12">
      <c r="A22" s="85" t="s">
        <v>234</v>
      </c>
      <c r="B22" s="14"/>
      <c r="C22" s="14"/>
      <c r="D22" s="14"/>
    </row>
    <row r="23" spans="1:12">
      <c r="A23" s="85" t="s">
        <v>292</v>
      </c>
      <c r="B23" s="14"/>
      <c r="C23" s="14"/>
      <c r="D23" s="14"/>
    </row>
    <row r="24" spans="1:12">
      <c r="A24" s="85" t="s">
        <v>293</v>
      </c>
      <c r="B24" s="14"/>
      <c r="C24" s="14"/>
      <c r="D24" s="14"/>
    </row>
    <row r="25" spans="1:12">
      <c r="A25" s="85" t="s">
        <v>294</v>
      </c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4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3847151.18</v>
      </c>
      <c r="F10" s="7"/>
      <c r="G10" s="63">
        <v>11132.900289176399</v>
      </c>
      <c r="H10" s="7"/>
      <c r="I10" s="64">
        <v>1</v>
      </c>
      <c r="J10" s="64">
        <v>7.5399999999999995E-2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1622678.88</v>
      </c>
      <c r="G11" s="69">
        <v>3238.834889375632</v>
      </c>
      <c r="I11" s="68">
        <v>0.29089999999999999</v>
      </c>
      <c r="J11" s="68">
        <v>2.1899999999999999E-2</v>
      </c>
    </row>
    <row r="12" spans="1:54">
      <c r="A12" s="67" t="s">
        <v>1054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227</v>
      </c>
      <c r="B13" t="s">
        <v>227</v>
      </c>
      <c r="C13" t="s">
        <v>227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1055</v>
      </c>
      <c r="B14" s="14"/>
      <c r="E14" s="69">
        <v>144485</v>
      </c>
      <c r="G14" s="69">
        <v>211.0304364351</v>
      </c>
      <c r="I14" s="68">
        <v>1.9E-2</v>
      </c>
      <c r="J14" s="68">
        <v>1.4E-3</v>
      </c>
    </row>
    <row r="15" spans="1:54">
      <c r="A15" t="s">
        <v>1056</v>
      </c>
      <c r="B15" t="s">
        <v>1057</v>
      </c>
      <c r="C15" t="s">
        <v>101</v>
      </c>
      <c r="D15" t="s">
        <v>1058</v>
      </c>
      <c r="E15" s="65">
        <v>64503.5</v>
      </c>
      <c r="F15" s="65">
        <v>149.59898999999999</v>
      </c>
      <c r="G15" s="65">
        <v>96.496584514649996</v>
      </c>
      <c r="H15" s="66">
        <v>8.0399822340575694E-5</v>
      </c>
      <c r="I15" s="66">
        <v>8.6999999999999994E-3</v>
      </c>
      <c r="J15" s="66">
        <v>6.9999999999999999E-4</v>
      </c>
    </row>
    <row r="16" spans="1:54">
      <c r="A16" t="s">
        <v>1059</v>
      </c>
      <c r="B16" t="s">
        <v>1060</v>
      </c>
      <c r="C16" t="s">
        <v>101</v>
      </c>
      <c r="D16" t="s">
        <v>1061</v>
      </c>
      <c r="E16" s="65">
        <v>79981.5</v>
      </c>
      <c r="F16" s="65">
        <v>143.20043000000001</v>
      </c>
      <c r="G16" s="65">
        <v>114.53385192045</v>
      </c>
      <c r="H16" s="66">
        <v>2.4120093848867681E-4</v>
      </c>
      <c r="I16" s="66">
        <v>1.03E-2</v>
      </c>
      <c r="J16" s="66">
        <v>8.0000000000000004E-4</v>
      </c>
    </row>
    <row r="17" spans="1:10">
      <c r="A17" s="67" t="s">
        <v>1062</v>
      </c>
      <c r="B17" s="14"/>
      <c r="E17" s="69">
        <v>768618.99</v>
      </c>
      <c r="G17" s="69">
        <v>1054.590225539873</v>
      </c>
      <c r="I17" s="68">
        <v>9.4700000000000006E-2</v>
      </c>
      <c r="J17" s="68">
        <v>7.1000000000000004E-3</v>
      </c>
    </row>
    <row r="18" spans="1:10">
      <c r="A18" t="s">
        <v>1063</v>
      </c>
      <c r="B18" t="s">
        <v>1064</v>
      </c>
      <c r="C18" t="s">
        <v>101</v>
      </c>
      <c r="D18" t="s">
        <v>1065</v>
      </c>
      <c r="E18" s="65">
        <v>397479.1</v>
      </c>
      <c r="F18" s="65">
        <v>174.58208099999999</v>
      </c>
      <c r="G18" s="65">
        <v>693.92728432007095</v>
      </c>
      <c r="H18" s="66">
        <v>1.6369344222528267E-3</v>
      </c>
      <c r="I18" s="66">
        <v>6.2300000000000001E-2</v>
      </c>
      <c r="J18" s="66">
        <v>4.7000000000000002E-3</v>
      </c>
    </row>
    <row r="19" spans="1:10">
      <c r="A19" t="s">
        <v>1066</v>
      </c>
      <c r="B19" t="s">
        <v>1067</v>
      </c>
      <c r="C19" t="s">
        <v>101</v>
      </c>
      <c r="D19" t="s">
        <v>1065</v>
      </c>
      <c r="E19" s="65">
        <v>371139.89</v>
      </c>
      <c r="F19" s="65">
        <v>97.177088999999967</v>
      </c>
      <c r="G19" s="65">
        <v>360.66294121980201</v>
      </c>
      <c r="H19" s="66">
        <v>4.9901645768144084E-4</v>
      </c>
      <c r="I19" s="66">
        <v>3.2399999999999998E-2</v>
      </c>
      <c r="J19" s="66">
        <v>2.3999999999999998E-3</v>
      </c>
    </row>
    <row r="20" spans="1:10">
      <c r="A20" s="67" t="s">
        <v>1068</v>
      </c>
      <c r="B20" s="14"/>
      <c r="E20" s="69">
        <v>709574.89</v>
      </c>
      <c r="G20" s="69">
        <v>1973.2142274006592</v>
      </c>
      <c r="I20" s="68">
        <v>0.1772</v>
      </c>
      <c r="J20" s="68">
        <v>1.34E-2</v>
      </c>
    </row>
    <row r="21" spans="1:10">
      <c r="A21" t="s">
        <v>1069</v>
      </c>
      <c r="B21" t="s">
        <v>1070</v>
      </c>
      <c r="C21" t="s">
        <v>105</v>
      </c>
      <c r="D21" t="s">
        <v>1071</v>
      </c>
      <c r="E21" s="65">
        <v>129168</v>
      </c>
      <c r="F21" s="65">
        <v>96.99065599999993</v>
      </c>
      <c r="G21" s="65">
        <v>404.531995560376</v>
      </c>
      <c r="H21" s="66">
        <v>3.5999999999999999E-3</v>
      </c>
      <c r="I21" s="66">
        <v>3.6299999999999999E-2</v>
      </c>
      <c r="J21" s="66">
        <v>2.7000000000000001E-3</v>
      </c>
    </row>
    <row r="22" spans="1:10">
      <c r="A22" t="s">
        <v>1072</v>
      </c>
      <c r="B22" t="s">
        <v>1073</v>
      </c>
      <c r="C22" t="s">
        <v>105</v>
      </c>
      <c r="D22" t="s">
        <v>1074</v>
      </c>
      <c r="E22" s="65">
        <v>17692.189999999999</v>
      </c>
      <c r="F22" s="65">
        <v>69.077463999999992</v>
      </c>
      <c r="G22" s="65">
        <v>39.462629938960902</v>
      </c>
      <c r="H22" s="66">
        <v>4.6220706583644216E-4</v>
      </c>
      <c r="I22" s="66">
        <v>3.5000000000000001E-3</v>
      </c>
      <c r="J22" s="66">
        <v>2.9999999999999997E-4</v>
      </c>
    </row>
    <row r="23" spans="1:10">
      <c r="A23" t="s">
        <v>1075</v>
      </c>
      <c r="B23" t="s">
        <v>1076</v>
      </c>
      <c r="C23" t="s">
        <v>101</v>
      </c>
      <c r="D23" t="s">
        <v>590</v>
      </c>
      <c r="E23" s="65">
        <v>96749</v>
      </c>
      <c r="F23" s="65">
        <v>100</v>
      </c>
      <c r="G23" s="65">
        <v>96.748999999999995</v>
      </c>
      <c r="H23" s="66"/>
      <c r="I23" s="66">
        <v>8.6999999999999994E-3</v>
      </c>
      <c r="J23" s="66">
        <v>6.9999999999999999E-4</v>
      </c>
    </row>
    <row r="24" spans="1:10">
      <c r="A24" t="s">
        <v>1077</v>
      </c>
      <c r="B24" t="s">
        <v>1073</v>
      </c>
      <c r="C24" t="s">
        <v>105</v>
      </c>
      <c r="D24" t="s">
        <v>1078</v>
      </c>
      <c r="E24" s="65">
        <v>23055.38</v>
      </c>
      <c r="F24" s="65">
        <v>315.05521899999968</v>
      </c>
      <c r="G24" s="65">
        <v>234.54544760146101</v>
      </c>
      <c r="H24" s="66">
        <v>4.6220706583644216E-4</v>
      </c>
      <c r="I24" s="66">
        <v>2.1100000000000001E-2</v>
      </c>
      <c r="J24" s="66">
        <v>1.6000000000000001E-3</v>
      </c>
    </row>
    <row r="25" spans="1:10">
      <c r="A25" t="s">
        <v>1079</v>
      </c>
      <c r="B25" t="s">
        <v>1080</v>
      </c>
      <c r="C25" t="s">
        <v>101</v>
      </c>
      <c r="D25" t="s">
        <v>1081</v>
      </c>
      <c r="E25" s="65">
        <v>1128</v>
      </c>
      <c r="F25" s="65">
        <v>54621.289262999999</v>
      </c>
      <c r="G25" s="65">
        <v>616.12814288664003</v>
      </c>
      <c r="H25" s="66">
        <v>4.1805230647916922E-4</v>
      </c>
      <c r="I25" s="66">
        <v>5.5300000000000002E-2</v>
      </c>
      <c r="J25" s="66">
        <v>4.1999999999999997E-3</v>
      </c>
    </row>
    <row r="26" spans="1:10">
      <c r="A26" t="s">
        <v>1082</v>
      </c>
      <c r="B26" t="s">
        <v>1083</v>
      </c>
      <c r="C26" t="s">
        <v>101</v>
      </c>
      <c r="D26" t="s">
        <v>1084</v>
      </c>
      <c r="E26" s="65">
        <v>268100</v>
      </c>
      <c r="F26" s="65">
        <v>119.441024</v>
      </c>
      <c r="G26" s="65">
        <v>320.221385344</v>
      </c>
      <c r="H26" s="66">
        <v>7.6993186991228648E-4</v>
      </c>
      <c r="I26" s="66">
        <v>2.8799999999999999E-2</v>
      </c>
      <c r="J26" s="66">
        <v>2.2000000000000001E-3</v>
      </c>
    </row>
    <row r="27" spans="1:10">
      <c r="A27" t="s">
        <v>1085</v>
      </c>
      <c r="B27" t="s">
        <v>1086</v>
      </c>
      <c r="C27" t="s">
        <v>101</v>
      </c>
      <c r="D27" t="s">
        <v>447</v>
      </c>
      <c r="E27" s="65">
        <v>141761</v>
      </c>
      <c r="F27" s="65">
        <v>166.05313899999999</v>
      </c>
      <c r="G27" s="65">
        <v>235.39859037778999</v>
      </c>
      <c r="H27" s="66">
        <v>8.3431520837134315E-4</v>
      </c>
      <c r="I27" s="66">
        <v>2.1100000000000001E-2</v>
      </c>
      <c r="J27" s="66">
        <v>1.6000000000000001E-3</v>
      </c>
    </row>
    <row r="28" spans="1:10">
      <c r="A28" t="s">
        <v>1087</v>
      </c>
      <c r="B28" t="s">
        <v>1088</v>
      </c>
      <c r="C28" t="s">
        <v>101</v>
      </c>
      <c r="D28" t="s">
        <v>1089</v>
      </c>
      <c r="E28" s="65">
        <v>31921.32</v>
      </c>
      <c r="F28" s="65">
        <v>82.004866000000007</v>
      </c>
      <c r="G28" s="65">
        <v>26.1770356914312</v>
      </c>
      <c r="H28" s="66"/>
      <c r="I28" s="66">
        <v>2.3999999999999998E-3</v>
      </c>
      <c r="J28" s="66">
        <v>2.0000000000000001E-4</v>
      </c>
    </row>
    <row r="29" spans="1:10">
      <c r="A29" s="67" t="s">
        <v>232</v>
      </c>
      <c r="B29" s="14"/>
      <c r="E29" s="69">
        <v>2224472.2999999998</v>
      </c>
      <c r="G29" s="69">
        <v>7894.0653998007674</v>
      </c>
      <c r="I29" s="68">
        <v>0.70909999999999995</v>
      </c>
      <c r="J29" s="68">
        <v>5.3499999999999999E-2</v>
      </c>
    </row>
    <row r="30" spans="1:10">
      <c r="A30" s="67" t="s">
        <v>1090</v>
      </c>
      <c r="B30" s="14"/>
      <c r="E30" s="69">
        <v>0</v>
      </c>
      <c r="G30" s="69">
        <v>0</v>
      </c>
      <c r="I30" s="68">
        <v>0</v>
      </c>
      <c r="J30" s="68">
        <v>0</v>
      </c>
    </row>
    <row r="31" spans="1:10">
      <c r="A31" t="s">
        <v>227</v>
      </c>
      <c r="B31" t="s">
        <v>227</v>
      </c>
      <c r="C31" t="s">
        <v>227</v>
      </c>
      <c r="E31" s="65">
        <v>0</v>
      </c>
      <c r="F31" s="65">
        <v>0</v>
      </c>
      <c r="G31" s="65">
        <v>0</v>
      </c>
      <c r="H31" s="66"/>
      <c r="I31" s="66">
        <v>0</v>
      </c>
      <c r="J31" s="66">
        <v>0</v>
      </c>
    </row>
    <row r="32" spans="1:10">
      <c r="A32" s="67" t="s">
        <v>1091</v>
      </c>
      <c r="B32" s="14"/>
      <c r="E32" s="69">
        <v>239225.61</v>
      </c>
      <c r="G32" s="69">
        <v>1355.125611883667</v>
      </c>
      <c r="I32" s="68">
        <v>0.1217</v>
      </c>
      <c r="J32" s="68">
        <v>9.1999999999999998E-3</v>
      </c>
    </row>
    <row r="33" spans="1:10">
      <c r="A33" t="s">
        <v>1092</v>
      </c>
      <c r="B33" t="s">
        <v>1093</v>
      </c>
      <c r="C33" t="s">
        <v>105</v>
      </c>
      <c r="D33" t="s">
        <v>1094</v>
      </c>
      <c r="E33" s="65">
        <v>3750.14</v>
      </c>
      <c r="F33" s="65">
        <v>1361.1950199999967</v>
      </c>
      <c r="G33" s="65">
        <v>164.82985540245701</v>
      </c>
      <c r="H33" s="66">
        <v>1.020661418341668E-4</v>
      </c>
      <c r="I33" s="66">
        <v>1.4800000000000001E-2</v>
      </c>
      <c r="J33" s="66">
        <v>1.1000000000000001E-3</v>
      </c>
    </row>
    <row r="34" spans="1:10">
      <c r="A34" t="s">
        <v>1095</v>
      </c>
      <c r="B34" t="s">
        <v>1096</v>
      </c>
      <c r="C34" t="s">
        <v>105</v>
      </c>
      <c r="D34" t="s">
        <v>1097</v>
      </c>
      <c r="E34" s="65">
        <v>235475.47</v>
      </c>
      <c r="F34" s="65">
        <v>156.54570900000024</v>
      </c>
      <c r="G34" s="65">
        <v>1190.29575648121</v>
      </c>
      <c r="H34" s="66"/>
      <c r="I34" s="66">
        <v>0.1069</v>
      </c>
      <c r="J34" s="66">
        <v>8.0999999999999996E-3</v>
      </c>
    </row>
    <row r="35" spans="1:10">
      <c r="A35" s="67" t="s">
        <v>1098</v>
      </c>
      <c r="B35" s="14"/>
      <c r="E35" s="69">
        <v>1133170.82</v>
      </c>
      <c r="G35" s="69">
        <v>3530.2694398971589</v>
      </c>
      <c r="I35" s="68">
        <v>0.31709999999999999</v>
      </c>
      <c r="J35" s="68">
        <v>2.3900000000000001E-2</v>
      </c>
    </row>
    <row r="36" spans="1:10">
      <c r="A36" t="s">
        <v>1099</v>
      </c>
      <c r="B36" t="s">
        <v>1100</v>
      </c>
      <c r="C36" t="s">
        <v>105</v>
      </c>
      <c r="D36" t="s">
        <v>1101</v>
      </c>
      <c r="E36" s="65">
        <v>32599</v>
      </c>
      <c r="F36" s="65">
        <v>95.926867999999729</v>
      </c>
      <c r="G36" s="65">
        <v>100.974703829104</v>
      </c>
      <c r="H36" s="66">
        <v>2.3080091999999025E-4</v>
      </c>
      <c r="I36" s="66">
        <v>9.1000000000000004E-3</v>
      </c>
      <c r="J36" s="66">
        <v>6.9999999999999999E-4</v>
      </c>
    </row>
    <row r="37" spans="1:10">
      <c r="A37" t="s">
        <v>1102</v>
      </c>
      <c r="B37" t="s">
        <v>1103</v>
      </c>
      <c r="C37" t="s">
        <v>105</v>
      </c>
      <c r="D37" t="s">
        <v>1104</v>
      </c>
      <c r="E37" s="65">
        <v>49577.06</v>
      </c>
      <c r="F37" s="65">
        <v>102.41306299999997</v>
      </c>
      <c r="G37" s="65">
        <v>163.94726239736201</v>
      </c>
      <c r="H37" s="66">
        <v>1.0824960656753834E-4</v>
      </c>
      <c r="I37" s="66">
        <v>1.47E-2</v>
      </c>
      <c r="J37" s="66">
        <v>1.1000000000000001E-3</v>
      </c>
    </row>
    <row r="38" spans="1:10">
      <c r="A38" t="s">
        <v>1105</v>
      </c>
      <c r="B38" t="s">
        <v>1106</v>
      </c>
      <c r="C38" t="s">
        <v>105</v>
      </c>
      <c r="D38" t="s">
        <v>555</v>
      </c>
      <c r="E38" s="65">
        <v>957957.78</v>
      </c>
      <c r="F38" s="65">
        <v>97.227968960000098</v>
      </c>
      <c r="G38" s="65">
        <v>3007.4999414592398</v>
      </c>
      <c r="H38" s="66">
        <v>1.1432438828506753E-3</v>
      </c>
      <c r="I38" s="66">
        <v>0.27010000000000001</v>
      </c>
      <c r="J38" s="66">
        <v>2.0400000000000001E-2</v>
      </c>
    </row>
    <row r="39" spans="1:10">
      <c r="A39" t="s">
        <v>1107</v>
      </c>
      <c r="B39" t="s">
        <v>1108</v>
      </c>
      <c r="C39" t="s">
        <v>105</v>
      </c>
      <c r="D39" t="s">
        <v>1109</v>
      </c>
      <c r="E39" s="65">
        <v>50668.98</v>
      </c>
      <c r="F39" s="65">
        <v>92.259667999999948</v>
      </c>
      <c r="G39" s="65">
        <v>150.946168675439</v>
      </c>
      <c r="H39" s="66">
        <v>2.0990409494077851E-4</v>
      </c>
      <c r="I39" s="66">
        <v>1.3599999999999999E-2</v>
      </c>
      <c r="J39" s="66">
        <v>1E-3</v>
      </c>
    </row>
    <row r="40" spans="1:10">
      <c r="A40" t="s">
        <v>1110</v>
      </c>
      <c r="B40" t="s">
        <v>1111</v>
      </c>
      <c r="C40" t="s">
        <v>105</v>
      </c>
      <c r="D40" t="s">
        <v>1112</v>
      </c>
      <c r="E40" s="65">
        <v>42368</v>
      </c>
      <c r="F40" s="65">
        <v>78.140688999999938</v>
      </c>
      <c r="G40" s="65">
        <v>106.901363536014</v>
      </c>
      <c r="H40" s="66"/>
      <c r="I40" s="66">
        <v>9.5999999999999992E-3</v>
      </c>
      <c r="J40" s="66">
        <v>6.9999999999999999E-4</v>
      </c>
    </row>
    <row r="41" spans="1:10">
      <c r="A41" s="67" t="s">
        <v>1113</v>
      </c>
      <c r="B41" s="14"/>
      <c r="E41" s="69">
        <v>852075.87</v>
      </c>
      <c r="G41" s="69">
        <v>3008.6703480199412</v>
      </c>
      <c r="I41" s="68">
        <v>0.27029999999999998</v>
      </c>
      <c r="J41" s="68">
        <v>2.0400000000000001E-2</v>
      </c>
    </row>
    <row r="42" spans="1:10">
      <c r="A42" t="s">
        <v>1114</v>
      </c>
      <c r="B42" t="s">
        <v>1115</v>
      </c>
      <c r="C42" t="s">
        <v>105</v>
      </c>
      <c r="D42" t="s">
        <v>1116</v>
      </c>
      <c r="E42" s="65">
        <v>15747.77</v>
      </c>
      <c r="F42" s="65">
        <v>380.39106899999933</v>
      </c>
      <c r="G42" s="65">
        <v>193.42714427806899</v>
      </c>
      <c r="H42" s="66">
        <v>3.9238887000926068E-4</v>
      </c>
      <c r="I42" s="66">
        <v>1.7399999999999999E-2</v>
      </c>
      <c r="J42" s="66">
        <v>1.2999999999999999E-3</v>
      </c>
    </row>
    <row r="43" spans="1:10">
      <c r="A43" t="s">
        <v>1117</v>
      </c>
      <c r="B43" t="s">
        <v>1118</v>
      </c>
      <c r="C43" t="s">
        <v>105</v>
      </c>
      <c r="D43" t="s">
        <v>1119</v>
      </c>
      <c r="E43" s="65">
        <v>43200.3</v>
      </c>
      <c r="F43" s="65">
        <v>172.93362899999991</v>
      </c>
      <c r="G43" s="65">
        <v>241.231636441776</v>
      </c>
      <c r="H43" s="66">
        <v>4.4674888787919065E-4</v>
      </c>
      <c r="I43" s="66">
        <v>2.1700000000000001E-2</v>
      </c>
      <c r="J43" s="66">
        <v>1.6000000000000001E-3</v>
      </c>
    </row>
    <row r="44" spans="1:10">
      <c r="A44" t="s">
        <v>1120</v>
      </c>
      <c r="B44" t="s">
        <v>1121</v>
      </c>
      <c r="C44" t="s">
        <v>105</v>
      </c>
      <c r="D44" t="s">
        <v>1122</v>
      </c>
      <c r="E44" s="65">
        <v>292988.40000000002</v>
      </c>
      <c r="F44" s="65">
        <v>99.246240999999998</v>
      </c>
      <c r="G44" s="65">
        <v>938.92853464475604</v>
      </c>
      <c r="H44" s="66">
        <v>1.7376777334663575E-3</v>
      </c>
      <c r="I44" s="66">
        <v>8.43E-2</v>
      </c>
      <c r="J44" s="66">
        <v>6.4000000000000003E-3</v>
      </c>
    </row>
    <row r="45" spans="1:10">
      <c r="A45" t="s">
        <v>1123</v>
      </c>
      <c r="B45" t="s">
        <v>1124</v>
      </c>
      <c r="C45" t="s">
        <v>105</v>
      </c>
      <c r="D45" t="s">
        <v>1125</v>
      </c>
      <c r="E45" s="65">
        <v>12207.11</v>
      </c>
      <c r="F45" s="65">
        <v>92.65094899999994</v>
      </c>
      <c r="G45" s="65">
        <v>36.520000528070199</v>
      </c>
      <c r="H45" s="66">
        <v>2.1591350496683268E-4</v>
      </c>
      <c r="I45" s="66">
        <v>3.3E-3</v>
      </c>
      <c r="J45" s="66">
        <v>2.0000000000000001E-4</v>
      </c>
    </row>
    <row r="46" spans="1:10">
      <c r="A46" t="s">
        <v>1126</v>
      </c>
      <c r="B46" t="s">
        <v>1127</v>
      </c>
      <c r="C46" t="s">
        <v>105</v>
      </c>
      <c r="D46" t="s">
        <v>1065</v>
      </c>
      <c r="E46" s="65">
        <v>153115.37</v>
      </c>
      <c r="F46" s="65">
        <v>111.59273700000006</v>
      </c>
      <c r="G46" s="65">
        <v>551.72512621453598</v>
      </c>
      <c r="H46" s="66">
        <v>5.5383563087352368E-5</v>
      </c>
      <c r="I46" s="66">
        <v>4.9599999999999998E-2</v>
      </c>
      <c r="J46" s="66">
        <v>3.7000000000000002E-3</v>
      </c>
    </row>
    <row r="47" spans="1:10">
      <c r="A47" t="s">
        <v>1128</v>
      </c>
      <c r="B47" t="s">
        <v>1129</v>
      </c>
      <c r="C47" t="s">
        <v>109</v>
      </c>
      <c r="D47" t="s">
        <v>1130</v>
      </c>
      <c r="E47" s="65">
        <v>132018</v>
      </c>
      <c r="F47" s="65">
        <v>100</v>
      </c>
      <c r="G47" s="65">
        <v>493.21924799999999</v>
      </c>
      <c r="H47" s="66">
        <v>6.3862894581280787E-3</v>
      </c>
      <c r="I47" s="66">
        <v>4.4299999999999999E-2</v>
      </c>
      <c r="J47" s="66">
        <v>3.3E-3</v>
      </c>
    </row>
    <row r="48" spans="1:10">
      <c r="A48" t="s">
        <v>1131</v>
      </c>
      <c r="B48" t="s">
        <v>1132</v>
      </c>
      <c r="C48" t="s">
        <v>105</v>
      </c>
      <c r="D48" t="s">
        <v>1133</v>
      </c>
      <c r="E48" s="65">
        <v>40464.03</v>
      </c>
      <c r="F48" s="65">
        <v>78.836784999999821</v>
      </c>
      <c r="G48" s="65">
        <v>103.006844736663</v>
      </c>
      <c r="H48" s="66">
        <v>2.0629271395085651E-4</v>
      </c>
      <c r="I48" s="66">
        <v>9.2999999999999992E-3</v>
      </c>
      <c r="J48" s="66">
        <v>6.9999999999999999E-4</v>
      </c>
    </row>
    <row r="49" spans="1:10">
      <c r="A49" t="s">
        <v>1134</v>
      </c>
      <c r="B49" t="s">
        <v>1135</v>
      </c>
      <c r="C49" t="s">
        <v>105</v>
      </c>
      <c r="D49" t="s">
        <v>1136</v>
      </c>
      <c r="E49" s="65">
        <v>46965</v>
      </c>
      <c r="F49" s="65">
        <v>100</v>
      </c>
      <c r="G49" s="65">
        <v>151.64998499999999</v>
      </c>
      <c r="H49" s="66">
        <v>6.1430219999999991E-4</v>
      </c>
      <c r="I49" s="66">
        <v>1.3599999999999999E-2</v>
      </c>
      <c r="J49" s="66">
        <v>1E-3</v>
      </c>
    </row>
    <row r="50" spans="1:10">
      <c r="A50" t="s">
        <v>1137</v>
      </c>
      <c r="B50" t="s">
        <v>1138</v>
      </c>
      <c r="C50" t="s">
        <v>105</v>
      </c>
      <c r="D50" t="s">
        <v>427</v>
      </c>
      <c r="E50" s="65">
        <v>8451.7900000000009</v>
      </c>
      <c r="F50" s="65">
        <v>16.883753999999996</v>
      </c>
      <c r="G50" s="65">
        <v>4.6077165865628196</v>
      </c>
      <c r="H50" s="66">
        <v>7.3192416223270842E-5</v>
      </c>
      <c r="I50" s="66">
        <v>4.0000000000000002E-4</v>
      </c>
      <c r="J50" s="66">
        <v>0</v>
      </c>
    </row>
    <row r="51" spans="1:10">
      <c r="A51" t="s">
        <v>1139</v>
      </c>
      <c r="B51" t="s">
        <v>1140</v>
      </c>
      <c r="C51" t="s">
        <v>105</v>
      </c>
      <c r="D51" t="s">
        <v>1141</v>
      </c>
      <c r="E51" s="65">
        <v>39993.1</v>
      </c>
      <c r="F51" s="65">
        <v>105.26114299999965</v>
      </c>
      <c r="G51" s="65">
        <v>135.93184001087801</v>
      </c>
      <c r="H51" s="66">
        <v>1.3182497108775526E-3</v>
      </c>
      <c r="I51" s="66">
        <v>1.2200000000000001E-2</v>
      </c>
      <c r="J51" s="66">
        <v>8.9999999999999998E-4</v>
      </c>
    </row>
    <row r="52" spans="1:10">
      <c r="A52" t="s">
        <v>1142</v>
      </c>
      <c r="B52" t="s">
        <v>1143</v>
      </c>
      <c r="C52" t="s">
        <v>105</v>
      </c>
      <c r="D52" t="s">
        <v>1144</v>
      </c>
      <c r="E52" s="65">
        <v>24774</v>
      </c>
      <c r="F52" s="65">
        <v>45.917873999999948</v>
      </c>
      <c r="G52" s="65">
        <v>36.732116264269997</v>
      </c>
      <c r="H52" s="66">
        <v>3.9962769304031551E-4</v>
      </c>
      <c r="I52" s="66">
        <v>3.3E-3</v>
      </c>
      <c r="J52" s="66">
        <v>2.0000000000000001E-4</v>
      </c>
    </row>
    <row r="53" spans="1:10">
      <c r="A53" t="s">
        <v>1145</v>
      </c>
      <c r="B53" t="s">
        <v>1146</v>
      </c>
      <c r="C53" t="s">
        <v>105</v>
      </c>
      <c r="D53" t="s">
        <v>1089</v>
      </c>
      <c r="E53" s="65">
        <v>42151</v>
      </c>
      <c r="F53" s="65">
        <v>89.408645999999749</v>
      </c>
      <c r="G53" s="65">
        <v>121.69015531436</v>
      </c>
      <c r="H53" s="66">
        <v>7.0251666666687029E-4</v>
      </c>
      <c r="I53" s="66">
        <v>1.09E-2</v>
      </c>
      <c r="J53" s="66">
        <v>8.0000000000000004E-4</v>
      </c>
    </row>
    <row r="54" spans="1:10">
      <c r="A54" s="85" t="s">
        <v>234</v>
      </c>
      <c r="B54" s="14"/>
    </row>
    <row r="55" spans="1:10">
      <c r="A55" s="85" t="s">
        <v>292</v>
      </c>
      <c r="B55" s="14"/>
    </row>
    <row r="56" spans="1:10">
      <c r="A56" s="85" t="s">
        <v>293</v>
      </c>
      <c r="B56" s="14"/>
    </row>
    <row r="57" spans="1:10">
      <c r="A57" s="85" t="s">
        <v>294</v>
      </c>
      <c r="B57" s="14"/>
    </row>
    <row r="58" spans="1:10" hidden="1">
      <c r="B58" s="14"/>
    </row>
    <row r="59" spans="1:10" hidden="1">
      <c r="B59" s="14"/>
    </row>
    <row r="60" spans="1:10" hidden="1">
      <c r="B60" s="14"/>
    </row>
    <row r="61" spans="1:10" hidden="1">
      <c r="B61" s="14"/>
    </row>
    <row r="62" spans="1:10" hidden="1">
      <c r="B62" s="14"/>
    </row>
    <row r="63" spans="1:10" hidden="1">
      <c r="B63" s="14"/>
    </row>
    <row r="64" spans="1:10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51.710937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8" ht="26.25" customHeight="1">
      <c r="A6" s="99" t="s">
        <v>140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42954.9</v>
      </c>
      <c r="G10" s="7"/>
      <c r="H10" s="63">
        <v>27.481873763777699</v>
      </c>
      <c r="I10" s="7"/>
      <c r="J10" s="64">
        <v>1</v>
      </c>
      <c r="K10" s="64">
        <v>2.0000000000000001E-4</v>
      </c>
      <c r="L10" s="14"/>
      <c r="M10" s="14"/>
      <c r="N10" s="14"/>
      <c r="O10" s="14"/>
      <c r="BF10" s="14"/>
    </row>
    <row r="11" spans="1:58">
      <c r="A11" s="67" t="s">
        <v>1147</v>
      </c>
      <c r="B11" s="14"/>
      <c r="C11" s="14"/>
      <c r="F11" s="69">
        <v>42954.9</v>
      </c>
      <c r="H11" s="69">
        <v>27.481873763777699</v>
      </c>
      <c r="J11" s="68">
        <v>1</v>
      </c>
      <c r="K11" s="68">
        <v>2.0000000000000001E-4</v>
      </c>
    </row>
    <row r="12" spans="1:58">
      <c r="A12" t="s">
        <v>1148</v>
      </c>
      <c r="B12" t="s">
        <v>1149</v>
      </c>
      <c r="C12" t="s">
        <v>614</v>
      </c>
      <c r="D12" t="s">
        <v>105</v>
      </c>
      <c r="E12" t="s">
        <v>1150</v>
      </c>
      <c r="F12" s="65">
        <v>42954.9</v>
      </c>
      <c r="G12" s="65">
        <v>19.813700000000001</v>
      </c>
      <c r="H12" s="65">
        <v>27.481873763777699</v>
      </c>
      <c r="I12" s="66">
        <v>0</v>
      </c>
      <c r="J12" s="66">
        <v>1</v>
      </c>
      <c r="K12" s="66">
        <v>2.0000000000000001E-4</v>
      </c>
    </row>
    <row r="13" spans="1:58">
      <c r="A13" s="67" t="s">
        <v>988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227</v>
      </c>
      <c r="B14" t="s">
        <v>227</v>
      </c>
      <c r="C14" t="s">
        <v>227</v>
      </c>
      <c r="D14" t="s">
        <v>227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5" t="s">
        <v>234</v>
      </c>
      <c r="B15" s="14"/>
      <c r="C15" s="14"/>
    </row>
    <row r="16" spans="1:58">
      <c r="A16" s="85" t="s">
        <v>292</v>
      </c>
      <c r="B16" s="14"/>
      <c r="C16" s="14"/>
    </row>
    <row r="17" spans="1:3">
      <c r="A17" s="85" t="s">
        <v>293</v>
      </c>
      <c r="B17" s="14"/>
      <c r="C17" s="14"/>
    </row>
    <row r="18" spans="1:3">
      <c r="A18" s="85" t="s">
        <v>294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1" ht="26.25" customHeight="1">
      <c r="A6" s="99" t="s">
        <v>141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989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227</v>
      </c>
      <c r="B13" t="s">
        <v>227</v>
      </c>
      <c r="C13" t="s">
        <v>227</v>
      </c>
      <c r="D13" t="s">
        <v>227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990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227</v>
      </c>
      <c r="B15" t="s">
        <v>227</v>
      </c>
      <c r="C15" t="s">
        <v>227</v>
      </c>
      <c r="D15" t="s">
        <v>227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1151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227</v>
      </c>
      <c r="B17" t="s">
        <v>227</v>
      </c>
      <c r="C17" t="s">
        <v>227</v>
      </c>
      <c r="D17" t="s">
        <v>227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991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227</v>
      </c>
      <c r="B19" t="s">
        <v>227</v>
      </c>
      <c r="C19" t="s">
        <v>227</v>
      </c>
      <c r="D19" t="s">
        <v>227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582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227</v>
      </c>
      <c r="B21" t="s">
        <v>227</v>
      </c>
      <c r="C21" t="s">
        <v>227</v>
      </c>
      <c r="D21" t="s">
        <v>227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232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989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227</v>
      </c>
      <c r="B24" t="s">
        <v>227</v>
      </c>
      <c r="C24" t="s">
        <v>227</v>
      </c>
      <c r="D24" t="s">
        <v>227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996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227</v>
      </c>
      <c r="B26" t="s">
        <v>227</v>
      </c>
      <c r="C26" t="s">
        <v>227</v>
      </c>
      <c r="D26" t="s">
        <v>227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991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227</v>
      </c>
      <c r="B28" t="s">
        <v>227</v>
      </c>
      <c r="C28" t="s">
        <v>227</v>
      </c>
      <c r="D28" t="s">
        <v>227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997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227</v>
      </c>
      <c r="B30" t="s">
        <v>227</v>
      </c>
      <c r="C30" t="s">
        <v>227</v>
      </c>
      <c r="D30" t="s">
        <v>227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582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227</v>
      </c>
      <c r="B32" t="s">
        <v>227</v>
      </c>
      <c r="C32" t="s">
        <v>227</v>
      </c>
      <c r="D32" t="s">
        <v>227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5" t="s">
        <v>234</v>
      </c>
      <c r="B33" s="14"/>
      <c r="C33" s="14"/>
    </row>
    <row r="34" spans="1:3">
      <c r="A34" s="85" t="s">
        <v>292</v>
      </c>
      <c r="B34" s="14"/>
      <c r="C34" s="14"/>
    </row>
    <row r="35" spans="1:3">
      <c r="A35" s="85" t="s">
        <v>293</v>
      </c>
      <c r="B35" s="14"/>
      <c r="C35" s="14"/>
    </row>
    <row r="36" spans="1:3">
      <c r="A36" s="85" t="s">
        <v>294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s="16" customFormat="1">
      <c r="A6" s="84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32585.618429405091</v>
      </c>
      <c r="J9" s="64">
        <v>1</v>
      </c>
      <c r="K9" s="64">
        <v>0.1769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32585.618429405091</v>
      </c>
      <c r="J10" s="68">
        <v>1</v>
      </c>
      <c r="K10" s="68">
        <v>0.1769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24028.474587510089</v>
      </c>
      <c r="J11" s="68">
        <v>0.67220000000000002</v>
      </c>
      <c r="K11" s="68">
        <v>0.11890000000000001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v>49.669739999999997</v>
      </c>
      <c r="J12" s="66">
        <v>1.9E-3</v>
      </c>
      <c r="K12" s="66">
        <v>2.9999999999999997E-4</v>
      </c>
    </row>
    <row r="13" spans="1:12">
      <c r="A13" t="s">
        <v>207</v>
      </c>
      <c r="B13" t="s">
        <v>208</v>
      </c>
      <c r="C13" t="s">
        <v>209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23995.597577510089</v>
      </c>
      <c r="J13" s="66">
        <v>0.67100000000000004</v>
      </c>
      <c r="K13" s="66">
        <v>0.1187</v>
      </c>
    </row>
    <row r="14" spans="1:12">
      <c r="A14" t="s">
        <v>210</v>
      </c>
      <c r="B14" t="s">
        <v>208</v>
      </c>
      <c r="C14" t="s">
        <v>209</v>
      </c>
      <c r="D14" t="s">
        <v>205</v>
      </c>
      <c r="E14" t="s">
        <v>206</v>
      </c>
      <c r="F14" t="s">
        <v>101</v>
      </c>
      <c r="G14" s="66">
        <v>0</v>
      </c>
      <c r="H14" s="66">
        <v>0</v>
      </c>
      <c r="I14" s="65">
        <v>5.5574599999999998</v>
      </c>
      <c r="J14" s="66">
        <v>2.0000000000000001E-4</v>
      </c>
      <c r="K14" s="66">
        <v>0</v>
      </c>
    </row>
    <row r="15" spans="1:12">
      <c r="A15" t="s">
        <v>211</v>
      </c>
      <c r="B15" t="s">
        <v>208</v>
      </c>
      <c r="C15" t="s">
        <v>209</v>
      </c>
      <c r="D15" t="s">
        <v>205</v>
      </c>
      <c r="E15" t="s">
        <v>206</v>
      </c>
      <c r="F15" t="s">
        <v>101</v>
      </c>
      <c r="G15" s="66">
        <v>0</v>
      </c>
      <c r="H15" s="66">
        <v>0</v>
      </c>
      <c r="I15" s="65">
        <v>-22.350190000000001</v>
      </c>
      <c r="J15" s="66">
        <v>-8.9999999999999998E-4</v>
      </c>
      <c r="K15" s="66">
        <v>-2.0000000000000001E-4</v>
      </c>
    </row>
    <row r="16" spans="1:12">
      <c r="A16" s="67" t="s">
        <v>212</v>
      </c>
      <c r="C16" s="14"/>
      <c r="H16" s="68">
        <v>0</v>
      </c>
      <c r="I16" s="69">
        <v>8557.1438418950002</v>
      </c>
      <c r="J16" s="68">
        <v>0.32779999999999998</v>
      </c>
      <c r="K16" s="68">
        <v>5.8000000000000003E-2</v>
      </c>
    </row>
    <row r="17" spans="1:11">
      <c r="A17" t="s">
        <v>213</v>
      </c>
      <c r="B17" t="s">
        <v>214</v>
      </c>
      <c r="C17" t="s">
        <v>209</v>
      </c>
      <c r="D17" t="s">
        <v>205</v>
      </c>
      <c r="E17" t="s">
        <v>206</v>
      </c>
      <c r="F17" t="s">
        <v>109</v>
      </c>
      <c r="G17" s="66">
        <v>0</v>
      </c>
      <c r="H17" s="66">
        <v>0</v>
      </c>
      <c r="I17" s="65">
        <v>150.30140951999999</v>
      </c>
      <c r="J17" s="66">
        <v>5.7999999999999996E-3</v>
      </c>
      <c r="K17" s="66">
        <v>1E-3</v>
      </c>
    </row>
    <row r="18" spans="1:11">
      <c r="A18" t="s">
        <v>215</v>
      </c>
      <c r="B18" t="s">
        <v>216</v>
      </c>
      <c r="C18" t="s">
        <v>204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88.845386070000004</v>
      </c>
      <c r="J18" s="66">
        <v>3.3999999999999998E-3</v>
      </c>
      <c r="K18" s="66">
        <v>5.9999999999999995E-4</v>
      </c>
    </row>
    <row r="19" spans="1:11">
      <c r="A19" t="s">
        <v>217</v>
      </c>
      <c r="B19" t="s">
        <v>218</v>
      </c>
      <c r="C19" t="s">
        <v>209</v>
      </c>
      <c r="D19" t="s">
        <v>205</v>
      </c>
      <c r="E19" t="s">
        <v>206</v>
      </c>
      <c r="F19" t="s">
        <v>105</v>
      </c>
      <c r="G19" s="66">
        <v>0</v>
      </c>
      <c r="H19" s="66">
        <v>0</v>
      </c>
      <c r="I19" s="65">
        <v>8229.2687895399995</v>
      </c>
      <c r="J19" s="66">
        <v>0.31519999999999998</v>
      </c>
      <c r="K19" s="66">
        <v>5.5800000000000002E-2</v>
      </c>
    </row>
    <row r="20" spans="1:11">
      <c r="A20" t="s">
        <v>219</v>
      </c>
      <c r="B20" t="s">
        <v>218</v>
      </c>
      <c r="C20" t="s">
        <v>209</v>
      </c>
      <c r="D20" t="s">
        <v>205</v>
      </c>
      <c r="E20" t="s">
        <v>206</v>
      </c>
      <c r="F20" t="s">
        <v>105</v>
      </c>
      <c r="G20" s="66">
        <v>0</v>
      </c>
      <c r="H20" s="66">
        <v>0</v>
      </c>
      <c r="I20" s="65">
        <v>86.935303410000003</v>
      </c>
      <c r="J20" s="66">
        <v>3.3E-3</v>
      </c>
      <c r="K20" s="66">
        <v>5.9999999999999995E-4</v>
      </c>
    </row>
    <row r="21" spans="1:11">
      <c r="A21" t="s">
        <v>220</v>
      </c>
      <c r="B21" t="s">
        <v>221</v>
      </c>
      <c r="C21" t="s">
        <v>209</v>
      </c>
      <c r="D21" t="s">
        <v>205</v>
      </c>
      <c r="E21" t="s">
        <v>206</v>
      </c>
      <c r="F21" t="s">
        <v>119</v>
      </c>
      <c r="G21" s="66">
        <v>0</v>
      </c>
      <c r="H21" s="66">
        <v>0</v>
      </c>
      <c r="I21" s="65">
        <v>1.201883142</v>
      </c>
      <c r="J21" s="66">
        <v>0</v>
      </c>
      <c r="K21" s="66">
        <v>0</v>
      </c>
    </row>
    <row r="22" spans="1:11">
      <c r="A22" t="s">
        <v>222</v>
      </c>
      <c r="B22" t="s">
        <v>223</v>
      </c>
      <c r="C22" t="s">
        <v>209</v>
      </c>
      <c r="D22" t="s">
        <v>205</v>
      </c>
      <c r="E22" t="s">
        <v>206</v>
      </c>
      <c r="F22" t="s">
        <v>112</v>
      </c>
      <c r="G22" s="66">
        <v>0</v>
      </c>
      <c r="H22" s="66">
        <v>0</v>
      </c>
      <c r="I22" s="65">
        <v>0.45924928500000001</v>
      </c>
      <c r="J22" s="66">
        <v>0</v>
      </c>
      <c r="K22" s="66">
        <v>0</v>
      </c>
    </row>
    <row r="23" spans="1:11">
      <c r="A23" t="s">
        <v>224</v>
      </c>
      <c r="B23" t="s">
        <v>225</v>
      </c>
      <c r="C23" t="s">
        <v>209</v>
      </c>
      <c r="D23" t="s">
        <v>205</v>
      </c>
      <c r="E23" t="s">
        <v>206</v>
      </c>
      <c r="F23" t="s">
        <v>199</v>
      </c>
      <c r="G23" s="66">
        <v>0</v>
      </c>
      <c r="H23" s="66">
        <v>0</v>
      </c>
      <c r="I23" s="65">
        <v>0.131820928</v>
      </c>
      <c r="J23" s="66">
        <v>0</v>
      </c>
      <c r="K23" s="66">
        <v>0</v>
      </c>
    </row>
    <row r="24" spans="1:11">
      <c r="A24" s="67" t="s">
        <v>226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227</v>
      </c>
      <c r="B25" t="s">
        <v>227</v>
      </c>
      <c r="C25" s="14"/>
      <c r="D25" t="s">
        <v>227</v>
      </c>
      <c r="F25" t="s">
        <v>227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227</v>
      </c>
      <c r="B27" t="s">
        <v>227</v>
      </c>
      <c r="C27" s="14"/>
      <c r="D27" t="s">
        <v>227</v>
      </c>
      <c r="F27" t="s">
        <v>227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229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227</v>
      </c>
      <c r="B29" t="s">
        <v>227</v>
      </c>
      <c r="C29" s="14"/>
      <c r="D29" t="s">
        <v>227</v>
      </c>
      <c r="F29" t="s">
        <v>227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230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227</v>
      </c>
      <c r="B31" t="s">
        <v>227</v>
      </c>
      <c r="C31" s="14"/>
      <c r="D31" t="s">
        <v>227</v>
      </c>
      <c r="F31" t="s">
        <v>227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231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227</v>
      </c>
      <c r="B33" t="s">
        <v>227</v>
      </c>
      <c r="C33" s="14"/>
      <c r="D33" t="s">
        <v>227</v>
      </c>
      <c r="F33" t="s">
        <v>227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232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s="67" t="s">
        <v>233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227</v>
      </c>
      <c r="B36" t="s">
        <v>227</v>
      </c>
      <c r="C36" s="14"/>
      <c r="D36" t="s">
        <v>227</v>
      </c>
      <c r="F36" t="s">
        <v>227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s="67" t="s">
        <v>231</v>
      </c>
      <c r="C37" s="14"/>
      <c r="H37" s="68">
        <v>0</v>
      </c>
      <c r="I37" s="69">
        <v>0</v>
      </c>
      <c r="J37" s="68">
        <v>0</v>
      </c>
      <c r="K37" s="68">
        <v>0</v>
      </c>
    </row>
    <row r="38" spans="1:11">
      <c r="A38" t="s">
        <v>227</v>
      </c>
      <c r="B38" t="s">
        <v>227</v>
      </c>
      <c r="C38" s="14"/>
      <c r="D38" t="s">
        <v>227</v>
      </c>
      <c r="F38" t="s">
        <v>227</v>
      </c>
      <c r="G38" s="66">
        <v>0</v>
      </c>
      <c r="H38" s="66">
        <v>0</v>
      </c>
      <c r="I38" s="65">
        <v>0</v>
      </c>
      <c r="J38" s="66">
        <v>0</v>
      </c>
      <c r="K38" s="66">
        <v>0</v>
      </c>
    </row>
    <row r="39" spans="1:11">
      <c r="A39" t="s">
        <v>234</v>
      </c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zoomScaleNormal="100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48" ht="26.25" customHeight="1">
      <c r="A6" s="99" t="s">
        <v>142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-5581018</v>
      </c>
      <c r="G10" s="7"/>
      <c r="H10" s="63">
        <v>137.43389815147739</v>
      </c>
      <c r="I10" s="64">
        <v>1</v>
      </c>
      <c r="J10" s="64">
        <v>8.9999999999999998E-4</v>
      </c>
      <c r="AV10" s="14"/>
    </row>
    <row r="11" spans="1:48">
      <c r="A11" s="67" t="s">
        <v>200</v>
      </c>
      <c r="B11" s="14"/>
      <c r="C11" s="14"/>
      <c r="F11" s="69">
        <v>-5581018</v>
      </c>
      <c r="H11" s="69">
        <v>137.43389815147739</v>
      </c>
      <c r="I11" s="68">
        <v>1</v>
      </c>
      <c r="J11" s="68">
        <v>8.9999999999999998E-4</v>
      </c>
    </row>
    <row r="12" spans="1:48">
      <c r="A12" s="67" t="s">
        <v>989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227</v>
      </c>
      <c r="B13" t="s">
        <v>227</v>
      </c>
      <c r="C13" t="s">
        <v>227</v>
      </c>
      <c r="D13" t="s">
        <v>227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990</v>
      </c>
      <c r="B14" s="14"/>
      <c r="C14" s="14"/>
      <c r="F14" s="69">
        <v>-5581018</v>
      </c>
      <c r="H14" s="69">
        <v>137.43389815147739</v>
      </c>
      <c r="I14" s="68">
        <v>1</v>
      </c>
      <c r="J14" s="68">
        <v>8.9999999999999998E-4</v>
      </c>
    </row>
    <row r="15" spans="1:48">
      <c r="A15" t="s">
        <v>1152</v>
      </c>
      <c r="B15" t="s">
        <v>1153</v>
      </c>
      <c r="C15" t="s">
        <v>122</v>
      </c>
      <c r="D15" t="s">
        <v>109</v>
      </c>
      <c r="E15" t="s">
        <v>255</v>
      </c>
      <c r="F15" s="65">
        <v>-325018</v>
      </c>
      <c r="G15" s="65">
        <v>-21.870246825667994</v>
      </c>
      <c r="H15" s="65">
        <v>71.082238827849594</v>
      </c>
      <c r="I15" s="66">
        <v>0.51719999999999999</v>
      </c>
      <c r="J15" s="66">
        <v>5.0000000000000001E-4</v>
      </c>
    </row>
    <row r="16" spans="1:48">
      <c r="A16" t="s">
        <v>1154</v>
      </c>
      <c r="B16" t="s">
        <v>1155</v>
      </c>
      <c r="C16" t="s">
        <v>122</v>
      </c>
      <c r="D16" t="s">
        <v>109</v>
      </c>
      <c r="E16" t="s">
        <v>1156</v>
      </c>
      <c r="F16" s="65">
        <v>-86000</v>
      </c>
      <c r="G16" s="65">
        <v>-4.6002761150439069</v>
      </c>
      <c r="H16" s="65">
        <v>3.95623745893776</v>
      </c>
      <c r="I16" s="66">
        <v>2.8799999999999999E-2</v>
      </c>
      <c r="J16" s="66">
        <v>0</v>
      </c>
    </row>
    <row r="17" spans="1:10">
      <c r="A17" t="s">
        <v>1157</v>
      </c>
      <c r="B17" t="s">
        <v>1158</v>
      </c>
      <c r="C17" t="s">
        <v>122</v>
      </c>
      <c r="D17" t="s">
        <v>105</v>
      </c>
      <c r="E17" t="s">
        <v>255</v>
      </c>
      <c r="F17" s="65">
        <v>-4904000</v>
      </c>
      <c r="G17" s="65">
        <v>-1.1029444704491742</v>
      </c>
      <c r="H17" s="65">
        <v>54.088396830827499</v>
      </c>
      <c r="I17" s="66">
        <v>0.39360000000000001</v>
      </c>
      <c r="J17" s="66">
        <v>4.0000000000000002E-4</v>
      </c>
    </row>
    <row r="18" spans="1:10">
      <c r="A18" t="s">
        <v>1159</v>
      </c>
      <c r="B18" t="s">
        <v>1160</v>
      </c>
      <c r="C18" t="s">
        <v>122</v>
      </c>
      <c r="D18" t="s">
        <v>105</v>
      </c>
      <c r="E18" t="s">
        <v>1161</v>
      </c>
      <c r="F18" s="65">
        <v>-266000</v>
      </c>
      <c r="G18" s="65">
        <v>-3.122941742053579</v>
      </c>
      <c r="H18" s="65">
        <v>8.3070250338625193</v>
      </c>
      <c r="I18" s="66">
        <v>6.0400000000000002E-2</v>
      </c>
      <c r="J18" s="66">
        <v>1E-4</v>
      </c>
    </row>
    <row r="19" spans="1:10">
      <c r="A19" s="67" t="s">
        <v>1151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227</v>
      </c>
      <c r="B20" t="s">
        <v>227</v>
      </c>
      <c r="C20" t="s">
        <v>227</v>
      </c>
      <c r="D20" t="s">
        <v>227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991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227</v>
      </c>
      <c r="B22" t="s">
        <v>227</v>
      </c>
      <c r="C22" t="s">
        <v>227</v>
      </c>
      <c r="D22" t="s">
        <v>227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582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227</v>
      </c>
      <c r="B24" t="s">
        <v>227</v>
      </c>
      <c r="C24" t="s">
        <v>227</v>
      </c>
      <c r="D24" t="s">
        <v>227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232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s="67" t="s">
        <v>989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227</v>
      </c>
      <c r="B27" t="s">
        <v>227</v>
      </c>
      <c r="C27" t="s">
        <v>227</v>
      </c>
      <c r="D27" t="s">
        <v>227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996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227</v>
      </c>
      <c r="B29" t="s">
        <v>227</v>
      </c>
      <c r="C29" t="s">
        <v>227</v>
      </c>
      <c r="D29" t="s">
        <v>227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991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227</v>
      </c>
      <c r="B31" t="s">
        <v>227</v>
      </c>
      <c r="C31" t="s">
        <v>227</v>
      </c>
      <c r="D31" t="s">
        <v>227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582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227</v>
      </c>
      <c r="B33" t="s">
        <v>227</v>
      </c>
      <c r="C33" t="s">
        <v>227</v>
      </c>
      <c r="D33" t="s">
        <v>227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85" t="s">
        <v>234</v>
      </c>
      <c r="B34" s="14"/>
      <c r="C34" s="14"/>
    </row>
    <row r="35" spans="1:10">
      <c r="A35" s="85" t="s">
        <v>292</v>
      </c>
      <c r="B35" s="14"/>
      <c r="C35" s="14"/>
    </row>
    <row r="36" spans="1:10">
      <c r="A36" s="85" t="s">
        <v>293</v>
      </c>
      <c r="B36" s="14"/>
      <c r="C36" s="14"/>
    </row>
    <row r="37" spans="1:10">
      <c r="A37" s="85" t="s">
        <v>294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77" ht="26.25" customHeight="1">
      <c r="A6" s="99" t="s">
        <v>144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1009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227</v>
      </c>
      <c r="B13" t="s">
        <v>227</v>
      </c>
      <c r="C13" s="14"/>
      <c r="D13" t="s">
        <v>227</v>
      </c>
      <c r="G13" s="65">
        <v>0</v>
      </c>
      <c r="H13" t="s">
        <v>227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1010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227</v>
      </c>
      <c r="B15" t="s">
        <v>227</v>
      </c>
      <c r="C15" s="14"/>
      <c r="D15" t="s">
        <v>227</v>
      </c>
      <c r="G15" s="65">
        <v>0</v>
      </c>
      <c r="H15" t="s">
        <v>227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1011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1012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227</v>
      </c>
      <c r="B18" t="s">
        <v>227</v>
      </c>
      <c r="C18" s="14"/>
      <c r="D18" t="s">
        <v>227</v>
      </c>
      <c r="G18" s="65">
        <v>0</v>
      </c>
      <c r="H18" t="s">
        <v>227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1013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227</v>
      </c>
      <c r="B20" t="s">
        <v>227</v>
      </c>
      <c r="C20" s="14"/>
      <c r="D20" t="s">
        <v>227</v>
      </c>
      <c r="G20" s="65">
        <v>0</v>
      </c>
      <c r="H20" t="s">
        <v>227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1014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227</v>
      </c>
      <c r="B22" t="s">
        <v>227</v>
      </c>
      <c r="C22" s="14"/>
      <c r="D22" t="s">
        <v>227</v>
      </c>
      <c r="G22" s="65">
        <v>0</v>
      </c>
      <c r="H22" t="s">
        <v>227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1015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227</v>
      </c>
      <c r="B24" t="s">
        <v>227</v>
      </c>
      <c r="C24" s="14"/>
      <c r="D24" t="s">
        <v>227</v>
      </c>
      <c r="G24" s="65">
        <v>0</v>
      </c>
      <c r="H24" t="s">
        <v>227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232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1009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227</v>
      </c>
      <c r="B27" t="s">
        <v>227</v>
      </c>
      <c r="C27" s="14"/>
      <c r="D27" t="s">
        <v>227</v>
      </c>
      <c r="G27" s="65">
        <v>0</v>
      </c>
      <c r="H27" t="s">
        <v>227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1010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227</v>
      </c>
      <c r="B29" t="s">
        <v>227</v>
      </c>
      <c r="C29" s="14"/>
      <c r="D29" t="s">
        <v>227</v>
      </c>
      <c r="G29" s="65">
        <v>0</v>
      </c>
      <c r="H29" t="s">
        <v>227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1011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1012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227</v>
      </c>
      <c r="B32" t="s">
        <v>227</v>
      </c>
      <c r="C32" s="14"/>
      <c r="D32" t="s">
        <v>227</v>
      </c>
      <c r="G32" s="65">
        <v>0</v>
      </c>
      <c r="H32" t="s">
        <v>227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1013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227</v>
      </c>
      <c r="B34" t="s">
        <v>227</v>
      </c>
      <c r="C34" s="14"/>
      <c r="D34" t="s">
        <v>227</v>
      </c>
      <c r="G34" s="65">
        <v>0</v>
      </c>
      <c r="H34" t="s">
        <v>227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1014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227</v>
      </c>
      <c r="B36" t="s">
        <v>227</v>
      </c>
      <c r="C36" s="14"/>
      <c r="D36" t="s">
        <v>227</v>
      </c>
      <c r="G36" s="65">
        <v>0</v>
      </c>
      <c r="H36" t="s">
        <v>227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1015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227</v>
      </c>
      <c r="B38" t="s">
        <v>227</v>
      </c>
      <c r="C38" s="14"/>
      <c r="D38" t="s">
        <v>227</v>
      </c>
      <c r="G38" s="65">
        <v>0</v>
      </c>
      <c r="H38" t="s">
        <v>227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234</v>
      </c>
      <c r="C39" s="14"/>
    </row>
    <row r="40" spans="1:16">
      <c r="A40" s="85" t="s">
        <v>292</v>
      </c>
      <c r="C40" s="14"/>
    </row>
    <row r="41" spans="1:16">
      <c r="A41" s="85" t="s">
        <v>293</v>
      </c>
      <c r="C41" s="14"/>
    </row>
    <row r="42" spans="1:16">
      <c r="A42" s="85" t="s">
        <v>294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145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59" s="16" customFormat="1" ht="126">
      <c r="A6" s="40" t="s">
        <v>95</v>
      </c>
      <c r="B6" s="41" t="s">
        <v>146</v>
      </c>
      <c r="C6" s="41" t="s">
        <v>48</v>
      </c>
      <c r="D6" s="102" t="s">
        <v>49</v>
      </c>
      <c r="E6" s="102" t="s">
        <v>50</v>
      </c>
      <c r="F6" s="102" t="s">
        <v>70</v>
      </c>
      <c r="G6" s="102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2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1.26</v>
      </c>
      <c r="I9" s="15"/>
      <c r="J9" s="15"/>
      <c r="K9" s="15"/>
      <c r="L9" s="64">
        <v>6.9599999999999995E-2</v>
      </c>
      <c r="M9" s="63">
        <v>449068.25</v>
      </c>
      <c r="N9" s="7"/>
      <c r="O9" s="63">
        <v>491.19330352479381</v>
      </c>
      <c r="P9" s="64">
        <v>1</v>
      </c>
      <c r="Q9" s="64">
        <v>3.3E-3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1.26</v>
      </c>
      <c r="L10" s="68">
        <v>6.9599999999999995E-2</v>
      </c>
      <c r="M10" s="69">
        <v>449068.25</v>
      </c>
      <c r="O10" s="69">
        <v>491.19330352479381</v>
      </c>
      <c r="P10" s="68">
        <v>1</v>
      </c>
      <c r="Q10" s="68">
        <v>3.3E-3</v>
      </c>
    </row>
    <row r="11" spans="1:59">
      <c r="A11" s="67" t="s">
        <v>1162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227</v>
      </c>
      <c r="C12" t="s">
        <v>227</v>
      </c>
      <c r="E12" t="s">
        <v>227</v>
      </c>
      <c r="H12" s="65">
        <v>0</v>
      </c>
      <c r="I12" t="s">
        <v>227</v>
      </c>
      <c r="J12" t="s">
        <v>227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1163</v>
      </c>
      <c r="H13" s="69">
        <v>0.56999999999999995</v>
      </c>
      <c r="L13" s="68">
        <v>4.1399999999999999E-2</v>
      </c>
      <c r="M13" s="69">
        <v>142657.76999999999</v>
      </c>
      <c r="O13" s="69">
        <v>148.50673857000001</v>
      </c>
      <c r="P13" s="68">
        <v>0.30230000000000001</v>
      </c>
      <c r="Q13" s="68">
        <v>1E-3</v>
      </c>
    </row>
    <row r="14" spans="1:59">
      <c r="A14" t="s">
        <v>1164</v>
      </c>
      <c r="B14" t="s">
        <v>1165</v>
      </c>
      <c r="C14" t="s">
        <v>1166</v>
      </c>
      <c r="D14" t="s">
        <v>1167</v>
      </c>
      <c r="E14" t="s">
        <v>227</v>
      </c>
      <c r="F14" t="s">
        <v>1168</v>
      </c>
      <c r="G14" t="s">
        <v>969</v>
      </c>
      <c r="H14" s="65">
        <v>0.56999999999999995</v>
      </c>
      <c r="I14" t="s">
        <v>451</v>
      </c>
      <c r="J14" t="s">
        <v>101</v>
      </c>
      <c r="K14" s="66">
        <v>7.0000000000000007E-2</v>
      </c>
      <c r="L14" s="66">
        <v>4.1399999999999999E-2</v>
      </c>
      <c r="M14" s="65">
        <v>142657.76999999999</v>
      </c>
      <c r="N14" s="65">
        <v>104.1</v>
      </c>
      <c r="O14" s="65">
        <v>148.50673857000001</v>
      </c>
      <c r="P14" s="66">
        <v>0.30230000000000001</v>
      </c>
      <c r="Q14" s="66">
        <v>1E-3</v>
      </c>
    </row>
    <row r="15" spans="1:59">
      <c r="A15" s="67" t="s">
        <v>1169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227</v>
      </c>
      <c r="C16" t="s">
        <v>227</v>
      </c>
      <c r="E16" t="s">
        <v>227</v>
      </c>
      <c r="H16" s="65">
        <v>0</v>
      </c>
      <c r="I16" t="s">
        <v>227</v>
      </c>
      <c r="J16" t="s">
        <v>227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1170</v>
      </c>
      <c r="H17" s="69">
        <v>1.05</v>
      </c>
      <c r="L17" s="68">
        <v>0.10680000000000001</v>
      </c>
      <c r="M17" s="69">
        <v>174410.48</v>
      </c>
      <c r="O17" s="69">
        <v>203.57176495479379</v>
      </c>
      <c r="P17" s="68">
        <v>0.41439999999999999</v>
      </c>
      <c r="Q17" s="68">
        <v>1.4E-3</v>
      </c>
    </row>
    <row r="18" spans="1:17">
      <c r="A18" t="s">
        <v>1171</v>
      </c>
      <c r="B18" t="s">
        <v>1165</v>
      </c>
      <c r="C18" t="s">
        <v>1172</v>
      </c>
      <c r="D18" t="s">
        <v>1046</v>
      </c>
      <c r="E18" t="s">
        <v>1173</v>
      </c>
      <c r="F18" t="s">
        <v>485</v>
      </c>
      <c r="G18" t="s">
        <v>1174</v>
      </c>
      <c r="I18" t="s">
        <v>684</v>
      </c>
      <c r="J18" t="s">
        <v>101</v>
      </c>
      <c r="K18" s="66">
        <v>0</v>
      </c>
      <c r="L18" s="66">
        <v>0</v>
      </c>
      <c r="M18" s="65">
        <v>12142.7</v>
      </c>
      <c r="N18" s="65">
        <v>426.27451000000002</v>
      </c>
      <c r="O18" s="65">
        <v>51.761234925769998</v>
      </c>
      <c r="P18" s="66">
        <v>0.10539999999999999</v>
      </c>
      <c r="Q18" s="66">
        <v>4.0000000000000002E-4</v>
      </c>
    </row>
    <row r="19" spans="1:17">
      <c r="A19" t="s">
        <v>1175</v>
      </c>
      <c r="B19" t="s">
        <v>1165</v>
      </c>
      <c r="C19" t="s">
        <v>1176</v>
      </c>
      <c r="D19" t="s">
        <v>1046</v>
      </c>
      <c r="E19" t="s">
        <v>1173</v>
      </c>
      <c r="F19" t="s">
        <v>1177</v>
      </c>
      <c r="G19" t="s">
        <v>1174</v>
      </c>
      <c r="H19" s="65">
        <v>1.4</v>
      </c>
      <c r="I19" t="s">
        <v>684</v>
      </c>
      <c r="J19" t="s">
        <v>101</v>
      </c>
      <c r="K19" s="66">
        <v>7.0000000000000007E-2</v>
      </c>
      <c r="L19" s="66">
        <v>0.1835</v>
      </c>
      <c r="M19" s="65">
        <v>90841.38</v>
      </c>
      <c r="N19" s="65">
        <v>88.488450999999998</v>
      </c>
      <c r="O19" s="65">
        <v>80.384130029023794</v>
      </c>
      <c r="P19" s="66">
        <v>0.16370000000000001</v>
      </c>
      <c r="Q19" s="66">
        <v>5.0000000000000001E-4</v>
      </c>
    </row>
    <row r="20" spans="1:17">
      <c r="A20" t="s">
        <v>1178</v>
      </c>
      <c r="B20" t="s">
        <v>1165</v>
      </c>
      <c r="C20" t="s">
        <v>1179</v>
      </c>
      <c r="D20" t="s">
        <v>1046</v>
      </c>
      <c r="E20" t="s">
        <v>227</v>
      </c>
      <c r="F20" t="s">
        <v>1180</v>
      </c>
      <c r="G20" t="s">
        <v>969</v>
      </c>
      <c r="H20" s="65">
        <v>1.4</v>
      </c>
      <c r="I20" t="s">
        <v>684</v>
      </c>
      <c r="J20" t="s">
        <v>101</v>
      </c>
      <c r="K20" s="66">
        <v>0.08</v>
      </c>
      <c r="L20" s="66">
        <v>9.7799999999999998E-2</v>
      </c>
      <c r="M20" s="65">
        <v>71426.399999999994</v>
      </c>
      <c r="N20" s="65">
        <v>100</v>
      </c>
      <c r="O20" s="65">
        <v>71.426400000000001</v>
      </c>
      <c r="P20" s="66">
        <v>0.1454</v>
      </c>
      <c r="Q20" s="66">
        <v>5.0000000000000001E-4</v>
      </c>
    </row>
    <row r="21" spans="1:17">
      <c r="A21" s="67" t="s">
        <v>1181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227</v>
      </c>
      <c r="C22" t="s">
        <v>227</v>
      </c>
      <c r="E22" t="s">
        <v>227</v>
      </c>
      <c r="H22" s="65">
        <v>0</v>
      </c>
      <c r="I22" t="s">
        <v>227</v>
      </c>
      <c r="J22" t="s">
        <v>227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1182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1183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227</v>
      </c>
      <c r="C25" t="s">
        <v>227</v>
      </c>
      <c r="E25" t="s">
        <v>227</v>
      </c>
      <c r="H25" s="65">
        <v>0</v>
      </c>
      <c r="I25" t="s">
        <v>227</v>
      </c>
      <c r="J25" t="s">
        <v>227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1184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227</v>
      </c>
      <c r="C27" t="s">
        <v>227</v>
      </c>
      <c r="E27" t="s">
        <v>227</v>
      </c>
      <c r="H27" s="65">
        <v>0</v>
      </c>
      <c r="I27" t="s">
        <v>227</v>
      </c>
      <c r="J27" t="s">
        <v>227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1185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227</v>
      </c>
      <c r="C29" t="s">
        <v>227</v>
      </c>
      <c r="E29" t="s">
        <v>227</v>
      </c>
      <c r="H29" s="65">
        <v>0</v>
      </c>
      <c r="I29" t="s">
        <v>227</v>
      </c>
      <c r="J29" t="s">
        <v>227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1186</v>
      </c>
      <c r="H30" s="69">
        <v>2.3199999999999998</v>
      </c>
      <c r="L30" s="68">
        <v>4.5199999999999997E-2</v>
      </c>
      <c r="M30" s="69">
        <v>132000</v>
      </c>
      <c r="O30" s="69">
        <v>139.1148</v>
      </c>
      <c r="P30" s="68">
        <v>0.28320000000000001</v>
      </c>
      <c r="Q30" s="68">
        <v>8.9999999999999998E-4</v>
      </c>
    </row>
    <row r="31" spans="1:17">
      <c r="A31" t="s">
        <v>1187</v>
      </c>
      <c r="B31" t="s">
        <v>1165</v>
      </c>
      <c r="C31" t="s">
        <v>1188</v>
      </c>
      <c r="D31" t="s">
        <v>1030</v>
      </c>
      <c r="E31" t="s">
        <v>452</v>
      </c>
      <c r="F31" t="s">
        <v>1189</v>
      </c>
      <c r="G31" t="s">
        <v>149</v>
      </c>
      <c r="H31" s="65">
        <v>2.3199999999999998</v>
      </c>
      <c r="I31" t="s">
        <v>425</v>
      </c>
      <c r="J31" t="s">
        <v>101</v>
      </c>
      <c r="K31" s="66">
        <v>5.1799999999999999E-2</v>
      </c>
      <c r="L31" s="66">
        <v>4.5199999999999997E-2</v>
      </c>
      <c r="M31" s="65">
        <v>132000</v>
      </c>
      <c r="N31" s="65">
        <v>105.39</v>
      </c>
      <c r="O31" s="65">
        <v>139.1148</v>
      </c>
      <c r="P31" s="66">
        <v>0.28320000000000001</v>
      </c>
      <c r="Q31" s="66">
        <v>8.9999999999999998E-4</v>
      </c>
    </row>
    <row r="32" spans="1:17">
      <c r="A32" s="67" t="s">
        <v>232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1190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227</v>
      </c>
      <c r="C34" t="s">
        <v>227</v>
      </c>
      <c r="E34" t="s">
        <v>227</v>
      </c>
      <c r="H34" s="65">
        <v>0</v>
      </c>
      <c r="I34" t="s">
        <v>227</v>
      </c>
      <c r="J34" t="s">
        <v>227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1169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227</v>
      </c>
      <c r="C36" t="s">
        <v>227</v>
      </c>
      <c r="E36" t="s">
        <v>227</v>
      </c>
      <c r="H36" s="65">
        <v>0</v>
      </c>
      <c r="I36" t="s">
        <v>227</v>
      </c>
      <c r="J36" t="s">
        <v>227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1170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227</v>
      </c>
      <c r="C38" t="s">
        <v>227</v>
      </c>
      <c r="E38" t="s">
        <v>227</v>
      </c>
      <c r="H38" s="65">
        <v>0</v>
      </c>
      <c r="I38" t="s">
        <v>227</v>
      </c>
      <c r="J38" t="s">
        <v>227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1186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227</v>
      </c>
      <c r="C40" t="s">
        <v>227</v>
      </c>
      <c r="E40" t="s">
        <v>227</v>
      </c>
      <c r="H40" s="65">
        <v>0</v>
      </c>
      <c r="I40" t="s">
        <v>227</v>
      </c>
      <c r="J40" t="s">
        <v>227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85" t="s">
        <v>234</v>
      </c>
    </row>
    <row r="42" spans="1:17">
      <c r="A42" s="85" t="s">
        <v>292</v>
      </c>
    </row>
    <row r="43" spans="1:17">
      <c r="A43" s="85" t="s">
        <v>293</v>
      </c>
    </row>
    <row r="44" spans="1:17">
      <c r="A44" s="85" t="s">
        <v>294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4" t="s">
        <v>152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1021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227</v>
      </c>
      <c r="B12" t="s">
        <v>227</v>
      </c>
      <c r="D12" t="s">
        <v>227</v>
      </c>
      <c r="F12" s="65">
        <v>0</v>
      </c>
      <c r="G12" t="s">
        <v>227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1022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227</v>
      </c>
      <c r="B14" t="s">
        <v>227</v>
      </c>
      <c r="D14" t="s">
        <v>227</v>
      </c>
      <c r="F14" s="65">
        <v>0</v>
      </c>
      <c r="G14" t="s">
        <v>227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1191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227</v>
      </c>
      <c r="B16" t="s">
        <v>227</v>
      </c>
      <c r="D16" t="s">
        <v>227</v>
      </c>
      <c r="F16" s="65">
        <v>0</v>
      </c>
      <c r="G16" t="s">
        <v>227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1192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227</v>
      </c>
      <c r="B18" t="s">
        <v>227</v>
      </c>
      <c r="D18" t="s">
        <v>227</v>
      </c>
      <c r="F18" s="65">
        <v>0</v>
      </c>
      <c r="G18" t="s">
        <v>227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582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227</v>
      </c>
      <c r="B20" t="s">
        <v>227</v>
      </c>
      <c r="D20" t="s">
        <v>227</v>
      </c>
      <c r="F20" s="65">
        <v>0</v>
      </c>
      <c r="G20" t="s">
        <v>227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232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227</v>
      </c>
      <c r="B22" t="s">
        <v>227</v>
      </c>
      <c r="D22" t="s">
        <v>227</v>
      </c>
      <c r="F22" s="65">
        <v>0</v>
      </c>
      <c r="G22" t="s">
        <v>227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5" t="s">
        <v>234</v>
      </c>
    </row>
    <row r="24" spans="1:14">
      <c r="A24" s="85" t="s">
        <v>292</v>
      </c>
    </row>
    <row r="25" spans="1:14">
      <c r="A25" s="85" t="s">
        <v>293</v>
      </c>
    </row>
    <row r="26" spans="1:14">
      <c r="A26" s="85" t="s">
        <v>294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A7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4" t="s">
        <v>155</v>
      </c>
      <c r="B5" s="105"/>
      <c r="C5" s="105"/>
      <c r="D5" s="105"/>
      <c r="E5" s="105"/>
      <c r="F5" s="105"/>
      <c r="G5" s="105"/>
      <c r="H5" s="105"/>
      <c r="I5" s="106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975.77786734690505</v>
      </c>
      <c r="G9" s="64">
        <v>1</v>
      </c>
      <c r="H9" s="64">
        <v>6.6E-3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975.77786734690505</v>
      </c>
      <c r="G10" s="68">
        <v>1</v>
      </c>
      <c r="H10" s="68">
        <v>6.6E-3</v>
      </c>
    </row>
    <row r="11" spans="1:54">
      <c r="A11" s="67" t="s">
        <v>1193</v>
      </c>
      <c r="D11" s="68">
        <v>0</v>
      </c>
      <c r="E11" s="16"/>
      <c r="F11" s="69">
        <v>975.77786734690505</v>
      </c>
      <c r="G11" s="68">
        <v>1</v>
      </c>
      <c r="H11" s="68">
        <v>6.6E-3</v>
      </c>
    </row>
    <row r="12" spans="1:54">
      <c r="A12" t="s">
        <v>1194</v>
      </c>
      <c r="B12" t="s">
        <v>1195</v>
      </c>
      <c r="C12" t="s">
        <v>122</v>
      </c>
      <c r="D12" s="66">
        <v>0</v>
      </c>
      <c r="E12" t="s">
        <v>101</v>
      </c>
      <c r="F12" s="65">
        <v>975.77786734690505</v>
      </c>
      <c r="G12" s="66">
        <v>1</v>
      </c>
      <c r="H12" s="66">
        <v>6.6E-3</v>
      </c>
    </row>
    <row r="13" spans="1:54">
      <c r="A13" s="67" t="s">
        <v>1196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227</v>
      </c>
      <c r="D14" s="66">
        <v>0</v>
      </c>
      <c r="E14" t="s">
        <v>227</v>
      </c>
      <c r="F14" s="65">
        <v>0</v>
      </c>
      <c r="G14" s="66">
        <v>0</v>
      </c>
      <c r="H14" s="66">
        <v>0</v>
      </c>
    </row>
    <row r="15" spans="1:54">
      <c r="A15" s="67" t="s">
        <v>232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1193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227</v>
      </c>
      <c r="D17" s="66">
        <v>0</v>
      </c>
      <c r="E17" t="s">
        <v>227</v>
      </c>
      <c r="F17" s="65">
        <v>0</v>
      </c>
      <c r="G17" s="66">
        <v>0</v>
      </c>
      <c r="H17" s="66">
        <v>0</v>
      </c>
    </row>
    <row r="18" spans="1:8">
      <c r="A18" s="67" t="s">
        <v>1196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227</v>
      </c>
      <c r="D19" s="66">
        <v>0</v>
      </c>
      <c r="E19" t="s">
        <v>227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4" t="s">
        <v>161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227</v>
      </c>
      <c r="C11" t="s">
        <v>227</v>
      </c>
      <c r="D11" s="16"/>
      <c r="E11" s="66">
        <v>0</v>
      </c>
      <c r="F11" t="s">
        <v>227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232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227</v>
      </c>
      <c r="C13" t="s">
        <v>227</v>
      </c>
      <c r="D13" s="16"/>
      <c r="E13" s="66">
        <v>0</v>
      </c>
      <c r="F13" t="s">
        <v>227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4" t="s">
        <v>166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718.25541380499999</v>
      </c>
      <c r="I9" s="64">
        <v>1</v>
      </c>
      <c r="J9" s="64">
        <v>4.8999999999999998E-3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227</v>
      </c>
      <c r="B11" t="s">
        <v>227</v>
      </c>
      <c r="C11" t="s">
        <v>227</v>
      </c>
      <c r="D11" s="16"/>
      <c r="E11" s="66">
        <v>0</v>
      </c>
      <c r="F11" t="s">
        <v>227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232</v>
      </c>
      <c r="C12" s="16"/>
      <c r="D12" s="16"/>
      <c r="E12" s="16"/>
      <c r="F12" s="16"/>
      <c r="G12" s="68">
        <v>0</v>
      </c>
      <c r="H12" s="69">
        <v>718.25541380499999</v>
      </c>
      <c r="I12" s="68">
        <v>1</v>
      </c>
      <c r="J12" s="68">
        <v>4.8999999999999998E-3</v>
      </c>
    </row>
    <row r="13" spans="1:59">
      <c r="A13" t="s">
        <v>1197</v>
      </c>
      <c r="B13" t="s">
        <v>1198</v>
      </c>
      <c r="C13" t="s">
        <v>227</v>
      </c>
      <c r="D13" t="s">
        <v>969</v>
      </c>
      <c r="E13" s="66">
        <v>0</v>
      </c>
      <c r="F13" t="s">
        <v>199</v>
      </c>
      <c r="G13" s="66">
        <v>0</v>
      </c>
      <c r="H13" s="65">
        <v>41.997237599999998</v>
      </c>
      <c r="I13" s="66">
        <v>5.8500000000000003E-2</v>
      </c>
      <c r="J13" s="66">
        <v>2.9999999999999997E-4</v>
      </c>
    </row>
    <row r="14" spans="1:59">
      <c r="A14" t="s">
        <v>1199</v>
      </c>
      <c r="B14" t="s">
        <v>1200</v>
      </c>
      <c r="C14" t="s">
        <v>227</v>
      </c>
      <c r="D14" t="s">
        <v>969</v>
      </c>
      <c r="E14" s="66">
        <v>0</v>
      </c>
      <c r="F14" t="s">
        <v>112</v>
      </c>
      <c r="G14" s="66">
        <v>0</v>
      </c>
      <c r="H14" s="65">
        <v>22.551296624999999</v>
      </c>
      <c r="I14" s="66">
        <v>3.1399999999999997E-2</v>
      </c>
      <c r="J14" s="66">
        <v>2.0000000000000001E-4</v>
      </c>
    </row>
    <row r="15" spans="1:59">
      <c r="A15" t="s">
        <v>1201</v>
      </c>
      <c r="B15" t="s">
        <v>1202</v>
      </c>
      <c r="C15" t="s">
        <v>227</v>
      </c>
      <c r="D15" t="s">
        <v>969</v>
      </c>
      <c r="E15" s="66">
        <v>0</v>
      </c>
      <c r="F15" t="s">
        <v>109</v>
      </c>
      <c r="G15" s="66">
        <v>0</v>
      </c>
      <c r="H15" s="65">
        <v>64.110918159999997</v>
      </c>
      <c r="I15" s="66">
        <v>8.9300000000000004E-2</v>
      </c>
      <c r="J15" s="66">
        <v>4.0000000000000002E-4</v>
      </c>
    </row>
    <row r="16" spans="1:59">
      <c r="A16" t="s">
        <v>1203</v>
      </c>
      <c r="B16" t="s">
        <v>1204</v>
      </c>
      <c r="C16" t="s">
        <v>227</v>
      </c>
      <c r="D16" t="s">
        <v>969</v>
      </c>
      <c r="E16" s="66">
        <v>0</v>
      </c>
      <c r="F16" t="s">
        <v>105</v>
      </c>
      <c r="G16" s="66">
        <v>0</v>
      </c>
      <c r="H16" s="65">
        <v>589.59596141999998</v>
      </c>
      <c r="I16" s="66">
        <v>0.82089999999999996</v>
      </c>
      <c r="J16" s="66">
        <v>4.0000000000000001E-3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0"/>
  <sheetViews>
    <sheetView rightToLeft="1" topLeftCell="A4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4" t="s">
        <v>168</v>
      </c>
      <c r="B5" s="105"/>
      <c r="C5" s="105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B10+B19</f>
        <v>6178.2490334114409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200</v>
      </c>
      <c r="B10" s="71">
        <f>SUM(B11:B18)</f>
        <v>4093.8465804014404</v>
      </c>
    </row>
    <row r="11" spans="1:16">
      <c r="A11" s="72" t="s">
        <v>1205</v>
      </c>
      <c r="B11" s="73">
        <f>27872.728/1000</f>
        <v>27.872727999999999</v>
      </c>
      <c r="C11" s="74">
        <v>45347</v>
      </c>
    </row>
    <row r="12" spans="1:16">
      <c r="A12" s="72" t="s">
        <v>1206</v>
      </c>
      <c r="B12" s="73">
        <f>69305/1000</f>
        <v>69.305000000000007</v>
      </c>
      <c r="C12" s="74">
        <v>44854</v>
      </c>
    </row>
    <row r="13" spans="1:16">
      <c r="A13" s="72" t="s">
        <v>1207</v>
      </c>
      <c r="B13" s="73">
        <f>45574.4524014405/1000</f>
        <v>45.574452401440503</v>
      </c>
      <c r="C13" s="74">
        <v>45307</v>
      </c>
    </row>
    <row r="14" spans="1:16">
      <c r="A14" s="72" t="s">
        <v>1208</v>
      </c>
      <c r="B14" s="73">
        <f>172896/1000</f>
        <v>172.89599999999999</v>
      </c>
      <c r="C14" s="74">
        <v>44926</v>
      </c>
    </row>
    <row r="15" spans="1:16">
      <c r="A15" s="72" t="s">
        <v>1209</v>
      </c>
      <c r="B15" s="73">
        <f>71398/1000</f>
        <v>71.397999999999996</v>
      </c>
      <c r="C15" s="74">
        <v>44926</v>
      </c>
    </row>
    <row r="16" spans="1:16">
      <c r="A16" s="72" t="s">
        <v>1210</v>
      </c>
      <c r="B16" s="73">
        <f>994044.421/1000</f>
        <v>994.04442099999994</v>
      </c>
      <c r="C16" s="74">
        <v>46197</v>
      </c>
    </row>
    <row r="17" spans="1:3">
      <c r="A17" s="72" t="s">
        <v>1211</v>
      </c>
      <c r="B17" s="73">
        <f>2087134/1000</f>
        <v>2087.134</v>
      </c>
      <c r="C17" s="74">
        <v>46196</v>
      </c>
    </row>
    <row r="18" spans="1:3">
      <c r="A18" s="72" t="s">
        <v>1220</v>
      </c>
      <c r="B18" s="73">
        <f>625621.979/1000</f>
        <v>625.62197900000001</v>
      </c>
      <c r="C18" s="74">
        <v>47331</v>
      </c>
    </row>
    <row r="19" spans="1:3">
      <c r="A19" s="70" t="s">
        <v>232</v>
      </c>
      <c r="B19" s="71">
        <f>SUM(B20:B36)</f>
        <v>2084.40245301</v>
      </c>
    </row>
    <row r="20" spans="1:3">
      <c r="A20" t="s">
        <v>1212</v>
      </c>
      <c r="B20" s="73">
        <f>67001.75/1000</f>
        <v>67.001750000000001</v>
      </c>
      <c r="C20" s="75">
        <v>44926</v>
      </c>
    </row>
    <row r="21" spans="1:3">
      <c r="A21" s="72" t="s">
        <v>1213</v>
      </c>
      <c r="B21" s="73">
        <f>104316.074/1000</f>
        <v>104.31607399999999</v>
      </c>
      <c r="C21" s="75">
        <v>44926</v>
      </c>
    </row>
    <row r="22" spans="1:3">
      <c r="A22" s="72" t="s">
        <v>1214</v>
      </c>
      <c r="B22" s="73">
        <f>115636.948/1000</f>
        <v>115.636948</v>
      </c>
      <c r="C22" s="75">
        <v>44926</v>
      </c>
    </row>
    <row r="23" spans="1:3">
      <c r="A23" s="72" t="s">
        <v>1215</v>
      </c>
      <c r="B23" s="73">
        <f>22286.558/1000</f>
        <v>22.286557999999999</v>
      </c>
      <c r="C23" s="75">
        <v>44926</v>
      </c>
    </row>
    <row r="24" spans="1:3">
      <c r="A24" s="72" t="s">
        <v>1216</v>
      </c>
      <c r="B24" s="73">
        <f>12735.78951/1000</f>
        <v>12.73578951</v>
      </c>
      <c r="C24" s="75">
        <v>44977</v>
      </c>
    </row>
    <row r="25" spans="1:3">
      <c r="A25" s="72" t="s">
        <v>1217</v>
      </c>
      <c r="B25" s="73">
        <f>19020.48908/1000</f>
        <v>19.020489080000001</v>
      </c>
      <c r="C25" s="75">
        <v>45859</v>
      </c>
    </row>
    <row r="26" spans="1:3">
      <c r="A26" s="72" t="s">
        <v>1218</v>
      </c>
      <c r="B26" s="73">
        <f>96102.11151/1000</f>
        <v>96.10211151</v>
      </c>
      <c r="C26" s="74">
        <v>45658</v>
      </c>
    </row>
    <row r="27" spans="1:3">
      <c r="A27" s="72" t="s">
        <v>1126</v>
      </c>
      <c r="B27" s="73">
        <f>1104653.13791/1000</f>
        <v>1104.6531379099999</v>
      </c>
      <c r="C27" s="75">
        <v>45748</v>
      </c>
    </row>
    <row r="28" spans="1:3">
      <c r="A28" s="72" t="s">
        <v>1219</v>
      </c>
      <c r="B28" s="73">
        <f>542649.595/1000</f>
        <v>542.64959499999998</v>
      </c>
      <c r="C28" s="75">
        <v>44713</v>
      </c>
    </row>
    <row r="29" spans="1:3" hidden="1"/>
    <row r="30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9" t="s">
        <v>172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296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227</v>
      </c>
      <c r="B12" t="s">
        <v>227</v>
      </c>
      <c r="C12" t="s">
        <v>227</v>
      </c>
      <c r="D12" t="s">
        <v>227</v>
      </c>
      <c r="G12" s="65">
        <v>0</v>
      </c>
      <c r="H12" t="s">
        <v>227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227</v>
      </c>
      <c r="B14" t="s">
        <v>227</v>
      </c>
      <c r="C14" t="s">
        <v>227</v>
      </c>
      <c r="D14" t="s">
        <v>227</v>
      </c>
      <c r="G14" s="65">
        <v>0</v>
      </c>
      <c r="H14" t="s">
        <v>227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227</v>
      </c>
      <c r="B16" t="s">
        <v>227</v>
      </c>
      <c r="C16" t="s">
        <v>227</v>
      </c>
      <c r="D16" t="s">
        <v>227</v>
      </c>
      <c r="G16" s="65">
        <v>0</v>
      </c>
      <c r="H16" t="s">
        <v>227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582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227</v>
      </c>
      <c r="B18" t="s">
        <v>227</v>
      </c>
      <c r="C18" t="s">
        <v>227</v>
      </c>
      <c r="D18" t="s">
        <v>227</v>
      </c>
      <c r="G18" s="65">
        <v>0</v>
      </c>
      <c r="H18" t="s">
        <v>227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227</v>
      </c>
      <c r="B21" t="s">
        <v>227</v>
      </c>
      <c r="C21" t="s">
        <v>227</v>
      </c>
      <c r="D21" t="s">
        <v>227</v>
      </c>
      <c r="G21" s="65">
        <v>0</v>
      </c>
      <c r="H21" t="s">
        <v>227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227</v>
      </c>
      <c r="B23" t="s">
        <v>227</v>
      </c>
      <c r="C23" t="s">
        <v>227</v>
      </c>
      <c r="D23" t="s">
        <v>227</v>
      </c>
      <c r="G23" s="65">
        <v>0</v>
      </c>
      <c r="H23" t="s">
        <v>227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234</v>
      </c>
      <c r="C24" s="14"/>
    </row>
    <row r="25" spans="1:15">
      <c r="A25" s="85" t="s">
        <v>292</v>
      </c>
      <c r="C25" s="14"/>
    </row>
    <row r="26" spans="1:15">
      <c r="A26" s="85" t="s">
        <v>294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9" t="s">
        <v>176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1021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227</v>
      </c>
      <c r="B12" t="s">
        <v>227</v>
      </c>
      <c r="C12" t="s">
        <v>227</v>
      </c>
      <c r="D12" t="s">
        <v>227</v>
      </c>
      <c r="G12" s="65">
        <v>0</v>
      </c>
      <c r="H12" t="s">
        <v>227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1022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227</v>
      </c>
      <c r="B14" t="s">
        <v>227</v>
      </c>
      <c r="C14" t="s">
        <v>227</v>
      </c>
      <c r="D14" t="s">
        <v>227</v>
      </c>
      <c r="G14" s="65">
        <v>0</v>
      </c>
      <c r="H14" t="s">
        <v>227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227</v>
      </c>
      <c r="B16" t="s">
        <v>227</v>
      </c>
      <c r="C16" t="s">
        <v>227</v>
      </c>
      <c r="D16" t="s">
        <v>227</v>
      </c>
      <c r="G16" s="65">
        <v>0</v>
      </c>
      <c r="H16" t="s">
        <v>227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582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227</v>
      </c>
      <c r="B18" t="s">
        <v>227</v>
      </c>
      <c r="C18" t="s">
        <v>227</v>
      </c>
      <c r="D18" t="s">
        <v>227</v>
      </c>
      <c r="G18" s="65">
        <v>0</v>
      </c>
      <c r="H18" t="s">
        <v>227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227</v>
      </c>
      <c r="B21" t="s">
        <v>227</v>
      </c>
      <c r="C21" t="s">
        <v>227</v>
      </c>
      <c r="D21" t="s">
        <v>227</v>
      </c>
      <c r="G21" s="65">
        <v>0</v>
      </c>
      <c r="H21" t="s">
        <v>227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227</v>
      </c>
      <c r="B23" t="s">
        <v>227</v>
      </c>
      <c r="C23" t="s">
        <v>227</v>
      </c>
      <c r="D23" t="s">
        <v>227</v>
      </c>
      <c r="G23" s="65">
        <v>0</v>
      </c>
      <c r="H23" t="s">
        <v>227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234</v>
      </c>
      <c r="C24" s="14"/>
    </row>
    <row r="25" spans="1:15">
      <c r="A25" s="85" t="s">
        <v>292</v>
      </c>
      <c r="C25" s="14"/>
    </row>
    <row r="26" spans="1:15">
      <c r="A26" s="85" t="s">
        <v>294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52" ht="27.75" customHeight="1">
      <c r="A6" s="90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3" t="s">
        <v>191</v>
      </c>
      <c r="N7" s="41" t="s">
        <v>55</v>
      </c>
      <c r="O7" s="41" t="s">
        <v>188</v>
      </c>
      <c r="P7" s="41" t="s">
        <v>56</v>
      </c>
      <c r="Q7" s="94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5.59</v>
      </c>
      <c r="H10" s="7"/>
      <c r="I10" s="7"/>
      <c r="J10" s="64">
        <v>-4.7000000000000002E-3</v>
      </c>
      <c r="K10" s="63">
        <v>44818910</v>
      </c>
      <c r="L10" s="7"/>
      <c r="M10" s="63">
        <v>0</v>
      </c>
      <c r="N10" s="63">
        <v>53131.812533900003</v>
      </c>
      <c r="O10" s="7"/>
      <c r="P10" s="64">
        <v>1</v>
      </c>
      <c r="Q10" s="64">
        <v>0.36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5.59</v>
      </c>
      <c r="J11" s="68">
        <v>-4.7000000000000002E-3</v>
      </c>
      <c r="K11" s="69">
        <v>44818910</v>
      </c>
      <c r="M11" s="69">
        <v>0</v>
      </c>
      <c r="N11" s="69">
        <v>53131.812533900003</v>
      </c>
      <c r="P11" s="68">
        <v>1</v>
      </c>
      <c r="Q11" s="68">
        <v>0.36</v>
      </c>
    </row>
    <row r="12" spans="1:52">
      <c r="A12" s="67" t="s">
        <v>235</v>
      </c>
      <c r="B12" s="14"/>
      <c r="C12" s="14"/>
      <c r="G12" s="69">
        <v>2.8</v>
      </c>
      <c r="J12" s="68">
        <v>-2.18E-2</v>
      </c>
      <c r="K12" s="69">
        <v>20548580</v>
      </c>
      <c r="M12" s="69">
        <v>0</v>
      </c>
      <c r="N12" s="69">
        <v>24494.163321700002</v>
      </c>
      <c r="P12" s="68">
        <v>0.46100000000000002</v>
      </c>
      <c r="Q12" s="68">
        <v>0.16600000000000001</v>
      </c>
    </row>
    <row r="13" spans="1:52">
      <c r="A13" s="67" t="s">
        <v>236</v>
      </c>
      <c r="B13" s="14"/>
      <c r="C13" s="14"/>
      <c r="G13" s="69">
        <v>2.8</v>
      </c>
      <c r="J13" s="68">
        <v>-2.18E-2</v>
      </c>
      <c r="K13" s="69">
        <v>20548580</v>
      </c>
      <c r="M13" s="69">
        <v>0</v>
      </c>
      <c r="N13" s="69">
        <v>24494.163321700002</v>
      </c>
      <c r="P13" s="68">
        <v>0.46100000000000002</v>
      </c>
      <c r="Q13" s="68">
        <v>0.16600000000000001</v>
      </c>
    </row>
    <row r="14" spans="1:52">
      <c r="A14" t="s">
        <v>237</v>
      </c>
      <c r="B14" t="s">
        <v>238</v>
      </c>
      <c r="C14" t="s">
        <v>99</v>
      </c>
      <c r="D14" t="s">
        <v>239</v>
      </c>
      <c r="F14" t="s">
        <v>240</v>
      </c>
      <c r="G14" s="65">
        <v>2.73</v>
      </c>
      <c r="H14" t="s">
        <v>101</v>
      </c>
      <c r="I14" s="66">
        <v>0.04</v>
      </c>
      <c r="J14" s="66">
        <v>-2.24E-2</v>
      </c>
      <c r="K14" s="65">
        <v>3520335</v>
      </c>
      <c r="L14" s="65">
        <v>150.46</v>
      </c>
      <c r="M14" s="65">
        <v>0</v>
      </c>
      <c r="N14" s="65">
        <v>5296.6960410000002</v>
      </c>
      <c r="O14" s="66">
        <v>2.0000000000000001E-4</v>
      </c>
      <c r="P14" s="66">
        <v>9.9699999999999997E-2</v>
      </c>
      <c r="Q14" s="66">
        <v>3.5900000000000001E-2</v>
      </c>
    </row>
    <row r="15" spans="1:52">
      <c r="A15" t="s">
        <v>241</v>
      </c>
      <c r="B15" t="s">
        <v>242</v>
      </c>
      <c r="C15" t="s">
        <v>99</v>
      </c>
      <c r="D15" t="s">
        <v>239</v>
      </c>
      <c r="F15" t="s">
        <v>243</v>
      </c>
      <c r="G15" s="65">
        <v>1</v>
      </c>
      <c r="H15" t="s">
        <v>101</v>
      </c>
      <c r="I15" s="66">
        <v>2.75E-2</v>
      </c>
      <c r="J15" s="66">
        <v>-2.3900000000000001E-2</v>
      </c>
      <c r="K15" s="65">
        <v>4288962</v>
      </c>
      <c r="L15" s="65">
        <v>111.53</v>
      </c>
      <c r="M15" s="65">
        <v>0</v>
      </c>
      <c r="N15" s="65">
        <v>4783.4793185999997</v>
      </c>
      <c r="O15" s="66">
        <v>2.0000000000000001E-4</v>
      </c>
      <c r="P15" s="66">
        <v>0.09</v>
      </c>
      <c r="Q15" s="66">
        <v>3.2399999999999998E-2</v>
      </c>
    </row>
    <row r="16" spans="1:52">
      <c r="A16" t="s">
        <v>244</v>
      </c>
      <c r="B16" t="s">
        <v>245</v>
      </c>
      <c r="C16" t="s">
        <v>99</v>
      </c>
      <c r="D16" t="s">
        <v>239</v>
      </c>
      <c r="F16" t="s">
        <v>246</v>
      </c>
      <c r="G16" s="65">
        <v>1.98</v>
      </c>
      <c r="H16" t="s">
        <v>101</v>
      </c>
      <c r="I16" s="66">
        <v>1.7500000000000002E-2</v>
      </c>
      <c r="J16" s="66">
        <v>-2.3E-2</v>
      </c>
      <c r="K16" s="65">
        <v>7591590</v>
      </c>
      <c r="L16" s="65">
        <v>112.76</v>
      </c>
      <c r="M16" s="65">
        <v>0</v>
      </c>
      <c r="N16" s="65">
        <v>8560.2768840000008</v>
      </c>
      <c r="O16" s="66">
        <v>4.0000000000000002E-4</v>
      </c>
      <c r="P16" s="66">
        <v>0.16109999999999999</v>
      </c>
      <c r="Q16" s="66">
        <v>5.8000000000000003E-2</v>
      </c>
    </row>
    <row r="17" spans="1:17">
      <c r="A17" t="s">
        <v>247</v>
      </c>
      <c r="B17" t="s">
        <v>248</v>
      </c>
      <c r="C17" t="s">
        <v>99</v>
      </c>
      <c r="D17" t="s">
        <v>239</v>
      </c>
      <c r="F17" t="s">
        <v>249</v>
      </c>
      <c r="G17" s="65">
        <v>4.83</v>
      </c>
      <c r="H17" t="s">
        <v>101</v>
      </c>
      <c r="I17" s="66">
        <v>1E-3</v>
      </c>
      <c r="J17" s="66">
        <v>-1.78E-2</v>
      </c>
      <c r="K17" s="65">
        <v>3009419</v>
      </c>
      <c r="L17" s="65">
        <v>112.14</v>
      </c>
      <c r="M17" s="65">
        <v>0</v>
      </c>
      <c r="N17" s="65">
        <v>3374.7624666000002</v>
      </c>
      <c r="O17" s="66">
        <v>2.9999999999999997E-4</v>
      </c>
      <c r="P17" s="66">
        <v>6.3500000000000001E-2</v>
      </c>
      <c r="Q17" s="66">
        <v>2.29E-2</v>
      </c>
    </row>
    <row r="18" spans="1:17">
      <c r="A18" t="s">
        <v>250</v>
      </c>
      <c r="B18" t="s">
        <v>251</v>
      </c>
      <c r="C18" t="s">
        <v>99</v>
      </c>
      <c r="D18" t="s">
        <v>239</v>
      </c>
      <c r="F18" t="s">
        <v>252</v>
      </c>
      <c r="G18" s="65">
        <v>4.0199999999999996</v>
      </c>
      <c r="H18" t="s">
        <v>101</v>
      </c>
      <c r="I18" s="66">
        <v>7.4999999999999997E-3</v>
      </c>
      <c r="J18" s="66">
        <v>-1.9699999999999999E-2</v>
      </c>
      <c r="K18" s="65">
        <v>639889</v>
      </c>
      <c r="L18" s="65">
        <v>115.41</v>
      </c>
      <c r="M18" s="65">
        <v>0</v>
      </c>
      <c r="N18" s="65">
        <v>738.49589490000005</v>
      </c>
      <c r="O18" s="66">
        <v>0</v>
      </c>
      <c r="P18" s="66">
        <v>1.3899999999999999E-2</v>
      </c>
      <c r="Q18" s="66">
        <v>5.0000000000000001E-3</v>
      </c>
    </row>
    <row r="19" spans="1:17">
      <c r="A19" t="s">
        <v>253</v>
      </c>
      <c r="B19" t="s">
        <v>254</v>
      </c>
      <c r="C19" t="s">
        <v>99</v>
      </c>
      <c r="D19" t="s">
        <v>239</v>
      </c>
      <c r="F19" t="s">
        <v>255</v>
      </c>
      <c r="G19" s="65">
        <v>10.119999999999999</v>
      </c>
      <c r="H19" t="s">
        <v>101</v>
      </c>
      <c r="I19" s="66">
        <v>1E-3</v>
      </c>
      <c r="J19" s="66">
        <v>-8.6E-3</v>
      </c>
      <c r="K19" s="65">
        <v>667698</v>
      </c>
      <c r="L19" s="65">
        <v>112.84</v>
      </c>
      <c r="M19" s="65">
        <v>0</v>
      </c>
      <c r="N19" s="65">
        <v>753.43042319999995</v>
      </c>
      <c r="O19" s="66">
        <v>1E-4</v>
      </c>
      <c r="P19" s="66">
        <v>1.4200000000000001E-2</v>
      </c>
      <c r="Q19" s="66">
        <v>5.1000000000000004E-3</v>
      </c>
    </row>
    <row r="20" spans="1:17">
      <c r="A20" t="s">
        <v>256</v>
      </c>
      <c r="B20" t="s">
        <v>257</v>
      </c>
      <c r="C20" t="s">
        <v>99</v>
      </c>
      <c r="D20" t="s">
        <v>239</v>
      </c>
      <c r="F20" t="s">
        <v>258</v>
      </c>
      <c r="G20" s="65">
        <v>5.57</v>
      </c>
      <c r="H20" t="s">
        <v>101</v>
      </c>
      <c r="I20" s="66">
        <v>7.4999999999999997E-3</v>
      </c>
      <c r="J20" s="66">
        <v>-2.2800000000000001E-2</v>
      </c>
      <c r="K20" s="65">
        <v>830687</v>
      </c>
      <c r="L20" s="65">
        <v>118.82</v>
      </c>
      <c r="M20" s="65">
        <v>0</v>
      </c>
      <c r="N20" s="65">
        <v>987.02229339999997</v>
      </c>
      <c r="O20" s="66">
        <v>0</v>
      </c>
      <c r="P20" s="66">
        <v>1.8599999999999998E-2</v>
      </c>
      <c r="Q20" s="66">
        <v>6.7000000000000002E-3</v>
      </c>
    </row>
    <row r="21" spans="1:17">
      <c r="A21" s="67" t="s">
        <v>259</v>
      </c>
      <c r="B21" s="14"/>
      <c r="C21" s="14"/>
      <c r="G21" s="69">
        <v>7.97</v>
      </c>
      <c r="J21" s="68">
        <v>9.9000000000000008E-3</v>
      </c>
      <c r="K21" s="69">
        <v>24270330</v>
      </c>
      <c r="M21" s="69">
        <v>0</v>
      </c>
      <c r="N21" s="69">
        <v>28637.649212200002</v>
      </c>
      <c r="P21" s="68">
        <v>0.53900000000000003</v>
      </c>
      <c r="Q21" s="68">
        <v>0.19400000000000001</v>
      </c>
    </row>
    <row r="22" spans="1:17">
      <c r="A22" s="67" t="s">
        <v>260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227</v>
      </c>
      <c r="B23" t="s">
        <v>227</v>
      </c>
      <c r="C23" s="14"/>
      <c r="D23" t="s">
        <v>227</v>
      </c>
      <c r="G23" s="65">
        <v>0</v>
      </c>
      <c r="H23" t="s">
        <v>227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261</v>
      </c>
      <c r="B24" s="14"/>
      <c r="C24" s="14"/>
      <c r="G24" s="69">
        <v>7.9</v>
      </c>
      <c r="J24" s="68">
        <v>1.12E-2</v>
      </c>
      <c r="K24" s="69">
        <v>20350012</v>
      </c>
      <c r="M24" s="69">
        <v>0</v>
      </c>
      <c r="N24" s="69">
        <v>24774.632243799999</v>
      </c>
      <c r="P24" s="68">
        <v>0.46629999999999999</v>
      </c>
      <c r="Q24" s="68">
        <v>0.16789999999999999</v>
      </c>
    </row>
    <row r="25" spans="1:17">
      <c r="A25" t="s">
        <v>262</v>
      </c>
      <c r="B25" t="s">
        <v>263</v>
      </c>
      <c r="C25" t="s">
        <v>99</v>
      </c>
      <c r="D25" t="s">
        <v>239</v>
      </c>
      <c r="F25" t="s">
        <v>264</v>
      </c>
      <c r="G25" s="65">
        <v>5.23</v>
      </c>
      <c r="H25" t="s">
        <v>101</v>
      </c>
      <c r="I25" s="66">
        <v>0.02</v>
      </c>
      <c r="J25" s="66">
        <v>6.8999999999999999E-3</v>
      </c>
      <c r="K25" s="65">
        <v>1906420</v>
      </c>
      <c r="L25" s="65">
        <v>108.03</v>
      </c>
      <c r="M25" s="65">
        <v>0</v>
      </c>
      <c r="N25" s="65">
        <v>2059.5055259999999</v>
      </c>
      <c r="O25" s="66">
        <v>1E-4</v>
      </c>
      <c r="P25" s="66">
        <v>3.8800000000000001E-2</v>
      </c>
      <c r="Q25" s="66">
        <v>1.4E-2</v>
      </c>
    </row>
    <row r="26" spans="1:17">
      <c r="A26" t="s">
        <v>265</v>
      </c>
      <c r="B26" t="s">
        <v>266</v>
      </c>
      <c r="C26" t="s">
        <v>99</v>
      </c>
      <c r="D26" t="s">
        <v>239</v>
      </c>
      <c r="F26" t="s">
        <v>252</v>
      </c>
      <c r="G26" s="65">
        <v>8.15</v>
      </c>
      <c r="H26" t="s">
        <v>101</v>
      </c>
      <c r="I26" s="66">
        <v>0.01</v>
      </c>
      <c r="J26" s="66">
        <v>1.2E-2</v>
      </c>
      <c r="K26" s="65">
        <v>1637052</v>
      </c>
      <c r="L26" s="65">
        <v>98.99</v>
      </c>
      <c r="M26" s="65">
        <v>0</v>
      </c>
      <c r="N26" s="65">
        <v>1620.5177748000001</v>
      </c>
      <c r="O26" s="66">
        <v>1E-4</v>
      </c>
      <c r="P26" s="66">
        <v>3.0499999999999999E-2</v>
      </c>
      <c r="Q26" s="66">
        <v>1.0999999999999999E-2</v>
      </c>
    </row>
    <row r="27" spans="1:17">
      <c r="A27" t="s">
        <v>267</v>
      </c>
      <c r="B27" t="s">
        <v>268</v>
      </c>
      <c r="C27" t="s">
        <v>99</v>
      </c>
      <c r="D27" t="s">
        <v>239</v>
      </c>
      <c r="F27" t="s">
        <v>269</v>
      </c>
      <c r="G27" s="65">
        <v>13.96</v>
      </c>
      <c r="H27" t="s">
        <v>101</v>
      </c>
      <c r="I27" s="66">
        <v>1.4999999999999999E-2</v>
      </c>
      <c r="J27" s="66">
        <v>1.9300000000000001E-2</v>
      </c>
      <c r="K27" s="65">
        <v>395309</v>
      </c>
      <c r="L27" s="65">
        <v>94.7</v>
      </c>
      <c r="M27" s="65">
        <v>0</v>
      </c>
      <c r="N27" s="65">
        <v>374.35762299999999</v>
      </c>
      <c r="O27" s="66">
        <v>0</v>
      </c>
      <c r="P27" s="66">
        <v>7.0000000000000001E-3</v>
      </c>
      <c r="Q27" s="66">
        <v>2.5000000000000001E-3</v>
      </c>
    </row>
    <row r="28" spans="1:17">
      <c r="A28" t="s">
        <v>270</v>
      </c>
      <c r="B28" t="s">
        <v>271</v>
      </c>
      <c r="C28" t="s">
        <v>99</v>
      </c>
      <c r="D28" t="s">
        <v>239</v>
      </c>
      <c r="F28" t="s">
        <v>272</v>
      </c>
      <c r="G28" s="65">
        <v>6.58</v>
      </c>
      <c r="H28" t="s">
        <v>101</v>
      </c>
      <c r="I28" s="66">
        <v>2.2499999999999999E-2</v>
      </c>
      <c r="J28" s="66">
        <v>9.4000000000000004E-3</v>
      </c>
      <c r="K28" s="65">
        <v>7956525</v>
      </c>
      <c r="L28" s="65">
        <v>108.81</v>
      </c>
      <c r="M28" s="65">
        <v>0</v>
      </c>
      <c r="N28" s="65">
        <v>8657.4948525</v>
      </c>
      <c r="O28" s="66">
        <v>4.0000000000000002E-4</v>
      </c>
      <c r="P28" s="66">
        <v>0.16289999999999999</v>
      </c>
      <c r="Q28" s="66">
        <v>5.8700000000000002E-2</v>
      </c>
    </row>
    <row r="29" spans="1:17">
      <c r="A29" t="s">
        <v>273</v>
      </c>
      <c r="B29" t="s">
        <v>274</v>
      </c>
      <c r="C29" t="s">
        <v>99</v>
      </c>
      <c r="D29" t="s">
        <v>239</v>
      </c>
      <c r="F29" t="s">
        <v>275</v>
      </c>
      <c r="G29" s="65">
        <v>2.13</v>
      </c>
      <c r="H29" t="s">
        <v>101</v>
      </c>
      <c r="I29" s="66">
        <v>1.3899999999999999E-2</v>
      </c>
      <c r="J29" s="66">
        <v>-5.0000000000000001E-4</v>
      </c>
      <c r="K29" s="65">
        <v>909485</v>
      </c>
      <c r="L29" s="65">
        <v>104.28</v>
      </c>
      <c r="M29" s="65">
        <v>0</v>
      </c>
      <c r="N29" s="65">
        <v>948.41095800000005</v>
      </c>
      <c r="O29" s="66">
        <v>0</v>
      </c>
      <c r="P29" s="66">
        <v>1.7899999999999999E-2</v>
      </c>
      <c r="Q29" s="66">
        <v>6.4000000000000003E-3</v>
      </c>
    </row>
    <row r="30" spans="1:17">
      <c r="A30" t="s">
        <v>276</v>
      </c>
      <c r="B30" t="s">
        <v>277</v>
      </c>
      <c r="C30" t="s">
        <v>99</v>
      </c>
      <c r="D30" t="s">
        <v>239</v>
      </c>
      <c r="F30" t="s">
        <v>278</v>
      </c>
      <c r="G30" s="65">
        <v>4.3899999999999997</v>
      </c>
      <c r="H30" t="s">
        <v>101</v>
      </c>
      <c r="I30" s="66">
        <v>6.25E-2</v>
      </c>
      <c r="J30" s="66">
        <v>5.7999999999999996E-3</v>
      </c>
      <c r="K30" s="65">
        <v>3743028</v>
      </c>
      <c r="L30" s="65">
        <v>134.05000000000001</v>
      </c>
      <c r="M30" s="65">
        <v>0</v>
      </c>
      <c r="N30" s="65">
        <v>5017.5290340000001</v>
      </c>
      <c r="O30" s="66">
        <v>2.0000000000000001E-4</v>
      </c>
      <c r="P30" s="66">
        <v>9.4399999999999998E-2</v>
      </c>
      <c r="Q30" s="66">
        <v>3.4000000000000002E-2</v>
      </c>
    </row>
    <row r="31" spans="1:17">
      <c r="A31" t="s">
        <v>279</v>
      </c>
      <c r="B31" t="s">
        <v>280</v>
      </c>
      <c r="C31" t="s">
        <v>99</v>
      </c>
      <c r="D31" t="s">
        <v>239</v>
      </c>
      <c r="F31" t="s">
        <v>281</v>
      </c>
      <c r="G31" s="65">
        <v>14.03</v>
      </c>
      <c r="H31" t="s">
        <v>101</v>
      </c>
      <c r="I31" s="66">
        <v>5.5E-2</v>
      </c>
      <c r="J31" s="66">
        <v>2.06E-2</v>
      </c>
      <c r="K31" s="65">
        <v>3802193</v>
      </c>
      <c r="L31" s="65">
        <v>160.35</v>
      </c>
      <c r="M31" s="65">
        <v>0</v>
      </c>
      <c r="N31" s="65">
        <v>6096.8164754999998</v>
      </c>
      <c r="O31" s="66">
        <v>2.0000000000000001E-4</v>
      </c>
      <c r="P31" s="66">
        <v>0.1147</v>
      </c>
      <c r="Q31" s="66">
        <v>4.1300000000000003E-2</v>
      </c>
    </row>
    <row r="32" spans="1:17">
      <c r="A32" s="67" t="s">
        <v>282</v>
      </c>
      <c r="B32" s="14"/>
      <c r="C32" s="14"/>
      <c r="G32" s="69">
        <v>8.41</v>
      </c>
      <c r="J32" s="68">
        <v>1.6999999999999999E-3</v>
      </c>
      <c r="K32" s="69">
        <v>3920318</v>
      </c>
      <c r="M32" s="69">
        <v>0</v>
      </c>
      <c r="N32" s="69">
        <v>3863.0169684000002</v>
      </c>
      <c r="P32" s="68">
        <v>7.2700000000000001E-2</v>
      </c>
      <c r="Q32" s="68">
        <v>2.6200000000000001E-2</v>
      </c>
    </row>
    <row r="33" spans="1:17">
      <c r="A33" t="s">
        <v>283</v>
      </c>
      <c r="B33" t="s">
        <v>284</v>
      </c>
      <c r="C33" t="s">
        <v>99</v>
      </c>
      <c r="D33" t="s">
        <v>239</v>
      </c>
      <c r="F33" t="s">
        <v>285</v>
      </c>
      <c r="G33" s="65">
        <v>4.67</v>
      </c>
      <c r="H33" t="s">
        <v>101</v>
      </c>
      <c r="I33" s="66">
        <v>0</v>
      </c>
      <c r="J33" s="66">
        <v>1E-3</v>
      </c>
      <c r="K33" s="65">
        <v>659004</v>
      </c>
      <c r="L33" s="65">
        <v>99.52</v>
      </c>
      <c r="M33" s="65">
        <v>0</v>
      </c>
      <c r="N33" s="65">
        <v>655.84078079999995</v>
      </c>
      <c r="O33" s="66">
        <v>0</v>
      </c>
      <c r="P33" s="66">
        <v>1.23E-2</v>
      </c>
      <c r="Q33" s="66">
        <v>4.4000000000000003E-3</v>
      </c>
    </row>
    <row r="34" spans="1:17">
      <c r="A34" t="s">
        <v>286</v>
      </c>
      <c r="B34" t="s">
        <v>287</v>
      </c>
      <c r="C34" t="s">
        <v>99</v>
      </c>
      <c r="D34" t="s">
        <v>239</v>
      </c>
      <c r="F34" t="s">
        <v>288</v>
      </c>
      <c r="G34" s="65">
        <v>9.17</v>
      </c>
      <c r="H34" t="s">
        <v>101</v>
      </c>
      <c r="I34" s="66">
        <v>0</v>
      </c>
      <c r="J34" s="66">
        <v>1.8E-3</v>
      </c>
      <c r="K34" s="65">
        <v>3261314</v>
      </c>
      <c r="L34" s="65">
        <v>98.34</v>
      </c>
      <c r="M34" s="65">
        <v>0</v>
      </c>
      <c r="N34" s="65">
        <v>3207.1761876</v>
      </c>
      <c r="O34" s="66">
        <v>2.0000000000000001E-4</v>
      </c>
      <c r="P34" s="66">
        <v>6.0400000000000002E-2</v>
      </c>
      <c r="Q34" s="66">
        <v>2.1700000000000001E-2</v>
      </c>
    </row>
    <row r="35" spans="1:17">
      <c r="A35" s="67" t="s">
        <v>289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227</v>
      </c>
      <c r="B36" t="s">
        <v>227</v>
      </c>
      <c r="C36" s="14"/>
      <c r="D36" t="s">
        <v>227</v>
      </c>
      <c r="G36" s="65">
        <v>0</v>
      </c>
      <c r="H36" t="s">
        <v>227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232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s="67" t="s">
        <v>290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227</v>
      </c>
      <c r="B39" t="s">
        <v>227</v>
      </c>
      <c r="C39" s="14"/>
      <c r="D39" t="s">
        <v>227</v>
      </c>
      <c r="G39" s="65">
        <v>0</v>
      </c>
      <c r="H39" t="s">
        <v>227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67" t="s">
        <v>291</v>
      </c>
      <c r="B40" s="14"/>
      <c r="C40" s="14"/>
      <c r="G40" s="69">
        <v>0</v>
      </c>
      <c r="J40" s="68">
        <v>0</v>
      </c>
      <c r="K40" s="69">
        <v>0</v>
      </c>
      <c r="M40" s="69">
        <v>0</v>
      </c>
      <c r="N40" s="69">
        <v>0</v>
      </c>
      <c r="P40" s="68">
        <v>0</v>
      </c>
      <c r="Q40" s="68">
        <v>0</v>
      </c>
    </row>
    <row r="41" spans="1:17">
      <c r="A41" t="s">
        <v>227</v>
      </c>
      <c r="B41" t="s">
        <v>227</v>
      </c>
      <c r="C41" s="14"/>
      <c r="D41" t="s">
        <v>227</v>
      </c>
      <c r="G41" s="65">
        <v>0</v>
      </c>
      <c r="H41" t="s">
        <v>227</v>
      </c>
      <c r="I41" s="66">
        <v>0</v>
      </c>
      <c r="J41" s="66">
        <v>0</v>
      </c>
      <c r="K41" s="65">
        <v>0</v>
      </c>
      <c r="L41" s="65">
        <v>0</v>
      </c>
      <c r="N41" s="65">
        <v>0</v>
      </c>
      <c r="O41" s="66">
        <v>0</v>
      </c>
      <c r="P41" s="66">
        <v>0</v>
      </c>
      <c r="Q41" s="66">
        <v>0</v>
      </c>
    </row>
    <row r="42" spans="1:17">
      <c r="A42" s="85" t="s">
        <v>292</v>
      </c>
      <c r="B42" s="14"/>
      <c r="C42" s="14"/>
    </row>
    <row r="43" spans="1:17">
      <c r="A43" s="85" t="s">
        <v>293</v>
      </c>
      <c r="B43" s="14"/>
      <c r="C43" s="14"/>
    </row>
    <row r="44" spans="1:17">
      <c r="A44" s="85" t="s">
        <v>294</v>
      </c>
      <c r="B44" s="14"/>
      <c r="C44" s="14"/>
    </row>
    <row r="45" spans="1:17">
      <c r="A45" s="85" t="s">
        <v>295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9" t="s">
        <v>178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1021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227</v>
      </c>
      <c r="B12" t="s">
        <v>227</v>
      </c>
      <c r="C12" t="s">
        <v>227</v>
      </c>
      <c r="D12" t="s">
        <v>227</v>
      </c>
      <c r="E12" s="13"/>
      <c r="F12" s="13"/>
      <c r="G12" s="65">
        <v>0</v>
      </c>
      <c r="H12" t="s">
        <v>227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1022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227</v>
      </c>
      <c r="B14" t="s">
        <v>227</v>
      </c>
      <c r="C14" t="s">
        <v>227</v>
      </c>
      <c r="D14" t="s">
        <v>227</v>
      </c>
      <c r="E14" s="13"/>
      <c r="F14" s="13"/>
      <c r="G14" s="65">
        <v>0</v>
      </c>
      <c r="H14" t="s">
        <v>227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297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227</v>
      </c>
      <c r="B16" t="s">
        <v>227</v>
      </c>
      <c r="C16" t="s">
        <v>227</v>
      </c>
      <c r="D16" t="s">
        <v>227</v>
      </c>
      <c r="E16" s="13"/>
      <c r="F16" s="13"/>
      <c r="G16" s="65">
        <v>0</v>
      </c>
      <c r="H16" t="s">
        <v>227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582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227</v>
      </c>
      <c r="B18" t="s">
        <v>227</v>
      </c>
      <c r="C18" t="s">
        <v>227</v>
      </c>
      <c r="D18" t="s">
        <v>227</v>
      </c>
      <c r="E18" s="13"/>
      <c r="F18" s="13"/>
      <c r="G18" s="65">
        <v>0</v>
      </c>
      <c r="H18" t="s">
        <v>227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227</v>
      </c>
      <c r="B21" t="s">
        <v>227</v>
      </c>
      <c r="C21" t="s">
        <v>227</v>
      </c>
      <c r="D21" t="s">
        <v>227</v>
      </c>
      <c r="G21" s="65">
        <v>0</v>
      </c>
      <c r="H21" t="s">
        <v>227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227</v>
      </c>
      <c r="B23" t="s">
        <v>227</v>
      </c>
      <c r="C23" t="s">
        <v>227</v>
      </c>
      <c r="D23" t="s">
        <v>227</v>
      </c>
      <c r="G23" s="65">
        <v>0</v>
      </c>
      <c r="H23" t="s">
        <v>227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5" t="s">
        <v>234</v>
      </c>
      <c r="C24" s="14"/>
    </row>
    <row r="25" spans="1:22">
      <c r="A25" s="85" t="s">
        <v>292</v>
      </c>
      <c r="C25" s="14"/>
    </row>
    <row r="26" spans="1:22">
      <c r="A26" s="85" t="s">
        <v>293</v>
      </c>
      <c r="C26" s="14"/>
    </row>
    <row r="27" spans="1:22">
      <c r="A27" s="85" t="s">
        <v>294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6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BO5" s="16"/>
    </row>
    <row r="6" spans="1:67" ht="26.25" customHeight="1">
      <c r="A6" s="86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J6" s="16"/>
      <c r="BO6" s="16"/>
    </row>
    <row r="7" spans="1:67" s="16" customFormat="1" ht="20.25">
      <c r="A7" s="97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3" t="s">
        <v>191</v>
      </c>
      <c r="Q7" s="43" t="s">
        <v>55</v>
      </c>
      <c r="R7" s="43" t="s">
        <v>72</v>
      </c>
      <c r="S7" s="43" t="s">
        <v>56</v>
      </c>
      <c r="T7" s="98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296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227</v>
      </c>
      <c r="B13" t="s">
        <v>227</v>
      </c>
      <c r="C13" s="14"/>
      <c r="D13" s="14"/>
      <c r="E13" s="14"/>
      <c r="F13" t="s">
        <v>227</v>
      </c>
      <c r="G13" t="s">
        <v>227</v>
      </c>
      <c r="J13" s="65">
        <v>0</v>
      </c>
      <c r="K13" t="s">
        <v>227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227</v>
      </c>
      <c r="B15" t="s">
        <v>227</v>
      </c>
      <c r="C15" s="14"/>
      <c r="D15" s="14"/>
      <c r="E15" s="14"/>
      <c r="F15" t="s">
        <v>227</v>
      </c>
      <c r="G15" t="s">
        <v>227</v>
      </c>
      <c r="J15" s="65">
        <v>0</v>
      </c>
      <c r="K15" t="s">
        <v>227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297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227</v>
      </c>
      <c r="B17" t="s">
        <v>227</v>
      </c>
      <c r="C17" s="14"/>
      <c r="D17" s="14"/>
      <c r="E17" s="14"/>
      <c r="F17" t="s">
        <v>227</v>
      </c>
      <c r="G17" t="s">
        <v>227</v>
      </c>
      <c r="J17" s="65">
        <v>0</v>
      </c>
      <c r="K17" t="s">
        <v>227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232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298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227</v>
      </c>
      <c r="B20" t="s">
        <v>227</v>
      </c>
      <c r="C20" s="14"/>
      <c r="D20" s="14"/>
      <c r="E20" s="14"/>
      <c r="F20" t="s">
        <v>227</v>
      </c>
      <c r="G20" t="s">
        <v>227</v>
      </c>
      <c r="J20" s="65">
        <v>0</v>
      </c>
      <c r="K20" t="s">
        <v>227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299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227</v>
      </c>
      <c r="B22" t="s">
        <v>227</v>
      </c>
      <c r="C22" s="14"/>
      <c r="D22" s="14"/>
      <c r="E22" s="14"/>
      <c r="F22" t="s">
        <v>227</v>
      </c>
      <c r="G22" t="s">
        <v>227</v>
      </c>
      <c r="J22" s="65">
        <v>0</v>
      </c>
      <c r="K22" t="s">
        <v>227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5" t="s">
        <v>234</v>
      </c>
      <c r="B23" s="14"/>
      <c r="C23" s="14"/>
      <c r="D23" s="14"/>
      <c r="E23" s="14"/>
      <c r="F23" s="14"/>
    </row>
    <row r="24" spans="1:20">
      <c r="A24" s="85" t="s">
        <v>292</v>
      </c>
      <c r="B24" s="14"/>
      <c r="C24" s="14"/>
      <c r="D24" s="14"/>
      <c r="E24" s="14"/>
      <c r="F24" s="14"/>
    </row>
    <row r="25" spans="1:20">
      <c r="A25" s="85" t="s">
        <v>293</v>
      </c>
      <c r="B25" s="14"/>
      <c r="C25" s="14"/>
      <c r="D25" s="14"/>
      <c r="E25" s="14"/>
      <c r="F25" s="14"/>
    </row>
    <row r="26" spans="1:20">
      <c r="A26" s="85" t="s">
        <v>294</v>
      </c>
      <c r="B26" s="14"/>
      <c r="C26" s="14"/>
      <c r="D26" s="14"/>
      <c r="E26" s="14"/>
      <c r="F26" s="14"/>
    </row>
    <row r="27" spans="1:20">
      <c r="A27" s="85" t="s">
        <v>295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A8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1:65" ht="26.25" customHeight="1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3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4.45</v>
      </c>
      <c r="K10" s="7"/>
      <c r="L10" s="7"/>
      <c r="M10" s="64">
        <v>1.15E-2</v>
      </c>
      <c r="N10" s="63">
        <v>9592611.2100000009</v>
      </c>
      <c r="O10" s="28"/>
      <c r="P10" s="63">
        <v>21.964210000000001</v>
      </c>
      <c r="Q10" s="63">
        <v>10653.580686558</v>
      </c>
      <c r="R10" s="7"/>
      <c r="S10" s="64">
        <v>1</v>
      </c>
      <c r="T10" s="64">
        <v>7.22E-2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4.3899999999999997</v>
      </c>
      <c r="M11" s="68">
        <v>1.0500000000000001E-2</v>
      </c>
      <c r="N11" s="69">
        <v>9478611.2100000009</v>
      </c>
      <c r="P11" s="69">
        <v>21.964210000000001</v>
      </c>
      <c r="Q11" s="69">
        <v>10271.075251668</v>
      </c>
      <c r="S11" s="68">
        <v>0.96409999999999996</v>
      </c>
      <c r="T11" s="68">
        <v>6.9599999999999995E-2</v>
      </c>
    </row>
    <row r="12" spans="1:65">
      <c r="A12" s="67" t="s">
        <v>296</v>
      </c>
      <c r="B12" s="14"/>
      <c r="C12" s="14"/>
      <c r="D12" s="14"/>
      <c r="E12" s="14"/>
      <c r="J12" s="69">
        <v>4.91</v>
      </c>
      <c r="M12" s="68">
        <v>-2.7000000000000001E-3</v>
      </c>
      <c r="N12" s="69">
        <v>4928807.49</v>
      </c>
      <c r="P12" s="69">
        <v>21.964210000000001</v>
      </c>
      <c r="Q12" s="69">
        <v>5654.4275319850003</v>
      </c>
      <c r="S12" s="68">
        <v>0.53080000000000005</v>
      </c>
      <c r="T12" s="68">
        <v>3.8300000000000001E-2</v>
      </c>
    </row>
    <row r="13" spans="1:65">
      <c r="A13" t="s">
        <v>300</v>
      </c>
      <c r="B13" t="s">
        <v>301</v>
      </c>
      <c r="C13" t="s">
        <v>99</v>
      </c>
      <c r="D13" t="s">
        <v>122</v>
      </c>
      <c r="E13" t="s">
        <v>302</v>
      </c>
      <c r="F13" t="s">
        <v>303</v>
      </c>
      <c r="G13" t="s">
        <v>205</v>
      </c>
      <c r="H13" t="s">
        <v>206</v>
      </c>
      <c r="I13" t="s">
        <v>304</v>
      </c>
      <c r="J13" s="65">
        <v>4.7</v>
      </c>
      <c r="K13" t="s">
        <v>101</v>
      </c>
      <c r="L13" s="66">
        <v>3.8E-3</v>
      </c>
      <c r="M13" s="66">
        <v>-1.2500000000000001E-2</v>
      </c>
      <c r="N13" s="65">
        <v>199074</v>
      </c>
      <c r="O13" s="65">
        <v>108.83</v>
      </c>
      <c r="P13" s="65">
        <v>0</v>
      </c>
      <c r="Q13" s="65">
        <v>216.65223420000001</v>
      </c>
      <c r="R13" s="66">
        <v>1E-4</v>
      </c>
      <c r="S13" s="66">
        <v>2.0299999999999999E-2</v>
      </c>
      <c r="T13" s="66">
        <v>1.5E-3</v>
      </c>
    </row>
    <row r="14" spans="1:65">
      <c r="A14" t="s">
        <v>305</v>
      </c>
      <c r="B14" t="s">
        <v>306</v>
      </c>
      <c r="C14" t="s">
        <v>99</v>
      </c>
      <c r="D14" t="s">
        <v>122</v>
      </c>
      <c r="E14" t="s">
        <v>307</v>
      </c>
      <c r="F14" t="s">
        <v>308</v>
      </c>
      <c r="G14" t="s">
        <v>205</v>
      </c>
      <c r="H14" t="s">
        <v>206</v>
      </c>
      <c r="I14" t="s">
        <v>309</v>
      </c>
      <c r="J14" s="65">
        <v>14.42</v>
      </c>
      <c r="K14" t="s">
        <v>101</v>
      </c>
      <c r="L14" s="66">
        <v>2.07E-2</v>
      </c>
      <c r="M14" s="66">
        <v>7.1999999999999998E-3</v>
      </c>
      <c r="N14" s="65">
        <v>105700</v>
      </c>
      <c r="O14" s="65">
        <v>121.87</v>
      </c>
      <c r="P14" s="65">
        <v>0</v>
      </c>
      <c r="Q14" s="65">
        <v>128.81658999999999</v>
      </c>
      <c r="R14" s="66">
        <v>0</v>
      </c>
      <c r="S14" s="66">
        <v>1.21E-2</v>
      </c>
      <c r="T14" s="66">
        <v>8.9999999999999998E-4</v>
      </c>
    </row>
    <row r="15" spans="1:65">
      <c r="A15" t="s">
        <v>310</v>
      </c>
      <c r="B15" t="s">
        <v>311</v>
      </c>
      <c r="C15" t="s">
        <v>99</v>
      </c>
      <c r="D15" t="s">
        <v>122</v>
      </c>
      <c r="E15" t="s">
        <v>312</v>
      </c>
      <c r="F15" t="s">
        <v>303</v>
      </c>
      <c r="G15" t="s">
        <v>205</v>
      </c>
      <c r="H15" t="s">
        <v>206</v>
      </c>
      <c r="I15" t="s">
        <v>313</v>
      </c>
      <c r="J15" s="65">
        <v>1.33</v>
      </c>
      <c r="K15" t="s">
        <v>101</v>
      </c>
      <c r="L15" s="66">
        <v>0.05</v>
      </c>
      <c r="M15" s="66">
        <v>-1.7600000000000001E-2</v>
      </c>
      <c r="N15" s="65">
        <v>85547.38</v>
      </c>
      <c r="O15" s="65">
        <v>116.16</v>
      </c>
      <c r="P15" s="65">
        <v>0</v>
      </c>
      <c r="Q15" s="65">
        <v>99.371836607999995</v>
      </c>
      <c r="R15" s="66">
        <v>0</v>
      </c>
      <c r="S15" s="66">
        <v>9.2999999999999992E-3</v>
      </c>
      <c r="T15" s="66">
        <v>6.9999999999999999E-4</v>
      </c>
    </row>
    <row r="16" spans="1:65">
      <c r="A16" t="s">
        <v>314</v>
      </c>
      <c r="B16" t="s">
        <v>315</v>
      </c>
      <c r="C16" t="s">
        <v>99</v>
      </c>
      <c r="D16" t="s">
        <v>122</v>
      </c>
      <c r="E16" t="s">
        <v>312</v>
      </c>
      <c r="F16" t="s">
        <v>303</v>
      </c>
      <c r="G16" t="s">
        <v>205</v>
      </c>
      <c r="H16" t="s">
        <v>206</v>
      </c>
      <c r="I16" t="s">
        <v>304</v>
      </c>
      <c r="J16" s="65">
        <v>4.68</v>
      </c>
      <c r="K16" t="s">
        <v>101</v>
      </c>
      <c r="L16" s="66">
        <v>1.7500000000000002E-2</v>
      </c>
      <c r="M16" s="66">
        <v>-1.6299999999999999E-2</v>
      </c>
      <c r="N16" s="65">
        <v>127671.93</v>
      </c>
      <c r="O16" s="65">
        <v>118.24</v>
      </c>
      <c r="P16" s="65">
        <v>0</v>
      </c>
      <c r="Q16" s="65">
        <v>150.95929003200001</v>
      </c>
      <c r="R16" s="66">
        <v>0</v>
      </c>
      <c r="S16" s="66">
        <v>1.4200000000000001E-2</v>
      </c>
      <c r="T16" s="66">
        <v>1E-3</v>
      </c>
    </row>
    <row r="17" spans="1:20">
      <c r="A17" t="s">
        <v>316</v>
      </c>
      <c r="B17" t="s">
        <v>317</v>
      </c>
      <c r="C17" t="s">
        <v>99</v>
      </c>
      <c r="D17" t="s">
        <v>122</v>
      </c>
      <c r="E17" t="s">
        <v>318</v>
      </c>
      <c r="F17" t="s">
        <v>319</v>
      </c>
      <c r="G17" t="s">
        <v>320</v>
      </c>
      <c r="H17" t="s">
        <v>206</v>
      </c>
      <c r="I17" t="s">
        <v>321</v>
      </c>
      <c r="J17" s="65">
        <v>3.67</v>
      </c>
      <c r="K17" t="s">
        <v>101</v>
      </c>
      <c r="L17" s="66">
        <v>4.4999999999999998E-2</v>
      </c>
      <c r="M17" s="66">
        <v>-1.43E-2</v>
      </c>
      <c r="N17" s="65">
        <v>77071</v>
      </c>
      <c r="O17" s="65">
        <v>128.91</v>
      </c>
      <c r="P17" s="65">
        <v>0</v>
      </c>
      <c r="Q17" s="65">
        <v>99.352226099999996</v>
      </c>
      <c r="R17" s="66">
        <v>0</v>
      </c>
      <c r="S17" s="66">
        <v>9.2999999999999992E-3</v>
      </c>
      <c r="T17" s="66">
        <v>6.9999999999999999E-4</v>
      </c>
    </row>
    <row r="18" spans="1:20">
      <c r="A18" t="s">
        <v>322</v>
      </c>
      <c r="B18" t="s">
        <v>323</v>
      </c>
      <c r="C18" t="s">
        <v>99</v>
      </c>
      <c r="D18" t="s">
        <v>122</v>
      </c>
      <c r="E18" t="s">
        <v>318</v>
      </c>
      <c r="F18" t="s">
        <v>319</v>
      </c>
      <c r="G18" t="s">
        <v>320</v>
      </c>
      <c r="H18" t="s">
        <v>206</v>
      </c>
      <c r="I18" t="s">
        <v>324</v>
      </c>
      <c r="J18" s="65">
        <v>5.94</v>
      </c>
      <c r="K18" t="s">
        <v>101</v>
      </c>
      <c r="L18" s="66">
        <v>3.85E-2</v>
      </c>
      <c r="M18" s="66">
        <v>-8.6E-3</v>
      </c>
      <c r="N18" s="65">
        <v>84890.99</v>
      </c>
      <c r="O18" s="65">
        <v>135.22</v>
      </c>
      <c r="P18" s="65">
        <v>1.68171</v>
      </c>
      <c r="Q18" s="65">
        <v>116.471306678</v>
      </c>
      <c r="R18" s="66">
        <v>0</v>
      </c>
      <c r="S18" s="66">
        <v>1.09E-2</v>
      </c>
      <c r="T18" s="66">
        <v>8.0000000000000004E-4</v>
      </c>
    </row>
    <row r="19" spans="1:20">
      <c r="A19" t="s">
        <v>325</v>
      </c>
      <c r="B19" t="s">
        <v>326</v>
      </c>
      <c r="C19" t="s">
        <v>99</v>
      </c>
      <c r="D19" t="s">
        <v>122</v>
      </c>
      <c r="E19" t="s">
        <v>327</v>
      </c>
      <c r="F19" t="s">
        <v>328</v>
      </c>
      <c r="G19" t="s">
        <v>329</v>
      </c>
      <c r="H19" t="s">
        <v>149</v>
      </c>
      <c r="I19" t="s">
        <v>304</v>
      </c>
      <c r="J19" s="65">
        <v>3.85</v>
      </c>
      <c r="K19" t="s">
        <v>101</v>
      </c>
      <c r="L19" s="66">
        <v>8.3000000000000001E-3</v>
      </c>
      <c r="M19" s="66">
        <v>-1.49E-2</v>
      </c>
      <c r="N19" s="65">
        <v>216719</v>
      </c>
      <c r="O19" s="65">
        <v>113</v>
      </c>
      <c r="P19" s="65">
        <v>0</v>
      </c>
      <c r="Q19" s="65">
        <v>244.89247</v>
      </c>
      <c r="R19" s="66">
        <v>1E-4</v>
      </c>
      <c r="S19" s="66">
        <v>2.3E-2</v>
      </c>
      <c r="T19" s="66">
        <v>1.6999999999999999E-3</v>
      </c>
    </row>
    <row r="20" spans="1:20">
      <c r="A20" t="s">
        <v>330</v>
      </c>
      <c r="B20" t="s">
        <v>331</v>
      </c>
      <c r="C20" t="s">
        <v>99</v>
      </c>
      <c r="D20" t="s">
        <v>122</v>
      </c>
      <c r="E20" t="s">
        <v>332</v>
      </c>
      <c r="F20" t="s">
        <v>328</v>
      </c>
      <c r="G20" t="s">
        <v>320</v>
      </c>
      <c r="H20" t="s">
        <v>206</v>
      </c>
      <c r="I20" t="s">
        <v>333</v>
      </c>
      <c r="J20" s="65">
        <v>9.76</v>
      </c>
      <c r="K20" t="s">
        <v>101</v>
      </c>
      <c r="L20" s="66">
        <v>8.9999999999999993E-3</v>
      </c>
      <c r="M20" s="66">
        <v>6.1000000000000004E-3</v>
      </c>
      <c r="N20" s="65">
        <v>260555</v>
      </c>
      <c r="O20" s="65">
        <v>103.74</v>
      </c>
      <c r="P20" s="65">
        <v>0</v>
      </c>
      <c r="Q20" s="65">
        <v>270.299757</v>
      </c>
      <c r="R20" s="66">
        <v>1E-4</v>
      </c>
      <c r="S20" s="66">
        <v>2.5399999999999999E-2</v>
      </c>
      <c r="T20" s="66">
        <v>1.8E-3</v>
      </c>
    </row>
    <row r="21" spans="1:20">
      <c r="A21" t="s">
        <v>334</v>
      </c>
      <c r="B21" t="s">
        <v>335</v>
      </c>
      <c r="C21" t="s">
        <v>99</v>
      </c>
      <c r="D21" t="s">
        <v>122</v>
      </c>
      <c r="E21" t="s">
        <v>332</v>
      </c>
      <c r="F21" t="s">
        <v>328</v>
      </c>
      <c r="G21" t="s">
        <v>329</v>
      </c>
      <c r="H21" t="s">
        <v>149</v>
      </c>
      <c r="I21" t="s">
        <v>252</v>
      </c>
      <c r="J21" s="65">
        <v>4.49</v>
      </c>
      <c r="K21" t="s">
        <v>101</v>
      </c>
      <c r="L21" s="66">
        <v>1.34E-2</v>
      </c>
      <c r="M21" s="66">
        <v>-8.5000000000000006E-3</v>
      </c>
      <c r="N21" s="65">
        <v>263481.3</v>
      </c>
      <c r="O21" s="65">
        <v>114.4</v>
      </c>
      <c r="P21" s="65">
        <v>0</v>
      </c>
      <c r="Q21" s="65">
        <v>301.42260720000002</v>
      </c>
      <c r="R21" s="66">
        <v>1E-4</v>
      </c>
      <c r="S21" s="66">
        <v>2.8299999999999999E-2</v>
      </c>
      <c r="T21" s="66">
        <v>2E-3</v>
      </c>
    </row>
    <row r="22" spans="1:20">
      <c r="A22" t="s">
        <v>336</v>
      </c>
      <c r="B22" t="s">
        <v>337</v>
      </c>
      <c r="C22" t="s">
        <v>99</v>
      </c>
      <c r="D22" t="s">
        <v>122</v>
      </c>
      <c r="E22" t="s">
        <v>338</v>
      </c>
      <c r="F22" t="s">
        <v>328</v>
      </c>
      <c r="G22" t="s">
        <v>339</v>
      </c>
      <c r="H22" t="s">
        <v>206</v>
      </c>
      <c r="I22" t="s">
        <v>340</v>
      </c>
      <c r="J22" s="65">
        <v>3.67</v>
      </c>
      <c r="K22" t="s">
        <v>101</v>
      </c>
      <c r="L22" s="66">
        <v>2.3400000000000001E-2</v>
      </c>
      <c r="M22" s="66">
        <v>-9.7000000000000003E-3</v>
      </c>
      <c r="N22" s="65">
        <v>175978.09</v>
      </c>
      <c r="O22" s="65">
        <v>116.31</v>
      </c>
      <c r="P22" s="65">
        <v>0</v>
      </c>
      <c r="Q22" s="65">
        <v>204.68011647899999</v>
      </c>
      <c r="R22" s="66">
        <v>1E-4</v>
      </c>
      <c r="S22" s="66">
        <v>1.9199999999999998E-2</v>
      </c>
      <c r="T22" s="66">
        <v>1.4E-3</v>
      </c>
    </row>
    <row r="23" spans="1:20">
      <c r="A23" t="s">
        <v>341</v>
      </c>
      <c r="B23" t="s">
        <v>342</v>
      </c>
      <c r="C23" t="s">
        <v>99</v>
      </c>
      <c r="D23" t="s">
        <v>122</v>
      </c>
      <c r="E23" t="s">
        <v>343</v>
      </c>
      <c r="F23" t="s">
        <v>328</v>
      </c>
      <c r="G23" t="s">
        <v>339</v>
      </c>
      <c r="H23" t="s">
        <v>206</v>
      </c>
      <c r="I23" t="s">
        <v>344</v>
      </c>
      <c r="J23" s="65">
        <v>5.68</v>
      </c>
      <c r="K23" t="s">
        <v>101</v>
      </c>
      <c r="L23" s="66">
        <v>2.81E-2</v>
      </c>
      <c r="M23" s="66">
        <v>-3.8999999999999998E-3</v>
      </c>
      <c r="N23" s="65">
        <v>1923.55</v>
      </c>
      <c r="O23" s="65">
        <v>123.75</v>
      </c>
      <c r="P23" s="65">
        <v>0</v>
      </c>
      <c r="Q23" s="65">
        <v>2.3803931249999999</v>
      </c>
      <c r="R23" s="66">
        <v>0</v>
      </c>
      <c r="S23" s="66">
        <v>2.0000000000000001E-4</v>
      </c>
      <c r="T23" s="66">
        <v>0</v>
      </c>
    </row>
    <row r="24" spans="1:20">
      <c r="A24" t="s">
        <v>345</v>
      </c>
      <c r="B24" t="s">
        <v>346</v>
      </c>
      <c r="C24" t="s">
        <v>99</v>
      </c>
      <c r="D24" t="s">
        <v>122</v>
      </c>
      <c r="E24" t="s">
        <v>347</v>
      </c>
      <c r="F24" t="s">
        <v>328</v>
      </c>
      <c r="G24" t="s">
        <v>339</v>
      </c>
      <c r="H24" t="s">
        <v>206</v>
      </c>
      <c r="I24" t="s">
        <v>348</v>
      </c>
      <c r="J24" s="65">
        <v>7.5</v>
      </c>
      <c r="K24" t="s">
        <v>101</v>
      </c>
      <c r="L24" s="66">
        <v>2.5000000000000001E-3</v>
      </c>
      <c r="M24" s="66">
        <v>-1E-4</v>
      </c>
      <c r="N24" s="65">
        <v>301000</v>
      </c>
      <c r="O24" s="65">
        <v>102.29</v>
      </c>
      <c r="P24" s="65">
        <v>0</v>
      </c>
      <c r="Q24" s="65">
        <v>307.8929</v>
      </c>
      <c r="R24" s="66">
        <v>2.9999999999999997E-4</v>
      </c>
      <c r="S24" s="66">
        <v>2.8899999999999999E-2</v>
      </c>
      <c r="T24" s="66">
        <v>2.0999999999999999E-3</v>
      </c>
    </row>
    <row r="25" spans="1:20">
      <c r="A25" t="s">
        <v>349</v>
      </c>
      <c r="B25" t="s">
        <v>350</v>
      </c>
      <c r="C25" t="s">
        <v>99</v>
      </c>
      <c r="D25" t="s">
        <v>122</v>
      </c>
      <c r="E25" t="s">
        <v>351</v>
      </c>
      <c r="F25" t="s">
        <v>328</v>
      </c>
      <c r="G25" t="s">
        <v>339</v>
      </c>
      <c r="H25" t="s">
        <v>206</v>
      </c>
      <c r="I25" t="s">
        <v>352</v>
      </c>
      <c r="J25" s="65">
        <v>1.94</v>
      </c>
      <c r="K25" t="s">
        <v>101</v>
      </c>
      <c r="L25" s="66">
        <v>0.04</v>
      </c>
      <c r="M25" s="66">
        <v>-1.8599999999999998E-2</v>
      </c>
      <c r="N25" s="65">
        <v>50109.54</v>
      </c>
      <c r="O25" s="65">
        <v>114.23</v>
      </c>
      <c r="P25" s="65">
        <v>0</v>
      </c>
      <c r="Q25" s="65">
        <v>57.240127542000003</v>
      </c>
      <c r="R25" s="66">
        <v>2.0000000000000001E-4</v>
      </c>
      <c r="S25" s="66">
        <v>5.4000000000000003E-3</v>
      </c>
      <c r="T25" s="66">
        <v>4.0000000000000002E-4</v>
      </c>
    </row>
    <row r="26" spans="1:20">
      <c r="A26" t="s">
        <v>353</v>
      </c>
      <c r="B26" t="s">
        <v>354</v>
      </c>
      <c r="C26" t="s">
        <v>99</v>
      </c>
      <c r="D26" t="s">
        <v>122</v>
      </c>
      <c r="E26" t="s">
        <v>355</v>
      </c>
      <c r="F26" t="s">
        <v>356</v>
      </c>
      <c r="G26" t="s">
        <v>339</v>
      </c>
      <c r="H26" t="s">
        <v>206</v>
      </c>
      <c r="I26" t="s">
        <v>352</v>
      </c>
      <c r="J26" s="65">
        <v>3.93</v>
      </c>
      <c r="K26" t="s">
        <v>101</v>
      </c>
      <c r="L26" s="66">
        <v>4.2999999999999997E-2</v>
      </c>
      <c r="M26" s="66">
        <v>-1.2699999999999999E-2</v>
      </c>
      <c r="N26" s="65">
        <v>96602.34</v>
      </c>
      <c r="O26" s="65">
        <v>125.9</v>
      </c>
      <c r="P26" s="65">
        <v>18.95391</v>
      </c>
      <c r="Q26" s="65">
        <v>140.57625605999999</v>
      </c>
      <c r="R26" s="66">
        <v>1E-4</v>
      </c>
      <c r="S26" s="66">
        <v>1.32E-2</v>
      </c>
      <c r="T26" s="66">
        <v>1E-3</v>
      </c>
    </row>
    <row r="27" spans="1:20">
      <c r="A27" t="s">
        <v>357</v>
      </c>
      <c r="B27" t="s">
        <v>358</v>
      </c>
      <c r="C27" t="s">
        <v>99</v>
      </c>
      <c r="D27" t="s">
        <v>122</v>
      </c>
      <c r="E27" t="s">
        <v>359</v>
      </c>
      <c r="F27" t="s">
        <v>360</v>
      </c>
      <c r="G27" t="s">
        <v>361</v>
      </c>
      <c r="H27" t="s">
        <v>206</v>
      </c>
      <c r="I27" t="s">
        <v>321</v>
      </c>
      <c r="J27" s="65">
        <v>6.91</v>
      </c>
      <c r="K27" t="s">
        <v>101</v>
      </c>
      <c r="L27" s="66">
        <v>5.1499999999999997E-2</v>
      </c>
      <c r="M27" s="66">
        <v>2.5999999999999999E-3</v>
      </c>
      <c r="N27" s="65">
        <v>34826.35</v>
      </c>
      <c r="O27" s="65">
        <v>170.93</v>
      </c>
      <c r="P27" s="65">
        <v>0</v>
      </c>
      <c r="Q27" s="65">
        <v>59.528680055000002</v>
      </c>
      <c r="R27" s="66">
        <v>0</v>
      </c>
      <c r="S27" s="66">
        <v>5.5999999999999999E-3</v>
      </c>
      <c r="T27" s="66">
        <v>4.0000000000000002E-4</v>
      </c>
    </row>
    <row r="28" spans="1:20">
      <c r="A28" t="s">
        <v>362</v>
      </c>
      <c r="B28" t="s">
        <v>363</v>
      </c>
      <c r="C28" t="s">
        <v>99</v>
      </c>
      <c r="D28" t="s">
        <v>122</v>
      </c>
      <c r="E28" t="s">
        <v>364</v>
      </c>
      <c r="F28" t="s">
        <v>328</v>
      </c>
      <c r="G28" t="s">
        <v>361</v>
      </c>
      <c r="H28" t="s">
        <v>206</v>
      </c>
      <c r="I28" t="s">
        <v>304</v>
      </c>
      <c r="J28" s="65">
        <v>0.89</v>
      </c>
      <c r="K28" t="s">
        <v>101</v>
      </c>
      <c r="L28" s="66">
        <v>4.4499999999999998E-2</v>
      </c>
      <c r="M28" s="66">
        <v>-9.2999999999999992E-3</v>
      </c>
      <c r="N28" s="65">
        <v>138198</v>
      </c>
      <c r="O28" s="65">
        <v>113.53</v>
      </c>
      <c r="P28" s="65">
        <v>0</v>
      </c>
      <c r="Q28" s="65">
        <v>156.8961894</v>
      </c>
      <c r="R28" s="66">
        <v>2.9999999999999997E-4</v>
      </c>
      <c r="S28" s="66">
        <v>1.47E-2</v>
      </c>
      <c r="T28" s="66">
        <v>1.1000000000000001E-3</v>
      </c>
    </row>
    <row r="29" spans="1:20">
      <c r="A29" t="s">
        <v>365</v>
      </c>
      <c r="B29" t="s">
        <v>366</v>
      </c>
      <c r="C29" t="s">
        <v>99</v>
      </c>
      <c r="D29" t="s">
        <v>122</v>
      </c>
      <c r="E29" t="s">
        <v>367</v>
      </c>
      <c r="F29" t="s">
        <v>328</v>
      </c>
      <c r="G29" t="s">
        <v>368</v>
      </c>
      <c r="H29" t="s">
        <v>149</v>
      </c>
      <c r="I29" t="s">
        <v>369</v>
      </c>
      <c r="J29" s="65">
        <v>6.9</v>
      </c>
      <c r="K29" t="s">
        <v>101</v>
      </c>
      <c r="L29" s="66">
        <v>1.3299999999999999E-2</v>
      </c>
      <c r="M29" s="66">
        <v>3.5000000000000001E-3</v>
      </c>
      <c r="N29" s="65">
        <v>218000</v>
      </c>
      <c r="O29" s="65">
        <v>109.14</v>
      </c>
      <c r="P29" s="65">
        <v>0</v>
      </c>
      <c r="Q29" s="65">
        <v>237.92519999999999</v>
      </c>
      <c r="R29" s="66">
        <v>2.0000000000000001E-4</v>
      </c>
      <c r="S29" s="66">
        <v>2.23E-2</v>
      </c>
      <c r="T29" s="66">
        <v>1.6000000000000001E-3</v>
      </c>
    </row>
    <row r="30" spans="1:20">
      <c r="A30" t="s">
        <v>370</v>
      </c>
      <c r="B30" t="s">
        <v>371</v>
      </c>
      <c r="C30" t="s">
        <v>99</v>
      </c>
      <c r="D30" t="s">
        <v>122</v>
      </c>
      <c r="E30" t="s">
        <v>372</v>
      </c>
      <c r="F30" t="s">
        <v>373</v>
      </c>
      <c r="G30" t="s">
        <v>361</v>
      </c>
      <c r="H30" t="s">
        <v>206</v>
      </c>
      <c r="I30" t="s">
        <v>374</v>
      </c>
      <c r="J30" s="65">
        <v>1.94</v>
      </c>
      <c r="K30" t="s">
        <v>101</v>
      </c>
      <c r="L30" s="66">
        <v>5.3499999999999999E-2</v>
      </c>
      <c r="M30" s="66">
        <v>1E-3</v>
      </c>
      <c r="N30" s="65">
        <v>191193</v>
      </c>
      <c r="O30" s="65">
        <v>116.94</v>
      </c>
      <c r="P30" s="65">
        <v>0</v>
      </c>
      <c r="Q30" s="65">
        <v>223.5810942</v>
      </c>
      <c r="R30" s="66">
        <v>2.0000000000000001E-4</v>
      </c>
      <c r="S30" s="66">
        <v>2.1000000000000001E-2</v>
      </c>
      <c r="T30" s="66">
        <v>1.5E-3</v>
      </c>
    </row>
    <row r="31" spans="1:20">
      <c r="A31" t="s">
        <v>375</v>
      </c>
      <c r="B31" t="s">
        <v>376</v>
      </c>
      <c r="C31" t="s">
        <v>99</v>
      </c>
      <c r="D31" t="s">
        <v>122</v>
      </c>
      <c r="E31" t="s">
        <v>372</v>
      </c>
      <c r="F31" t="s">
        <v>373</v>
      </c>
      <c r="G31" t="s">
        <v>361</v>
      </c>
      <c r="H31" t="s">
        <v>206</v>
      </c>
      <c r="I31" t="s">
        <v>377</v>
      </c>
      <c r="J31" s="65">
        <v>5.96</v>
      </c>
      <c r="K31" t="s">
        <v>101</v>
      </c>
      <c r="L31" s="66">
        <v>1.2500000000000001E-2</v>
      </c>
      <c r="M31" s="66">
        <v>8.6999999999999994E-3</v>
      </c>
      <c r="N31" s="65">
        <v>474000</v>
      </c>
      <c r="O31" s="65">
        <v>102.56</v>
      </c>
      <c r="P31" s="65">
        <v>0</v>
      </c>
      <c r="Q31" s="65">
        <v>486.13440000000003</v>
      </c>
      <c r="R31" s="66">
        <v>1E-3</v>
      </c>
      <c r="S31" s="66">
        <v>4.5600000000000002E-2</v>
      </c>
      <c r="T31" s="66">
        <v>3.3E-3</v>
      </c>
    </row>
    <row r="32" spans="1:20">
      <c r="A32" t="s">
        <v>378</v>
      </c>
      <c r="B32" t="s">
        <v>379</v>
      </c>
      <c r="C32" t="s">
        <v>99</v>
      </c>
      <c r="D32" t="s">
        <v>122</v>
      </c>
      <c r="E32" t="s">
        <v>380</v>
      </c>
      <c r="F32" t="s">
        <v>303</v>
      </c>
      <c r="G32" t="s">
        <v>361</v>
      </c>
      <c r="H32" t="s">
        <v>206</v>
      </c>
      <c r="I32" t="s">
        <v>352</v>
      </c>
      <c r="J32" s="65">
        <v>0.25</v>
      </c>
      <c r="K32" t="s">
        <v>101</v>
      </c>
      <c r="L32" s="66">
        <v>4.4999999999999998E-2</v>
      </c>
      <c r="M32" s="66">
        <v>-8.9999999999999998E-4</v>
      </c>
      <c r="N32" s="65">
        <v>95835</v>
      </c>
      <c r="O32" s="65">
        <v>124.65</v>
      </c>
      <c r="P32" s="65">
        <v>1.3285899999999999</v>
      </c>
      <c r="Q32" s="65">
        <v>120.7869175</v>
      </c>
      <c r="R32" s="66">
        <v>1E-4</v>
      </c>
      <c r="S32" s="66">
        <v>1.1299999999999999E-2</v>
      </c>
      <c r="T32" s="66">
        <v>8.0000000000000004E-4</v>
      </c>
    </row>
    <row r="33" spans="1:20">
      <c r="A33" t="s">
        <v>381</v>
      </c>
      <c r="B33" t="s">
        <v>382</v>
      </c>
      <c r="C33" t="s">
        <v>99</v>
      </c>
      <c r="D33" t="s">
        <v>122</v>
      </c>
      <c r="E33" t="s">
        <v>383</v>
      </c>
      <c r="F33" t="s">
        <v>328</v>
      </c>
      <c r="G33" t="s">
        <v>368</v>
      </c>
      <c r="H33" t="s">
        <v>149</v>
      </c>
      <c r="I33" t="s">
        <v>340</v>
      </c>
      <c r="J33" s="65">
        <v>5.72</v>
      </c>
      <c r="K33" t="s">
        <v>101</v>
      </c>
      <c r="L33" s="66">
        <v>1.9599999999999999E-2</v>
      </c>
      <c r="M33" s="66">
        <v>-3.2000000000000002E-3</v>
      </c>
      <c r="N33" s="65">
        <v>15291</v>
      </c>
      <c r="O33" s="65">
        <v>118.05</v>
      </c>
      <c r="P33" s="65">
        <v>0</v>
      </c>
      <c r="Q33" s="65">
        <v>18.051025500000002</v>
      </c>
      <c r="R33" s="66">
        <v>0</v>
      </c>
      <c r="S33" s="66">
        <v>1.6999999999999999E-3</v>
      </c>
      <c r="T33" s="66">
        <v>1E-4</v>
      </c>
    </row>
    <row r="34" spans="1:20">
      <c r="A34" t="s">
        <v>384</v>
      </c>
      <c r="B34" t="s">
        <v>385</v>
      </c>
      <c r="C34" t="s">
        <v>99</v>
      </c>
      <c r="D34" t="s">
        <v>122</v>
      </c>
      <c r="E34" t="s">
        <v>312</v>
      </c>
      <c r="F34" t="s">
        <v>303</v>
      </c>
      <c r="G34" t="s">
        <v>368</v>
      </c>
      <c r="H34" t="s">
        <v>149</v>
      </c>
      <c r="I34" t="s">
        <v>386</v>
      </c>
      <c r="J34" s="65">
        <v>1.57</v>
      </c>
      <c r="K34" t="s">
        <v>101</v>
      </c>
      <c r="L34" s="66">
        <v>1.4200000000000001E-2</v>
      </c>
      <c r="M34" s="66">
        <v>-4.4000000000000003E-3</v>
      </c>
      <c r="N34" s="65">
        <v>2</v>
      </c>
      <c r="O34" s="65">
        <v>5355445</v>
      </c>
      <c r="P34" s="65">
        <v>0</v>
      </c>
      <c r="Q34" s="65">
        <v>107.10890000000001</v>
      </c>
      <c r="R34" s="66">
        <v>0</v>
      </c>
      <c r="S34" s="66">
        <v>1.01E-2</v>
      </c>
      <c r="T34" s="66">
        <v>6.9999999999999999E-4</v>
      </c>
    </row>
    <row r="35" spans="1:20">
      <c r="A35" t="s">
        <v>387</v>
      </c>
      <c r="B35" t="s">
        <v>388</v>
      </c>
      <c r="C35" t="s">
        <v>99</v>
      </c>
      <c r="D35" t="s">
        <v>122</v>
      </c>
      <c r="E35" t="s">
        <v>389</v>
      </c>
      <c r="F35" t="s">
        <v>319</v>
      </c>
      <c r="G35" t="s">
        <v>361</v>
      </c>
      <c r="H35" t="s">
        <v>206</v>
      </c>
      <c r="I35" t="s">
        <v>304</v>
      </c>
      <c r="J35" s="65">
        <v>4.68</v>
      </c>
      <c r="K35" t="s">
        <v>101</v>
      </c>
      <c r="L35" s="66">
        <v>1.23E-2</v>
      </c>
      <c r="M35" s="66">
        <v>-5.5999999999999999E-3</v>
      </c>
      <c r="N35" s="65">
        <v>200766.02</v>
      </c>
      <c r="O35" s="65">
        <v>112.07</v>
      </c>
      <c r="P35" s="65">
        <v>0</v>
      </c>
      <c r="Q35" s="65">
        <v>224.99847861399999</v>
      </c>
      <c r="R35" s="66">
        <v>1E-4</v>
      </c>
      <c r="S35" s="66">
        <v>2.1100000000000001E-2</v>
      </c>
      <c r="T35" s="66">
        <v>1.5E-3</v>
      </c>
    </row>
    <row r="36" spans="1:20">
      <c r="A36" t="s">
        <v>390</v>
      </c>
      <c r="B36" t="s">
        <v>391</v>
      </c>
      <c r="C36" t="s">
        <v>99</v>
      </c>
      <c r="D36" t="s">
        <v>122</v>
      </c>
      <c r="E36" t="s">
        <v>392</v>
      </c>
      <c r="F36" t="s">
        <v>328</v>
      </c>
      <c r="G36" t="s">
        <v>393</v>
      </c>
      <c r="H36" t="s">
        <v>206</v>
      </c>
      <c r="I36" t="s">
        <v>394</v>
      </c>
      <c r="J36" s="65">
        <v>7.73</v>
      </c>
      <c r="K36" t="s">
        <v>101</v>
      </c>
      <c r="L36" s="66">
        <v>5.0000000000000001E-3</v>
      </c>
      <c r="M36" s="66">
        <v>3.3E-3</v>
      </c>
      <c r="N36" s="65">
        <v>310000</v>
      </c>
      <c r="O36" s="65">
        <v>102.08</v>
      </c>
      <c r="P36" s="65">
        <v>0</v>
      </c>
      <c r="Q36" s="65">
        <v>316.44799999999998</v>
      </c>
      <c r="R36" s="66">
        <v>1.6000000000000001E-3</v>
      </c>
      <c r="S36" s="66">
        <v>2.9700000000000001E-2</v>
      </c>
      <c r="T36" s="66">
        <v>2.0999999999999999E-3</v>
      </c>
    </row>
    <row r="37" spans="1:20">
      <c r="A37" t="s">
        <v>395</v>
      </c>
      <c r="B37" t="s">
        <v>396</v>
      </c>
      <c r="C37" t="s">
        <v>99</v>
      </c>
      <c r="D37" t="s">
        <v>122</v>
      </c>
      <c r="E37" t="s">
        <v>392</v>
      </c>
      <c r="F37" t="s">
        <v>328</v>
      </c>
      <c r="G37" t="s">
        <v>393</v>
      </c>
      <c r="H37" t="s">
        <v>206</v>
      </c>
      <c r="I37" t="s">
        <v>397</v>
      </c>
      <c r="J37" s="65">
        <v>6.44</v>
      </c>
      <c r="K37" t="s">
        <v>101</v>
      </c>
      <c r="L37" s="66">
        <v>8.3999999999999995E-3</v>
      </c>
      <c r="M37" s="66">
        <v>1.6000000000000001E-3</v>
      </c>
      <c r="N37" s="65">
        <v>60160</v>
      </c>
      <c r="O37" s="65">
        <v>106.59</v>
      </c>
      <c r="P37" s="65">
        <v>0</v>
      </c>
      <c r="Q37" s="65">
        <v>64.124544</v>
      </c>
      <c r="R37" s="66">
        <v>1E-4</v>
      </c>
      <c r="S37" s="66">
        <v>6.0000000000000001E-3</v>
      </c>
      <c r="T37" s="66">
        <v>4.0000000000000002E-4</v>
      </c>
    </row>
    <row r="38" spans="1:20">
      <c r="A38" t="s">
        <v>398</v>
      </c>
      <c r="B38" t="s">
        <v>399</v>
      </c>
      <c r="C38" t="s">
        <v>99</v>
      </c>
      <c r="D38" t="s">
        <v>122</v>
      </c>
      <c r="E38" t="s">
        <v>400</v>
      </c>
      <c r="F38" t="s">
        <v>328</v>
      </c>
      <c r="G38" t="s">
        <v>393</v>
      </c>
      <c r="H38" t="s">
        <v>206</v>
      </c>
      <c r="I38" t="s">
        <v>401</v>
      </c>
      <c r="J38" s="65">
        <v>2.97</v>
      </c>
      <c r="K38" t="s">
        <v>101</v>
      </c>
      <c r="L38" s="66">
        <v>2.1499999999999998E-2</v>
      </c>
      <c r="M38" s="66">
        <v>-2E-3</v>
      </c>
      <c r="N38" s="65">
        <v>300441</v>
      </c>
      <c r="O38" s="65">
        <v>111.78</v>
      </c>
      <c r="P38" s="65">
        <v>0</v>
      </c>
      <c r="Q38" s="65">
        <v>335.83294979999999</v>
      </c>
      <c r="R38" s="66">
        <v>1E-4</v>
      </c>
      <c r="S38" s="66">
        <v>3.15E-2</v>
      </c>
      <c r="T38" s="66">
        <v>2.3E-3</v>
      </c>
    </row>
    <row r="39" spans="1:20">
      <c r="A39" t="s">
        <v>402</v>
      </c>
      <c r="B39" t="s">
        <v>403</v>
      </c>
      <c r="C39" t="s">
        <v>99</v>
      </c>
      <c r="D39" t="s">
        <v>122</v>
      </c>
      <c r="E39" t="s">
        <v>404</v>
      </c>
      <c r="F39" t="s">
        <v>373</v>
      </c>
      <c r="G39" t="s">
        <v>405</v>
      </c>
      <c r="H39" t="s">
        <v>149</v>
      </c>
      <c r="I39" t="s">
        <v>304</v>
      </c>
      <c r="J39" s="65">
        <v>2.1800000000000002</v>
      </c>
      <c r="K39" t="s">
        <v>101</v>
      </c>
      <c r="L39" s="66">
        <v>4.65E-2</v>
      </c>
      <c r="M39" s="66">
        <v>-8.3999999999999995E-3</v>
      </c>
      <c r="N39" s="65">
        <v>168349.6</v>
      </c>
      <c r="O39" s="65">
        <v>116.77</v>
      </c>
      <c r="P39" s="65">
        <v>0</v>
      </c>
      <c r="Q39" s="65">
        <v>196.58182791999999</v>
      </c>
      <c r="R39" s="66">
        <v>2.9999999999999997E-4</v>
      </c>
      <c r="S39" s="66">
        <v>1.8499999999999999E-2</v>
      </c>
      <c r="T39" s="66">
        <v>1.2999999999999999E-3</v>
      </c>
    </row>
    <row r="40" spans="1:20">
      <c r="A40" t="s">
        <v>406</v>
      </c>
      <c r="B40" t="s">
        <v>407</v>
      </c>
      <c r="C40" t="s">
        <v>99</v>
      </c>
      <c r="D40" t="s">
        <v>122</v>
      </c>
      <c r="E40" t="s">
        <v>404</v>
      </c>
      <c r="F40" t="s">
        <v>373</v>
      </c>
      <c r="G40" t="s">
        <v>405</v>
      </c>
      <c r="H40" t="s">
        <v>149</v>
      </c>
      <c r="I40" t="s">
        <v>408</v>
      </c>
      <c r="J40" s="65">
        <v>5.49</v>
      </c>
      <c r="K40" t="s">
        <v>101</v>
      </c>
      <c r="L40" s="66">
        <v>2.4500000000000001E-2</v>
      </c>
      <c r="M40" s="66">
        <v>2.0999999999999999E-3</v>
      </c>
      <c r="N40" s="65">
        <v>277000</v>
      </c>
      <c r="O40" s="65">
        <v>115.09</v>
      </c>
      <c r="P40" s="65">
        <v>0</v>
      </c>
      <c r="Q40" s="65">
        <v>318.79930000000002</v>
      </c>
      <c r="R40" s="66">
        <v>6.9999999999999999E-4</v>
      </c>
      <c r="S40" s="66">
        <v>2.9899999999999999E-2</v>
      </c>
      <c r="T40" s="66">
        <v>2.2000000000000001E-3</v>
      </c>
    </row>
    <row r="41" spans="1:20">
      <c r="A41" t="s">
        <v>409</v>
      </c>
      <c r="B41" t="s">
        <v>410</v>
      </c>
      <c r="C41" t="s">
        <v>99</v>
      </c>
      <c r="D41" t="s">
        <v>122</v>
      </c>
      <c r="E41" t="s">
        <v>411</v>
      </c>
      <c r="F41" t="s">
        <v>373</v>
      </c>
      <c r="G41" t="s">
        <v>405</v>
      </c>
      <c r="H41" t="s">
        <v>149</v>
      </c>
      <c r="I41" t="s">
        <v>304</v>
      </c>
      <c r="J41" s="65">
        <v>1.07</v>
      </c>
      <c r="K41" t="s">
        <v>101</v>
      </c>
      <c r="L41" s="66">
        <v>3.6999999999999998E-2</v>
      </c>
      <c r="M41" s="66">
        <v>-7.6E-3</v>
      </c>
      <c r="N41" s="65">
        <v>149411.34</v>
      </c>
      <c r="O41" s="65">
        <v>109.1</v>
      </c>
      <c r="P41" s="65">
        <v>0</v>
      </c>
      <c r="Q41" s="65">
        <v>163.00777194</v>
      </c>
      <c r="R41" s="66">
        <v>2.9999999999999997E-4</v>
      </c>
      <c r="S41" s="66">
        <v>1.5299999999999999E-2</v>
      </c>
      <c r="T41" s="66">
        <v>1.1000000000000001E-3</v>
      </c>
    </row>
    <row r="42" spans="1:20">
      <c r="A42" t="s">
        <v>412</v>
      </c>
      <c r="B42" t="s">
        <v>413</v>
      </c>
      <c r="C42" t="s">
        <v>99</v>
      </c>
      <c r="D42" t="s">
        <v>122</v>
      </c>
      <c r="E42" t="s">
        <v>414</v>
      </c>
      <c r="F42" t="s">
        <v>328</v>
      </c>
      <c r="G42" t="s">
        <v>415</v>
      </c>
      <c r="H42" t="s">
        <v>206</v>
      </c>
      <c r="I42" t="s">
        <v>416</v>
      </c>
      <c r="J42" s="65">
        <v>3.06</v>
      </c>
      <c r="K42" t="s">
        <v>101</v>
      </c>
      <c r="L42" s="66">
        <v>3.0599999999999999E-2</v>
      </c>
      <c r="M42" s="66">
        <v>-8.3999999999999995E-3</v>
      </c>
      <c r="N42" s="65">
        <v>41010.06</v>
      </c>
      <c r="O42" s="65">
        <v>116.72</v>
      </c>
      <c r="P42" s="65">
        <v>0</v>
      </c>
      <c r="Q42" s="65">
        <v>47.866942031999997</v>
      </c>
      <c r="R42" s="66">
        <v>1E-4</v>
      </c>
      <c r="S42" s="66">
        <v>4.4999999999999997E-3</v>
      </c>
      <c r="T42" s="66">
        <v>2.9999999999999997E-4</v>
      </c>
    </row>
    <row r="43" spans="1:20">
      <c r="A43" t="s">
        <v>417</v>
      </c>
      <c r="B43" t="s">
        <v>418</v>
      </c>
      <c r="C43" t="s">
        <v>99</v>
      </c>
      <c r="D43" t="s">
        <v>122</v>
      </c>
      <c r="E43" t="s">
        <v>419</v>
      </c>
      <c r="F43" t="s">
        <v>328</v>
      </c>
      <c r="G43" t="s">
        <v>420</v>
      </c>
      <c r="H43" t="s">
        <v>206</v>
      </c>
      <c r="I43" t="s">
        <v>421</v>
      </c>
      <c r="J43" s="65">
        <v>4.63</v>
      </c>
      <c r="K43" t="s">
        <v>101</v>
      </c>
      <c r="L43" s="66">
        <v>3.3000000000000002E-2</v>
      </c>
      <c r="M43" s="66">
        <v>1.1599999999999999E-2</v>
      </c>
      <c r="N43" s="65">
        <v>208000</v>
      </c>
      <c r="O43" s="65">
        <v>113.34</v>
      </c>
      <c r="P43" s="65">
        <v>0</v>
      </c>
      <c r="Q43" s="65">
        <v>235.74719999999999</v>
      </c>
      <c r="R43" s="66">
        <v>4.0000000000000002E-4</v>
      </c>
      <c r="S43" s="66">
        <v>2.2100000000000002E-2</v>
      </c>
      <c r="T43" s="66">
        <v>1.6000000000000001E-3</v>
      </c>
    </row>
    <row r="44" spans="1:20">
      <c r="A44" s="67" t="s">
        <v>259</v>
      </c>
      <c r="B44" s="14"/>
      <c r="C44" s="14"/>
      <c r="D44" s="14"/>
      <c r="E44" s="14"/>
      <c r="J44" s="69">
        <v>3.76</v>
      </c>
      <c r="M44" s="68">
        <v>2.3599999999999999E-2</v>
      </c>
      <c r="N44" s="69">
        <v>3903241.44</v>
      </c>
      <c r="P44" s="69">
        <v>0</v>
      </c>
      <c r="Q44" s="69">
        <v>4011.5367917530002</v>
      </c>
      <c r="S44" s="68">
        <v>0.3765</v>
      </c>
      <c r="T44" s="68">
        <v>2.7199999999999998E-2</v>
      </c>
    </row>
    <row r="45" spans="1:20">
      <c r="A45" t="s">
        <v>422</v>
      </c>
      <c r="B45" t="s">
        <v>423</v>
      </c>
      <c r="C45" t="s">
        <v>99</v>
      </c>
      <c r="D45" t="s">
        <v>122</v>
      </c>
      <c r="E45" t="s">
        <v>424</v>
      </c>
      <c r="F45" t="s">
        <v>425</v>
      </c>
      <c r="G45" t="s">
        <v>426</v>
      </c>
      <c r="H45" t="s">
        <v>149</v>
      </c>
      <c r="I45" t="s">
        <v>427</v>
      </c>
      <c r="J45" s="65">
        <v>1.4</v>
      </c>
      <c r="K45" t="s">
        <v>101</v>
      </c>
      <c r="L45" s="66">
        <v>1.49E-2</v>
      </c>
      <c r="M45" s="66">
        <v>4.4999999999999997E-3</v>
      </c>
      <c r="N45" s="65">
        <v>1113.3800000000001</v>
      </c>
      <c r="O45" s="65">
        <v>101.96</v>
      </c>
      <c r="P45" s="65">
        <v>0</v>
      </c>
      <c r="Q45" s="65">
        <v>1.1352022479999999</v>
      </c>
      <c r="R45" s="66">
        <v>0</v>
      </c>
      <c r="S45" s="66">
        <v>1E-4</v>
      </c>
      <c r="T45" s="66">
        <v>0</v>
      </c>
    </row>
    <row r="46" spans="1:20">
      <c r="A46" t="s">
        <v>428</v>
      </c>
      <c r="B46" t="s">
        <v>429</v>
      </c>
      <c r="C46" t="s">
        <v>99</v>
      </c>
      <c r="D46" t="s">
        <v>122</v>
      </c>
      <c r="E46" t="s">
        <v>430</v>
      </c>
      <c r="F46" t="s">
        <v>360</v>
      </c>
      <c r="G46" t="s">
        <v>339</v>
      </c>
      <c r="H46" t="s">
        <v>206</v>
      </c>
      <c r="I46" t="s">
        <v>352</v>
      </c>
      <c r="J46" s="65">
        <v>1.49</v>
      </c>
      <c r="K46" t="s">
        <v>101</v>
      </c>
      <c r="L46" s="66">
        <v>2.4500000000000001E-2</v>
      </c>
      <c r="M46" s="66">
        <v>3.5999999999999999E-3</v>
      </c>
      <c r="N46" s="65">
        <v>114659.25</v>
      </c>
      <c r="O46" s="65">
        <v>103.12</v>
      </c>
      <c r="P46" s="65">
        <v>0</v>
      </c>
      <c r="Q46" s="65">
        <v>118.2366186</v>
      </c>
      <c r="R46" s="66">
        <v>1E-4</v>
      </c>
      <c r="S46" s="66">
        <v>1.11E-2</v>
      </c>
      <c r="T46" s="66">
        <v>8.0000000000000004E-4</v>
      </c>
    </row>
    <row r="47" spans="1:20">
      <c r="A47" t="s">
        <v>431</v>
      </c>
      <c r="B47" t="s">
        <v>432</v>
      </c>
      <c r="C47" t="s">
        <v>99</v>
      </c>
      <c r="D47" t="s">
        <v>122</v>
      </c>
      <c r="E47" t="s">
        <v>433</v>
      </c>
      <c r="F47" t="s">
        <v>373</v>
      </c>
      <c r="G47" t="s">
        <v>426</v>
      </c>
      <c r="H47" t="s">
        <v>149</v>
      </c>
      <c r="I47" t="s">
        <v>416</v>
      </c>
      <c r="J47" s="65">
        <v>6</v>
      </c>
      <c r="K47" t="s">
        <v>101</v>
      </c>
      <c r="L47" s="66">
        <v>3.6900000000000002E-2</v>
      </c>
      <c r="M47" s="66">
        <v>2.0199999999999999E-2</v>
      </c>
      <c r="N47" s="65">
        <v>32633.919999999998</v>
      </c>
      <c r="O47" s="65">
        <v>111</v>
      </c>
      <c r="P47" s="65">
        <v>0</v>
      </c>
      <c r="Q47" s="65">
        <v>36.223651199999999</v>
      </c>
      <c r="R47" s="66">
        <v>1E-4</v>
      </c>
      <c r="S47" s="66">
        <v>3.3999999999999998E-3</v>
      </c>
      <c r="T47" s="66">
        <v>2.0000000000000001E-4</v>
      </c>
    </row>
    <row r="48" spans="1:20">
      <c r="A48" t="s">
        <v>434</v>
      </c>
      <c r="B48" t="s">
        <v>435</v>
      </c>
      <c r="C48" t="s">
        <v>99</v>
      </c>
      <c r="D48" t="s">
        <v>122</v>
      </c>
      <c r="E48" t="s">
        <v>436</v>
      </c>
      <c r="F48" t="s">
        <v>131</v>
      </c>
      <c r="G48" t="s">
        <v>361</v>
      </c>
      <c r="H48" t="s">
        <v>206</v>
      </c>
      <c r="I48" t="s">
        <v>437</v>
      </c>
      <c r="J48" s="65">
        <v>2.83</v>
      </c>
      <c r="K48" t="s">
        <v>101</v>
      </c>
      <c r="L48" s="66">
        <v>3.6499999999999998E-2</v>
      </c>
      <c r="M48" s="66">
        <v>8.9999999999999993E-3</v>
      </c>
      <c r="N48" s="65">
        <v>1051</v>
      </c>
      <c r="O48" s="65">
        <v>109.23</v>
      </c>
      <c r="P48" s="65">
        <v>0</v>
      </c>
      <c r="Q48" s="65">
        <v>1.1480073</v>
      </c>
      <c r="R48" s="66">
        <v>0</v>
      </c>
      <c r="S48" s="66">
        <v>1E-4</v>
      </c>
      <c r="T48" s="66">
        <v>0</v>
      </c>
    </row>
    <row r="49" spans="1:20">
      <c r="A49" t="s">
        <v>438</v>
      </c>
      <c r="B49" t="s">
        <v>439</v>
      </c>
      <c r="C49" t="s">
        <v>99</v>
      </c>
      <c r="D49" t="s">
        <v>122</v>
      </c>
      <c r="E49" t="s">
        <v>440</v>
      </c>
      <c r="F49" t="s">
        <v>441</v>
      </c>
      <c r="G49" t="s">
        <v>361</v>
      </c>
      <c r="H49" t="s">
        <v>206</v>
      </c>
      <c r="I49" t="s">
        <v>442</v>
      </c>
      <c r="J49" s="65">
        <v>3.57</v>
      </c>
      <c r="K49" t="s">
        <v>101</v>
      </c>
      <c r="L49" s="66">
        <v>2.18E-2</v>
      </c>
      <c r="M49" s="66">
        <v>1.5100000000000001E-2</v>
      </c>
      <c r="N49" s="65">
        <v>357187.5</v>
      </c>
      <c r="O49" s="65">
        <v>102.75</v>
      </c>
      <c r="P49" s="65">
        <v>0</v>
      </c>
      <c r="Q49" s="65">
        <v>367.01015625000002</v>
      </c>
      <c r="R49" s="66">
        <v>1.2999999999999999E-3</v>
      </c>
      <c r="S49" s="66">
        <v>3.44E-2</v>
      </c>
      <c r="T49" s="66">
        <v>2.5000000000000001E-3</v>
      </c>
    </row>
    <row r="50" spans="1:20">
      <c r="A50" t="s">
        <v>443</v>
      </c>
      <c r="B50" t="s">
        <v>444</v>
      </c>
      <c r="C50" t="s">
        <v>99</v>
      </c>
      <c r="D50" t="s">
        <v>122</v>
      </c>
      <c r="E50" t="s">
        <v>445</v>
      </c>
      <c r="F50" t="s">
        <v>446</v>
      </c>
      <c r="G50" t="s">
        <v>361</v>
      </c>
      <c r="H50" t="s">
        <v>206</v>
      </c>
      <c r="I50" t="s">
        <v>447</v>
      </c>
      <c r="J50" s="65">
        <v>2.7</v>
      </c>
      <c r="K50" t="s">
        <v>101</v>
      </c>
      <c r="L50" s="66">
        <v>3.9199999999999999E-2</v>
      </c>
      <c r="M50" s="66">
        <v>9.1000000000000004E-3</v>
      </c>
      <c r="N50" s="65">
        <v>57633</v>
      </c>
      <c r="O50" s="65">
        <v>109.01</v>
      </c>
      <c r="P50" s="65">
        <v>0</v>
      </c>
      <c r="Q50" s="65">
        <v>62.825733300000003</v>
      </c>
      <c r="R50" s="66">
        <v>1E-4</v>
      </c>
      <c r="S50" s="66">
        <v>5.8999999999999999E-3</v>
      </c>
      <c r="T50" s="66">
        <v>4.0000000000000002E-4</v>
      </c>
    </row>
    <row r="51" spans="1:20">
      <c r="A51" t="s">
        <v>448</v>
      </c>
      <c r="B51" t="s">
        <v>449</v>
      </c>
      <c r="C51" t="s">
        <v>99</v>
      </c>
      <c r="D51" t="s">
        <v>122</v>
      </c>
      <c r="E51" t="s">
        <v>450</v>
      </c>
      <c r="F51" t="s">
        <v>451</v>
      </c>
      <c r="G51" t="s">
        <v>452</v>
      </c>
      <c r="H51" t="s">
        <v>149</v>
      </c>
      <c r="I51" t="s">
        <v>453</v>
      </c>
      <c r="J51" s="65">
        <v>2.2999999999999998</v>
      </c>
      <c r="K51" t="s">
        <v>101</v>
      </c>
      <c r="L51" s="66">
        <v>4.1700000000000001E-2</v>
      </c>
      <c r="M51" s="66">
        <v>1.2999999999999999E-2</v>
      </c>
      <c r="N51" s="65">
        <v>56560</v>
      </c>
      <c r="O51" s="65">
        <v>107.8</v>
      </c>
      <c r="P51" s="65">
        <v>0</v>
      </c>
      <c r="Q51" s="65">
        <v>60.971679999999999</v>
      </c>
      <c r="R51" s="66">
        <v>2.0000000000000001E-4</v>
      </c>
      <c r="S51" s="66">
        <v>5.7000000000000002E-3</v>
      </c>
      <c r="T51" s="66">
        <v>4.0000000000000002E-4</v>
      </c>
    </row>
    <row r="52" spans="1:20">
      <c r="A52" t="s">
        <v>454</v>
      </c>
      <c r="B52" t="s">
        <v>455</v>
      </c>
      <c r="C52" t="s">
        <v>99</v>
      </c>
      <c r="D52" t="s">
        <v>122</v>
      </c>
      <c r="E52" t="s">
        <v>450</v>
      </c>
      <c r="F52" t="s">
        <v>451</v>
      </c>
      <c r="G52" t="s">
        <v>452</v>
      </c>
      <c r="H52" t="s">
        <v>149</v>
      </c>
      <c r="I52" t="s">
        <v>456</v>
      </c>
      <c r="J52" s="65">
        <v>4.24</v>
      </c>
      <c r="K52" t="s">
        <v>101</v>
      </c>
      <c r="L52" s="66">
        <v>2.58E-2</v>
      </c>
      <c r="M52" s="66">
        <v>1.5900000000000001E-2</v>
      </c>
      <c r="N52" s="65">
        <v>159172</v>
      </c>
      <c r="O52" s="65">
        <v>104.87</v>
      </c>
      <c r="P52" s="65">
        <v>0</v>
      </c>
      <c r="Q52" s="65">
        <v>166.92367640000001</v>
      </c>
      <c r="R52" s="66">
        <v>8.0000000000000004E-4</v>
      </c>
      <c r="S52" s="66">
        <v>1.5699999999999999E-2</v>
      </c>
      <c r="T52" s="66">
        <v>1.1000000000000001E-3</v>
      </c>
    </row>
    <row r="53" spans="1:20">
      <c r="A53" t="s">
        <v>457</v>
      </c>
      <c r="B53" t="s">
        <v>458</v>
      </c>
      <c r="C53" t="s">
        <v>99</v>
      </c>
      <c r="D53" t="s">
        <v>122</v>
      </c>
      <c r="E53" t="s">
        <v>459</v>
      </c>
      <c r="F53" t="s">
        <v>373</v>
      </c>
      <c r="G53" t="s">
        <v>393</v>
      </c>
      <c r="H53" t="s">
        <v>206</v>
      </c>
      <c r="I53" t="s">
        <v>243</v>
      </c>
      <c r="J53" s="65">
        <v>3.78</v>
      </c>
      <c r="K53" t="s">
        <v>101</v>
      </c>
      <c r="L53" s="66">
        <v>5.7000000000000002E-2</v>
      </c>
      <c r="M53" s="66">
        <v>4.7E-2</v>
      </c>
      <c r="N53" s="65">
        <v>361000</v>
      </c>
      <c r="O53" s="65">
        <v>104.9</v>
      </c>
      <c r="P53" s="65">
        <v>0</v>
      </c>
      <c r="Q53" s="65">
        <v>378.68900000000002</v>
      </c>
      <c r="R53" s="66">
        <v>1.6999999999999999E-3</v>
      </c>
      <c r="S53" s="66">
        <v>3.5499999999999997E-2</v>
      </c>
      <c r="T53" s="66">
        <v>2.5999999999999999E-3</v>
      </c>
    </row>
    <row r="54" spans="1:20">
      <c r="A54" t="s">
        <v>460</v>
      </c>
      <c r="B54" t="s">
        <v>461</v>
      </c>
      <c r="C54" t="s">
        <v>99</v>
      </c>
      <c r="D54" t="s">
        <v>122</v>
      </c>
      <c r="E54" t="s">
        <v>462</v>
      </c>
      <c r="F54" t="s">
        <v>131</v>
      </c>
      <c r="G54" t="s">
        <v>393</v>
      </c>
      <c r="H54" t="s">
        <v>206</v>
      </c>
      <c r="I54" t="s">
        <v>416</v>
      </c>
      <c r="J54" s="65">
        <v>1.71</v>
      </c>
      <c r="K54" t="s">
        <v>101</v>
      </c>
      <c r="L54" s="66">
        <v>2.1600000000000001E-2</v>
      </c>
      <c r="M54" s="66">
        <v>8.6E-3</v>
      </c>
      <c r="N54" s="65">
        <v>4648.28</v>
      </c>
      <c r="O54" s="65">
        <v>102.81</v>
      </c>
      <c r="P54" s="65">
        <v>0</v>
      </c>
      <c r="Q54" s="65">
        <v>4.7788966679999998</v>
      </c>
      <c r="R54" s="66">
        <v>0</v>
      </c>
      <c r="S54" s="66">
        <v>4.0000000000000002E-4</v>
      </c>
      <c r="T54" s="66">
        <v>0</v>
      </c>
    </row>
    <row r="55" spans="1:20">
      <c r="A55" t="s">
        <v>463</v>
      </c>
      <c r="B55" t="s">
        <v>464</v>
      </c>
      <c r="C55" t="s">
        <v>99</v>
      </c>
      <c r="D55" t="s">
        <v>122</v>
      </c>
      <c r="E55" t="s">
        <v>465</v>
      </c>
      <c r="F55" t="s">
        <v>466</v>
      </c>
      <c r="G55" t="s">
        <v>393</v>
      </c>
      <c r="H55" t="s">
        <v>206</v>
      </c>
      <c r="I55" t="s">
        <v>467</v>
      </c>
      <c r="J55" s="65">
        <v>7.63</v>
      </c>
      <c r="K55" t="s">
        <v>101</v>
      </c>
      <c r="L55" s="66">
        <v>2.3400000000000001E-2</v>
      </c>
      <c r="M55" s="66">
        <v>2.47E-2</v>
      </c>
      <c r="N55" s="65">
        <v>39636</v>
      </c>
      <c r="O55" s="65">
        <v>99.64</v>
      </c>
      <c r="P55" s="65">
        <v>0</v>
      </c>
      <c r="Q55" s="65">
        <v>39.493310399999999</v>
      </c>
      <c r="R55" s="66">
        <v>1E-4</v>
      </c>
      <c r="S55" s="66">
        <v>3.7000000000000002E-3</v>
      </c>
      <c r="T55" s="66">
        <v>2.9999999999999997E-4</v>
      </c>
    </row>
    <row r="56" spans="1:20">
      <c r="A56" t="s">
        <v>468</v>
      </c>
      <c r="B56" t="s">
        <v>469</v>
      </c>
      <c r="C56" t="s">
        <v>99</v>
      </c>
      <c r="D56" t="s">
        <v>122</v>
      </c>
      <c r="E56" t="s">
        <v>470</v>
      </c>
      <c r="F56" t="s">
        <v>451</v>
      </c>
      <c r="G56" t="s">
        <v>405</v>
      </c>
      <c r="H56" t="s">
        <v>149</v>
      </c>
      <c r="I56" t="s">
        <v>471</v>
      </c>
      <c r="J56" s="65">
        <v>3.16</v>
      </c>
      <c r="K56" t="s">
        <v>101</v>
      </c>
      <c r="L56" s="66">
        <v>2.9499999999999998E-2</v>
      </c>
      <c r="M56" s="66">
        <v>1.49E-2</v>
      </c>
      <c r="N56" s="65">
        <v>15226.6</v>
      </c>
      <c r="O56" s="65">
        <v>105.43</v>
      </c>
      <c r="P56" s="65">
        <v>0</v>
      </c>
      <c r="Q56" s="65">
        <v>16.05340438</v>
      </c>
      <c r="R56" s="66">
        <v>1E-4</v>
      </c>
      <c r="S56" s="66">
        <v>1.5E-3</v>
      </c>
      <c r="T56" s="66">
        <v>1E-4</v>
      </c>
    </row>
    <row r="57" spans="1:20">
      <c r="A57" t="s">
        <v>472</v>
      </c>
      <c r="B57" t="s">
        <v>473</v>
      </c>
      <c r="C57" t="s">
        <v>99</v>
      </c>
      <c r="D57" t="s">
        <v>122</v>
      </c>
      <c r="E57" t="s">
        <v>474</v>
      </c>
      <c r="F57" t="s">
        <v>308</v>
      </c>
      <c r="G57" t="s">
        <v>415</v>
      </c>
      <c r="H57" t="s">
        <v>206</v>
      </c>
      <c r="I57" t="s">
        <v>475</v>
      </c>
      <c r="J57" s="65">
        <v>0.57999999999999996</v>
      </c>
      <c r="K57" t="s">
        <v>101</v>
      </c>
      <c r="L57" s="66">
        <v>3.6999999999999998E-2</v>
      </c>
      <c r="M57" s="66">
        <v>1.9E-2</v>
      </c>
      <c r="N57" s="65">
        <v>255474</v>
      </c>
      <c r="O57" s="65">
        <v>102.58</v>
      </c>
      <c r="P57" s="65">
        <v>0</v>
      </c>
      <c r="Q57" s="65">
        <v>262.06522919999998</v>
      </c>
      <c r="R57" s="66">
        <v>1.9E-3</v>
      </c>
      <c r="S57" s="66">
        <v>2.46E-2</v>
      </c>
      <c r="T57" s="66">
        <v>1.8E-3</v>
      </c>
    </row>
    <row r="58" spans="1:20">
      <c r="A58" t="s">
        <v>476</v>
      </c>
      <c r="B58" t="s">
        <v>477</v>
      </c>
      <c r="C58" t="s">
        <v>99</v>
      </c>
      <c r="D58" t="s">
        <v>122</v>
      </c>
      <c r="E58" t="s">
        <v>478</v>
      </c>
      <c r="F58" t="s">
        <v>479</v>
      </c>
      <c r="G58" t="s">
        <v>415</v>
      </c>
      <c r="H58" t="s">
        <v>206</v>
      </c>
      <c r="I58" t="s">
        <v>480</v>
      </c>
      <c r="J58" s="65">
        <v>2.83</v>
      </c>
      <c r="K58" t="s">
        <v>101</v>
      </c>
      <c r="L58" s="66">
        <v>3.9E-2</v>
      </c>
      <c r="M58" s="66">
        <v>2.3E-2</v>
      </c>
      <c r="N58" s="65">
        <v>215000</v>
      </c>
      <c r="O58" s="65">
        <v>104.57</v>
      </c>
      <c r="P58" s="65">
        <v>0</v>
      </c>
      <c r="Q58" s="65">
        <v>224.82550000000001</v>
      </c>
      <c r="R58" s="66">
        <v>2.0000000000000001E-4</v>
      </c>
      <c r="S58" s="66">
        <v>2.1100000000000001E-2</v>
      </c>
      <c r="T58" s="66">
        <v>1.5E-3</v>
      </c>
    </row>
    <row r="59" spans="1:20">
      <c r="A59" t="s">
        <v>481</v>
      </c>
      <c r="B59" t="s">
        <v>482</v>
      </c>
      <c r="C59" t="s">
        <v>99</v>
      </c>
      <c r="D59" t="s">
        <v>122</v>
      </c>
      <c r="E59" t="s">
        <v>483</v>
      </c>
      <c r="F59" t="s">
        <v>484</v>
      </c>
      <c r="G59" t="s">
        <v>415</v>
      </c>
      <c r="H59" t="s">
        <v>206</v>
      </c>
      <c r="I59" t="s">
        <v>485</v>
      </c>
      <c r="J59" s="65">
        <v>4.3600000000000003</v>
      </c>
      <c r="K59" t="s">
        <v>101</v>
      </c>
      <c r="L59" s="66">
        <v>2.0500000000000001E-2</v>
      </c>
      <c r="M59" s="66">
        <v>1.5699999999999999E-2</v>
      </c>
      <c r="N59" s="65">
        <v>74661</v>
      </c>
      <c r="O59" s="65">
        <v>102.43</v>
      </c>
      <c r="P59" s="65">
        <v>0</v>
      </c>
      <c r="Q59" s="65">
        <v>76.475262299999997</v>
      </c>
      <c r="R59" s="66">
        <v>2.0000000000000001E-4</v>
      </c>
      <c r="S59" s="66">
        <v>7.1999999999999998E-3</v>
      </c>
      <c r="T59" s="66">
        <v>5.0000000000000001E-4</v>
      </c>
    </row>
    <row r="60" spans="1:20">
      <c r="A60" t="s">
        <v>486</v>
      </c>
      <c r="B60" t="s">
        <v>487</v>
      </c>
      <c r="C60" t="s">
        <v>99</v>
      </c>
      <c r="D60" t="s">
        <v>122</v>
      </c>
      <c r="E60" t="s">
        <v>411</v>
      </c>
      <c r="F60" t="s">
        <v>373</v>
      </c>
      <c r="G60" t="s">
        <v>405</v>
      </c>
      <c r="H60" t="s">
        <v>149</v>
      </c>
      <c r="I60" t="s">
        <v>488</v>
      </c>
      <c r="J60" s="65">
        <v>5.0199999999999996</v>
      </c>
      <c r="K60" t="s">
        <v>101</v>
      </c>
      <c r="L60" s="66">
        <v>2.3E-2</v>
      </c>
      <c r="M60" s="66">
        <v>2.0899999999999998E-2</v>
      </c>
      <c r="N60" s="65">
        <v>434385</v>
      </c>
      <c r="O60" s="65">
        <v>101.2</v>
      </c>
      <c r="P60" s="65">
        <v>0</v>
      </c>
      <c r="Q60" s="65">
        <v>439.59762000000001</v>
      </c>
      <c r="R60" s="66">
        <v>6.9999999999999999E-4</v>
      </c>
      <c r="S60" s="66">
        <v>4.1300000000000003E-2</v>
      </c>
      <c r="T60" s="66">
        <v>3.0000000000000001E-3</v>
      </c>
    </row>
    <row r="61" spans="1:20">
      <c r="A61" t="s">
        <v>489</v>
      </c>
      <c r="B61" t="s">
        <v>490</v>
      </c>
      <c r="C61" t="s">
        <v>99</v>
      </c>
      <c r="D61" t="s">
        <v>122</v>
      </c>
      <c r="E61" t="s">
        <v>491</v>
      </c>
      <c r="F61" t="s">
        <v>451</v>
      </c>
      <c r="G61" t="s">
        <v>415</v>
      </c>
      <c r="H61" t="s">
        <v>206</v>
      </c>
      <c r="I61" t="s">
        <v>492</v>
      </c>
      <c r="J61" s="65">
        <v>2.31</v>
      </c>
      <c r="K61" t="s">
        <v>101</v>
      </c>
      <c r="L61" s="66">
        <v>3.4200000000000001E-2</v>
      </c>
      <c r="M61" s="66">
        <v>1.24E-2</v>
      </c>
      <c r="N61" s="65">
        <v>69300</v>
      </c>
      <c r="O61" s="65">
        <v>105.69</v>
      </c>
      <c r="P61" s="65">
        <v>0</v>
      </c>
      <c r="Q61" s="65">
        <v>73.243170000000006</v>
      </c>
      <c r="R61" s="66">
        <v>2.0000000000000001E-4</v>
      </c>
      <c r="S61" s="66">
        <v>6.8999999999999999E-3</v>
      </c>
      <c r="T61" s="66">
        <v>5.0000000000000001E-4</v>
      </c>
    </row>
    <row r="62" spans="1:20">
      <c r="A62" t="s">
        <v>493</v>
      </c>
      <c r="B62" t="s">
        <v>494</v>
      </c>
      <c r="C62" t="s">
        <v>99</v>
      </c>
      <c r="D62" t="s">
        <v>122</v>
      </c>
      <c r="E62" t="s">
        <v>495</v>
      </c>
      <c r="F62" t="s">
        <v>451</v>
      </c>
      <c r="G62" t="s">
        <v>415</v>
      </c>
      <c r="H62" t="s">
        <v>206</v>
      </c>
      <c r="I62" t="s">
        <v>453</v>
      </c>
      <c r="J62" s="65">
        <v>2.02</v>
      </c>
      <c r="K62" t="s">
        <v>101</v>
      </c>
      <c r="L62" s="66">
        <v>4.2000000000000003E-2</v>
      </c>
      <c r="M62" s="66">
        <v>1.41E-2</v>
      </c>
      <c r="N62" s="65">
        <v>6365.34</v>
      </c>
      <c r="O62" s="65">
        <v>107.4</v>
      </c>
      <c r="P62" s="65">
        <v>0</v>
      </c>
      <c r="Q62" s="65">
        <v>6.8363751600000002</v>
      </c>
      <c r="R62" s="66">
        <v>0</v>
      </c>
      <c r="S62" s="66">
        <v>5.9999999999999995E-4</v>
      </c>
      <c r="T62" s="66">
        <v>0</v>
      </c>
    </row>
    <row r="63" spans="1:20">
      <c r="A63" t="s">
        <v>496</v>
      </c>
      <c r="B63" t="s">
        <v>497</v>
      </c>
      <c r="C63" t="s">
        <v>99</v>
      </c>
      <c r="D63" t="s">
        <v>122</v>
      </c>
      <c r="E63" t="s">
        <v>495</v>
      </c>
      <c r="F63" t="s">
        <v>451</v>
      </c>
      <c r="G63" t="s">
        <v>415</v>
      </c>
      <c r="H63" t="s">
        <v>206</v>
      </c>
      <c r="I63" t="s">
        <v>498</v>
      </c>
      <c r="J63" s="65">
        <v>3.55</v>
      </c>
      <c r="K63" t="s">
        <v>101</v>
      </c>
      <c r="L63" s="66">
        <v>4.2999999999999997E-2</v>
      </c>
      <c r="M63" s="66">
        <v>1.61E-2</v>
      </c>
      <c r="N63" s="65">
        <v>40734.17</v>
      </c>
      <c r="O63" s="65">
        <v>110.66</v>
      </c>
      <c r="P63" s="65">
        <v>0</v>
      </c>
      <c r="Q63" s="65">
        <v>45.076432521999998</v>
      </c>
      <c r="R63" s="66">
        <v>0</v>
      </c>
      <c r="S63" s="66">
        <v>4.1999999999999997E-3</v>
      </c>
      <c r="T63" s="66">
        <v>2.9999999999999997E-4</v>
      </c>
    </row>
    <row r="64" spans="1:20">
      <c r="A64" t="s">
        <v>499</v>
      </c>
      <c r="B64" t="s">
        <v>500</v>
      </c>
      <c r="C64" t="s">
        <v>99</v>
      </c>
      <c r="D64" t="s">
        <v>122</v>
      </c>
      <c r="E64" t="s">
        <v>501</v>
      </c>
      <c r="F64" t="s">
        <v>479</v>
      </c>
      <c r="G64" t="s">
        <v>415</v>
      </c>
      <c r="H64" t="s">
        <v>206</v>
      </c>
      <c r="I64" t="s">
        <v>352</v>
      </c>
      <c r="J64" s="65">
        <v>2.95</v>
      </c>
      <c r="K64" t="s">
        <v>101</v>
      </c>
      <c r="L64" s="66">
        <v>3.3500000000000002E-2</v>
      </c>
      <c r="M64" s="66">
        <v>9.2999999999999992E-3</v>
      </c>
      <c r="N64" s="65">
        <v>114790.5</v>
      </c>
      <c r="O64" s="65">
        <v>107.18</v>
      </c>
      <c r="P64" s="65">
        <v>0</v>
      </c>
      <c r="Q64" s="65">
        <v>123.0324579</v>
      </c>
      <c r="R64" s="66">
        <v>2.0000000000000001E-4</v>
      </c>
      <c r="S64" s="66">
        <v>1.15E-2</v>
      </c>
      <c r="T64" s="66">
        <v>8.0000000000000004E-4</v>
      </c>
    </row>
    <row r="65" spans="1:20">
      <c r="A65" t="s">
        <v>502</v>
      </c>
      <c r="B65" t="s">
        <v>503</v>
      </c>
      <c r="C65" t="s">
        <v>99</v>
      </c>
      <c r="D65" t="s">
        <v>122</v>
      </c>
      <c r="E65" t="s">
        <v>501</v>
      </c>
      <c r="F65" t="s">
        <v>479</v>
      </c>
      <c r="G65" t="s">
        <v>415</v>
      </c>
      <c r="H65" t="s">
        <v>206</v>
      </c>
      <c r="I65" t="s">
        <v>504</v>
      </c>
      <c r="J65" s="65">
        <v>6.28</v>
      </c>
      <c r="K65" t="s">
        <v>101</v>
      </c>
      <c r="L65" s="66">
        <v>2.7400000000000001E-2</v>
      </c>
      <c r="M65" s="66">
        <v>2.5100000000000001E-2</v>
      </c>
      <c r="N65" s="65">
        <v>206987</v>
      </c>
      <c r="O65" s="65">
        <v>102.75</v>
      </c>
      <c r="P65" s="65">
        <v>0</v>
      </c>
      <c r="Q65" s="65">
        <v>212.67914250000001</v>
      </c>
      <c r="R65" s="66">
        <v>2.9999999999999997E-4</v>
      </c>
      <c r="S65" s="66">
        <v>0.02</v>
      </c>
      <c r="T65" s="66">
        <v>1.4E-3</v>
      </c>
    </row>
    <row r="66" spans="1:20">
      <c r="A66" t="s">
        <v>505</v>
      </c>
      <c r="B66" t="s">
        <v>506</v>
      </c>
      <c r="C66" t="s">
        <v>99</v>
      </c>
      <c r="D66" t="s">
        <v>122</v>
      </c>
      <c r="E66" t="s">
        <v>501</v>
      </c>
      <c r="F66" t="s">
        <v>479</v>
      </c>
      <c r="G66" t="s">
        <v>415</v>
      </c>
      <c r="H66" t="s">
        <v>206</v>
      </c>
      <c r="I66" t="s">
        <v>498</v>
      </c>
      <c r="J66" s="65">
        <v>4.24</v>
      </c>
      <c r="K66" t="s">
        <v>101</v>
      </c>
      <c r="L66" s="66">
        <v>2.1999999999999999E-2</v>
      </c>
      <c r="M66" s="66">
        <v>1.9099999999999999E-2</v>
      </c>
      <c r="N66" s="65">
        <v>7616</v>
      </c>
      <c r="O66" s="65">
        <v>101.83</v>
      </c>
      <c r="P66" s="65">
        <v>0</v>
      </c>
      <c r="Q66" s="65">
        <v>7.7553728</v>
      </c>
      <c r="R66" s="66">
        <v>0</v>
      </c>
      <c r="S66" s="66">
        <v>6.9999999999999999E-4</v>
      </c>
      <c r="T66" s="66">
        <v>1E-4</v>
      </c>
    </row>
    <row r="67" spans="1:20">
      <c r="A67" t="s">
        <v>507</v>
      </c>
      <c r="B67" t="s">
        <v>508</v>
      </c>
      <c r="C67" t="s">
        <v>99</v>
      </c>
      <c r="D67" t="s">
        <v>122</v>
      </c>
      <c r="E67" t="s">
        <v>509</v>
      </c>
      <c r="F67" t="s">
        <v>373</v>
      </c>
      <c r="G67" t="s">
        <v>415</v>
      </c>
      <c r="H67" t="s">
        <v>206</v>
      </c>
      <c r="I67" t="s">
        <v>278</v>
      </c>
      <c r="J67" s="65">
        <v>1.3</v>
      </c>
      <c r="K67" t="s">
        <v>101</v>
      </c>
      <c r="L67" s="66">
        <v>4.65E-2</v>
      </c>
      <c r="M67" s="66">
        <v>4.1200000000000001E-2</v>
      </c>
      <c r="N67" s="65">
        <v>245328.17</v>
      </c>
      <c r="O67" s="65">
        <v>101.5</v>
      </c>
      <c r="P67" s="65">
        <v>0</v>
      </c>
      <c r="Q67" s="65">
        <v>249.00809254999999</v>
      </c>
      <c r="R67" s="66">
        <v>1E-3</v>
      </c>
      <c r="S67" s="66">
        <v>2.3400000000000001E-2</v>
      </c>
      <c r="T67" s="66">
        <v>1.6999999999999999E-3</v>
      </c>
    </row>
    <row r="68" spans="1:20">
      <c r="A68" t="s">
        <v>510</v>
      </c>
      <c r="B68" t="s">
        <v>511</v>
      </c>
      <c r="C68" t="s">
        <v>99</v>
      </c>
      <c r="D68" t="s">
        <v>122</v>
      </c>
      <c r="E68" t="s">
        <v>512</v>
      </c>
      <c r="F68" t="s">
        <v>131</v>
      </c>
      <c r="G68" t="s">
        <v>415</v>
      </c>
      <c r="H68" t="s">
        <v>206</v>
      </c>
      <c r="I68" t="s">
        <v>447</v>
      </c>
      <c r="J68" s="65">
        <v>3.72</v>
      </c>
      <c r="K68" t="s">
        <v>101</v>
      </c>
      <c r="L68" s="66">
        <v>2.5000000000000001E-2</v>
      </c>
      <c r="M68" s="66">
        <v>2.7900000000000001E-2</v>
      </c>
      <c r="N68" s="65">
        <v>25471</v>
      </c>
      <c r="O68" s="65">
        <v>100.75</v>
      </c>
      <c r="P68" s="65">
        <v>0</v>
      </c>
      <c r="Q68" s="65">
        <v>25.662032499999999</v>
      </c>
      <c r="R68" s="66">
        <v>0</v>
      </c>
      <c r="S68" s="66">
        <v>2.3999999999999998E-3</v>
      </c>
      <c r="T68" s="66">
        <v>2.0000000000000001E-4</v>
      </c>
    </row>
    <row r="69" spans="1:20">
      <c r="A69" t="s">
        <v>513</v>
      </c>
      <c r="B69" t="s">
        <v>514</v>
      </c>
      <c r="C69" t="s">
        <v>99</v>
      </c>
      <c r="D69" t="s">
        <v>122</v>
      </c>
      <c r="E69" t="s">
        <v>515</v>
      </c>
      <c r="F69" t="s">
        <v>451</v>
      </c>
      <c r="G69" t="s">
        <v>415</v>
      </c>
      <c r="H69" t="s">
        <v>206</v>
      </c>
      <c r="I69" t="s">
        <v>516</v>
      </c>
      <c r="J69" s="65">
        <v>5.98</v>
      </c>
      <c r="K69" t="s">
        <v>101</v>
      </c>
      <c r="L69" s="66">
        <v>2.8000000000000001E-2</v>
      </c>
      <c r="M69" s="66">
        <v>2.5899999999999999E-2</v>
      </c>
      <c r="N69" s="65">
        <v>171592</v>
      </c>
      <c r="O69" s="65">
        <v>102.5</v>
      </c>
      <c r="P69" s="65">
        <v>0</v>
      </c>
      <c r="Q69" s="65">
        <v>175.8818</v>
      </c>
      <c r="R69" s="66">
        <v>2.9999999999999997E-4</v>
      </c>
      <c r="S69" s="66">
        <v>1.6500000000000001E-2</v>
      </c>
      <c r="T69" s="66">
        <v>1.1999999999999999E-3</v>
      </c>
    </row>
    <row r="70" spans="1:20">
      <c r="A70" t="s">
        <v>517</v>
      </c>
      <c r="B70" t="s">
        <v>518</v>
      </c>
      <c r="C70" t="s">
        <v>99</v>
      </c>
      <c r="D70" t="s">
        <v>122</v>
      </c>
      <c r="E70" t="s">
        <v>519</v>
      </c>
      <c r="F70" t="s">
        <v>319</v>
      </c>
      <c r="G70" t="s">
        <v>420</v>
      </c>
      <c r="H70" t="s">
        <v>206</v>
      </c>
      <c r="I70" t="s">
        <v>369</v>
      </c>
      <c r="J70" s="65">
        <v>5.69</v>
      </c>
      <c r="K70" t="s">
        <v>101</v>
      </c>
      <c r="L70" s="66">
        <v>2.5000000000000001E-2</v>
      </c>
      <c r="M70" s="66">
        <v>2.63E-2</v>
      </c>
      <c r="N70" s="65">
        <v>238000</v>
      </c>
      <c r="O70" s="65">
        <v>99.47</v>
      </c>
      <c r="P70" s="65">
        <v>0</v>
      </c>
      <c r="Q70" s="65">
        <v>236.73859999999999</v>
      </c>
      <c r="R70" s="66">
        <v>2.9999999999999997E-4</v>
      </c>
      <c r="S70" s="66">
        <v>2.2200000000000001E-2</v>
      </c>
      <c r="T70" s="66">
        <v>1.6000000000000001E-3</v>
      </c>
    </row>
    <row r="71" spans="1:20">
      <c r="A71" t="s">
        <v>520</v>
      </c>
      <c r="B71" t="s">
        <v>521</v>
      </c>
      <c r="C71" t="s">
        <v>99</v>
      </c>
      <c r="D71" t="s">
        <v>122</v>
      </c>
      <c r="E71" t="s">
        <v>478</v>
      </c>
      <c r="F71" t="s">
        <v>479</v>
      </c>
      <c r="G71" t="s">
        <v>522</v>
      </c>
      <c r="H71" t="s">
        <v>149</v>
      </c>
      <c r="I71" t="s">
        <v>523</v>
      </c>
      <c r="J71" s="65">
        <v>1.59</v>
      </c>
      <c r="K71" t="s">
        <v>101</v>
      </c>
      <c r="L71" s="66">
        <v>4.5999999999999999E-2</v>
      </c>
      <c r="M71" s="66">
        <v>1.7100000000000001E-2</v>
      </c>
      <c r="N71" s="65">
        <v>50918.28</v>
      </c>
      <c r="O71" s="65">
        <v>105.8</v>
      </c>
      <c r="P71" s="65">
        <v>0</v>
      </c>
      <c r="Q71" s="65">
        <v>53.871540240000002</v>
      </c>
      <c r="R71" s="66">
        <v>1E-4</v>
      </c>
      <c r="S71" s="66">
        <v>5.1000000000000004E-3</v>
      </c>
      <c r="T71" s="66">
        <v>4.0000000000000002E-4</v>
      </c>
    </row>
    <row r="72" spans="1:20">
      <c r="A72" t="s">
        <v>524</v>
      </c>
      <c r="B72" t="s">
        <v>525</v>
      </c>
      <c r="C72" t="s">
        <v>99</v>
      </c>
      <c r="D72" t="s">
        <v>122</v>
      </c>
      <c r="E72" t="s">
        <v>478</v>
      </c>
      <c r="F72" t="s">
        <v>479</v>
      </c>
      <c r="G72" t="s">
        <v>522</v>
      </c>
      <c r="H72" t="s">
        <v>149</v>
      </c>
      <c r="I72" t="s">
        <v>526</v>
      </c>
      <c r="J72" s="65">
        <v>0.08</v>
      </c>
      <c r="K72" t="s">
        <v>101</v>
      </c>
      <c r="L72" s="66">
        <v>4.02E-2</v>
      </c>
      <c r="M72" s="66">
        <v>1.7500000000000002E-2</v>
      </c>
      <c r="N72" s="65">
        <v>13317.8</v>
      </c>
      <c r="O72" s="65">
        <v>101.87</v>
      </c>
      <c r="P72" s="65">
        <v>0</v>
      </c>
      <c r="Q72" s="65">
        <v>13.56684286</v>
      </c>
      <c r="R72" s="66">
        <v>2.0000000000000001E-4</v>
      </c>
      <c r="S72" s="66">
        <v>1.2999999999999999E-3</v>
      </c>
      <c r="T72" s="66">
        <v>1E-4</v>
      </c>
    </row>
    <row r="73" spans="1:20">
      <c r="A73" t="s">
        <v>527</v>
      </c>
      <c r="B73" t="s">
        <v>528</v>
      </c>
      <c r="C73" t="s">
        <v>99</v>
      </c>
      <c r="D73" t="s">
        <v>122</v>
      </c>
      <c r="E73" t="s">
        <v>529</v>
      </c>
      <c r="F73" t="s">
        <v>484</v>
      </c>
      <c r="G73" t="s">
        <v>522</v>
      </c>
      <c r="H73" t="s">
        <v>149</v>
      </c>
      <c r="I73" t="s">
        <v>243</v>
      </c>
      <c r="J73" s="65">
        <v>6.57</v>
      </c>
      <c r="K73" t="s">
        <v>122</v>
      </c>
      <c r="L73" s="66">
        <v>1.4999999999999999E-2</v>
      </c>
      <c r="M73" s="66">
        <v>2.5899999999999999E-2</v>
      </c>
      <c r="N73" s="65">
        <v>217000</v>
      </c>
      <c r="O73" s="65">
        <v>93.38</v>
      </c>
      <c r="P73" s="65">
        <v>0</v>
      </c>
      <c r="Q73" s="65">
        <v>202.63460000000001</v>
      </c>
      <c r="R73" s="66">
        <v>5.9999999999999995E-4</v>
      </c>
      <c r="S73" s="66">
        <v>1.9E-2</v>
      </c>
      <c r="T73" s="66">
        <v>1.4E-3</v>
      </c>
    </row>
    <row r="74" spans="1:20">
      <c r="A74" t="s">
        <v>530</v>
      </c>
      <c r="B74" t="s">
        <v>531</v>
      </c>
      <c r="C74" t="s">
        <v>99</v>
      </c>
      <c r="D74" t="s">
        <v>122</v>
      </c>
      <c r="E74" t="s">
        <v>532</v>
      </c>
      <c r="F74" t="s">
        <v>479</v>
      </c>
      <c r="G74" t="s">
        <v>522</v>
      </c>
      <c r="H74" t="s">
        <v>149</v>
      </c>
      <c r="I74" t="s">
        <v>533</v>
      </c>
      <c r="J74" s="65">
        <v>1.23</v>
      </c>
      <c r="K74" t="s">
        <v>101</v>
      </c>
      <c r="L74" s="66">
        <v>2.4500000000000001E-2</v>
      </c>
      <c r="M74" s="66">
        <v>9.7999999999999997E-3</v>
      </c>
      <c r="N74" s="65">
        <v>1</v>
      </c>
      <c r="O74" s="65">
        <v>102.7</v>
      </c>
      <c r="P74" s="65">
        <v>0</v>
      </c>
      <c r="Q74" s="65">
        <v>1.0269999999999999E-3</v>
      </c>
      <c r="R74" s="66">
        <v>0</v>
      </c>
      <c r="S74" s="66">
        <v>0</v>
      </c>
      <c r="T74" s="66">
        <v>0</v>
      </c>
    </row>
    <row r="75" spans="1:20">
      <c r="A75" t="s">
        <v>534</v>
      </c>
      <c r="B75" t="s">
        <v>535</v>
      </c>
      <c r="C75" t="s">
        <v>99</v>
      </c>
      <c r="D75" t="s">
        <v>122</v>
      </c>
      <c r="E75" t="s">
        <v>536</v>
      </c>
      <c r="F75" t="s">
        <v>319</v>
      </c>
      <c r="G75" t="s">
        <v>420</v>
      </c>
      <c r="H75" t="s">
        <v>206</v>
      </c>
      <c r="I75" t="s">
        <v>453</v>
      </c>
      <c r="J75" s="65">
        <v>4.5199999999999996</v>
      </c>
      <c r="K75" t="s">
        <v>101</v>
      </c>
      <c r="L75" s="66">
        <v>2.7E-2</v>
      </c>
      <c r="M75" s="66">
        <v>3.85E-2</v>
      </c>
      <c r="N75" s="65">
        <v>64722.25</v>
      </c>
      <c r="O75" s="65">
        <v>95.15</v>
      </c>
      <c r="P75" s="65">
        <v>0</v>
      </c>
      <c r="Q75" s="65">
        <v>61.583220875000002</v>
      </c>
      <c r="R75" s="66">
        <v>1E-4</v>
      </c>
      <c r="S75" s="66">
        <v>5.7999999999999996E-3</v>
      </c>
      <c r="T75" s="66">
        <v>4.0000000000000002E-4</v>
      </c>
    </row>
    <row r="76" spans="1:20">
      <c r="A76" t="s">
        <v>537</v>
      </c>
      <c r="B76" t="s">
        <v>538</v>
      </c>
      <c r="C76" t="s">
        <v>99</v>
      </c>
      <c r="D76" t="s">
        <v>122</v>
      </c>
      <c r="E76" t="s">
        <v>539</v>
      </c>
      <c r="F76" t="s">
        <v>319</v>
      </c>
      <c r="G76" t="s">
        <v>522</v>
      </c>
      <c r="H76" t="s">
        <v>149</v>
      </c>
      <c r="I76" t="s">
        <v>416</v>
      </c>
      <c r="J76" s="65">
        <v>1.22</v>
      </c>
      <c r="K76" t="s">
        <v>101</v>
      </c>
      <c r="L76" s="66">
        <v>4.5499999999999999E-2</v>
      </c>
      <c r="M76" s="66">
        <v>1.0800000000000001E-2</v>
      </c>
      <c r="N76" s="65">
        <v>412</v>
      </c>
      <c r="O76" s="65">
        <v>105.43</v>
      </c>
      <c r="P76" s="65">
        <v>0</v>
      </c>
      <c r="Q76" s="65">
        <v>0.43437160000000002</v>
      </c>
      <c r="R76" s="66">
        <v>0</v>
      </c>
      <c r="S76" s="66">
        <v>0</v>
      </c>
      <c r="T76" s="66">
        <v>0</v>
      </c>
    </row>
    <row r="77" spans="1:20">
      <c r="A77" t="s">
        <v>540</v>
      </c>
      <c r="B77" t="s">
        <v>541</v>
      </c>
      <c r="C77" t="s">
        <v>99</v>
      </c>
      <c r="D77" t="s">
        <v>122</v>
      </c>
      <c r="E77" t="s">
        <v>539</v>
      </c>
      <c r="F77" t="s">
        <v>319</v>
      </c>
      <c r="G77" t="s">
        <v>522</v>
      </c>
      <c r="H77" t="s">
        <v>149</v>
      </c>
      <c r="I77" t="s">
        <v>447</v>
      </c>
      <c r="J77" s="65">
        <v>3.35</v>
      </c>
      <c r="K77" t="s">
        <v>101</v>
      </c>
      <c r="L77" s="66">
        <v>3.2899999999999999E-2</v>
      </c>
      <c r="M77" s="66">
        <v>1.52E-2</v>
      </c>
      <c r="N77" s="65">
        <v>23479.5</v>
      </c>
      <c r="O77" s="65">
        <v>105.98</v>
      </c>
      <c r="P77" s="65">
        <v>0</v>
      </c>
      <c r="Q77" s="65">
        <v>24.883574100000001</v>
      </c>
      <c r="R77" s="66">
        <v>1E-4</v>
      </c>
      <c r="S77" s="66">
        <v>2.3E-3</v>
      </c>
      <c r="T77" s="66">
        <v>2.0000000000000001E-4</v>
      </c>
    </row>
    <row r="78" spans="1:20">
      <c r="A78" t="s">
        <v>542</v>
      </c>
      <c r="B78" t="s">
        <v>543</v>
      </c>
      <c r="C78" t="s">
        <v>99</v>
      </c>
      <c r="D78" t="s">
        <v>122</v>
      </c>
      <c r="E78" t="s">
        <v>544</v>
      </c>
      <c r="F78" t="s">
        <v>451</v>
      </c>
      <c r="G78" t="s">
        <v>545</v>
      </c>
      <c r="H78" t="s">
        <v>149</v>
      </c>
      <c r="I78" t="s">
        <v>546</v>
      </c>
      <c r="J78" s="65">
        <v>0.97</v>
      </c>
      <c r="K78" t="s">
        <v>101</v>
      </c>
      <c r="L78" s="66">
        <v>6.3E-2</v>
      </c>
      <c r="M78" s="66">
        <v>1.8599999999999998E-2</v>
      </c>
      <c r="N78" s="65">
        <v>1545.5</v>
      </c>
      <c r="O78" s="65">
        <v>105.98</v>
      </c>
      <c r="P78" s="65">
        <v>0</v>
      </c>
      <c r="Q78" s="65">
        <v>1.6379208999999999</v>
      </c>
      <c r="R78" s="66">
        <v>0</v>
      </c>
      <c r="S78" s="66">
        <v>2.0000000000000001E-4</v>
      </c>
      <c r="T78" s="66">
        <v>0</v>
      </c>
    </row>
    <row r="79" spans="1:20">
      <c r="A79" t="s">
        <v>547</v>
      </c>
      <c r="B79" t="s">
        <v>548</v>
      </c>
      <c r="C79" t="s">
        <v>99</v>
      </c>
      <c r="D79" t="s">
        <v>122</v>
      </c>
      <c r="E79" t="s">
        <v>549</v>
      </c>
      <c r="F79" t="s">
        <v>451</v>
      </c>
      <c r="G79" t="s">
        <v>545</v>
      </c>
      <c r="H79" t="s">
        <v>149</v>
      </c>
      <c r="I79" t="s">
        <v>550</v>
      </c>
      <c r="J79" s="65">
        <v>2.42</v>
      </c>
      <c r="K79" t="s">
        <v>101</v>
      </c>
      <c r="L79" s="66">
        <v>4.3999999999999997E-2</v>
      </c>
      <c r="M79" s="66">
        <v>2.2700000000000001E-2</v>
      </c>
      <c r="N79" s="65">
        <v>51220</v>
      </c>
      <c r="O79" s="65">
        <v>106.35</v>
      </c>
      <c r="P79" s="65">
        <v>0</v>
      </c>
      <c r="Q79" s="65">
        <v>54.472470000000001</v>
      </c>
      <c r="R79" s="66">
        <v>2.0000000000000001E-4</v>
      </c>
      <c r="S79" s="66">
        <v>5.1000000000000004E-3</v>
      </c>
      <c r="T79" s="66">
        <v>4.0000000000000002E-4</v>
      </c>
    </row>
    <row r="80" spans="1:20">
      <c r="A80" t="s">
        <v>551</v>
      </c>
      <c r="B80" t="s">
        <v>552</v>
      </c>
      <c r="C80" t="s">
        <v>99</v>
      </c>
      <c r="D80" t="s">
        <v>122</v>
      </c>
      <c r="E80" t="s">
        <v>553</v>
      </c>
      <c r="F80" t="s">
        <v>451</v>
      </c>
      <c r="G80" t="s">
        <v>554</v>
      </c>
      <c r="H80" t="s">
        <v>206</v>
      </c>
      <c r="I80" t="s">
        <v>555</v>
      </c>
      <c r="J80" s="65">
        <v>2.4</v>
      </c>
      <c r="K80" t="s">
        <v>101</v>
      </c>
      <c r="L80" s="66">
        <v>4.8000000000000001E-2</v>
      </c>
      <c r="M80" s="66">
        <v>2.0299999999999999E-2</v>
      </c>
      <c r="N80" s="65">
        <v>174400</v>
      </c>
      <c r="O80" s="65">
        <v>106.7</v>
      </c>
      <c r="P80" s="65">
        <v>0</v>
      </c>
      <c r="Q80" s="65">
        <v>186.0848</v>
      </c>
      <c r="R80" s="66">
        <v>1E-3</v>
      </c>
      <c r="S80" s="66">
        <v>1.7500000000000002E-2</v>
      </c>
      <c r="T80" s="66">
        <v>1.2999999999999999E-3</v>
      </c>
    </row>
    <row r="81" spans="1:20">
      <c r="A81" s="67" t="s">
        <v>297</v>
      </c>
      <c r="B81" s="14"/>
      <c r="C81" s="14"/>
      <c r="D81" s="14"/>
      <c r="E81" s="14"/>
      <c r="J81" s="69">
        <v>3.64</v>
      </c>
      <c r="M81" s="68">
        <v>4.6899999999999997E-2</v>
      </c>
      <c r="N81" s="69">
        <v>646562.28</v>
      </c>
      <c r="P81" s="69">
        <v>0</v>
      </c>
      <c r="Q81" s="69">
        <v>605.11092793</v>
      </c>
      <c r="S81" s="68">
        <v>5.6800000000000003E-2</v>
      </c>
      <c r="T81" s="68">
        <v>4.1000000000000003E-3</v>
      </c>
    </row>
    <row r="82" spans="1:20">
      <c r="A82" t="s">
        <v>556</v>
      </c>
      <c r="B82" t="s">
        <v>557</v>
      </c>
      <c r="C82" t="s">
        <v>99</v>
      </c>
      <c r="D82" t="s">
        <v>122</v>
      </c>
      <c r="E82" t="s">
        <v>558</v>
      </c>
      <c r="F82" t="s">
        <v>559</v>
      </c>
      <c r="G82" t="s">
        <v>205</v>
      </c>
      <c r="H82" t="s">
        <v>206</v>
      </c>
      <c r="I82" t="s">
        <v>560</v>
      </c>
      <c r="J82" s="65">
        <v>1.86</v>
      </c>
      <c r="K82" t="s">
        <v>101</v>
      </c>
      <c r="L82" s="66">
        <v>2.9000000000000001E-2</v>
      </c>
      <c r="M82" s="66">
        <v>2.4E-2</v>
      </c>
      <c r="N82" s="65">
        <v>65110</v>
      </c>
      <c r="O82" s="65">
        <v>90.18</v>
      </c>
      <c r="P82" s="65">
        <v>0</v>
      </c>
      <c r="Q82" s="65">
        <v>58.716197999999999</v>
      </c>
      <c r="R82" s="66">
        <v>1E-4</v>
      </c>
      <c r="S82" s="66">
        <v>5.4999999999999997E-3</v>
      </c>
      <c r="T82" s="66">
        <v>4.0000000000000002E-4</v>
      </c>
    </row>
    <row r="83" spans="1:20">
      <c r="A83" t="s">
        <v>561</v>
      </c>
      <c r="B83" t="s">
        <v>562</v>
      </c>
      <c r="C83" t="s">
        <v>99</v>
      </c>
      <c r="D83" t="s">
        <v>122</v>
      </c>
      <c r="E83" t="s">
        <v>563</v>
      </c>
      <c r="F83" t="s">
        <v>564</v>
      </c>
      <c r="G83" t="s">
        <v>339</v>
      </c>
      <c r="H83" t="s">
        <v>206</v>
      </c>
      <c r="I83" t="s">
        <v>565</v>
      </c>
      <c r="J83" s="65">
        <v>1.93</v>
      </c>
      <c r="K83" t="s">
        <v>101</v>
      </c>
      <c r="L83" s="66">
        <v>3.49E-2</v>
      </c>
      <c r="M83" s="66">
        <v>2.7199999999999998E-2</v>
      </c>
      <c r="N83" s="65">
        <v>98790.3</v>
      </c>
      <c r="O83" s="65">
        <v>92.28</v>
      </c>
      <c r="P83" s="65">
        <v>0</v>
      </c>
      <c r="Q83" s="65">
        <v>91.163688840000006</v>
      </c>
      <c r="R83" s="66">
        <v>1E-4</v>
      </c>
      <c r="S83" s="66">
        <v>8.6E-3</v>
      </c>
      <c r="T83" s="66">
        <v>5.9999999999999995E-4</v>
      </c>
    </row>
    <row r="84" spans="1:20">
      <c r="A84" t="s">
        <v>566</v>
      </c>
      <c r="B84" t="s">
        <v>567</v>
      </c>
      <c r="C84" t="s">
        <v>99</v>
      </c>
      <c r="D84" t="s">
        <v>122</v>
      </c>
      <c r="E84" t="s">
        <v>367</v>
      </c>
      <c r="F84" t="s">
        <v>328</v>
      </c>
      <c r="G84" t="s">
        <v>368</v>
      </c>
      <c r="H84" t="s">
        <v>149</v>
      </c>
      <c r="I84" t="s">
        <v>568</v>
      </c>
      <c r="J84" s="65">
        <v>3.74</v>
      </c>
      <c r="K84" t="s">
        <v>101</v>
      </c>
      <c r="L84" s="66">
        <v>3.78E-2</v>
      </c>
      <c r="M84" s="66">
        <v>3.8899999999999997E-2</v>
      </c>
      <c r="N84" s="65">
        <v>51818.34</v>
      </c>
      <c r="O84" s="65">
        <v>100.45</v>
      </c>
      <c r="P84" s="65">
        <v>0</v>
      </c>
      <c r="Q84" s="65">
        <v>52.05152253</v>
      </c>
      <c r="R84" s="66">
        <v>2.0000000000000001E-4</v>
      </c>
      <c r="S84" s="66">
        <v>4.8999999999999998E-3</v>
      </c>
      <c r="T84" s="66">
        <v>4.0000000000000002E-4</v>
      </c>
    </row>
    <row r="85" spans="1:20">
      <c r="A85" t="s">
        <v>569</v>
      </c>
      <c r="B85" t="s">
        <v>570</v>
      </c>
      <c r="C85" t="s">
        <v>99</v>
      </c>
      <c r="D85" t="s">
        <v>122</v>
      </c>
      <c r="E85" t="s">
        <v>571</v>
      </c>
      <c r="F85" t="s">
        <v>373</v>
      </c>
      <c r="G85" t="s">
        <v>368</v>
      </c>
      <c r="H85" t="s">
        <v>149</v>
      </c>
      <c r="I85" t="s">
        <v>572</v>
      </c>
      <c r="J85" s="65">
        <v>4.6399999999999997</v>
      </c>
      <c r="K85" t="s">
        <v>101</v>
      </c>
      <c r="L85" s="66">
        <v>4.2999999999999997E-2</v>
      </c>
      <c r="M85" s="66">
        <v>6.0999999999999999E-2</v>
      </c>
      <c r="N85" s="65">
        <v>357190.84</v>
      </c>
      <c r="O85" s="65">
        <v>93.4</v>
      </c>
      <c r="P85" s="65">
        <v>0</v>
      </c>
      <c r="Q85" s="65">
        <v>333.61624455999998</v>
      </c>
      <c r="R85" s="66">
        <v>2.9999999999999997E-4</v>
      </c>
      <c r="S85" s="66">
        <v>3.1300000000000001E-2</v>
      </c>
      <c r="T85" s="66">
        <v>2.3E-3</v>
      </c>
    </row>
    <row r="86" spans="1:20">
      <c r="A86" t="s">
        <v>573</v>
      </c>
      <c r="B86" t="s">
        <v>574</v>
      </c>
      <c r="C86" t="s">
        <v>99</v>
      </c>
      <c r="D86" t="s">
        <v>122</v>
      </c>
      <c r="E86" t="s">
        <v>575</v>
      </c>
      <c r="F86" t="s">
        <v>128</v>
      </c>
      <c r="G86" t="s">
        <v>393</v>
      </c>
      <c r="H86" t="s">
        <v>206</v>
      </c>
      <c r="I86" t="s">
        <v>576</v>
      </c>
      <c r="J86" s="65">
        <v>2.16</v>
      </c>
      <c r="K86" t="s">
        <v>101</v>
      </c>
      <c r="L86" s="66">
        <v>3.3700000000000001E-2</v>
      </c>
      <c r="M86" s="66">
        <v>2.5700000000000001E-2</v>
      </c>
      <c r="N86" s="65">
        <v>38750</v>
      </c>
      <c r="O86" s="65">
        <v>94.04</v>
      </c>
      <c r="P86" s="65">
        <v>0</v>
      </c>
      <c r="Q86" s="65">
        <v>36.4405</v>
      </c>
      <c r="R86" s="66">
        <v>1E-4</v>
      </c>
      <c r="S86" s="66">
        <v>3.3999999999999998E-3</v>
      </c>
      <c r="T86" s="66">
        <v>2.0000000000000001E-4</v>
      </c>
    </row>
    <row r="87" spans="1:20">
      <c r="A87" t="s">
        <v>577</v>
      </c>
      <c r="B87" t="s">
        <v>578</v>
      </c>
      <c r="C87" t="s">
        <v>99</v>
      </c>
      <c r="D87" t="s">
        <v>122</v>
      </c>
      <c r="E87" t="s">
        <v>501</v>
      </c>
      <c r="F87" t="s">
        <v>479</v>
      </c>
      <c r="G87" t="s">
        <v>415</v>
      </c>
      <c r="H87" t="s">
        <v>206</v>
      </c>
      <c r="I87" t="s">
        <v>416</v>
      </c>
      <c r="J87" s="65">
        <v>2.86</v>
      </c>
      <c r="K87" t="s">
        <v>101</v>
      </c>
      <c r="L87" s="66">
        <v>5.6000000000000001E-2</v>
      </c>
      <c r="M87" s="66">
        <v>2.63E-2</v>
      </c>
      <c r="N87" s="65">
        <v>18802.8</v>
      </c>
      <c r="O87" s="65">
        <v>100.5</v>
      </c>
      <c r="P87" s="65">
        <v>0</v>
      </c>
      <c r="Q87" s="65">
        <v>18.896813999999999</v>
      </c>
      <c r="R87" s="66">
        <v>1E-4</v>
      </c>
      <c r="S87" s="66">
        <v>1.8E-3</v>
      </c>
      <c r="T87" s="66">
        <v>1E-4</v>
      </c>
    </row>
    <row r="88" spans="1:20">
      <c r="A88" t="s">
        <v>579</v>
      </c>
      <c r="B88" t="s">
        <v>580</v>
      </c>
      <c r="C88" t="s">
        <v>99</v>
      </c>
      <c r="D88" t="s">
        <v>122</v>
      </c>
      <c r="E88" t="s">
        <v>536</v>
      </c>
      <c r="F88" t="s">
        <v>319</v>
      </c>
      <c r="G88" t="s">
        <v>420</v>
      </c>
      <c r="H88" t="s">
        <v>206</v>
      </c>
      <c r="I88" t="s">
        <v>581</v>
      </c>
      <c r="J88" s="65">
        <v>2.79</v>
      </c>
      <c r="K88" t="s">
        <v>101</v>
      </c>
      <c r="L88" s="66">
        <v>4.7E-2</v>
      </c>
      <c r="M88" s="66">
        <v>4.8099999999999997E-2</v>
      </c>
      <c r="N88" s="65">
        <v>16100</v>
      </c>
      <c r="O88" s="65">
        <v>88.36</v>
      </c>
      <c r="P88" s="65">
        <v>0</v>
      </c>
      <c r="Q88" s="65">
        <v>14.225960000000001</v>
      </c>
      <c r="R88" s="66">
        <v>0</v>
      </c>
      <c r="S88" s="66">
        <v>1.2999999999999999E-3</v>
      </c>
      <c r="T88" s="66">
        <v>1E-4</v>
      </c>
    </row>
    <row r="89" spans="1:20">
      <c r="A89" s="67" t="s">
        <v>582</v>
      </c>
      <c r="B89" s="14"/>
      <c r="C89" s="14"/>
      <c r="D89" s="14"/>
      <c r="E89" s="14"/>
      <c r="J89" s="69">
        <v>0</v>
      </c>
      <c r="M89" s="68">
        <v>0</v>
      </c>
      <c r="N89" s="69">
        <v>0</v>
      </c>
      <c r="P89" s="69">
        <v>0</v>
      </c>
      <c r="Q89" s="69">
        <v>0</v>
      </c>
      <c r="S89" s="68">
        <v>0</v>
      </c>
      <c r="T89" s="68">
        <v>0</v>
      </c>
    </row>
    <row r="90" spans="1:20">
      <c r="A90" t="s">
        <v>227</v>
      </c>
      <c r="B90" t="s">
        <v>227</v>
      </c>
      <c r="C90" s="14"/>
      <c r="D90" s="14"/>
      <c r="E90" s="14"/>
      <c r="F90" t="s">
        <v>227</v>
      </c>
      <c r="G90" t="s">
        <v>227</v>
      </c>
      <c r="J90" s="65">
        <v>0</v>
      </c>
      <c r="K90" t="s">
        <v>227</v>
      </c>
      <c r="L90" s="66">
        <v>0</v>
      </c>
      <c r="M90" s="66">
        <v>0</v>
      </c>
      <c r="N90" s="65">
        <v>0</v>
      </c>
      <c r="O90" s="65">
        <v>0</v>
      </c>
      <c r="Q90" s="65">
        <v>0</v>
      </c>
      <c r="R90" s="66">
        <v>0</v>
      </c>
      <c r="S90" s="66">
        <v>0</v>
      </c>
      <c r="T90" s="66">
        <v>0</v>
      </c>
    </row>
    <row r="91" spans="1:20">
      <c r="A91" s="67" t="s">
        <v>232</v>
      </c>
      <c r="B91" s="14"/>
      <c r="C91" s="14"/>
      <c r="D91" s="14"/>
      <c r="E91" s="14"/>
      <c r="J91" s="69">
        <v>5.98</v>
      </c>
      <c r="M91" s="68">
        <v>3.9100000000000003E-2</v>
      </c>
      <c r="N91" s="69">
        <v>114000</v>
      </c>
      <c r="P91" s="69">
        <v>0</v>
      </c>
      <c r="Q91" s="69">
        <v>382.50543489</v>
      </c>
      <c r="S91" s="68">
        <v>3.5900000000000001E-2</v>
      </c>
      <c r="T91" s="68">
        <v>2.5999999999999999E-3</v>
      </c>
    </row>
    <row r="92" spans="1:20">
      <c r="A92" s="67" t="s">
        <v>298</v>
      </c>
      <c r="B92" s="14"/>
      <c r="C92" s="14"/>
      <c r="D92" s="14"/>
      <c r="E92" s="14"/>
      <c r="J92" s="69">
        <v>0</v>
      </c>
      <c r="M92" s="68">
        <v>0</v>
      </c>
      <c r="N92" s="69">
        <v>0</v>
      </c>
      <c r="P92" s="69">
        <v>0</v>
      </c>
      <c r="Q92" s="69">
        <v>0</v>
      </c>
      <c r="S92" s="68">
        <v>0</v>
      </c>
      <c r="T92" s="68">
        <v>0</v>
      </c>
    </row>
    <row r="93" spans="1:20">
      <c r="A93" t="s">
        <v>227</v>
      </c>
      <c r="B93" t="s">
        <v>227</v>
      </c>
      <c r="C93" s="14"/>
      <c r="D93" s="14"/>
      <c r="E93" s="14"/>
      <c r="F93" t="s">
        <v>227</v>
      </c>
      <c r="G93" t="s">
        <v>227</v>
      </c>
      <c r="J93" s="65">
        <v>0</v>
      </c>
      <c r="K93" t="s">
        <v>227</v>
      </c>
      <c r="L93" s="66">
        <v>0</v>
      </c>
      <c r="M93" s="66">
        <v>0</v>
      </c>
      <c r="N93" s="65">
        <v>0</v>
      </c>
      <c r="O93" s="65">
        <v>0</v>
      </c>
      <c r="Q93" s="65">
        <v>0</v>
      </c>
      <c r="R93" s="66">
        <v>0</v>
      </c>
      <c r="S93" s="66">
        <v>0</v>
      </c>
      <c r="T93" s="66">
        <v>0</v>
      </c>
    </row>
    <row r="94" spans="1:20">
      <c r="A94" s="67" t="s">
        <v>299</v>
      </c>
      <c r="B94" s="14"/>
      <c r="C94" s="14"/>
      <c r="D94" s="14"/>
      <c r="E94" s="14"/>
      <c r="J94" s="69">
        <v>5.98</v>
      </c>
      <c r="M94" s="68">
        <v>3.9100000000000003E-2</v>
      </c>
      <c r="N94" s="69">
        <v>114000</v>
      </c>
      <c r="P94" s="69">
        <v>0</v>
      </c>
      <c r="Q94" s="69">
        <v>382.50543489</v>
      </c>
      <c r="S94" s="68">
        <v>3.5900000000000001E-2</v>
      </c>
      <c r="T94" s="68">
        <v>2.5999999999999999E-3</v>
      </c>
    </row>
    <row r="95" spans="1:20">
      <c r="A95" t="s">
        <v>583</v>
      </c>
      <c r="B95" t="s">
        <v>584</v>
      </c>
      <c r="C95" t="s">
        <v>122</v>
      </c>
      <c r="D95" t="s">
        <v>585</v>
      </c>
      <c r="E95" t="s">
        <v>586</v>
      </c>
      <c r="F95" t="s">
        <v>587</v>
      </c>
      <c r="G95" t="s">
        <v>588</v>
      </c>
      <c r="H95" t="s">
        <v>589</v>
      </c>
      <c r="I95" t="s">
        <v>590</v>
      </c>
      <c r="J95" s="65">
        <v>6.55</v>
      </c>
      <c r="K95" t="s">
        <v>105</v>
      </c>
      <c r="L95" s="66">
        <v>4.1300000000000003E-2</v>
      </c>
      <c r="M95" s="66">
        <v>3.5400000000000001E-2</v>
      </c>
      <c r="N95" s="65">
        <v>69000</v>
      </c>
      <c r="O95" s="65">
        <v>103.989</v>
      </c>
      <c r="P95" s="65">
        <v>0</v>
      </c>
      <c r="Q95" s="65">
        <v>231.68853189000001</v>
      </c>
      <c r="R95" s="66">
        <v>1E-4</v>
      </c>
      <c r="S95" s="66">
        <v>2.1700000000000001E-2</v>
      </c>
      <c r="T95" s="66">
        <v>1.6000000000000001E-3</v>
      </c>
    </row>
    <row r="96" spans="1:20">
      <c r="A96" t="s">
        <v>591</v>
      </c>
      <c r="B96" t="s">
        <v>592</v>
      </c>
      <c r="C96" t="s">
        <v>122</v>
      </c>
      <c r="D96" t="s">
        <v>585</v>
      </c>
      <c r="E96" t="s">
        <v>593</v>
      </c>
      <c r="F96" t="s">
        <v>594</v>
      </c>
      <c r="G96" t="s">
        <v>595</v>
      </c>
      <c r="H96" t="s">
        <v>589</v>
      </c>
      <c r="I96" t="s">
        <v>596</v>
      </c>
      <c r="J96" s="65">
        <v>5.1100000000000003</v>
      </c>
      <c r="K96" t="s">
        <v>105</v>
      </c>
      <c r="L96" s="66">
        <v>0.05</v>
      </c>
      <c r="M96" s="66">
        <v>4.4600000000000001E-2</v>
      </c>
      <c r="N96" s="65">
        <v>45000</v>
      </c>
      <c r="O96" s="65">
        <v>103.79333333333334</v>
      </c>
      <c r="P96" s="65">
        <v>0</v>
      </c>
      <c r="Q96" s="65">
        <v>150.816903</v>
      </c>
      <c r="R96" s="66">
        <v>0</v>
      </c>
      <c r="S96" s="66">
        <v>1.4200000000000001E-2</v>
      </c>
      <c r="T96" s="66">
        <v>1E-3</v>
      </c>
    </row>
    <row r="97" spans="1:5">
      <c r="A97" s="85" t="s">
        <v>234</v>
      </c>
      <c r="B97" s="14"/>
      <c r="C97" s="14"/>
      <c r="D97" s="14"/>
      <c r="E97" s="14"/>
    </row>
    <row r="98" spans="1:5">
      <c r="A98" s="85" t="s">
        <v>292</v>
      </c>
      <c r="B98" s="14"/>
      <c r="C98" s="14"/>
      <c r="D98" s="14"/>
      <c r="E98" s="14"/>
    </row>
    <row r="99" spans="1:5">
      <c r="A99" s="85" t="s">
        <v>293</v>
      </c>
      <c r="B99" s="14"/>
      <c r="C99" s="14"/>
      <c r="D99" s="14"/>
      <c r="E99" s="14"/>
    </row>
    <row r="100" spans="1:5">
      <c r="A100" s="85" t="s">
        <v>294</v>
      </c>
      <c r="B100" s="14"/>
      <c r="C100" s="14"/>
      <c r="D100" s="14"/>
      <c r="E100" s="14"/>
    </row>
    <row r="101" spans="1:5">
      <c r="A101" s="85" t="s">
        <v>295</v>
      </c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" style="13" customWidth="1"/>
    <col min="2" max="2" width="14.5703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BI5" s="16"/>
    </row>
    <row r="6" spans="1:61" ht="26.25" customHeight="1">
      <c r="A6" s="99" t="s">
        <v>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E6" s="16"/>
      <c r="BI6" s="16"/>
    </row>
    <row r="7" spans="1:61" s="16" customFormat="1" ht="20.25">
      <c r="A7" s="40" t="s">
        <v>47</v>
      </c>
      <c r="B7" s="41" t="s">
        <v>48</v>
      </c>
      <c r="C7" s="102" t="s">
        <v>69</v>
      </c>
      <c r="D7" s="102" t="s">
        <v>82</v>
      </c>
      <c r="E7" s="102" t="s">
        <v>49</v>
      </c>
      <c r="F7" s="102" t="s">
        <v>83</v>
      </c>
      <c r="G7" s="102" t="s">
        <v>52</v>
      </c>
      <c r="H7" s="93" t="s">
        <v>186</v>
      </c>
      <c r="I7" s="93" t="s">
        <v>187</v>
      </c>
      <c r="J7" s="93" t="s">
        <v>191</v>
      </c>
      <c r="K7" s="93" t="s">
        <v>55</v>
      </c>
      <c r="L7" s="93" t="s">
        <v>72</v>
      </c>
      <c r="M7" s="93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645155.41</v>
      </c>
      <c r="I10" s="7"/>
      <c r="J10" s="63">
        <v>3.81094</v>
      </c>
      <c r="K10" s="63">
        <v>14630.04692973716</v>
      </c>
      <c r="L10" s="7"/>
      <c r="M10" s="64">
        <v>1</v>
      </c>
      <c r="N10" s="64">
        <v>9.9099999999999994E-2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588208.22</v>
      </c>
      <c r="J11" s="69">
        <v>2.95092</v>
      </c>
      <c r="K11" s="69">
        <v>10681.3638567</v>
      </c>
      <c r="M11" s="68">
        <v>0.73009999999999997</v>
      </c>
      <c r="N11" s="68">
        <v>7.2400000000000006E-2</v>
      </c>
    </row>
    <row r="12" spans="1:61">
      <c r="A12" s="67" t="s">
        <v>597</v>
      </c>
      <c r="D12" s="14"/>
      <c r="E12" s="14"/>
      <c r="F12" s="14"/>
      <c r="H12" s="69">
        <v>215989.15</v>
      </c>
      <c r="J12" s="69">
        <v>0</v>
      </c>
      <c r="K12" s="69">
        <v>6467.1703555000004</v>
      </c>
      <c r="M12" s="68">
        <v>0.442</v>
      </c>
      <c r="N12" s="68">
        <v>4.3799999999999999E-2</v>
      </c>
    </row>
    <row r="13" spans="1:61">
      <c r="A13" t="s">
        <v>598</v>
      </c>
      <c r="B13" t="s">
        <v>599</v>
      </c>
      <c r="C13" t="s">
        <v>99</v>
      </c>
      <c r="D13" t="s">
        <v>122</v>
      </c>
      <c r="E13" t="s">
        <v>519</v>
      </c>
      <c r="F13" t="s">
        <v>319</v>
      </c>
      <c r="G13" t="s">
        <v>101</v>
      </c>
      <c r="H13" s="65">
        <v>6633</v>
      </c>
      <c r="I13" s="65">
        <v>2954</v>
      </c>
      <c r="J13" s="65">
        <v>0</v>
      </c>
      <c r="K13" s="65">
        <v>195.93881999999999</v>
      </c>
      <c r="L13" s="66">
        <v>0</v>
      </c>
      <c r="M13" s="66">
        <v>1.34E-2</v>
      </c>
      <c r="N13" s="66">
        <v>1.2999999999999999E-3</v>
      </c>
    </row>
    <row r="14" spans="1:61">
      <c r="A14" t="s">
        <v>600</v>
      </c>
      <c r="B14" t="s">
        <v>601</v>
      </c>
      <c r="C14" t="s">
        <v>99</v>
      </c>
      <c r="D14" t="s">
        <v>122</v>
      </c>
      <c r="E14" t="s">
        <v>602</v>
      </c>
      <c r="F14" t="s">
        <v>484</v>
      </c>
      <c r="G14" t="s">
        <v>101</v>
      </c>
      <c r="H14" s="65">
        <v>910</v>
      </c>
      <c r="I14" s="65">
        <v>21770</v>
      </c>
      <c r="J14" s="65">
        <v>0</v>
      </c>
      <c r="K14" s="65">
        <v>198.107</v>
      </c>
      <c r="L14" s="66">
        <v>0</v>
      </c>
      <c r="M14" s="66">
        <v>1.35E-2</v>
      </c>
      <c r="N14" s="66">
        <v>1.2999999999999999E-3</v>
      </c>
    </row>
    <row r="15" spans="1:61">
      <c r="A15" t="s">
        <v>603</v>
      </c>
      <c r="B15" t="s">
        <v>604</v>
      </c>
      <c r="C15" t="s">
        <v>99</v>
      </c>
      <c r="D15" t="s">
        <v>122</v>
      </c>
      <c r="E15" t="s">
        <v>483</v>
      </c>
      <c r="F15" t="s">
        <v>484</v>
      </c>
      <c r="G15" t="s">
        <v>101</v>
      </c>
      <c r="H15" s="65">
        <v>32115</v>
      </c>
      <c r="I15" s="65">
        <v>1367</v>
      </c>
      <c r="J15" s="65">
        <v>0</v>
      </c>
      <c r="K15" s="65">
        <v>439.01204999999999</v>
      </c>
      <c r="L15" s="66">
        <v>1E-4</v>
      </c>
      <c r="M15" s="66">
        <v>0.03</v>
      </c>
      <c r="N15" s="66">
        <v>3.0000000000000001E-3</v>
      </c>
    </row>
    <row r="16" spans="1:61">
      <c r="A16" t="s">
        <v>605</v>
      </c>
      <c r="B16" t="s">
        <v>606</v>
      </c>
      <c r="C16" t="s">
        <v>99</v>
      </c>
      <c r="D16" t="s">
        <v>122</v>
      </c>
      <c r="E16" t="s">
        <v>607</v>
      </c>
      <c r="F16" t="s">
        <v>446</v>
      </c>
      <c r="G16" t="s">
        <v>101</v>
      </c>
      <c r="H16" s="65">
        <v>3770</v>
      </c>
      <c r="I16" s="65">
        <v>3687</v>
      </c>
      <c r="J16" s="65">
        <v>0</v>
      </c>
      <c r="K16" s="65">
        <v>138.9999</v>
      </c>
      <c r="L16" s="66">
        <v>0</v>
      </c>
      <c r="M16" s="66">
        <v>9.4999999999999998E-3</v>
      </c>
      <c r="N16" s="66">
        <v>8.9999999999999998E-4</v>
      </c>
    </row>
    <row r="17" spans="1:14">
      <c r="A17" t="s">
        <v>608</v>
      </c>
      <c r="B17" t="s">
        <v>609</v>
      </c>
      <c r="C17" t="s">
        <v>99</v>
      </c>
      <c r="D17" t="s">
        <v>122</v>
      </c>
      <c r="E17" t="s">
        <v>610</v>
      </c>
      <c r="F17" t="s">
        <v>446</v>
      </c>
      <c r="G17" t="s">
        <v>101</v>
      </c>
      <c r="H17" s="65">
        <v>9955</v>
      </c>
      <c r="I17" s="65">
        <v>3338</v>
      </c>
      <c r="J17" s="65">
        <v>0</v>
      </c>
      <c r="K17" s="65">
        <v>332.29790000000003</v>
      </c>
      <c r="L17" s="66">
        <v>0</v>
      </c>
      <c r="M17" s="66">
        <v>2.2700000000000001E-2</v>
      </c>
      <c r="N17" s="66">
        <v>2.3E-3</v>
      </c>
    </row>
    <row r="18" spans="1:14">
      <c r="A18" t="s">
        <v>611</v>
      </c>
      <c r="B18" t="s">
        <v>612</v>
      </c>
      <c r="C18" t="s">
        <v>99</v>
      </c>
      <c r="D18" t="s">
        <v>122</v>
      </c>
      <c r="E18" t="s">
        <v>613</v>
      </c>
      <c r="F18" t="s">
        <v>614</v>
      </c>
      <c r="G18" t="s">
        <v>101</v>
      </c>
      <c r="H18" s="65">
        <v>790</v>
      </c>
      <c r="I18" s="65">
        <v>46960</v>
      </c>
      <c r="J18" s="65">
        <v>0</v>
      </c>
      <c r="K18" s="65">
        <v>370.98399999999998</v>
      </c>
      <c r="L18" s="66">
        <v>0</v>
      </c>
      <c r="M18" s="66">
        <v>2.5399999999999999E-2</v>
      </c>
      <c r="N18" s="66">
        <v>2.5000000000000001E-3</v>
      </c>
    </row>
    <row r="19" spans="1:14">
      <c r="A19" t="s">
        <v>615</v>
      </c>
      <c r="B19" t="s">
        <v>616</v>
      </c>
      <c r="C19" t="s">
        <v>99</v>
      </c>
      <c r="D19" t="s">
        <v>122</v>
      </c>
      <c r="E19" t="s">
        <v>515</v>
      </c>
      <c r="F19" t="s">
        <v>451</v>
      </c>
      <c r="G19" t="s">
        <v>101</v>
      </c>
      <c r="H19" s="65">
        <v>7548</v>
      </c>
      <c r="I19" s="65">
        <v>1900</v>
      </c>
      <c r="J19" s="65">
        <v>0</v>
      </c>
      <c r="K19" s="65">
        <v>143.41200000000001</v>
      </c>
      <c r="L19" s="66">
        <v>0</v>
      </c>
      <c r="M19" s="66">
        <v>9.7999999999999997E-3</v>
      </c>
      <c r="N19" s="66">
        <v>1E-3</v>
      </c>
    </row>
    <row r="20" spans="1:14">
      <c r="A20" t="s">
        <v>617</v>
      </c>
      <c r="B20" t="s">
        <v>618</v>
      </c>
      <c r="C20" t="s">
        <v>99</v>
      </c>
      <c r="D20" t="s">
        <v>122</v>
      </c>
      <c r="E20" t="s">
        <v>619</v>
      </c>
      <c r="F20" t="s">
        <v>303</v>
      </c>
      <c r="G20" t="s">
        <v>101</v>
      </c>
      <c r="H20" s="65">
        <v>3817</v>
      </c>
      <c r="I20" s="65">
        <v>11820</v>
      </c>
      <c r="J20" s="65">
        <v>0</v>
      </c>
      <c r="K20" s="65">
        <v>451.1694</v>
      </c>
      <c r="L20" s="66">
        <v>0</v>
      </c>
      <c r="M20" s="66">
        <v>3.0800000000000001E-2</v>
      </c>
      <c r="N20" s="66">
        <v>3.0999999999999999E-3</v>
      </c>
    </row>
    <row r="21" spans="1:14">
      <c r="A21" t="s">
        <v>620</v>
      </c>
      <c r="B21" t="s">
        <v>621</v>
      </c>
      <c r="C21" t="s">
        <v>99</v>
      </c>
      <c r="D21" t="s">
        <v>122</v>
      </c>
      <c r="E21" t="s">
        <v>622</v>
      </c>
      <c r="F21" t="s">
        <v>303</v>
      </c>
      <c r="G21" t="s">
        <v>101</v>
      </c>
      <c r="H21" s="65">
        <v>8924</v>
      </c>
      <c r="I21" s="65">
        <v>1712</v>
      </c>
      <c r="J21" s="65">
        <v>0</v>
      </c>
      <c r="K21" s="65">
        <v>152.77887999999999</v>
      </c>
      <c r="L21" s="66">
        <v>0</v>
      </c>
      <c r="M21" s="66">
        <v>1.04E-2</v>
      </c>
      <c r="N21" s="66">
        <v>1E-3</v>
      </c>
    </row>
    <row r="22" spans="1:14">
      <c r="A22" t="s">
        <v>623</v>
      </c>
      <c r="B22" t="s">
        <v>624</v>
      </c>
      <c r="C22" t="s">
        <v>99</v>
      </c>
      <c r="D22" t="s">
        <v>122</v>
      </c>
      <c r="E22" t="s">
        <v>625</v>
      </c>
      <c r="F22" t="s">
        <v>303</v>
      </c>
      <c r="G22" t="s">
        <v>101</v>
      </c>
      <c r="H22" s="65">
        <v>30828</v>
      </c>
      <c r="I22" s="65">
        <v>2749</v>
      </c>
      <c r="J22" s="65">
        <v>0</v>
      </c>
      <c r="K22" s="65">
        <v>847.46172000000001</v>
      </c>
      <c r="L22" s="66">
        <v>0</v>
      </c>
      <c r="M22" s="66">
        <v>5.79E-2</v>
      </c>
      <c r="N22" s="66">
        <v>5.7000000000000002E-3</v>
      </c>
    </row>
    <row r="23" spans="1:14">
      <c r="A23" t="s">
        <v>626</v>
      </c>
      <c r="B23" t="s">
        <v>627</v>
      </c>
      <c r="C23" t="s">
        <v>99</v>
      </c>
      <c r="D23" t="s">
        <v>122</v>
      </c>
      <c r="E23" t="s">
        <v>628</v>
      </c>
      <c r="F23" t="s">
        <v>303</v>
      </c>
      <c r="G23" t="s">
        <v>101</v>
      </c>
      <c r="H23" s="65">
        <v>16383</v>
      </c>
      <c r="I23" s="65">
        <v>2850</v>
      </c>
      <c r="J23" s="65">
        <v>0</v>
      </c>
      <c r="K23" s="65">
        <v>466.91550000000001</v>
      </c>
      <c r="L23" s="66">
        <v>0</v>
      </c>
      <c r="M23" s="66">
        <v>3.1899999999999998E-2</v>
      </c>
      <c r="N23" s="66">
        <v>3.2000000000000002E-3</v>
      </c>
    </row>
    <row r="24" spans="1:14">
      <c r="A24" t="s">
        <v>629</v>
      </c>
      <c r="B24" t="s">
        <v>630</v>
      </c>
      <c r="C24" t="s">
        <v>99</v>
      </c>
      <c r="D24" t="s">
        <v>122</v>
      </c>
      <c r="E24" t="s">
        <v>501</v>
      </c>
      <c r="F24" t="s">
        <v>479</v>
      </c>
      <c r="G24" t="s">
        <v>101</v>
      </c>
      <c r="H24" s="65">
        <v>97</v>
      </c>
      <c r="I24" s="65">
        <v>100410</v>
      </c>
      <c r="J24" s="65">
        <v>0</v>
      </c>
      <c r="K24" s="65">
        <v>97.3977</v>
      </c>
      <c r="L24" s="66">
        <v>0</v>
      </c>
      <c r="M24" s="66">
        <v>6.7000000000000002E-3</v>
      </c>
      <c r="N24" s="66">
        <v>6.9999999999999999E-4</v>
      </c>
    </row>
    <row r="25" spans="1:14">
      <c r="A25" t="s">
        <v>631</v>
      </c>
      <c r="B25" t="s">
        <v>632</v>
      </c>
      <c r="C25" t="s">
        <v>99</v>
      </c>
      <c r="D25" t="s">
        <v>122</v>
      </c>
      <c r="E25" t="s">
        <v>430</v>
      </c>
      <c r="F25" t="s">
        <v>360</v>
      </c>
      <c r="G25" t="s">
        <v>101</v>
      </c>
      <c r="H25" s="65">
        <v>2659</v>
      </c>
      <c r="I25" s="65">
        <v>2370</v>
      </c>
      <c r="J25" s="65">
        <v>0</v>
      </c>
      <c r="K25" s="65">
        <v>63.018300000000004</v>
      </c>
      <c r="L25" s="66">
        <v>0</v>
      </c>
      <c r="M25" s="66">
        <v>4.3E-3</v>
      </c>
      <c r="N25" s="66">
        <v>4.0000000000000002E-4</v>
      </c>
    </row>
    <row r="26" spans="1:14">
      <c r="A26" t="s">
        <v>633</v>
      </c>
      <c r="B26" t="s">
        <v>634</v>
      </c>
      <c r="C26" t="s">
        <v>99</v>
      </c>
      <c r="D26" t="s">
        <v>122</v>
      </c>
      <c r="E26" t="s">
        <v>635</v>
      </c>
      <c r="F26" t="s">
        <v>636</v>
      </c>
      <c r="G26" t="s">
        <v>101</v>
      </c>
      <c r="H26" s="65">
        <v>4110</v>
      </c>
      <c r="I26" s="65">
        <v>9441</v>
      </c>
      <c r="J26" s="65">
        <v>0</v>
      </c>
      <c r="K26" s="65">
        <v>388.02510000000001</v>
      </c>
      <c r="L26" s="66">
        <v>0</v>
      </c>
      <c r="M26" s="66">
        <v>2.6499999999999999E-2</v>
      </c>
      <c r="N26" s="66">
        <v>2.5999999999999999E-3</v>
      </c>
    </row>
    <row r="27" spans="1:14">
      <c r="A27" t="s">
        <v>637</v>
      </c>
      <c r="B27" t="s">
        <v>638</v>
      </c>
      <c r="C27" t="s">
        <v>99</v>
      </c>
      <c r="D27" t="s">
        <v>122</v>
      </c>
      <c r="E27" t="s">
        <v>465</v>
      </c>
      <c r="F27" t="s">
        <v>466</v>
      </c>
      <c r="G27" t="s">
        <v>101</v>
      </c>
      <c r="H27" s="65">
        <v>691</v>
      </c>
      <c r="I27" s="65">
        <v>2597</v>
      </c>
      <c r="J27" s="65">
        <v>0</v>
      </c>
      <c r="K27" s="65">
        <v>17.945270000000001</v>
      </c>
      <c r="L27" s="66">
        <v>0</v>
      </c>
      <c r="M27" s="66">
        <v>1.1999999999999999E-3</v>
      </c>
      <c r="N27" s="66">
        <v>1E-4</v>
      </c>
    </row>
    <row r="28" spans="1:14">
      <c r="A28" t="s">
        <v>639</v>
      </c>
      <c r="B28" t="s">
        <v>640</v>
      </c>
      <c r="C28" t="s">
        <v>99</v>
      </c>
      <c r="D28" t="s">
        <v>122</v>
      </c>
      <c r="E28" t="s">
        <v>338</v>
      </c>
      <c r="F28" t="s">
        <v>328</v>
      </c>
      <c r="G28" t="s">
        <v>101</v>
      </c>
      <c r="H28" s="65">
        <v>1003</v>
      </c>
      <c r="I28" s="65">
        <v>5834</v>
      </c>
      <c r="J28" s="65">
        <v>0</v>
      </c>
      <c r="K28" s="65">
        <v>58.51502</v>
      </c>
      <c r="L28" s="66">
        <v>0</v>
      </c>
      <c r="M28" s="66">
        <v>4.0000000000000001E-3</v>
      </c>
      <c r="N28" s="66">
        <v>4.0000000000000002E-4</v>
      </c>
    </row>
    <row r="29" spans="1:14">
      <c r="A29" t="s">
        <v>641</v>
      </c>
      <c r="B29" t="s">
        <v>642</v>
      </c>
      <c r="C29" t="s">
        <v>99</v>
      </c>
      <c r="D29" t="s">
        <v>122</v>
      </c>
      <c r="E29" t="s">
        <v>364</v>
      </c>
      <c r="F29" t="s">
        <v>328</v>
      </c>
      <c r="G29" t="s">
        <v>101</v>
      </c>
      <c r="H29" s="65">
        <v>5087</v>
      </c>
      <c r="I29" s="65">
        <v>4960</v>
      </c>
      <c r="J29" s="65">
        <v>0</v>
      </c>
      <c r="K29" s="65">
        <v>252.3152</v>
      </c>
      <c r="L29" s="66">
        <v>0</v>
      </c>
      <c r="M29" s="66">
        <v>1.72E-2</v>
      </c>
      <c r="N29" s="66">
        <v>1.6999999999999999E-3</v>
      </c>
    </row>
    <row r="30" spans="1:14">
      <c r="A30" t="s">
        <v>643</v>
      </c>
      <c r="B30" t="s">
        <v>644</v>
      </c>
      <c r="C30" t="s">
        <v>99</v>
      </c>
      <c r="D30" t="s">
        <v>122</v>
      </c>
      <c r="E30" t="s">
        <v>645</v>
      </c>
      <c r="F30" t="s">
        <v>328</v>
      </c>
      <c r="G30" t="s">
        <v>101</v>
      </c>
      <c r="H30" s="65">
        <v>16738</v>
      </c>
      <c r="I30" s="65">
        <v>2283</v>
      </c>
      <c r="J30" s="65">
        <v>0</v>
      </c>
      <c r="K30" s="65">
        <v>382.12853999999999</v>
      </c>
      <c r="L30" s="66">
        <v>0</v>
      </c>
      <c r="M30" s="66">
        <v>2.6100000000000002E-2</v>
      </c>
      <c r="N30" s="66">
        <v>2.5999999999999999E-3</v>
      </c>
    </row>
    <row r="31" spans="1:14">
      <c r="A31" t="s">
        <v>646</v>
      </c>
      <c r="B31" t="s">
        <v>647</v>
      </c>
      <c r="C31" t="s">
        <v>99</v>
      </c>
      <c r="D31" t="s">
        <v>122</v>
      </c>
      <c r="E31" t="s">
        <v>343</v>
      </c>
      <c r="F31" t="s">
        <v>328</v>
      </c>
      <c r="G31" t="s">
        <v>101</v>
      </c>
      <c r="H31" s="65">
        <v>16371.15</v>
      </c>
      <c r="I31" s="65">
        <v>1135</v>
      </c>
      <c r="J31" s="65">
        <v>0</v>
      </c>
      <c r="K31" s="65">
        <v>185.81255250000001</v>
      </c>
      <c r="L31" s="66">
        <v>0</v>
      </c>
      <c r="M31" s="66">
        <v>1.2699999999999999E-2</v>
      </c>
      <c r="N31" s="66">
        <v>1.2999999999999999E-3</v>
      </c>
    </row>
    <row r="32" spans="1:14">
      <c r="A32" t="s">
        <v>648</v>
      </c>
      <c r="B32" t="s">
        <v>649</v>
      </c>
      <c r="C32" t="s">
        <v>99</v>
      </c>
      <c r="D32" t="s">
        <v>122</v>
      </c>
      <c r="E32" t="s">
        <v>650</v>
      </c>
      <c r="F32" t="s">
        <v>651</v>
      </c>
      <c r="G32" t="s">
        <v>101</v>
      </c>
      <c r="H32" s="65">
        <v>9067</v>
      </c>
      <c r="I32" s="65">
        <v>3172</v>
      </c>
      <c r="J32" s="65">
        <v>0</v>
      </c>
      <c r="K32" s="65">
        <v>287.60523999999998</v>
      </c>
      <c r="L32" s="66">
        <v>0</v>
      </c>
      <c r="M32" s="66">
        <v>1.9699999999999999E-2</v>
      </c>
      <c r="N32" s="66">
        <v>1.9E-3</v>
      </c>
    </row>
    <row r="33" spans="1:14">
      <c r="A33" t="s">
        <v>652</v>
      </c>
      <c r="B33" t="s">
        <v>653</v>
      </c>
      <c r="C33" t="s">
        <v>99</v>
      </c>
      <c r="D33" t="s">
        <v>122</v>
      </c>
      <c r="E33" t="s">
        <v>355</v>
      </c>
      <c r="F33" t="s">
        <v>356</v>
      </c>
      <c r="G33" t="s">
        <v>101</v>
      </c>
      <c r="H33" s="65">
        <v>21063</v>
      </c>
      <c r="I33" s="65">
        <v>2620</v>
      </c>
      <c r="J33" s="65">
        <v>0</v>
      </c>
      <c r="K33" s="65">
        <v>551.85059999999999</v>
      </c>
      <c r="L33" s="66">
        <v>1E-4</v>
      </c>
      <c r="M33" s="66">
        <v>3.7699999999999997E-2</v>
      </c>
      <c r="N33" s="66">
        <v>3.7000000000000002E-3</v>
      </c>
    </row>
    <row r="34" spans="1:14">
      <c r="A34" t="s">
        <v>654</v>
      </c>
      <c r="B34" t="s">
        <v>655</v>
      </c>
      <c r="C34" t="s">
        <v>99</v>
      </c>
      <c r="D34" t="s">
        <v>122</v>
      </c>
      <c r="E34" t="s">
        <v>656</v>
      </c>
      <c r="F34" t="s">
        <v>128</v>
      </c>
      <c r="G34" t="s">
        <v>101</v>
      </c>
      <c r="H34" s="65">
        <v>423</v>
      </c>
      <c r="I34" s="65">
        <v>90000</v>
      </c>
      <c r="J34" s="65">
        <v>0</v>
      </c>
      <c r="K34" s="65">
        <v>380.7</v>
      </c>
      <c r="L34" s="66">
        <v>0</v>
      </c>
      <c r="M34" s="66">
        <v>2.5999999999999999E-2</v>
      </c>
      <c r="N34" s="66">
        <v>2.5999999999999999E-3</v>
      </c>
    </row>
    <row r="35" spans="1:14">
      <c r="A35" t="s">
        <v>657</v>
      </c>
      <c r="B35" t="s">
        <v>658</v>
      </c>
      <c r="C35" t="s">
        <v>99</v>
      </c>
      <c r="D35" t="s">
        <v>122</v>
      </c>
      <c r="E35" t="s">
        <v>436</v>
      </c>
      <c r="F35" t="s">
        <v>131</v>
      </c>
      <c r="G35" t="s">
        <v>101</v>
      </c>
      <c r="H35" s="65">
        <v>17007</v>
      </c>
      <c r="I35" s="65">
        <v>380.9</v>
      </c>
      <c r="J35" s="65">
        <v>0</v>
      </c>
      <c r="K35" s="65">
        <v>64.779662999999999</v>
      </c>
      <c r="L35" s="66">
        <v>0</v>
      </c>
      <c r="M35" s="66">
        <v>4.4000000000000003E-3</v>
      </c>
      <c r="N35" s="66">
        <v>4.0000000000000002E-4</v>
      </c>
    </row>
    <row r="36" spans="1:14">
      <c r="A36" s="67" t="s">
        <v>659</v>
      </c>
      <c r="D36" s="14"/>
      <c r="E36" s="14"/>
      <c r="F36" s="14"/>
      <c r="H36" s="69">
        <v>109608.77</v>
      </c>
      <c r="J36" s="69">
        <v>2.95092</v>
      </c>
      <c r="K36" s="69">
        <v>1859.7287782000001</v>
      </c>
      <c r="M36" s="68">
        <v>0.12709999999999999</v>
      </c>
      <c r="N36" s="68">
        <v>1.26E-2</v>
      </c>
    </row>
    <row r="37" spans="1:14">
      <c r="A37" t="s">
        <v>660</v>
      </c>
      <c r="B37" t="s">
        <v>661</v>
      </c>
      <c r="C37" t="s">
        <v>99</v>
      </c>
      <c r="D37" t="s">
        <v>122</v>
      </c>
      <c r="E37" t="s">
        <v>529</v>
      </c>
      <c r="F37" t="s">
        <v>484</v>
      </c>
      <c r="G37" t="s">
        <v>101</v>
      </c>
      <c r="H37" s="65">
        <v>58222</v>
      </c>
      <c r="I37" s="65">
        <v>701.7</v>
      </c>
      <c r="J37" s="65">
        <v>0</v>
      </c>
      <c r="K37" s="65">
        <v>408.54377399999998</v>
      </c>
      <c r="L37" s="66">
        <v>1E-4</v>
      </c>
      <c r="M37" s="66">
        <v>2.7900000000000001E-2</v>
      </c>
      <c r="N37" s="66">
        <v>2.8E-3</v>
      </c>
    </row>
    <row r="38" spans="1:14">
      <c r="A38" t="s">
        <v>662</v>
      </c>
      <c r="B38" t="s">
        <v>663</v>
      </c>
      <c r="C38" t="s">
        <v>99</v>
      </c>
      <c r="D38" t="s">
        <v>122</v>
      </c>
      <c r="E38" t="s">
        <v>664</v>
      </c>
      <c r="F38" t="s">
        <v>446</v>
      </c>
      <c r="G38" t="s">
        <v>101</v>
      </c>
      <c r="H38" s="65">
        <v>875</v>
      </c>
      <c r="I38" s="65">
        <v>6900</v>
      </c>
      <c r="J38" s="65">
        <v>0</v>
      </c>
      <c r="K38" s="65">
        <v>60.375</v>
      </c>
      <c r="L38" s="66">
        <v>0</v>
      </c>
      <c r="M38" s="66">
        <v>4.1000000000000003E-3</v>
      </c>
      <c r="N38" s="66">
        <v>4.0000000000000002E-4</v>
      </c>
    </row>
    <row r="39" spans="1:14">
      <c r="A39" t="s">
        <v>665</v>
      </c>
      <c r="B39" t="s">
        <v>666</v>
      </c>
      <c r="C39" t="s">
        <v>99</v>
      </c>
      <c r="D39" t="s">
        <v>122</v>
      </c>
      <c r="E39" t="s">
        <v>667</v>
      </c>
      <c r="F39" t="s">
        <v>451</v>
      </c>
      <c r="G39" t="s">
        <v>101</v>
      </c>
      <c r="H39" s="65">
        <v>62</v>
      </c>
      <c r="I39" s="65">
        <v>17140</v>
      </c>
      <c r="J39" s="65">
        <v>0</v>
      </c>
      <c r="K39" s="65">
        <v>10.626799999999999</v>
      </c>
      <c r="L39" s="66">
        <v>0</v>
      </c>
      <c r="M39" s="66">
        <v>6.9999999999999999E-4</v>
      </c>
      <c r="N39" s="66">
        <v>1E-4</v>
      </c>
    </row>
    <row r="40" spans="1:14">
      <c r="A40" t="s">
        <v>668</v>
      </c>
      <c r="B40" t="s">
        <v>669</v>
      </c>
      <c r="C40" t="s">
        <v>99</v>
      </c>
      <c r="D40" t="s">
        <v>122</v>
      </c>
      <c r="E40" t="s">
        <v>450</v>
      </c>
      <c r="F40" t="s">
        <v>451</v>
      </c>
      <c r="G40" t="s">
        <v>101</v>
      </c>
      <c r="H40" s="65">
        <v>78</v>
      </c>
      <c r="I40" s="65">
        <v>23100</v>
      </c>
      <c r="J40" s="65">
        <v>0</v>
      </c>
      <c r="K40" s="65">
        <v>18.018000000000001</v>
      </c>
      <c r="L40" s="66">
        <v>0</v>
      </c>
      <c r="M40" s="66">
        <v>1.1999999999999999E-3</v>
      </c>
      <c r="N40" s="66">
        <v>1E-4</v>
      </c>
    </row>
    <row r="41" spans="1:14">
      <c r="A41" t="s">
        <v>670</v>
      </c>
      <c r="B41" t="s">
        <v>671</v>
      </c>
      <c r="C41" t="s">
        <v>99</v>
      </c>
      <c r="D41" t="s">
        <v>122</v>
      </c>
      <c r="E41" t="s">
        <v>672</v>
      </c>
      <c r="F41" t="s">
        <v>479</v>
      </c>
      <c r="G41" t="s">
        <v>101</v>
      </c>
      <c r="H41" s="65">
        <v>206</v>
      </c>
      <c r="I41" s="65">
        <v>19980</v>
      </c>
      <c r="J41" s="65">
        <v>0</v>
      </c>
      <c r="K41" s="65">
        <v>41.158799999999999</v>
      </c>
      <c r="L41" s="66">
        <v>0</v>
      </c>
      <c r="M41" s="66">
        <v>2.8E-3</v>
      </c>
      <c r="N41" s="66">
        <v>2.9999999999999997E-4</v>
      </c>
    </row>
    <row r="42" spans="1:14">
      <c r="A42" t="s">
        <v>673</v>
      </c>
      <c r="B42" t="s">
        <v>674</v>
      </c>
      <c r="C42" t="s">
        <v>99</v>
      </c>
      <c r="D42" t="s">
        <v>122</v>
      </c>
      <c r="E42" t="s">
        <v>675</v>
      </c>
      <c r="F42" t="s">
        <v>564</v>
      </c>
      <c r="G42" t="s">
        <v>101</v>
      </c>
      <c r="H42" s="65">
        <v>927</v>
      </c>
      <c r="I42" s="65">
        <v>22850</v>
      </c>
      <c r="J42" s="65">
        <v>0</v>
      </c>
      <c r="K42" s="65">
        <v>211.81950000000001</v>
      </c>
      <c r="L42" s="66">
        <v>1E-4</v>
      </c>
      <c r="M42" s="66">
        <v>1.4500000000000001E-2</v>
      </c>
      <c r="N42" s="66">
        <v>1.4E-3</v>
      </c>
    </row>
    <row r="43" spans="1:14">
      <c r="A43" t="s">
        <v>676</v>
      </c>
      <c r="B43" t="s">
        <v>677</v>
      </c>
      <c r="C43" t="s">
        <v>99</v>
      </c>
      <c r="D43" t="s">
        <v>122</v>
      </c>
      <c r="E43" t="s">
        <v>678</v>
      </c>
      <c r="F43" t="s">
        <v>564</v>
      </c>
      <c r="G43" t="s">
        <v>101</v>
      </c>
      <c r="H43" s="65">
        <v>18840</v>
      </c>
      <c r="I43" s="65">
        <v>562.5</v>
      </c>
      <c r="J43" s="65">
        <v>0</v>
      </c>
      <c r="K43" s="65">
        <v>105.97499999999999</v>
      </c>
      <c r="L43" s="66">
        <v>0</v>
      </c>
      <c r="M43" s="66">
        <v>7.1999999999999998E-3</v>
      </c>
      <c r="N43" s="66">
        <v>6.9999999999999999E-4</v>
      </c>
    </row>
    <row r="44" spans="1:14">
      <c r="A44" t="s">
        <v>679</v>
      </c>
      <c r="B44" t="s">
        <v>680</v>
      </c>
      <c r="C44" t="s">
        <v>99</v>
      </c>
      <c r="D44" t="s">
        <v>122</v>
      </c>
      <c r="E44" t="s">
        <v>563</v>
      </c>
      <c r="F44" t="s">
        <v>564</v>
      </c>
      <c r="G44" t="s">
        <v>101</v>
      </c>
      <c r="H44" s="65">
        <v>13996</v>
      </c>
      <c r="I44" s="65">
        <v>81.5</v>
      </c>
      <c r="J44" s="65">
        <v>0</v>
      </c>
      <c r="K44" s="65">
        <v>11.406739999999999</v>
      </c>
      <c r="L44" s="66">
        <v>0</v>
      </c>
      <c r="M44" s="66">
        <v>8.0000000000000004E-4</v>
      </c>
      <c r="N44" s="66">
        <v>1E-4</v>
      </c>
    </row>
    <row r="45" spans="1:14">
      <c r="A45" t="s">
        <v>681</v>
      </c>
      <c r="B45" t="s">
        <v>682</v>
      </c>
      <c r="C45" t="s">
        <v>99</v>
      </c>
      <c r="D45" t="s">
        <v>122</v>
      </c>
      <c r="E45" t="s">
        <v>683</v>
      </c>
      <c r="F45" t="s">
        <v>684</v>
      </c>
      <c r="G45" t="s">
        <v>101</v>
      </c>
      <c r="H45" s="65">
        <v>286</v>
      </c>
      <c r="I45" s="65">
        <v>29080</v>
      </c>
      <c r="J45" s="65">
        <v>0</v>
      </c>
      <c r="K45" s="65">
        <v>83.168800000000005</v>
      </c>
      <c r="L45" s="66">
        <v>0</v>
      </c>
      <c r="M45" s="66">
        <v>5.7000000000000002E-3</v>
      </c>
      <c r="N45" s="66">
        <v>5.9999999999999995E-4</v>
      </c>
    </row>
    <row r="46" spans="1:14">
      <c r="A46" t="s">
        <v>685</v>
      </c>
      <c r="B46" t="s">
        <v>686</v>
      </c>
      <c r="C46" t="s">
        <v>99</v>
      </c>
      <c r="D46" t="s">
        <v>122</v>
      </c>
      <c r="E46" t="s">
        <v>687</v>
      </c>
      <c r="F46" t="s">
        <v>373</v>
      </c>
      <c r="G46" t="s">
        <v>101</v>
      </c>
      <c r="H46" s="65">
        <v>773</v>
      </c>
      <c r="I46" s="65">
        <v>4802</v>
      </c>
      <c r="J46" s="65">
        <v>0</v>
      </c>
      <c r="K46" s="65">
        <v>37.119459999999997</v>
      </c>
      <c r="L46" s="66">
        <v>0</v>
      </c>
      <c r="M46" s="66">
        <v>2.5000000000000001E-3</v>
      </c>
      <c r="N46" s="66">
        <v>2.9999999999999997E-4</v>
      </c>
    </row>
    <row r="47" spans="1:14">
      <c r="A47" t="s">
        <v>688</v>
      </c>
      <c r="B47" t="s">
        <v>689</v>
      </c>
      <c r="C47" t="s">
        <v>99</v>
      </c>
      <c r="D47" t="s">
        <v>122</v>
      </c>
      <c r="E47" t="s">
        <v>690</v>
      </c>
      <c r="F47" t="s">
        <v>373</v>
      </c>
      <c r="G47" t="s">
        <v>101</v>
      </c>
      <c r="H47" s="65">
        <v>667</v>
      </c>
      <c r="I47" s="65">
        <v>34940</v>
      </c>
      <c r="J47" s="65">
        <v>0</v>
      </c>
      <c r="K47" s="65">
        <v>233.0498</v>
      </c>
      <c r="L47" s="66">
        <v>1E-4</v>
      </c>
      <c r="M47" s="66">
        <v>1.5900000000000001E-2</v>
      </c>
      <c r="N47" s="66">
        <v>1.6000000000000001E-3</v>
      </c>
    </row>
    <row r="48" spans="1:14">
      <c r="A48" t="s">
        <v>691</v>
      </c>
      <c r="B48" t="s">
        <v>692</v>
      </c>
      <c r="C48" t="s">
        <v>99</v>
      </c>
      <c r="D48" t="s">
        <v>122</v>
      </c>
      <c r="E48" t="s">
        <v>372</v>
      </c>
      <c r="F48" t="s">
        <v>373</v>
      </c>
      <c r="G48" t="s">
        <v>101</v>
      </c>
      <c r="H48" s="65">
        <v>642</v>
      </c>
      <c r="I48" s="65">
        <v>2286</v>
      </c>
      <c r="J48" s="65">
        <v>0</v>
      </c>
      <c r="K48" s="65">
        <v>14.676119999999999</v>
      </c>
      <c r="L48" s="66">
        <v>0</v>
      </c>
      <c r="M48" s="66">
        <v>1E-3</v>
      </c>
      <c r="N48" s="66">
        <v>1E-4</v>
      </c>
    </row>
    <row r="49" spans="1:14">
      <c r="A49" t="s">
        <v>693</v>
      </c>
      <c r="B49" t="s">
        <v>694</v>
      </c>
      <c r="C49" t="s">
        <v>99</v>
      </c>
      <c r="D49" t="s">
        <v>122</v>
      </c>
      <c r="E49" t="s">
        <v>433</v>
      </c>
      <c r="F49" t="s">
        <v>373</v>
      </c>
      <c r="G49" t="s">
        <v>101</v>
      </c>
      <c r="H49" s="65">
        <v>316</v>
      </c>
      <c r="I49" s="65">
        <v>5665</v>
      </c>
      <c r="J49" s="65">
        <v>0</v>
      </c>
      <c r="K49" s="65">
        <v>17.901399999999999</v>
      </c>
      <c r="L49" s="66">
        <v>0</v>
      </c>
      <c r="M49" s="66">
        <v>1.1999999999999999E-3</v>
      </c>
      <c r="N49" s="66">
        <v>1E-4</v>
      </c>
    </row>
    <row r="50" spans="1:14">
      <c r="A50" t="s">
        <v>695</v>
      </c>
      <c r="B50" t="s">
        <v>696</v>
      </c>
      <c r="C50" t="s">
        <v>99</v>
      </c>
      <c r="D50" t="s">
        <v>122</v>
      </c>
      <c r="E50" t="s">
        <v>392</v>
      </c>
      <c r="F50" t="s">
        <v>328</v>
      </c>
      <c r="G50" t="s">
        <v>101</v>
      </c>
      <c r="H50" s="65">
        <v>2146</v>
      </c>
      <c r="I50" s="65">
        <v>12000</v>
      </c>
      <c r="J50" s="65">
        <v>2.95092</v>
      </c>
      <c r="K50" s="65">
        <v>260.47091999999998</v>
      </c>
      <c r="L50" s="66">
        <v>1E-4</v>
      </c>
      <c r="M50" s="66">
        <v>1.78E-2</v>
      </c>
      <c r="N50" s="66">
        <v>1.8E-3</v>
      </c>
    </row>
    <row r="51" spans="1:14">
      <c r="A51" t="s">
        <v>697</v>
      </c>
      <c r="B51" t="s">
        <v>698</v>
      </c>
      <c r="C51" t="s">
        <v>99</v>
      </c>
      <c r="D51" t="s">
        <v>122</v>
      </c>
      <c r="E51" t="s">
        <v>351</v>
      </c>
      <c r="F51" t="s">
        <v>328</v>
      </c>
      <c r="G51" t="s">
        <v>101</v>
      </c>
      <c r="H51" s="65">
        <v>5141</v>
      </c>
      <c r="I51" s="65">
        <v>1907</v>
      </c>
      <c r="J51" s="65">
        <v>0</v>
      </c>
      <c r="K51" s="65">
        <v>98.038870000000003</v>
      </c>
      <c r="L51" s="66">
        <v>0</v>
      </c>
      <c r="M51" s="66">
        <v>6.7000000000000002E-3</v>
      </c>
      <c r="N51" s="66">
        <v>6.9999999999999999E-4</v>
      </c>
    </row>
    <row r="52" spans="1:14">
      <c r="A52" t="s">
        <v>699</v>
      </c>
      <c r="B52" t="s">
        <v>700</v>
      </c>
      <c r="C52" t="s">
        <v>99</v>
      </c>
      <c r="D52" t="s">
        <v>122</v>
      </c>
      <c r="E52" t="s">
        <v>701</v>
      </c>
      <c r="F52" t="s">
        <v>124</v>
      </c>
      <c r="G52" t="s">
        <v>101</v>
      </c>
      <c r="H52" s="65">
        <v>177</v>
      </c>
      <c r="I52" s="65">
        <v>16440</v>
      </c>
      <c r="J52" s="65">
        <v>0</v>
      </c>
      <c r="K52" s="65">
        <v>29.098800000000001</v>
      </c>
      <c r="L52" s="66">
        <v>0</v>
      </c>
      <c r="M52" s="66">
        <v>2E-3</v>
      </c>
      <c r="N52" s="66">
        <v>2.0000000000000001E-4</v>
      </c>
    </row>
    <row r="53" spans="1:14">
      <c r="A53" t="s">
        <v>702</v>
      </c>
      <c r="B53" t="s">
        <v>703</v>
      </c>
      <c r="C53" t="s">
        <v>99</v>
      </c>
      <c r="D53" t="s">
        <v>122</v>
      </c>
      <c r="E53" t="s">
        <v>704</v>
      </c>
      <c r="F53" t="s">
        <v>124</v>
      </c>
      <c r="G53" t="s">
        <v>101</v>
      </c>
      <c r="H53" s="65">
        <v>1615</v>
      </c>
      <c r="I53" s="65">
        <v>1051</v>
      </c>
      <c r="J53" s="65">
        <v>0</v>
      </c>
      <c r="K53" s="65">
        <v>16.973649999999999</v>
      </c>
      <c r="L53" s="66">
        <v>0</v>
      </c>
      <c r="M53" s="66">
        <v>1.1999999999999999E-3</v>
      </c>
      <c r="N53" s="66">
        <v>1E-4</v>
      </c>
    </row>
    <row r="54" spans="1:14">
      <c r="A54" t="s">
        <v>705</v>
      </c>
      <c r="B54" t="s">
        <v>706</v>
      </c>
      <c r="C54" t="s">
        <v>99</v>
      </c>
      <c r="D54" t="s">
        <v>122</v>
      </c>
      <c r="E54" t="s">
        <v>707</v>
      </c>
      <c r="F54" t="s">
        <v>356</v>
      </c>
      <c r="G54" t="s">
        <v>101</v>
      </c>
      <c r="H54" s="65">
        <v>196</v>
      </c>
      <c r="I54" s="65">
        <v>40690</v>
      </c>
      <c r="J54" s="65">
        <v>0</v>
      </c>
      <c r="K54" s="65">
        <v>79.752399999999994</v>
      </c>
      <c r="L54" s="66">
        <v>0</v>
      </c>
      <c r="M54" s="66">
        <v>5.4999999999999997E-3</v>
      </c>
      <c r="N54" s="66">
        <v>5.0000000000000001E-4</v>
      </c>
    </row>
    <row r="55" spans="1:14">
      <c r="A55" t="s">
        <v>708</v>
      </c>
      <c r="B55" t="s">
        <v>709</v>
      </c>
      <c r="C55" t="s">
        <v>99</v>
      </c>
      <c r="D55" t="s">
        <v>122</v>
      </c>
      <c r="E55" t="s">
        <v>710</v>
      </c>
      <c r="F55" t="s">
        <v>711</v>
      </c>
      <c r="G55" t="s">
        <v>101</v>
      </c>
      <c r="H55" s="65">
        <v>340</v>
      </c>
      <c r="I55" s="65">
        <v>5209</v>
      </c>
      <c r="J55" s="65">
        <v>0</v>
      </c>
      <c r="K55" s="65">
        <v>17.710599999999999</v>
      </c>
      <c r="L55" s="66">
        <v>0</v>
      </c>
      <c r="M55" s="66">
        <v>1.1999999999999999E-3</v>
      </c>
      <c r="N55" s="66">
        <v>1E-4</v>
      </c>
    </row>
    <row r="56" spans="1:14">
      <c r="A56" t="s">
        <v>712</v>
      </c>
      <c r="B56" t="s">
        <v>713</v>
      </c>
      <c r="C56" t="s">
        <v>99</v>
      </c>
      <c r="D56" t="s">
        <v>122</v>
      </c>
      <c r="E56" t="s">
        <v>714</v>
      </c>
      <c r="F56" t="s">
        <v>711</v>
      </c>
      <c r="G56" t="s">
        <v>101</v>
      </c>
      <c r="H56" s="65">
        <v>71</v>
      </c>
      <c r="I56" s="65">
        <v>18200</v>
      </c>
      <c r="J56" s="65">
        <v>0</v>
      </c>
      <c r="K56" s="65">
        <v>12.922000000000001</v>
      </c>
      <c r="L56" s="66">
        <v>0</v>
      </c>
      <c r="M56" s="66">
        <v>8.9999999999999998E-4</v>
      </c>
      <c r="N56" s="66">
        <v>1E-4</v>
      </c>
    </row>
    <row r="57" spans="1:14">
      <c r="A57" t="s">
        <v>715</v>
      </c>
      <c r="B57" t="s">
        <v>716</v>
      </c>
      <c r="C57" t="s">
        <v>99</v>
      </c>
      <c r="D57" t="s">
        <v>122</v>
      </c>
      <c r="E57" t="s">
        <v>717</v>
      </c>
      <c r="F57" t="s">
        <v>711</v>
      </c>
      <c r="G57" t="s">
        <v>101</v>
      </c>
      <c r="H57" s="65">
        <v>76</v>
      </c>
      <c r="I57" s="65">
        <v>31540</v>
      </c>
      <c r="J57" s="65">
        <v>0</v>
      </c>
      <c r="K57" s="65">
        <v>23.970400000000001</v>
      </c>
      <c r="L57" s="66">
        <v>0</v>
      </c>
      <c r="M57" s="66">
        <v>1.6000000000000001E-3</v>
      </c>
      <c r="N57" s="66">
        <v>2.0000000000000001E-4</v>
      </c>
    </row>
    <row r="58" spans="1:14">
      <c r="A58" t="s">
        <v>718</v>
      </c>
      <c r="B58" t="s">
        <v>719</v>
      </c>
      <c r="C58" t="s">
        <v>99</v>
      </c>
      <c r="D58" t="s">
        <v>122</v>
      </c>
      <c r="E58" t="s">
        <v>720</v>
      </c>
      <c r="F58" t="s">
        <v>425</v>
      </c>
      <c r="G58" t="s">
        <v>101</v>
      </c>
      <c r="H58" s="65">
        <v>3055</v>
      </c>
      <c r="I58" s="65">
        <v>1768</v>
      </c>
      <c r="J58" s="65">
        <v>0</v>
      </c>
      <c r="K58" s="65">
        <v>54.0124</v>
      </c>
      <c r="L58" s="66">
        <v>0</v>
      </c>
      <c r="M58" s="66">
        <v>3.7000000000000002E-3</v>
      </c>
      <c r="N58" s="66">
        <v>4.0000000000000002E-4</v>
      </c>
    </row>
    <row r="59" spans="1:14">
      <c r="A59" t="s">
        <v>721</v>
      </c>
      <c r="B59" t="s">
        <v>722</v>
      </c>
      <c r="C59" t="s">
        <v>99</v>
      </c>
      <c r="D59" t="s">
        <v>122</v>
      </c>
      <c r="E59" t="s">
        <v>424</v>
      </c>
      <c r="F59" t="s">
        <v>425</v>
      </c>
      <c r="G59" t="s">
        <v>101</v>
      </c>
      <c r="H59" s="65">
        <v>377.77</v>
      </c>
      <c r="I59" s="65">
        <v>1346</v>
      </c>
      <c r="J59" s="65">
        <v>0</v>
      </c>
      <c r="K59" s="65">
        <v>5.0847841999999996</v>
      </c>
      <c r="L59" s="66">
        <v>0</v>
      </c>
      <c r="M59" s="66">
        <v>2.9999999999999997E-4</v>
      </c>
      <c r="N59" s="66">
        <v>0</v>
      </c>
    </row>
    <row r="60" spans="1:14">
      <c r="A60" t="s">
        <v>723</v>
      </c>
      <c r="B60" t="s">
        <v>724</v>
      </c>
      <c r="C60" t="s">
        <v>99</v>
      </c>
      <c r="D60" t="s">
        <v>122</v>
      </c>
      <c r="E60" t="s">
        <v>462</v>
      </c>
      <c r="F60" t="s">
        <v>131</v>
      </c>
      <c r="G60" t="s">
        <v>101</v>
      </c>
      <c r="H60" s="65">
        <v>524</v>
      </c>
      <c r="I60" s="65">
        <v>1499</v>
      </c>
      <c r="J60" s="65">
        <v>0</v>
      </c>
      <c r="K60" s="65">
        <v>7.8547599999999997</v>
      </c>
      <c r="L60" s="66">
        <v>0</v>
      </c>
      <c r="M60" s="66">
        <v>5.0000000000000001E-4</v>
      </c>
      <c r="N60" s="66">
        <v>1E-4</v>
      </c>
    </row>
    <row r="61" spans="1:14">
      <c r="A61" s="67" t="s">
        <v>725</v>
      </c>
      <c r="D61" s="14"/>
      <c r="E61" s="14"/>
      <c r="F61" s="14"/>
      <c r="H61" s="69">
        <v>262610.3</v>
      </c>
      <c r="J61" s="69">
        <v>0</v>
      </c>
      <c r="K61" s="69">
        <v>2354.464723</v>
      </c>
      <c r="M61" s="68">
        <v>0.16089999999999999</v>
      </c>
      <c r="N61" s="68">
        <v>1.6E-2</v>
      </c>
    </row>
    <row r="62" spans="1:14">
      <c r="A62" t="s">
        <v>726</v>
      </c>
      <c r="B62" t="s">
        <v>727</v>
      </c>
      <c r="C62" t="s">
        <v>99</v>
      </c>
      <c r="D62" t="s">
        <v>122</v>
      </c>
      <c r="E62" t="s">
        <v>728</v>
      </c>
      <c r="F62" t="s">
        <v>319</v>
      </c>
      <c r="G62" t="s">
        <v>101</v>
      </c>
      <c r="H62" s="65">
        <v>563.4</v>
      </c>
      <c r="I62" s="65">
        <v>3270</v>
      </c>
      <c r="J62" s="65">
        <v>0</v>
      </c>
      <c r="K62" s="65">
        <v>18.423179999999999</v>
      </c>
      <c r="L62" s="66">
        <v>0</v>
      </c>
      <c r="M62" s="66">
        <v>1.2999999999999999E-3</v>
      </c>
      <c r="N62" s="66">
        <v>1E-4</v>
      </c>
    </row>
    <row r="63" spans="1:14">
      <c r="A63" t="s">
        <v>729</v>
      </c>
      <c r="B63" t="s">
        <v>730</v>
      </c>
      <c r="C63" t="s">
        <v>99</v>
      </c>
      <c r="D63" t="s">
        <v>122</v>
      </c>
      <c r="E63" t="s">
        <v>731</v>
      </c>
      <c r="F63" t="s">
        <v>732</v>
      </c>
      <c r="G63" t="s">
        <v>101</v>
      </c>
      <c r="H63" s="65">
        <v>11484</v>
      </c>
      <c r="I63" s="65">
        <v>297.60000000000002</v>
      </c>
      <c r="J63" s="65">
        <v>0</v>
      </c>
      <c r="K63" s="65">
        <v>34.176383999999999</v>
      </c>
      <c r="L63" s="66">
        <v>1E-4</v>
      </c>
      <c r="M63" s="66">
        <v>2.3E-3</v>
      </c>
      <c r="N63" s="66">
        <v>2.0000000000000001E-4</v>
      </c>
    </row>
    <row r="64" spans="1:14">
      <c r="A64" t="s">
        <v>733</v>
      </c>
      <c r="B64" t="s">
        <v>734</v>
      </c>
      <c r="C64" t="s">
        <v>99</v>
      </c>
      <c r="D64" t="s">
        <v>122</v>
      </c>
      <c r="E64" t="s">
        <v>735</v>
      </c>
      <c r="F64" t="s">
        <v>732</v>
      </c>
      <c r="G64" t="s">
        <v>101</v>
      </c>
      <c r="H64" s="65">
        <v>33698</v>
      </c>
      <c r="I64" s="65">
        <v>236.9</v>
      </c>
      <c r="J64" s="65">
        <v>0</v>
      </c>
      <c r="K64" s="65">
        <v>79.830562</v>
      </c>
      <c r="L64" s="66">
        <v>5.9999999999999995E-4</v>
      </c>
      <c r="M64" s="66">
        <v>5.4999999999999997E-3</v>
      </c>
      <c r="N64" s="66">
        <v>5.0000000000000001E-4</v>
      </c>
    </row>
    <row r="65" spans="1:14">
      <c r="A65" t="s">
        <v>736</v>
      </c>
      <c r="B65" t="s">
        <v>737</v>
      </c>
      <c r="C65" t="s">
        <v>99</v>
      </c>
      <c r="D65" t="s">
        <v>122</v>
      </c>
      <c r="E65" t="s">
        <v>738</v>
      </c>
      <c r="F65" t="s">
        <v>451</v>
      </c>
      <c r="G65" t="s">
        <v>101</v>
      </c>
      <c r="H65" s="65">
        <v>865</v>
      </c>
      <c r="I65" s="65">
        <v>2067</v>
      </c>
      <c r="J65" s="65">
        <v>0</v>
      </c>
      <c r="K65" s="65">
        <v>17.879549999999998</v>
      </c>
      <c r="L65" s="66">
        <v>0</v>
      </c>
      <c r="M65" s="66">
        <v>1.1999999999999999E-3</v>
      </c>
      <c r="N65" s="66">
        <v>1E-4</v>
      </c>
    </row>
    <row r="66" spans="1:14">
      <c r="A66" t="s">
        <v>739</v>
      </c>
      <c r="B66" t="s">
        <v>740</v>
      </c>
      <c r="C66" t="s">
        <v>99</v>
      </c>
      <c r="D66" t="s">
        <v>122</v>
      </c>
      <c r="E66" t="s">
        <v>741</v>
      </c>
      <c r="F66" t="s">
        <v>451</v>
      </c>
      <c r="G66" t="s">
        <v>101</v>
      </c>
      <c r="H66" s="65">
        <v>3564</v>
      </c>
      <c r="I66" s="65">
        <v>3294</v>
      </c>
      <c r="J66" s="65">
        <v>0</v>
      </c>
      <c r="K66" s="65">
        <v>117.39816</v>
      </c>
      <c r="L66" s="66">
        <v>1E-4</v>
      </c>
      <c r="M66" s="66">
        <v>8.0000000000000002E-3</v>
      </c>
      <c r="N66" s="66">
        <v>8.0000000000000004E-4</v>
      </c>
    </row>
    <row r="67" spans="1:14">
      <c r="A67" t="s">
        <v>742</v>
      </c>
      <c r="B67" t="s">
        <v>743</v>
      </c>
      <c r="C67" t="s">
        <v>99</v>
      </c>
      <c r="D67" t="s">
        <v>122</v>
      </c>
      <c r="E67" t="s">
        <v>744</v>
      </c>
      <c r="F67" t="s">
        <v>479</v>
      </c>
      <c r="G67" t="s">
        <v>101</v>
      </c>
      <c r="H67" s="65">
        <v>15000</v>
      </c>
      <c r="I67" s="65">
        <v>9850</v>
      </c>
      <c r="J67" s="65">
        <v>0</v>
      </c>
      <c r="K67" s="65">
        <v>1477.5</v>
      </c>
      <c r="L67" s="66">
        <v>3.8E-3</v>
      </c>
      <c r="M67" s="66">
        <v>0.10100000000000001</v>
      </c>
      <c r="N67" s="66">
        <v>0.01</v>
      </c>
    </row>
    <row r="68" spans="1:14">
      <c r="A68" t="s">
        <v>745</v>
      </c>
      <c r="B68" t="s">
        <v>746</v>
      </c>
      <c r="C68" t="s">
        <v>99</v>
      </c>
      <c r="D68" t="s">
        <v>122</v>
      </c>
      <c r="E68" t="s">
        <v>747</v>
      </c>
      <c r="F68" t="s">
        <v>479</v>
      </c>
      <c r="G68" t="s">
        <v>101</v>
      </c>
      <c r="H68" s="65">
        <v>24244</v>
      </c>
      <c r="I68" s="65">
        <v>995.9</v>
      </c>
      <c r="J68" s="65">
        <v>0</v>
      </c>
      <c r="K68" s="65">
        <v>241.44599600000001</v>
      </c>
      <c r="L68" s="66">
        <v>4.0000000000000002E-4</v>
      </c>
      <c r="M68" s="66">
        <v>1.6500000000000001E-2</v>
      </c>
      <c r="N68" s="66">
        <v>1.6000000000000001E-3</v>
      </c>
    </row>
    <row r="69" spans="1:14">
      <c r="A69" t="s">
        <v>748</v>
      </c>
      <c r="B69" t="s">
        <v>749</v>
      </c>
      <c r="C69" t="s">
        <v>99</v>
      </c>
      <c r="D69" t="s">
        <v>122</v>
      </c>
      <c r="E69" t="s">
        <v>750</v>
      </c>
      <c r="F69" t="s">
        <v>751</v>
      </c>
      <c r="G69" t="s">
        <v>101</v>
      </c>
      <c r="H69" s="65">
        <v>3700</v>
      </c>
      <c r="I69" s="65">
        <v>381.2</v>
      </c>
      <c r="J69" s="65">
        <v>0</v>
      </c>
      <c r="K69" s="65">
        <v>14.1044</v>
      </c>
      <c r="L69" s="66">
        <v>8.9999999999999998E-4</v>
      </c>
      <c r="M69" s="66">
        <v>1E-3</v>
      </c>
      <c r="N69" s="66">
        <v>1E-4</v>
      </c>
    </row>
    <row r="70" spans="1:14">
      <c r="A70" t="s">
        <v>752</v>
      </c>
      <c r="B70" t="s">
        <v>753</v>
      </c>
      <c r="C70" t="s">
        <v>99</v>
      </c>
      <c r="D70" t="s">
        <v>122</v>
      </c>
      <c r="E70" t="s">
        <v>754</v>
      </c>
      <c r="F70" t="s">
        <v>751</v>
      </c>
      <c r="G70" t="s">
        <v>101</v>
      </c>
      <c r="H70" s="65">
        <v>6800</v>
      </c>
      <c r="I70" s="65">
        <v>571.5</v>
      </c>
      <c r="J70" s="65">
        <v>0</v>
      </c>
      <c r="K70" s="65">
        <v>38.862000000000002</v>
      </c>
      <c r="L70" s="66">
        <v>1E-3</v>
      </c>
      <c r="M70" s="66">
        <v>2.7000000000000001E-3</v>
      </c>
      <c r="N70" s="66">
        <v>2.9999999999999997E-4</v>
      </c>
    </row>
    <row r="71" spans="1:14">
      <c r="A71" t="s">
        <v>755</v>
      </c>
      <c r="B71" t="s">
        <v>756</v>
      </c>
      <c r="C71" t="s">
        <v>99</v>
      </c>
      <c r="D71" t="s">
        <v>122</v>
      </c>
      <c r="E71" t="s">
        <v>757</v>
      </c>
      <c r="F71" t="s">
        <v>564</v>
      </c>
      <c r="G71" t="s">
        <v>101</v>
      </c>
      <c r="H71" s="65">
        <v>146540</v>
      </c>
      <c r="I71" s="65">
        <v>52.6</v>
      </c>
      <c r="J71" s="65">
        <v>0</v>
      </c>
      <c r="K71" s="65">
        <v>77.080039999999997</v>
      </c>
      <c r="L71" s="66">
        <v>6.9999999999999999E-4</v>
      </c>
      <c r="M71" s="66">
        <v>5.3E-3</v>
      </c>
      <c r="N71" s="66">
        <v>5.0000000000000001E-4</v>
      </c>
    </row>
    <row r="72" spans="1:14">
      <c r="A72" t="s">
        <v>758</v>
      </c>
      <c r="B72" t="s">
        <v>759</v>
      </c>
      <c r="C72" t="s">
        <v>99</v>
      </c>
      <c r="D72" t="s">
        <v>122</v>
      </c>
      <c r="E72" t="s">
        <v>404</v>
      </c>
      <c r="F72" t="s">
        <v>373</v>
      </c>
      <c r="G72" t="s">
        <v>101</v>
      </c>
      <c r="H72" s="65">
        <v>2412</v>
      </c>
      <c r="I72" s="65">
        <v>690</v>
      </c>
      <c r="J72" s="65">
        <v>0</v>
      </c>
      <c r="K72" s="65">
        <v>16.642800000000001</v>
      </c>
      <c r="L72" s="66">
        <v>0</v>
      </c>
      <c r="M72" s="66">
        <v>1.1000000000000001E-3</v>
      </c>
      <c r="N72" s="66">
        <v>1E-4</v>
      </c>
    </row>
    <row r="73" spans="1:14">
      <c r="A73" t="s">
        <v>760</v>
      </c>
      <c r="B73" t="s">
        <v>761</v>
      </c>
      <c r="C73" t="s">
        <v>99</v>
      </c>
      <c r="D73" t="s">
        <v>122</v>
      </c>
      <c r="E73" t="s">
        <v>411</v>
      </c>
      <c r="F73" t="s">
        <v>373</v>
      </c>
      <c r="G73" t="s">
        <v>101</v>
      </c>
      <c r="H73" s="65">
        <v>377</v>
      </c>
      <c r="I73" s="65">
        <v>16750</v>
      </c>
      <c r="J73" s="65">
        <v>0</v>
      </c>
      <c r="K73" s="65">
        <v>63.147500000000001</v>
      </c>
      <c r="L73" s="66">
        <v>0</v>
      </c>
      <c r="M73" s="66">
        <v>4.3E-3</v>
      </c>
      <c r="N73" s="66">
        <v>4.0000000000000002E-4</v>
      </c>
    </row>
    <row r="74" spans="1:14">
      <c r="A74" t="s">
        <v>762</v>
      </c>
      <c r="B74" t="s">
        <v>763</v>
      </c>
      <c r="C74" t="s">
        <v>99</v>
      </c>
      <c r="D74" t="s">
        <v>122</v>
      </c>
      <c r="E74" t="s">
        <v>764</v>
      </c>
      <c r="F74" t="s">
        <v>328</v>
      </c>
      <c r="G74" t="s">
        <v>101</v>
      </c>
      <c r="H74" s="65">
        <v>4982.8999999999996</v>
      </c>
      <c r="I74" s="65">
        <v>669</v>
      </c>
      <c r="J74" s="65">
        <v>0</v>
      </c>
      <c r="K74" s="65">
        <v>33.335600999999997</v>
      </c>
      <c r="L74" s="66">
        <v>0</v>
      </c>
      <c r="M74" s="66">
        <v>2.3E-3</v>
      </c>
      <c r="N74" s="66">
        <v>2.0000000000000001E-4</v>
      </c>
    </row>
    <row r="75" spans="1:14">
      <c r="A75" t="s">
        <v>765</v>
      </c>
      <c r="B75" t="s">
        <v>766</v>
      </c>
      <c r="C75" t="s">
        <v>99</v>
      </c>
      <c r="D75" t="s">
        <v>122</v>
      </c>
      <c r="E75" t="s">
        <v>767</v>
      </c>
      <c r="F75" t="s">
        <v>768</v>
      </c>
      <c r="G75" t="s">
        <v>101</v>
      </c>
      <c r="H75" s="65">
        <v>4720</v>
      </c>
      <c r="I75" s="65">
        <v>2108</v>
      </c>
      <c r="J75" s="65">
        <v>0</v>
      </c>
      <c r="K75" s="65">
        <v>99.497600000000006</v>
      </c>
      <c r="L75" s="66">
        <v>1.2999999999999999E-3</v>
      </c>
      <c r="M75" s="66">
        <v>6.7999999999999996E-3</v>
      </c>
      <c r="N75" s="66">
        <v>6.9999999999999999E-4</v>
      </c>
    </row>
    <row r="76" spans="1:14">
      <c r="A76" t="s">
        <v>769</v>
      </c>
      <c r="B76" t="s">
        <v>770</v>
      </c>
      <c r="C76" t="s">
        <v>99</v>
      </c>
      <c r="D76" t="s">
        <v>122</v>
      </c>
      <c r="E76" t="s">
        <v>771</v>
      </c>
      <c r="F76" t="s">
        <v>772</v>
      </c>
      <c r="G76" t="s">
        <v>101</v>
      </c>
      <c r="H76" s="65">
        <v>608</v>
      </c>
      <c r="I76" s="65">
        <v>359</v>
      </c>
      <c r="J76" s="65">
        <v>0</v>
      </c>
      <c r="K76" s="65">
        <v>2.1827200000000002</v>
      </c>
      <c r="L76" s="66">
        <v>0</v>
      </c>
      <c r="M76" s="66">
        <v>1E-4</v>
      </c>
      <c r="N76" s="66">
        <v>0</v>
      </c>
    </row>
    <row r="77" spans="1:14">
      <c r="A77" t="s">
        <v>773</v>
      </c>
      <c r="B77" t="s">
        <v>774</v>
      </c>
      <c r="C77" t="s">
        <v>99</v>
      </c>
      <c r="D77" t="s">
        <v>122</v>
      </c>
      <c r="E77" t="s">
        <v>775</v>
      </c>
      <c r="F77" t="s">
        <v>425</v>
      </c>
      <c r="G77" t="s">
        <v>101</v>
      </c>
      <c r="H77" s="65">
        <v>1437</v>
      </c>
      <c r="I77" s="65">
        <v>1374</v>
      </c>
      <c r="J77" s="65">
        <v>0</v>
      </c>
      <c r="K77" s="65">
        <v>19.74438</v>
      </c>
      <c r="L77" s="66">
        <v>0</v>
      </c>
      <c r="M77" s="66">
        <v>1.2999999999999999E-3</v>
      </c>
      <c r="N77" s="66">
        <v>1E-4</v>
      </c>
    </row>
    <row r="78" spans="1:14">
      <c r="A78" t="s">
        <v>776</v>
      </c>
      <c r="B78" t="s">
        <v>777</v>
      </c>
      <c r="C78" t="s">
        <v>99</v>
      </c>
      <c r="D78" t="s">
        <v>122</v>
      </c>
      <c r="E78" t="s">
        <v>778</v>
      </c>
      <c r="F78" t="s">
        <v>128</v>
      </c>
      <c r="G78" t="s">
        <v>101</v>
      </c>
      <c r="H78" s="65">
        <v>1615</v>
      </c>
      <c r="I78" s="65">
        <v>199</v>
      </c>
      <c r="J78" s="65">
        <v>0</v>
      </c>
      <c r="K78" s="65">
        <v>3.2138499999999999</v>
      </c>
      <c r="L78" s="66">
        <v>0</v>
      </c>
      <c r="M78" s="66">
        <v>2.0000000000000001E-4</v>
      </c>
      <c r="N78" s="66">
        <v>0</v>
      </c>
    </row>
    <row r="79" spans="1:14">
      <c r="A79" s="67" t="s">
        <v>779</v>
      </c>
      <c r="D79" s="14"/>
      <c r="E79" s="14"/>
      <c r="F79" s="14"/>
      <c r="H79" s="69">
        <v>0</v>
      </c>
      <c r="J79" s="69">
        <v>0</v>
      </c>
      <c r="K79" s="69">
        <v>0</v>
      </c>
      <c r="M79" s="68">
        <v>0</v>
      </c>
      <c r="N79" s="68">
        <v>0</v>
      </c>
    </row>
    <row r="80" spans="1:14">
      <c r="A80" t="s">
        <v>227</v>
      </c>
      <c r="B80" t="s">
        <v>227</v>
      </c>
      <c r="D80" s="14"/>
      <c r="E80" s="14"/>
      <c r="F80" t="s">
        <v>227</v>
      </c>
      <c r="G80" t="s">
        <v>227</v>
      </c>
      <c r="H80" s="65">
        <v>0</v>
      </c>
      <c r="I80" s="65">
        <v>0</v>
      </c>
      <c r="K80" s="65">
        <v>0</v>
      </c>
      <c r="L80" s="66">
        <v>0</v>
      </c>
      <c r="M80" s="66">
        <v>0</v>
      </c>
      <c r="N80" s="66">
        <v>0</v>
      </c>
    </row>
    <row r="81" spans="1:14">
      <c r="A81" s="67" t="s">
        <v>232</v>
      </c>
      <c r="D81" s="14"/>
      <c r="E81" s="14"/>
      <c r="F81" s="14"/>
      <c r="H81" s="69">
        <v>56947.19</v>
      </c>
      <c r="J81" s="69">
        <v>0.86002000000000001</v>
      </c>
      <c r="K81" s="69">
        <v>3948.6830730371598</v>
      </c>
      <c r="M81" s="68">
        <v>0.26989999999999997</v>
      </c>
      <c r="N81" s="68">
        <v>2.6800000000000001E-2</v>
      </c>
    </row>
    <row r="82" spans="1:14">
      <c r="A82" s="67" t="s">
        <v>298</v>
      </c>
      <c r="D82" s="14"/>
      <c r="E82" s="14"/>
      <c r="F82" s="14"/>
      <c r="H82" s="69">
        <v>52297.73</v>
      </c>
      <c r="J82" s="69">
        <v>0</v>
      </c>
      <c r="K82" s="69">
        <v>1561.7692857715599</v>
      </c>
      <c r="M82" s="68">
        <v>0.10680000000000001</v>
      </c>
      <c r="N82" s="68">
        <v>1.06E-2</v>
      </c>
    </row>
    <row r="83" spans="1:14">
      <c r="A83" t="s">
        <v>780</v>
      </c>
      <c r="B83" t="s">
        <v>781</v>
      </c>
      <c r="C83" t="s">
        <v>782</v>
      </c>
      <c r="D83" t="s">
        <v>585</v>
      </c>
      <c r="E83" t="s">
        <v>783</v>
      </c>
      <c r="F83" t="s">
        <v>784</v>
      </c>
      <c r="G83" t="s">
        <v>105</v>
      </c>
      <c r="H83" s="65">
        <v>1637</v>
      </c>
      <c r="I83" s="65">
        <v>1064</v>
      </c>
      <c r="J83" s="65">
        <v>0</v>
      </c>
      <c r="K83" s="65">
        <v>56.241688719999999</v>
      </c>
      <c r="L83" s="66">
        <v>0</v>
      </c>
      <c r="M83" s="66">
        <v>3.8E-3</v>
      </c>
      <c r="N83" s="66">
        <v>4.0000000000000002E-4</v>
      </c>
    </row>
    <row r="84" spans="1:14">
      <c r="A84" t="s">
        <v>785</v>
      </c>
      <c r="B84" t="s">
        <v>786</v>
      </c>
      <c r="C84" t="s">
        <v>787</v>
      </c>
      <c r="D84" t="s">
        <v>585</v>
      </c>
      <c r="E84" t="s">
        <v>788</v>
      </c>
      <c r="F84" t="s">
        <v>789</v>
      </c>
      <c r="G84" t="s">
        <v>105</v>
      </c>
      <c r="H84" s="65">
        <v>584</v>
      </c>
      <c r="I84" s="65">
        <v>14474</v>
      </c>
      <c r="J84" s="65">
        <v>0</v>
      </c>
      <c r="K84" s="65">
        <v>272.94142864000003</v>
      </c>
      <c r="L84" s="66">
        <v>0</v>
      </c>
      <c r="M84" s="66">
        <v>1.8700000000000001E-2</v>
      </c>
      <c r="N84" s="66">
        <v>1.8E-3</v>
      </c>
    </row>
    <row r="85" spans="1:14">
      <c r="A85" t="s">
        <v>790</v>
      </c>
      <c r="B85" t="s">
        <v>791</v>
      </c>
      <c r="C85" t="s">
        <v>787</v>
      </c>
      <c r="D85" t="s">
        <v>585</v>
      </c>
      <c r="E85" t="s">
        <v>792</v>
      </c>
      <c r="F85" t="s">
        <v>793</v>
      </c>
      <c r="G85" t="s">
        <v>105</v>
      </c>
      <c r="H85" s="65">
        <v>574</v>
      </c>
      <c r="I85" s="65">
        <v>11304</v>
      </c>
      <c r="J85" s="65">
        <v>0</v>
      </c>
      <c r="K85" s="65">
        <v>209.51353584</v>
      </c>
      <c r="L85" s="66">
        <v>0</v>
      </c>
      <c r="M85" s="66">
        <v>1.43E-2</v>
      </c>
      <c r="N85" s="66">
        <v>1.4E-3</v>
      </c>
    </row>
    <row r="86" spans="1:14">
      <c r="A86" t="s">
        <v>794</v>
      </c>
      <c r="B86" t="s">
        <v>795</v>
      </c>
      <c r="C86" t="s">
        <v>787</v>
      </c>
      <c r="D86" t="s">
        <v>585</v>
      </c>
      <c r="E86" t="s">
        <v>796</v>
      </c>
      <c r="F86" t="s">
        <v>793</v>
      </c>
      <c r="G86" t="s">
        <v>105</v>
      </c>
      <c r="H86" s="65">
        <v>104</v>
      </c>
      <c r="I86" s="65">
        <v>18268</v>
      </c>
      <c r="J86" s="65">
        <v>0</v>
      </c>
      <c r="K86" s="65">
        <v>61.34686688</v>
      </c>
      <c r="L86" s="66">
        <v>0</v>
      </c>
      <c r="M86" s="66">
        <v>4.1999999999999997E-3</v>
      </c>
      <c r="N86" s="66">
        <v>4.0000000000000002E-4</v>
      </c>
    </row>
    <row r="87" spans="1:14">
      <c r="A87" t="s">
        <v>797</v>
      </c>
      <c r="B87" t="s">
        <v>798</v>
      </c>
      <c r="C87" t="s">
        <v>782</v>
      </c>
      <c r="D87" t="s">
        <v>585</v>
      </c>
      <c r="E87" t="s">
        <v>799</v>
      </c>
      <c r="F87" t="s">
        <v>793</v>
      </c>
      <c r="G87" t="s">
        <v>105</v>
      </c>
      <c r="H87" s="65">
        <v>44992</v>
      </c>
      <c r="I87" s="65">
        <v>414.50200000000001</v>
      </c>
      <c r="J87" s="65">
        <v>0</v>
      </c>
      <c r="K87" s="65">
        <v>602.18505694336</v>
      </c>
      <c r="L87" s="66">
        <v>2.0000000000000001E-4</v>
      </c>
      <c r="M87" s="66">
        <v>4.1200000000000001E-2</v>
      </c>
      <c r="N87" s="66">
        <v>4.1000000000000003E-3</v>
      </c>
    </row>
    <row r="88" spans="1:14">
      <c r="A88" t="s">
        <v>800</v>
      </c>
      <c r="B88" t="s">
        <v>801</v>
      </c>
      <c r="C88" t="s">
        <v>787</v>
      </c>
      <c r="D88" t="s">
        <v>802</v>
      </c>
      <c r="E88" t="s">
        <v>803</v>
      </c>
      <c r="F88" t="s">
        <v>793</v>
      </c>
      <c r="G88" t="s">
        <v>105</v>
      </c>
      <c r="H88" s="65">
        <v>4011.73</v>
      </c>
      <c r="I88" s="65">
        <v>846</v>
      </c>
      <c r="J88" s="65">
        <v>0</v>
      </c>
      <c r="K88" s="65">
        <v>109.5897923982</v>
      </c>
      <c r="L88" s="66">
        <v>2.0000000000000001E-4</v>
      </c>
      <c r="M88" s="66">
        <v>7.4999999999999997E-3</v>
      </c>
      <c r="N88" s="66">
        <v>6.9999999999999999E-4</v>
      </c>
    </row>
    <row r="89" spans="1:14">
      <c r="A89" t="s">
        <v>804</v>
      </c>
      <c r="B89" t="s">
        <v>805</v>
      </c>
      <c r="C89" t="s">
        <v>782</v>
      </c>
      <c r="D89" t="s">
        <v>585</v>
      </c>
      <c r="E89" t="s">
        <v>806</v>
      </c>
      <c r="F89" t="s">
        <v>793</v>
      </c>
      <c r="G89" t="s">
        <v>105</v>
      </c>
      <c r="H89" s="65">
        <v>395</v>
      </c>
      <c r="I89" s="65">
        <v>19597</v>
      </c>
      <c r="J89" s="65">
        <v>0</v>
      </c>
      <c r="K89" s="65">
        <v>249.95091635</v>
      </c>
      <c r="L89" s="66">
        <v>0</v>
      </c>
      <c r="M89" s="66">
        <v>1.7100000000000001E-2</v>
      </c>
      <c r="N89" s="66">
        <v>1.6999999999999999E-3</v>
      </c>
    </row>
    <row r="90" spans="1:14">
      <c r="A90" s="67" t="s">
        <v>299</v>
      </c>
      <c r="D90" s="14"/>
      <c r="E90" s="14"/>
      <c r="F90" s="14"/>
      <c r="H90" s="69">
        <v>4649.46</v>
      </c>
      <c r="J90" s="69">
        <v>0.86002000000000001</v>
      </c>
      <c r="K90" s="69">
        <v>2386.9137872656001</v>
      </c>
      <c r="M90" s="68">
        <v>0.16320000000000001</v>
      </c>
      <c r="N90" s="68">
        <v>1.6199999999999999E-2</v>
      </c>
    </row>
    <row r="91" spans="1:14">
      <c r="A91" t="s">
        <v>807</v>
      </c>
      <c r="B91" t="s">
        <v>808</v>
      </c>
      <c r="C91" t="s">
        <v>787</v>
      </c>
      <c r="D91" t="s">
        <v>585</v>
      </c>
      <c r="E91" t="s">
        <v>809</v>
      </c>
      <c r="F91" t="s">
        <v>810</v>
      </c>
      <c r="G91" t="s">
        <v>105</v>
      </c>
      <c r="H91" s="65">
        <v>801</v>
      </c>
      <c r="I91" s="65">
        <v>6231</v>
      </c>
      <c r="J91" s="65">
        <v>0</v>
      </c>
      <c r="K91" s="65">
        <v>161.16039099</v>
      </c>
      <c r="L91" s="66">
        <v>0</v>
      </c>
      <c r="M91" s="66">
        <v>1.0999999999999999E-2</v>
      </c>
      <c r="N91" s="66">
        <v>1.1000000000000001E-3</v>
      </c>
    </row>
    <row r="92" spans="1:14">
      <c r="A92" t="s">
        <v>811</v>
      </c>
      <c r="B92" t="s">
        <v>812</v>
      </c>
      <c r="C92" t="s">
        <v>99</v>
      </c>
      <c r="D92" t="s">
        <v>585</v>
      </c>
      <c r="E92" t="s">
        <v>813</v>
      </c>
      <c r="F92" t="s">
        <v>814</v>
      </c>
      <c r="G92" t="s">
        <v>105</v>
      </c>
      <c r="H92" s="65">
        <v>269</v>
      </c>
      <c r="I92" s="65">
        <v>33939</v>
      </c>
      <c r="J92" s="65">
        <v>0</v>
      </c>
      <c r="K92" s="65">
        <v>294.79449339000001</v>
      </c>
      <c r="L92" s="66">
        <v>0</v>
      </c>
      <c r="M92" s="66">
        <v>2.01E-2</v>
      </c>
      <c r="N92" s="66">
        <v>2E-3</v>
      </c>
    </row>
    <row r="93" spans="1:14">
      <c r="A93" t="s">
        <v>815</v>
      </c>
      <c r="B93" t="s">
        <v>816</v>
      </c>
      <c r="C93" t="s">
        <v>817</v>
      </c>
      <c r="D93" t="s">
        <v>585</v>
      </c>
      <c r="E93" t="s">
        <v>818</v>
      </c>
      <c r="F93" t="s">
        <v>814</v>
      </c>
      <c r="G93" t="s">
        <v>105</v>
      </c>
      <c r="H93" s="65">
        <v>60</v>
      </c>
      <c r="I93" s="65">
        <v>156250</v>
      </c>
      <c r="J93" s="65">
        <v>0</v>
      </c>
      <c r="K93" s="65">
        <v>302.71875</v>
      </c>
      <c r="L93" s="66">
        <v>0</v>
      </c>
      <c r="M93" s="66">
        <v>2.07E-2</v>
      </c>
      <c r="N93" s="66">
        <v>2.0999999999999999E-3</v>
      </c>
    </row>
    <row r="94" spans="1:14">
      <c r="A94" t="s">
        <v>819</v>
      </c>
      <c r="B94" t="s">
        <v>820</v>
      </c>
      <c r="C94" t="s">
        <v>122</v>
      </c>
      <c r="D94" t="s">
        <v>585</v>
      </c>
      <c r="E94" t="s">
        <v>821</v>
      </c>
      <c r="F94" t="s">
        <v>822</v>
      </c>
      <c r="G94" t="s">
        <v>109</v>
      </c>
      <c r="H94" s="65">
        <v>875.46</v>
      </c>
      <c r="I94" s="65">
        <v>313.5</v>
      </c>
      <c r="J94" s="65">
        <v>0</v>
      </c>
      <c r="K94" s="65">
        <v>10.2537026856</v>
      </c>
      <c r="L94" s="66">
        <v>0</v>
      </c>
      <c r="M94" s="66">
        <v>6.9999999999999999E-4</v>
      </c>
      <c r="N94" s="66">
        <v>1E-4</v>
      </c>
    </row>
    <row r="95" spans="1:14">
      <c r="A95" t="s">
        <v>823</v>
      </c>
      <c r="B95" t="s">
        <v>824</v>
      </c>
      <c r="C95" t="s">
        <v>825</v>
      </c>
      <c r="D95" t="s">
        <v>585</v>
      </c>
      <c r="E95" t="s">
        <v>826</v>
      </c>
      <c r="F95" t="s">
        <v>822</v>
      </c>
      <c r="G95" t="s">
        <v>112</v>
      </c>
      <c r="H95" s="65">
        <v>198</v>
      </c>
      <c r="I95" s="65">
        <v>1460</v>
      </c>
      <c r="J95" s="65">
        <v>0</v>
      </c>
      <c r="K95" s="65">
        <v>12.544626600000001</v>
      </c>
      <c r="L95" s="66">
        <v>0</v>
      </c>
      <c r="M95" s="66">
        <v>8.9999999999999998E-4</v>
      </c>
      <c r="N95" s="66">
        <v>1E-4</v>
      </c>
    </row>
    <row r="96" spans="1:14">
      <c r="A96" t="s">
        <v>827</v>
      </c>
      <c r="B96" t="s">
        <v>828</v>
      </c>
      <c r="C96" t="s">
        <v>787</v>
      </c>
      <c r="D96" t="s">
        <v>585</v>
      </c>
      <c r="E96" t="s">
        <v>829</v>
      </c>
      <c r="F96" t="s">
        <v>830</v>
      </c>
      <c r="G96" t="s">
        <v>105</v>
      </c>
      <c r="H96" s="65">
        <v>855</v>
      </c>
      <c r="I96" s="65">
        <v>11165</v>
      </c>
      <c r="J96" s="65">
        <v>0.86002000000000001</v>
      </c>
      <c r="K96" s="65">
        <v>309.10278175000002</v>
      </c>
      <c r="L96" s="66">
        <v>0</v>
      </c>
      <c r="M96" s="66">
        <v>2.1100000000000001E-2</v>
      </c>
      <c r="N96" s="66">
        <v>2.0999999999999999E-3</v>
      </c>
    </row>
    <row r="97" spans="1:14">
      <c r="A97" t="s">
        <v>831</v>
      </c>
      <c r="B97" t="s">
        <v>832</v>
      </c>
      <c r="C97" t="s">
        <v>787</v>
      </c>
      <c r="D97" t="s">
        <v>585</v>
      </c>
      <c r="E97" t="s">
        <v>833</v>
      </c>
      <c r="F97" t="s">
        <v>793</v>
      </c>
      <c r="G97" t="s">
        <v>105</v>
      </c>
      <c r="H97" s="65">
        <v>317</v>
      </c>
      <c r="I97" s="65">
        <v>14805</v>
      </c>
      <c r="J97" s="65">
        <v>0</v>
      </c>
      <c r="K97" s="65">
        <v>151.54294365000001</v>
      </c>
      <c r="L97" s="66">
        <v>0</v>
      </c>
      <c r="M97" s="66">
        <v>1.04E-2</v>
      </c>
      <c r="N97" s="66">
        <v>1E-3</v>
      </c>
    </row>
    <row r="98" spans="1:14">
      <c r="A98" t="s">
        <v>834</v>
      </c>
      <c r="B98" t="s">
        <v>835</v>
      </c>
      <c r="C98" t="s">
        <v>787</v>
      </c>
      <c r="D98" t="s">
        <v>585</v>
      </c>
      <c r="E98" t="s">
        <v>836</v>
      </c>
      <c r="F98" t="s">
        <v>793</v>
      </c>
      <c r="G98" t="s">
        <v>105</v>
      </c>
      <c r="H98" s="65">
        <v>5</v>
      </c>
      <c r="I98" s="65">
        <v>328504</v>
      </c>
      <c r="J98" s="65">
        <v>0</v>
      </c>
      <c r="K98" s="65">
        <v>53.036970799999999</v>
      </c>
      <c r="L98" s="66">
        <v>0</v>
      </c>
      <c r="M98" s="66">
        <v>3.5999999999999999E-3</v>
      </c>
      <c r="N98" s="66">
        <v>4.0000000000000002E-4</v>
      </c>
    </row>
    <row r="99" spans="1:14">
      <c r="A99" t="s">
        <v>837</v>
      </c>
      <c r="B99" t="s">
        <v>838</v>
      </c>
      <c r="C99" t="s">
        <v>787</v>
      </c>
      <c r="D99" t="s">
        <v>585</v>
      </c>
      <c r="E99" t="s">
        <v>839</v>
      </c>
      <c r="F99" t="s">
        <v>793</v>
      </c>
      <c r="G99" t="s">
        <v>105</v>
      </c>
      <c r="H99" s="65">
        <v>518</v>
      </c>
      <c r="I99" s="65">
        <v>28192</v>
      </c>
      <c r="J99" s="65">
        <v>0</v>
      </c>
      <c r="K99" s="65">
        <v>471.54559424000001</v>
      </c>
      <c r="L99" s="66">
        <v>0</v>
      </c>
      <c r="M99" s="66">
        <v>3.2199999999999999E-2</v>
      </c>
      <c r="N99" s="66">
        <v>3.2000000000000002E-3</v>
      </c>
    </row>
    <row r="100" spans="1:14">
      <c r="A100" t="s">
        <v>840</v>
      </c>
      <c r="B100" t="s">
        <v>841</v>
      </c>
      <c r="C100" t="s">
        <v>787</v>
      </c>
      <c r="D100" t="s">
        <v>585</v>
      </c>
      <c r="E100" t="s">
        <v>842</v>
      </c>
      <c r="F100" t="s">
        <v>843</v>
      </c>
      <c r="G100" t="s">
        <v>105</v>
      </c>
      <c r="H100" s="65">
        <v>717</v>
      </c>
      <c r="I100" s="65">
        <v>14150</v>
      </c>
      <c r="J100" s="65">
        <v>0</v>
      </c>
      <c r="K100" s="65">
        <v>327.59980949999999</v>
      </c>
      <c r="L100" s="66">
        <v>0</v>
      </c>
      <c r="M100" s="66">
        <v>2.24E-2</v>
      </c>
      <c r="N100" s="66">
        <v>2.2000000000000001E-3</v>
      </c>
    </row>
    <row r="101" spans="1:14">
      <c r="A101" t="s">
        <v>844</v>
      </c>
      <c r="B101" t="s">
        <v>845</v>
      </c>
      <c r="C101" t="s">
        <v>787</v>
      </c>
      <c r="D101" t="s">
        <v>585</v>
      </c>
      <c r="E101" t="s">
        <v>846</v>
      </c>
      <c r="F101" t="s">
        <v>843</v>
      </c>
      <c r="G101" t="s">
        <v>105</v>
      </c>
      <c r="H101" s="65">
        <v>34</v>
      </c>
      <c r="I101" s="65">
        <v>266531</v>
      </c>
      <c r="J101" s="65">
        <v>0</v>
      </c>
      <c r="K101" s="65">
        <v>292.61372366000001</v>
      </c>
      <c r="L101" s="66">
        <v>0</v>
      </c>
      <c r="M101" s="66">
        <v>0.02</v>
      </c>
      <c r="N101" s="66">
        <v>2E-3</v>
      </c>
    </row>
    <row r="102" spans="1:14">
      <c r="A102" t="s">
        <v>234</v>
      </c>
      <c r="D102" s="14"/>
      <c r="E102" s="14"/>
      <c r="F102" s="14"/>
    </row>
    <row r="103" spans="1:14">
      <c r="A103" t="s">
        <v>292</v>
      </c>
      <c r="D103" s="14"/>
      <c r="E103" s="14"/>
      <c r="F103" s="14"/>
    </row>
    <row r="104" spans="1:14">
      <c r="A104" t="s">
        <v>293</v>
      </c>
      <c r="D104" s="14"/>
      <c r="E104" s="14"/>
      <c r="F104" s="14"/>
    </row>
    <row r="105" spans="1:14">
      <c r="A105" t="s">
        <v>294</v>
      </c>
      <c r="D105" s="14"/>
      <c r="E105" s="14"/>
      <c r="F105" s="14"/>
    </row>
    <row r="106" spans="1:14">
      <c r="A106" t="s">
        <v>295</v>
      </c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4.85546875" style="13" customWidth="1"/>
    <col min="2" max="2" width="15.140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  <c r="BJ5" s="16"/>
    </row>
    <row r="6" spans="1:62" ht="26.25" customHeight="1">
      <c r="A6" s="99" t="s">
        <v>193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3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2039954.88</v>
      </c>
      <c r="H10" s="7"/>
      <c r="I10" s="63">
        <v>1.38823176</v>
      </c>
      <c r="J10" s="63">
        <v>26342.8752332125</v>
      </c>
      <c r="K10" s="7"/>
      <c r="L10" s="64">
        <v>1</v>
      </c>
      <c r="M10" s="64">
        <v>0.17849999999999999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1960385.88</v>
      </c>
      <c r="I11" s="69">
        <v>0</v>
      </c>
      <c r="J11" s="69">
        <v>16619.822077635999</v>
      </c>
      <c r="L11" s="68">
        <v>0.63090000000000002</v>
      </c>
      <c r="M11" s="68">
        <v>0.11260000000000001</v>
      </c>
    </row>
    <row r="12" spans="1:62">
      <c r="A12" s="67" t="s">
        <v>847</v>
      </c>
      <c r="C12" s="14"/>
      <c r="D12" s="14"/>
      <c r="E12" s="14"/>
      <c r="F12" s="14"/>
      <c r="G12" s="69">
        <v>114687</v>
      </c>
      <c r="I12" s="69">
        <v>0</v>
      </c>
      <c r="J12" s="69">
        <v>3132.506476</v>
      </c>
      <c r="L12" s="68">
        <v>0.11890000000000001</v>
      </c>
      <c r="M12" s="68">
        <v>2.12E-2</v>
      </c>
    </row>
    <row r="13" spans="1:62">
      <c r="A13" t="s">
        <v>848</v>
      </c>
      <c r="B13" t="s">
        <v>849</v>
      </c>
      <c r="C13" t="s">
        <v>99</v>
      </c>
      <c r="D13" t="s">
        <v>850</v>
      </c>
      <c r="E13" t="s">
        <v>851</v>
      </c>
      <c r="F13" t="s">
        <v>101</v>
      </c>
      <c r="G13" s="65">
        <v>16758</v>
      </c>
      <c r="H13" s="65">
        <v>995.2</v>
      </c>
      <c r="I13" s="65">
        <v>0</v>
      </c>
      <c r="J13" s="65">
        <v>166.77561600000001</v>
      </c>
      <c r="K13" s="66">
        <v>2.9999999999999997E-4</v>
      </c>
      <c r="L13" s="66">
        <v>6.3E-3</v>
      </c>
      <c r="M13" s="66">
        <v>1.1000000000000001E-3</v>
      </c>
    </row>
    <row r="14" spans="1:62">
      <c r="A14" t="s">
        <v>852</v>
      </c>
      <c r="B14" t="s">
        <v>853</v>
      </c>
      <c r="C14" t="s">
        <v>99</v>
      </c>
      <c r="D14" t="s">
        <v>854</v>
      </c>
      <c r="E14" t="s">
        <v>851</v>
      </c>
      <c r="F14" t="s">
        <v>101</v>
      </c>
      <c r="G14" s="65">
        <v>8911</v>
      </c>
      <c r="H14" s="65">
        <v>2656</v>
      </c>
      <c r="I14" s="65">
        <v>0</v>
      </c>
      <c r="J14" s="65">
        <v>236.67616000000001</v>
      </c>
      <c r="K14" s="66">
        <v>0</v>
      </c>
      <c r="L14" s="66">
        <v>8.9999999999999993E-3</v>
      </c>
      <c r="M14" s="66">
        <v>1.6000000000000001E-3</v>
      </c>
    </row>
    <row r="15" spans="1:62">
      <c r="A15" t="s">
        <v>855</v>
      </c>
      <c r="B15" t="s">
        <v>856</v>
      </c>
      <c r="C15" t="s">
        <v>99</v>
      </c>
      <c r="D15" t="s">
        <v>854</v>
      </c>
      <c r="E15" t="s">
        <v>851</v>
      </c>
      <c r="F15" t="s">
        <v>101</v>
      </c>
      <c r="G15" s="65">
        <v>79595</v>
      </c>
      <c r="H15" s="65">
        <v>1788</v>
      </c>
      <c r="I15" s="65">
        <v>0</v>
      </c>
      <c r="J15" s="65">
        <v>1423.1586</v>
      </c>
      <c r="K15" s="66">
        <v>2.9999999999999997E-4</v>
      </c>
      <c r="L15" s="66">
        <v>5.3999999999999999E-2</v>
      </c>
      <c r="M15" s="66">
        <v>9.5999999999999992E-3</v>
      </c>
    </row>
    <row r="16" spans="1:62">
      <c r="A16" t="s">
        <v>857</v>
      </c>
      <c r="B16" t="s">
        <v>858</v>
      </c>
      <c r="C16" t="s">
        <v>99</v>
      </c>
      <c r="D16" t="s">
        <v>859</v>
      </c>
      <c r="E16" t="s">
        <v>851</v>
      </c>
      <c r="F16" t="s">
        <v>101</v>
      </c>
      <c r="G16" s="65">
        <v>2613</v>
      </c>
      <c r="H16" s="65">
        <v>1890</v>
      </c>
      <c r="I16" s="65">
        <v>0</v>
      </c>
      <c r="J16" s="65">
        <v>49.3857</v>
      </c>
      <c r="K16" s="66">
        <v>0</v>
      </c>
      <c r="L16" s="66">
        <v>1.9E-3</v>
      </c>
      <c r="M16" s="66">
        <v>2.9999999999999997E-4</v>
      </c>
    </row>
    <row r="17" spans="1:13">
      <c r="A17" t="s">
        <v>860</v>
      </c>
      <c r="B17" t="s">
        <v>861</v>
      </c>
      <c r="C17" t="s">
        <v>99</v>
      </c>
      <c r="D17" t="s">
        <v>862</v>
      </c>
      <c r="E17" t="s">
        <v>851</v>
      </c>
      <c r="F17" t="s">
        <v>101</v>
      </c>
      <c r="G17" s="65">
        <v>1653</v>
      </c>
      <c r="H17" s="65">
        <v>17830</v>
      </c>
      <c r="I17" s="65">
        <v>0</v>
      </c>
      <c r="J17" s="65">
        <v>294.72989999999999</v>
      </c>
      <c r="K17" s="66">
        <v>1E-4</v>
      </c>
      <c r="L17" s="66">
        <v>1.12E-2</v>
      </c>
      <c r="M17" s="66">
        <v>2E-3</v>
      </c>
    </row>
    <row r="18" spans="1:13">
      <c r="A18" t="s">
        <v>863</v>
      </c>
      <c r="B18" t="s">
        <v>864</v>
      </c>
      <c r="C18" t="s">
        <v>99</v>
      </c>
      <c r="D18" t="s">
        <v>862</v>
      </c>
      <c r="E18" t="s">
        <v>851</v>
      </c>
      <c r="F18" t="s">
        <v>101</v>
      </c>
      <c r="G18" s="65">
        <v>5157</v>
      </c>
      <c r="H18" s="65">
        <v>18650</v>
      </c>
      <c r="I18" s="65">
        <v>0</v>
      </c>
      <c r="J18" s="65">
        <v>961.78049999999996</v>
      </c>
      <c r="K18" s="66">
        <v>2.9999999999999997E-4</v>
      </c>
      <c r="L18" s="66">
        <v>3.6499999999999998E-2</v>
      </c>
      <c r="M18" s="66">
        <v>6.4999999999999997E-3</v>
      </c>
    </row>
    <row r="19" spans="1:13">
      <c r="A19" s="67" t="s">
        <v>865</v>
      </c>
      <c r="C19" s="14"/>
      <c r="D19" s="14"/>
      <c r="E19" s="14"/>
      <c r="F19" s="14"/>
      <c r="G19" s="69">
        <v>58896</v>
      </c>
      <c r="I19" s="69">
        <v>0</v>
      </c>
      <c r="J19" s="69">
        <v>4976.7382500000003</v>
      </c>
      <c r="L19" s="68">
        <v>0.18890000000000001</v>
      </c>
      <c r="M19" s="68">
        <v>3.3700000000000001E-2</v>
      </c>
    </row>
    <row r="20" spans="1:13">
      <c r="A20" t="s">
        <v>866</v>
      </c>
      <c r="B20" t="s">
        <v>867</v>
      </c>
      <c r="C20" t="s">
        <v>99</v>
      </c>
      <c r="D20" t="s">
        <v>854</v>
      </c>
      <c r="E20" t="s">
        <v>851</v>
      </c>
      <c r="F20" t="s">
        <v>101</v>
      </c>
      <c r="G20" s="65">
        <v>921</v>
      </c>
      <c r="H20" s="65">
        <v>16140</v>
      </c>
      <c r="I20" s="65">
        <v>0</v>
      </c>
      <c r="J20" s="65">
        <v>148.64940000000001</v>
      </c>
      <c r="K20" s="66">
        <v>0</v>
      </c>
      <c r="L20" s="66">
        <v>5.5999999999999999E-3</v>
      </c>
      <c r="M20" s="66">
        <v>1E-3</v>
      </c>
    </row>
    <row r="21" spans="1:13">
      <c r="A21" t="s">
        <v>868</v>
      </c>
      <c r="B21" t="s">
        <v>869</v>
      </c>
      <c r="C21" t="s">
        <v>99</v>
      </c>
      <c r="D21" t="s">
        <v>859</v>
      </c>
      <c r="E21" t="s">
        <v>851</v>
      </c>
      <c r="F21" t="s">
        <v>101</v>
      </c>
      <c r="G21" s="65">
        <v>10600</v>
      </c>
      <c r="H21" s="65">
        <v>7239</v>
      </c>
      <c r="I21" s="65">
        <v>0</v>
      </c>
      <c r="J21" s="65">
        <v>767.33399999999995</v>
      </c>
      <c r="K21" s="66">
        <v>1E-4</v>
      </c>
      <c r="L21" s="66">
        <v>2.9100000000000001E-2</v>
      </c>
      <c r="M21" s="66">
        <v>5.1999999999999998E-3</v>
      </c>
    </row>
    <row r="22" spans="1:13">
      <c r="A22" t="s">
        <v>870</v>
      </c>
      <c r="B22" t="s">
        <v>871</v>
      </c>
      <c r="C22" t="s">
        <v>99</v>
      </c>
      <c r="D22" t="s">
        <v>862</v>
      </c>
      <c r="E22" t="s">
        <v>851</v>
      </c>
      <c r="F22" t="s">
        <v>101</v>
      </c>
      <c r="G22" s="65">
        <v>1703</v>
      </c>
      <c r="H22" s="65">
        <v>5588</v>
      </c>
      <c r="I22" s="65">
        <v>0</v>
      </c>
      <c r="J22" s="65">
        <v>95.163640000000001</v>
      </c>
      <c r="K22" s="66">
        <v>5.0000000000000001E-4</v>
      </c>
      <c r="L22" s="66">
        <v>3.5999999999999999E-3</v>
      </c>
      <c r="M22" s="66">
        <v>5.9999999999999995E-4</v>
      </c>
    </row>
    <row r="23" spans="1:13">
      <c r="A23" t="s">
        <v>872</v>
      </c>
      <c r="B23" t="s">
        <v>873</v>
      </c>
      <c r="C23" t="s">
        <v>99</v>
      </c>
      <c r="D23" t="s">
        <v>862</v>
      </c>
      <c r="E23" t="s">
        <v>851</v>
      </c>
      <c r="F23" t="s">
        <v>101</v>
      </c>
      <c r="G23" s="65">
        <v>13439</v>
      </c>
      <c r="H23" s="65">
        <v>5144</v>
      </c>
      <c r="I23" s="65">
        <v>0</v>
      </c>
      <c r="J23" s="65">
        <v>691.30215999999996</v>
      </c>
      <c r="K23" s="66">
        <v>1E-3</v>
      </c>
      <c r="L23" s="66">
        <v>2.6200000000000001E-2</v>
      </c>
      <c r="M23" s="66">
        <v>4.7000000000000002E-3</v>
      </c>
    </row>
    <row r="24" spans="1:13">
      <c r="A24" t="s">
        <v>874</v>
      </c>
      <c r="B24" t="s">
        <v>875</v>
      </c>
      <c r="C24" t="s">
        <v>99</v>
      </c>
      <c r="D24" t="s">
        <v>862</v>
      </c>
      <c r="E24" t="s">
        <v>851</v>
      </c>
      <c r="F24" t="s">
        <v>101</v>
      </c>
      <c r="G24" s="65">
        <v>1070</v>
      </c>
      <c r="H24" s="65">
        <v>9622</v>
      </c>
      <c r="I24" s="65">
        <v>0</v>
      </c>
      <c r="J24" s="65">
        <v>102.9554</v>
      </c>
      <c r="K24" s="66">
        <v>2.9999999999999997E-4</v>
      </c>
      <c r="L24" s="66">
        <v>3.8999999999999998E-3</v>
      </c>
      <c r="M24" s="66">
        <v>6.9999999999999999E-4</v>
      </c>
    </row>
    <row r="25" spans="1:13">
      <c r="A25" t="s">
        <v>876</v>
      </c>
      <c r="B25" t="s">
        <v>877</v>
      </c>
      <c r="C25" t="s">
        <v>99</v>
      </c>
      <c r="D25" t="s">
        <v>862</v>
      </c>
      <c r="E25" t="s">
        <v>851</v>
      </c>
      <c r="F25" t="s">
        <v>101</v>
      </c>
      <c r="G25" s="65">
        <v>3759</v>
      </c>
      <c r="H25" s="65">
        <v>3765</v>
      </c>
      <c r="I25" s="65">
        <v>0</v>
      </c>
      <c r="J25" s="65">
        <v>141.52635000000001</v>
      </c>
      <c r="K25" s="66">
        <v>1E-4</v>
      </c>
      <c r="L25" s="66">
        <v>5.4000000000000003E-3</v>
      </c>
      <c r="M25" s="66">
        <v>1E-3</v>
      </c>
    </row>
    <row r="26" spans="1:13">
      <c r="A26" t="s">
        <v>878</v>
      </c>
      <c r="B26" t="s">
        <v>879</v>
      </c>
      <c r="C26" t="s">
        <v>99</v>
      </c>
      <c r="D26" t="s">
        <v>862</v>
      </c>
      <c r="E26" t="s">
        <v>851</v>
      </c>
      <c r="F26" t="s">
        <v>101</v>
      </c>
      <c r="G26" s="65">
        <v>19154</v>
      </c>
      <c r="H26" s="65">
        <v>13870</v>
      </c>
      <c r="I26" s="65">
        <v>0</v>
      </c>
      <c r="J26" s="65">
        <v>2656.6597999999999</v>
      </c>
      <c r="K26" s="66">
        <v>2.3999999999999998E-3</v>
      </c>
      <c r="L26" s="66">
        <v>0.1008</v>
      </c>
      <c r="M26" s="66">
        <v>1.7999999999999999E-2</v>
      </c>
    </row>
    <row r="27" spans="1:13">
      <c r="A27" t="s">
        <v>880</v>
      </c>
      <c r="B27" t="s">
        <v>881</v>
      </c>
      <c r="C27" t="s">
        <v>99</v>
      </c>
      <c r="D27" t="s">
        <v>862</v>
      </c>
      <c r="E27" t="s">
        <v>851</v>
      </c>
      <c r="F27" t="s">
        <v>101</v>
      </c>
      <c r="G27" s="65">
        <v>8250</v>
      </c>
      <c r="H27" s="65">
        <v>4523</v>
      </c>
      <c r="I27" s="65">
        <v>0</v>
      </c>
      <c r="J27" s="65">
        <v>373.14749999999998</v>
      </c>
      <c r="K27" s="66">
        <v>1E-4</v>
      </c>
      <c r="L27" s="66">
        <v>1.4200000000000001E-2</v>
      </c>
      <c r="M27" s="66">
        <v>2.5000000000000001E-3</v>
      </c>
    </row>
    <row r="28" spans="1:13">
      <c r="A28" s="67" t="s">
        <v>882</v>
      </c>
      <c r="C28" s="14"/>
      <c r="D28" s="14"/>
      <c r="E28" s="14"/>
      <c r="F28" s="14"/>
      <c r="G28" s="69">
        <v>1786802.88</v>
      </c>
      <c r="I28" s="69">
        <v>0</v>
      </c>
      <c r="J28" s="69">
        <v>8510.5773516360005</v>
      </c>
      <c r="L28" s="68">
        <v>0.3231</v>
      </c>
      <c r="M28" s="68">
        <v>5.7700000000000001E-2</v>
      </c>
    </row>
    <row r="29" spans="1:13">
      <c r="A29" t="s">
        <v>883</v>
      </c>
      <c r="B29" t="s">
        <v>884</v>
      </c>
      <c r="C29" t="s">
        <v>99</v>
      </c>
      <c r="D29" t="s">
        <v>850</v>
      </c>
      <c r="E29" t="s">
        <v>885</v>
      </c>
      <c r="F29" t="s">
        <v>101</v>
      </c>
      <c r="G29" s="65">
        <v>814187</v>
      </c>
      <c r="H29" s="65">
        <v>388.91</v>
      </c>
      <c r="I29" s="65">
        <v>0</v>
      </c>
      <c r="J29" s="65">
        <v>3166.4546617000001</v>
      </c>
      <c r="K29" s="66">
        <v>3.5999999999999999E-3</v>
      </c>
      <c r="L29" s="66">
        <v>0.1202</v>
      </c>
      <c r="M29" s="66">
        <v>2.1499999999999998E-2</v>
      </c>
    </row>
    <row r="30" spans="1:13">
      <c r="A30" t="s">
        <v>886</v>
      </c>
      <c r="B30" t="s">
        <v>887</v>
      </c>
      <c r="C30" t="s">
        <v>99</v>
      </c>
      <c r="D30" t="s">
        <v>854</v>
      </c>
      <c r="E30" t="s">
        <v>885</v>
      </c>
      <c r="F30" t="s">
        <v>101</v>
      </c>
      <c r="G30" s="65">
        <v>152079</v>
      </c>
      <c r="H30" s="65">
        <v>390.05</v>
      </c>
      <c r="I30" s="65">
        <v>0</v>
      </c>
      <c r="J30" s="65">
        <v>593.18413950000001</v>
      </c>
      <c r="K30" s="66">
        <v>2.0000000000000001E-4</v>
      </c>
      <c r="L30" s="66">
        <v>2.2499999999999999E-2</v>
      </c>
      <c r="M30" s="66">
        <v>4.0000000000000001E-3</v>
      </c>
    </row>
    <row r="31" spans="1:13">
      <c r="A31" t="s">
        <v>888</v>
      </c>
      <c r="B31" t="s">
        <v>889</v>
      </c>
      <c r="C31" t="s">
        <v>99</v>
      </c>
      <c r="D31" t="s">
        <v>859</v>
      </c>
      <c r="E31" t="s">
        <v>885</v>
      </c>
      <c r="F31" t="s">
        <v>101</v>
      </c>
      <c r="G31" s="65">
        <v>535214</v>
      </c>
      <c r="H31" s="65">
        <v>377.53</v>
      </c>
      <c r="I31" s="65">
        <v>0</v>
      </c>
      <c r="J31" s="65">
        <v>2020.5934142000001</v>
      </c>
      <c r="K31" s="66">
        <v>2.0000000000000001E-4</v>
      </c>
      <c r="L31" s="66">
        <v>7.6700000000000004E-2</v>
      </c>
      <c r="M31" s="66">
        <v>1.37E-2</v>
      </c>
    </row>
    <row r="32" spans="1:13">
      <c r="A32" t="s">
        <v>890</v>
      </c>
      <c r="B32" t="s">
        <v>891</v>
      </c>
      <c r="C32" t="s">
        <v>99</v>
      </c>
      <c r="D32" t="s">
        <v>859</v>
      </c>
      <c r="E32" t="s">
        <v>885</v>
      </c>
      <c r="F32" t="s">
        <v>101</v>
      </c>
      <c r="G32" s="65">
        <v>233281.88</v>
      </c>
      <c r="H32" s="65">
        <v>366.72</v>
      </c>
      <c r="I32" s="65">
        <v>0</v>
      </c>
      <c r="J32" s="65">
        <v>855.49131033599997</v>
      </c>
      <c r="K32" s="66">
        <v>2.0000000000000001E-4</v>
      </c>
      <c r="L32" s="66">
        <v>3.2500000000000001E-2</v>
      </c>
      <c r="M32" s="66">
        <v>5.7999999999999996E-3</v>
      </c>
    </row>
    <row r="33" spans="1:13">
      <c r="A33" t="s">
        <v>892</v>
      </c>
      <c r="B33" t="s">
        <v>893</v>
      </c>
      <c r="C33" t="s">
        <v>99</v>
      </c>
      <c r="D33" t="s">
        <v>862</v>
      </c>
      <c r="E33" t="s">
        <v>885</v>
      </c>
      <c r="F33" t="s">
        <v>101</v>
      </c>
      <c r="G33" s="65">
        <v>11142</v>
      </c>
      <c r="H33" s="65">
        <v>3382.7</v>
      </c>
      <c r="I33" s="65">
        <v>0</v>
      </c>
      <c r="J33" s="65">
        <v>376.90043400000002</v>
      </c>
      <c r="K33" s="66">
        <v>6.9999999999999999E-4</v>
      </c>
      <c r="L33" s="66">
        <v>1.43E-2</v>
      </c>
      <c r="M33" s="66">
        <v>2.5999999999999999E-3</v>
      </c>
    </row>
    <row r="34" spans="1:13">
      <c r="A34" t="s">
        <v>894</v>
      </c>
      <c r="B34" t="s">
        <v>895</v>
      </c>
      <c r="C34" t="s">
        <v>99</v>
      </c>
      <c r="D34" t="s">
        <v>862</v>
      </c>
      <c r="E34" t="s">
        <v>885</v>
      </c>
      <c r="F34" t="s">
        <v>101</v>
      </c>
      <c r="G34" s="65">
        <v>5259</v>
      </c>
      <c r="H34" s="65">
        <v>3781.01</v>
      </c>
      <c r="I34" s="65">
        <v>0</v>
      </c>
      <c r="J34" s="65">
        <v>198.84331589999999</v>
      </c>
      <c r="K34" s="66">
        <v>1E-4</v>
      </c>
      <c r="L34" s="66">
        <v>7.4999999999999997E-3</v>
      </c>
      <c r="M34" s="66">
        <v>1.2999999999999999E-3</v>
      </c>
    </row>
    <row r="35" spans="1:13">
      <c r="A35" t="s">
        <v>896</v>
      </c>
      <c r="B35" t="s">
        <v>897</v>
      </c>
      <c r="C35" t="s">
        <v>99</v>
      </c>
      <c r="D35" t="s">
        <v>862</v>
      </c>
      <c r="E35" t="s">
        <v>885</v>
      </c>
      <c r="F35" t="s">
        <v>101</v>
      </c>
      <c r="G35" s="65">
        <v>35640</v>
      </c>
      <c r="H35" s="65">
        <v>3645.09</v>
      </c>
      <c r="I35" s="65">
        <v>0</v>
      </c>
      <c r="J35" s="65">
        <v>1299.1100759999999</v>
      </c>
      <c r="K35" s="66">
        <v>2.9999999999999997E-4</v>
      </c>
      <c r="L35" s="66">
        <v>4.9299999999999997E-2</v>
      </c>
      <c r="M35" s="66">
        <v>8.8000000000000005E-3</v>
      </c>
    </row>
    <row r="36" spans="1:13">
      <c r="A36" s="67" t="s">
        <v>898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227</v>
      </c>
      <c r="B37" t="s">
        <v>227</v>
      </c>
      <c r="C37" s="14"/>
      <c r="D37" s="14"/>
      <c r="E37" t="s">
        <v>227</v>
      </c>
      <c r="F37" t="s">
        <v>227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67" t="s">
        <v>582</v>
      </c>
      <c r="C38" s="14"/>
      <c r="D38" s="14"/>
      <c r="E38" s="14"/>
      <c r="F38" s="14"/>
      <c r="G38" s="69">
        <v>0</v>
      </c>
      <c r="I38" s="69">
        <v>0</v>
      </c>
      <c r="J38" s="69">
        <v>0</v>
      </c>
      <c r="L38" s="68">
        <v>0</v>
      </c>
      <c r="M38" s="68">
        <v>0</v>
      </c>
    </row>
    <row r="39" spans="1:13">
      <c r="A39" t="s">
        <v>227</v>
      </c>
      <c r="B39" t="s">
        <v>227</v>
      </c>
      <c r="C39" s="14"/>
      <c r="D39" s="14"/>
      <c r="E39" t="s">
        <v>227</v>
      </c>
      <c r="F39" t="s">
        <v>227</v>
      </c>
      <c r="G39" s="65">
        <v>0</v>
      </c>
      <c r="H39" s="65">
        <v>0</v>
      </c>
      <c r="J39" s="65">
        <v>0</v>
      </c>
      <c r="K39" s="66">
        <v>0</v>
      </c>
      <c r="L39" s="66">
        <v>0</v>
      </c>
      <c r="M39" s="66">
        <v>0</v>
      </c>
    </row>
    <row r="40" spans="1:13">
      <c r="A40" s="67" t="s">
        <v>899</v>
      </c>
      <c r="C40" s="14"/>
      <c r="D40" s="14"/>
      <c r="E40" s="14"/>
      <c r="F40" s="14"/>
      <c r="G40" s="69">
        <v>0</v>
      </c>
      <c r="I40" s="69">
        <v>0</v>
      </c>
      <c r="J40" s="69">
        <v>0</v>
      </c>
      <c r="L40" s="68">
        <v>0</v>
      </c>
      <c r="M40" s="68">
        <v>0</v>
      </c>
    </row>
    <row r="41" spans="1:13">
      <c r="A41" t="s">
        <v>227</v>
      </c>
      <c r="B41" t="s">
        <v>227</v>
      </c>
      <c r="C41" s="14"/>
      <c r="D41" s="14"/>
      <c r="E41" t="s">
        <v>227</v>
      </c>
      <c r="F41" t="s">
        <v>227</v>
      </c>
      <c r="G41" s="65">
        <v>0</v>
      </c>
      <c r="H41" s="65">
        <v>0</v>
      </c>
      <c r="J41" s="65">
        <v>0</v>
      </c>
      <c r="K41" s="66">
        <v>0</v>
      </c>
      <c r="L41" s="66">
        <v>0</v>
      </c>
      <c r="M41" s="66">
        <v>0</v>
      </c>
    </row>
    <row r="42" spans="1:13">
      <c r="A42" s="67" t="s">
        <v>232</v>
      </c>
      <c r="C42" s="14"/>
      <c r="D42" s="14"/>
      <c r="E42" s="14"/>
      <c r="F42" s="14"/>
      <c r="G42" s="69">
        <v>79569</v>
      </c>
      <c r="I42" s="69">
        <v>1.38823176</v>
      </c>
      <c r="J42" s="69">
        <v>9723.0531555764992</v>
      </c>
      <c r="L42" s="68">
        <v>0.36909999999999998</v>
      </c>
      <c r="M42" s="68">
        <v>6.59E-2</v>
      </c>
    </row>
    <row r="43" spans="1:13">
      <c r="A43" s="67" t="s">
        <v>900</v>
      </c>
      <c r="C43" s="14"/>
      <c r="D43" s="14"/>
      <c r="E43" s="14"/>
      <c r="F43" s="14"/>
      <c r="G43" s="69">
        <v>79569</v>
      </c>
      <c r="I43" s="69">
        <v>1.38823176</v>
      </c>
      <c r="J43" s="69">
        <v>9723.0531555764992</v>
      </c>
      <c r="L43" s="68">
        <v>0.36909999999999998</v>
      </c>
      <c r="M43" s="68">
        <v>6.59E-2</v>
      </c>
    </row>
    <row r="44" spans="1:13">
      <c r="A44" t="s">
        <v>901</v>
      </c>
      <c r="B44" t="s">
        <v>902</v>
      </c>
      <c r="C44" t="s">
        <v>817</v>
      </c>
      <c r="D44" t="s">
        <v>903</v>
      </c>
      <c r="E44" t="s">
        <v>904</v>
      </c>
      <c r="F44" t="s">
        <v>109</v>
      </c>
      <c r="G44" s="65">
        <v>377</v>
      </c>
      <c r="H44" s="65">
        <v>12950</v>
      </c>
      <c r="I44" s="65">
        <v>0</v>
      </c>
      <c r="J44" s="65">
        <v>182.39712399999999</v>
      </c>
      <c r="K44" s="66">
        <v>0</v>
      </c>
      <c r="L44" s="66">
        <v>6.8999999999999999E-3</v>
      </c>
      <c r="M44" s="66">
        <v>1.1999999999999999E-3</v>
      </c>
    </row>
    <row r="45" spans="1:13">
      <c r="A45" t="s">
        <v>905</v>
      </c>
      <c r="B45" t="s">
        <v>906</v>
      </c>
      <c r="C45" t="s">
        <v>787</v>
      </c>
      <c r="D45" t="s">
        <v>903</v>
      </c>
      <c r="E45" t="s">
        <v>904</v>
      </c>
      <c r="F45" t="s">
        <v>105</v>
      </c>
      <c r="G45" s="65">
        <v>315</v>
      </c>
      <c r="H45" s="65">
        <v>21875</v>
      </c>
      <c r="I45" s="65">
        <v>0</v>
      </c>
      <c r="J45" s="65">
        <v>222.49828124999999</v>
      </c>
      <c r="K45" s="66">
        <v>0</v>
      </c>
      <c r="L45" s="66">
        <v>8.3999999999999995E-3</v>
      </c>
      <c r="M45" s="66">
        <v>1.5E-3</v>
      </c>
    </row>
    <row r="46" spans="1:13">
      <c r="A46" t="s">
        <v>907</v>
      </c>
      <c r="B46" t="s">
        <v>908</v>
      </c>
      <c r="C46" t="s">
        <v>122</v>
      </c>
      <c r="D46" t="s">
        <v>909</v>
      </c>
      <c r="E46" t="s">
        <v>851</v>
      </c>
      <c r="F46" t="s">
        <v>105</v>
      </c>
      <c r="G46" s="65">
        <v>4795</v>
      </c>
      <c r="H46" s="65">
        <v>1965</v>
      </c>
      <c r="I46" s="65">
        <v>0</v>
      </c>
      <c r="J46" s="65">
        <v>304.24203075000003</v>
      </c>
      <c r="K46" s="66">
        <v>0</v>
      </c>
      <c r="L46" s="66">
        <v>1.15E-2</v>
      </c>
      <c r="M46" s="66">
        <v>2.0999999999999999E-3</v>
      </c>
    </row>
    <row r="47" spans="1:13">
      <c r="A47" t="s">
        <v>910</v>
      </c>
      <c r="B47" t="s">
        <v>911</v>
      </c>
      <c r="C47" t="s">
        <v>122</v>
      </c>
      <c r="D47" t="s">
        <v>912</v>
      </c>
      <c r="E47" t="s">
        <v>851</v>
      </c>
      <c r="F47" t="s">
        <v>119</v>
      </c>
      <c r="G47" s="65">
        <v>98</v>
      </c>
      <c r="H47" s="65">
        <v>12495</v>
      </c>
      <c r="I47" s="65">
        <v>0</v>
      </c>
      <c r="J47" s="65">
        <v>28.43679573</v>
      </c>
      <c r="K47" s="66">
        <v>0</v>
      </c>
      <c r="L47" s="66">
        <v>1.1000000000000001E-3</v>
      </c>
      <c r="M47" s="66">
        <v>2.0000000000000001E-4</v>
      </c>
    </row>
    <row r="48" spans="1:13">
      <c r="A48" t="s">
        <v>913</v>
      </c>
      <c r="B48" t="s">
        <v>914</v>
      </c>
      <c r="C48" t="s">
        <v>787</v>
      </c>
      <c r="D48" t="s">
        <v>915</v>
      </c>
      <c r="E48" t="s">
        <v>851</v>
      </c>
      <c r="F48" t="s">
        <v>105</v>
      </c>
      <c r="G48" s="65">
        <v>309</v>
      </c>
      <c r="H48" s="65">
        <v>44587</v>
      </c>
      <c r="I48" s="65">
        <v>0</v>
      </c>
      <c r="J48" s="65">
        <v>444.87169706999998</v>
      </c>
      <c r="K48" s="66">
        <v>0</v>
      </c>
      <c r="L48" s="66">
        <v>1.6899999999999998E-2</v>
      </c>
      <c r="M48" s="66">
        <v>3.0000000000000001E-3</v>
      </c>
    </row>
    <row r="49" spans="1:13">
      <c r="A49" t="s">
        <v>916</v>
      </c>
      <c r="B49" t="s">
        <v>917</v>
      </c>
      <c r="C49" t="s">
        <v>782</v>
      </c>
      <c r="D49" t="s">
        <v>918</v>
      </c>
      <c r="E49" t="s">
        <v>851</v>
      </c>
      <c r="F49" t="s">
        <v>105</v>
      </c>
      <c r="G49" s="65">
        <v>851</v>
      </c>
      <c r="H49" s="65">
        <v>4872</v>
      </c>
      <c r="I49" s="65">
        <v>0</v>
      </c>
      <c r="J49" s="65">
        <v>133.87666487999999</v>
      </c>
      <c r="K49" s="66">
        <v>0</v>
      </c>
      <c r="L49" s="66">
        <v>5.1000000000000004E-3</v>
      </c>
      <c r="M49" s="66">
        <v>8.9999999999999998E-4</v>
      </c>
    </row>
    <row r="50" spans="1:13">
      <c r="A50" t="s">
        <v>919</v>
      </c>
      <c r="B50" t="s">
        <v>920</v>
      </c>
      <c r="C50" t="s">
        <v>122</v>
      </c>
      <c r="D50" t="s">
        <v>921</v>
      </c>
      <c r="E50" t="s">
        <v>851</v>
      </c>
      <c r="F50" t="s">
        <v>105</v>
      </c>
      <c r="G50" s="65">
        <v>452</v>
      </c>
      <c r="H50" s="65">
        <v>2541</v>
      </c>
      <c r="I50" s="65">
        <v>0</v>
      </c>
      <c r="J50" s="65">
        <v>37.086098280000002</v>
      </c>
      <c r="K50" s="66">
        <v>0</v>
      </c>
      <c r="L50" s="66">
        <v>1.4E-3</v>
      </c>
      <c r="M50" s="66">
        <v>2.9999999999999997E-4</v>
      </c>
    </row>
    <row r="51" spans="1:13">
      <c r="A51" t="s">
        <v>922</v>
      </c>
      <c r="B51" t="s">
        <v>923</v>
      </c>
      <c r="C51" t="s">
        <v>782</v>
      </c>
      <c r="D51" t="s">
        <v>921</v>
      </c>
      <c r="E51" t="s">
        <v>851</v>
      </c>
      <c r="F51" t="s">
        <v>105</v>
      </c>
      <c r="G51" s="65">
        <v>782</v>
      </c>
      <c r="H51" s="65">
        <v>2928</v>
      </c>
      <c r="I51" s="65">
        <v>0</v>
      </c>
      <c r="J51" s="65">
        <v>73.934283840000006</v>
      </c>
      <c r="K51" s="66">
        <v>0</v>
      </c>
      <c r="L51" s="66">
        <v>2.8E-3</v>
      </c>
      <c r="M51" s="66">
        <v>5.0000000000000001E-4</v>
      </c>
    </row>
    <row r="52" spans="1:13">
      <c r="A52" t="s">
        <v>924</v>
      </c>
      <c r="B52" t="s">
        <v>925</v>
      </c>
      <c r="C52" t="s">
        <v>782</v>
      </c>
      <c r="D52" t="s">
        <v>921</v>
      </c>
      <c r="E52" t="s">
        <v>851</v>
      </c>
      <c r="F52" t="s">
        <v>105</v>
      </c>
      <c r="G52" s="65">
        <v>889</v>
      </c>
      <c r="H52" s="65">
        <v>1772</v>
      </c>
      <c r="I52" s="65">
        <v>0</v>
      </c>
      <c r="J52" s="65">
        <v>50.866695319999998</v>
      </c>
      <c r="K52" s="66">
        <v>0</v>
      </c>
      <c r="L52" s="66">
        <v>1.9E-3</v>
      </c>
      <c r="M52" s="66">
        <v>2.9999999999999997E-4</v>
      </c>
    </row>
    <row r="53" spans="1:13">
      <c r="A53" t="s">
        <v>926</v>
      </c>
      <c r="B53" t="s">
        <v>927</v>
      </c>
      <c r="C53" t="s">
        <v>787</v>
      </c>
      <c r="D53" t="s">
        <v>928</v>
      </c>
      <c r="E53" t="s">
        <v>851</v>
      </c>
      <c r="F53" t="s">
        <v>105</v>
      </c>
      <c r="G53" s="65">
        <v>1890</v>
      </c>
      <c r="H53" s="65">
        <v>14982</v>
      </c>
      <c r="I53" s="65">
        <v>0</v>
      </c>
      <c r="J53" s="65">
        <v>914.32299420000004</v>
      </c>
      <c r="K53" s="66">
        <v>0</v>
      </c>
      <c r="L53" s="66">
        <v>3.4700000000000002E-2</v>
      </c>
      <c r="M53" s="66">
        <v>6.1999999999999998E-3</v>
      </c>
    </row>
    <row r="54" spans="1:13">
      <c r="A54" t="s">
        <v>929</v>
      </c>
      <c r="B54" t="s">
        <v>930</v>
      </c>
      <c r="C54" t="s">
        <v>782</v>
      </c>
      <c r="D54" t="s">
        <v>931</v>
      </c>
      <c r="E54" t="s">
        <v>851</v>
      </c>
      <c r="F54" t="s">
        <v>105</v>
      </c>
      <c r="G54" s="65">
        <v>258</v>
      </c>
      <c r="H54" s="65">
        <v>35796</v>
      </c>
      <c r="I54" s="65">
        <v>0.25989000000000001</v>
      </c>
      <c r="J54" s="65">
        <v>298.46992272</v>
      </c>
      <c r="K54" s="66">
        <v>0</v>
      </c>
      <c r="L54" s="66">
        <v>1.1299999999999999E-2</v>
      </c>
      <c r="M54" s="66">
        <v>2E-3</v>
      </c>
    </row>
    <row r="55" spans="1:13">
      <c r="A55" t="s">
        <v>932</v>
      </c>
      <c r="B55" t="s">
        <v>933</v>
      </c>
      <c r="C55" t="s">
        <v>122</v>
      </c>
      <c r="D55" t="s">
        <v>903</v>
      </c>
      <c r="E55" t="s">
        <v>851</v>
      </c>
      <c r="F55" t="s">
        <v>105</v>
      </c>
      <c r="G55" s="65">
        <v>10904</v>
      </c>
      <c r="H55" s="65">
        <v>3893</v>
      </c>
      <c r="I55" s="65">
        <v>0</v>
      </c>
      <c r="J55" s="65">
        <v>1370.6869928799999</v>
      </c>
      <c r="K55" s="66">
        <v>0</v>
      </c>
      <c r="L55" s="66">
        <v>5.1999999999999998E-2</v>
      </c>
      <c r="M55" s="66">
        <v>9.2999999999999992E-3</v>
      </c>
    </row>
    <row r="56" spans="1:13">
      <c r="A56" t="s">
        <v>934</v>
      </c>
      <c r="B56" t="s">
        <v>935</v>
      </c>
      <c r="C56" t="s">
        <v>817</v>
      </c>
      <c r="D56" t="s">
        <v>903</v>
      </c>
      <c r="E56" t="s">
        <v>851</v>
      </c>
      <c r="F56" t="s">
        <v>109</v>
      </c>
      <c r="G56" s="65">
        <v>6718</v>
      </c>
      <c r="H56" s="65">
        <v>980.3</v>
      </c>
      <c r="I56" s="65">
        <v>0</v>
      </c>
      <c r="J56" s="65">
        <v>246.04008574400001</v>
      </c>
      <c r="K56" s="66">
        <v>0</v>
      </c>
      <c r="L56" s="66">
        <v>9.2999999999999992E-3</v>
      </c>
      <c r="M56" s="66">
        <v>1.6999999999999999E-3</v>
      </c>
    </row>
    <row r="57" spans="1:13">
      <c r="A57" t="s">
        <v>936</v>
      </c>
      <c r="B57" t="s">
        <v>937</v>
      </c>
      <c r="C57" t="s">
        <v>825</v>
      </c>
      <c r="D57" t="s">
        <v>903</v>
      </c>
      <c r="E57" t="s">
        <v>851</v>
      </c>
      <c r="F57" t="s">
        <v>105</v>
      </c>
      <c r="G57" s="65">
        <v>6589</v>
      </c>
      <c r="H57" s="65">
        <v>1005.5</v>
      </c>
      <c r="I57" s="65">
        <v>0</v>
      </c>
      <c r="J57" s="65">
        <v>213.92898345500001</v>
      </c>
      <c r="K57" s="66">
        <v>0</v>
      </c>
      <c r="L57" s="66">
        <v>8.0999999999999996E-3</v>
      </c>
      <c r="M57" s="66">
        <v>1.4E-3</v>
      </c>
    </row>
    <row r="58" spans="1:13">
      <c r="A58" t="s">
        <v>938</v>
      </c>
      <c r="B58" t="s">
        <v>939</v>
      </c>
      <c r="C58" t="s">
        <v>787</v>
      </c>
      <c r="D58" t="s">
        <v>940</v>
      </c>
      <c r="E58" t="s">
        <v>851</v>
      </c>
      <c r="F58" t="s">
        <v>105</v>
      </c>
      <c r="G58" s="65">
        <v>9906</v>
      </c>
      <c r="H58" s="65">
        <v>2363</v>
      </c>
      <c r="I58" s="65">
        <v>0</v>
      </c>
      <c r="J58" s="65">
        <v>755.84038062000002</v>
      </c>
      <c r="K58" s="66">
        <v>0</v>
      </c>
      <c r="L58" s="66">
        <v>2.87E-2</v>
      </c>
      <c r="M58" s="66">
        <v>5.1000000000000004E-3</v>
      </c>
    </row>
    <row r="59" spans="1:13">
      <c r="A59" t="s">
        <v>941</v>
      </c>
      <c r="B59" t="s">
        <v>942</v>
      </c>
      <c r="C59" t="s">
        <v>787</v>
      </c>
      <c r="D59" t="s">
        <v>943</v>
      </c>
      <c r="E59" t="s">
        <v>851</v>
      </c>
      <c r="F59" t="s">
        <v>105</v>
      </c>
      <c r="G59" s="65">
        <v>1696</v>
      </c>
      <c r="H59" s="65">
        <v>4732</v>
      </c>
      <c r="I59" s="65">
        <v>0</v>
      </c>
      <c r="J59" s="65">
        <v>259.14249088000003</v>
      </c>
      <c r="K59" s="66">
        <v>0</v>
      </c>
      <c r="L59" s="66">
        <v>9.7999999999999997E-3</v>
      </c>
      <c r="M59" s="66">
        <v>1.8E-3</v>
      </c>
    </row>
    <row r="60" spans="1:13">
      <c r="A60" t="s">
        <v>944</v>
      </c>
      <c r="B60" t="s">
        <v>945</v>
      </c>
      <c r="C60" t="s">
        <v>787</v>
      </c>
      <c r="D60" t="s">
        <v>946</v>
      </c>
      <c r="E60" t="s">
        <v>851</v>
      </c>
      <c r="F60" t="s">
        <v>105</v>
      </c>
      <c r="G60" s="65">
        <v>1350</v>
      </c>
      <c r="H60" s="65">
        <v>12730</v>
      </c>
      <c r="I60" s="65">
        <v>0</v>
      </c>
      <c r="J60" s="65">
        <v>554.91979500000002</v>
      </c>
      <c r="K60" s="66">
        <v>0</v>
      </c>
      <c r="L60" s="66">
        <v>2.1100000000000001E-2</v>
      </c>
      <c r="M60" s="66">
        <v>3.8E-3</v>
      </c>
    </row>
    <row r="61" spans="1:13">
      <c r="A61" t="s">
        <v>947</v>
      </c>
      <c r="B61" t="s">
        <v>948</v>
      </c>
      <c r="C61" t="s">
        <v>787</v>
      </c>
      <c r="D61" t="s">
        <v>946</v>
      </c>
      <c r="E61" t="s">
        <v>851</v>
      </c>
      <c r="F61" t="s">
        <v>105</v>
      </c>
      <c r="G61" s="65">
        <v>12968</v>
      </c>
      <c r="H61" s="65">
        <v>3753</v>
      </c>
      <c r="I61" s="65">
        <v>0</v>
      </c>
      <c r="J61" s="65">
        <v>1571.5189101599999</v>
      </c>
      <c r="K61" s="66">
        <v>0</v>
      </c>
      <c r="L61" s="66">
        <v>5.9700000000000003E-2</v>
      </c>
      <c r="M61" s="66">
        <v>1.06E-2</v>
      </c>
    </row>
    <row r="62" spans="1:13">
      <c r="A62" t="s">
        <v>949</v>
      </c>
      <c r="B62" t="s">
        <v>950</v>
      </c>
      <c r="C62" t="s">
        <v>787</v>
      </c>
      <c r="D62" t="s">
        <v>946</v>
      </c>
      <c r="E62" t="s">
        <v>851</v>
      </c>
      <c r="F62" t="s">
        <v>105</v>
      </c>
      <c r="G62" s="65">
        <v>1431</v>
      </c>
      <c r="H62" s="65">
        <v>9784</v>
      </c>
      <c r="I62" s="65">
        <v>0</v>
      </c>
      <c r="J62" s="65">
        <v>452.08919015999999</v>
      </c>
      <c r="K62" s="66">
        <v>0</v>
      </c>
      <c r="L62" s="66">
        <v>1.72E-2</v>
      </c>
      <c r="M62" s="66">
        <v>3.0999999999999999E-3</v>
      </c>
    </row>
    <row r="63" spans="1:13">
      <c r="A63" t="s">
        <v>951</v>
      </c>
      <c r="B63" t="s">
        <v>952</v>
      </c>
      <c r="C63" t="s">
        <v>787</v>
      </c>
      <c r="D63" t="s">
        <v>953</v>
      </c>
      <c r="E63" t="s">
        <v>851</v>
      </c>
      <c r="F63" t="s">
        <v>105</v>
      </c>
      <c r="G63" s="65">
        <v>394</v>
      </c>
      <c r="H63" s="65">
        <v>40129</v>
      </c>
      <c r="I63" s="65">
        <v>1.1283417600000001</v>
      </c>
      <c r="J63" s="65">
        <v>511.65991330000003</v>
      </c>
      <c r="K63" s="66">
        <v>0</v>
      </c>
      <c r="L63" s="66">
        <v>1.9400000000000001E-2</v>
      </c>
      <c r="M63" s="66">
        <v>3.5000000000000001E-3</v>
      </c>
    </row>
    <row r="64" spans="1:13">
      <c r="A64" t="s">
        <v>954</v>
      </c>
      <c r="B64" t="s">
        <v>955</v>
      </c>
      <c r="C64" t="s">
        <v>787</v>
      </c>
      <c r="D64" t="s">
        <v>956</v>
      </c>
      <c r="E64" t="s">
        <v>851</v>
      </c>
      <c r="F64" t="s">
        <v>105</v>
      </c>
      <c r="G64" s="65">
        <v>1762</v>
      </c>
      <c r="H64" s="65">
        <v>3740</v>
      </c>
      <c r="I64" s="65">
        <v>0</v>
      </c>
      <c r="J64" s="65">
        <v>212.78722519999999</v>
      </c>
      <c r="K64" s="66">
        <v>0</v>
      </c>
      <c r="L64" s="66">
        <v>8.0999999999999996E-3</v>
      </c>
      <c r="M64" s="66">
        <v>1.4E-3</v>
      </c>
    </row>
    <row r="65" spans="1:13">
      <c r="A65" t="s">
        <v>957</v>
      </c>
      <c r="B65" t="s">
        <v>958</v>
      </c>
      <c r="C65" t="s">
        <v>825</v>
      </c>
      <c r="D65" t="s">
        <v>959</v>
      </c>
      <c r="E65" t="s">
        <v>851</v>
      </c>
      <c r="F65" t="s">
        <v>105</v>
      </c>
      <c r="G65" s="65">
        <v>14835</v>
      </c>
      <c r="H65" s="65">
        <v>1844.25</v>
      </c>
      <c r="I65" s="65">
        <v>0</v>
      </c>
      <c r="J65" s="65">
        <v>883.43660013750002</v>
      </c>
      <c r="K65" s="66">
        <v>0</v>
      </c>
      <c r="L65" s="66">
        <v>3.3500000000000002E-2</v>
      </c>
      <c r="M65" s="66">
        <v>6.0000000000000001E-3</v>
      </c>
    </row>
    <row r="66" spans="1:13">
      <c r="A66" s="67" t="s">
        <v>960</v>
      </c>
      <c r="C66" s="14"/>
      <c r="D66" s="14"/>
      <c r="E66" s="14"/>
      <c r="F66" s="14"/>
      <c r="G66" s="69">
        <v>0</v>
      </c>
      <c r="I66" s="69">
        <v>0</v>
      </c>
      <c r="J66" s="69">
        <v>0</v>
      </c>
      <c r="L66" s="68">
        <v>0</v>
      </c>
      <c r="M66" s="68">
        <v>0</v>
      </c>
    </row>
    <row r="67" spans="1:13">
      <c r="A67" t="s">
        <v>227</v>
      </c>
      <c r="B67" t="s">
        <v>227</v>
      </c>
      <c r="C67" s="14"/>
      <c r="D67" s="14"/>
      <c r="E67" t="s">
        <v>227</v>
      </c>
      <c r="F67" t="s">
        <v>227</v>
      </c>
      <c r="G67" s="65">
        <v>0</v>
      </c>
      <c r="H67" s="65">
        <v>0</v>
      </c>
      <c r="J67" s="65">
        <v>0</v>
      </c>
      <c r="K67" s="66">
        <v>0</v>
      </c>
      <c r="L67" s="66">
        <v>0</v>
      </c>
      <c r="M67" s="66">
        <v>0</v>
      </c>
    </row>
    <row r="68" spans="1:13">
      <c r="A68" s="67" t="s">
        <v>582</v>
      </c>
      <c r="C68" s="14"/>
      <c r="D68" s="14"/>
      <c r="E68" s="14"/>
      <c r="F68" s="14"/>
      <c r="G68" s="69">
        <v>0</v>
      </c>
      <c r="I68" s="69">
        <v>0</v>
      </c>
      <c r="J68" s="69">
        <v>0</v>
      </c>
      <c r="L68" s="68">
        <v>0</v>
      </c>
      <c r="M68" s="68">
        <v>0</v>
      </c>
    </row>
    <row r="69" spans="1:13">
      <c r="A69" t="s">
        <v>227</v>
      </c>
      <c r="B69" t="s">
        <v>227</v>
      </c>
      <c r="C69" s="14"/>
      <c r="D69" s="14"/>
      <c r="E69" t="s">
        <v>227</v>
      </c>
      <c r="F69" t="s">
        <v>227</v>
      </c>
      <c r="G69" s="65">
        <v>0</v>
      </c>
      <c r="H69" s="65">
        <v>0</v>
      </c>
      <c r="J69" s="65">
        <v>0</v>
      </c>
      <c r="K69" s="66">
        <v>0</v>
      </c>
      <c r="L69" s="66">
        <v>0</v>
      </c>
      <c r="M69" s="66">
        <v>0</v>
      </c>
    </row>
    <row r="70" spans="1:13">
      <c r="A70" s="67" t="s">
        <v>899</v>
      </c>
      <c r="C70" s="14"/>
      <c r="D70" s="14"/>
      <c r="E70" s="14"/>
      <c r="F70" s="14"/>
      <c r="G70" s="69">
        <v>0</v>
      </c>
      <c r="I70" s="69">
        <v>0</v>
      </c>
      <c r="J70" s="69">
        <v>0</v>
      </c>
      <c r="L70" s="68">
        <v>0</v>
      </c>
      <c r="M70" s="68">
        <v>0</v>
      </c>
    </row>
    <row r="71" spans="1:13">
      <c r="A71" t="s">
        <v>227</v>
      </c>
      <c r="B71" t="s">
        <v>227</v>
      </c>
      <c r="C71" s="14"/>
      <c r="D71" s="14"/>
      <c r="E71" t="s">
        <v>227</v>
      </c>
      <c r="F71" t="s">
        <v>227</v>
      </c>
      <c r="G71" s="65">
        <v>0</v>
      </c>
      <c r="H71" s="65">
        <v>0</v>
      </c>
      <c r="J71" s="65">
        <v>0</v>
      </c>
      <c r="K71" s="66">
        <v>0</v>
      </c>
      <c r="L71" s="66">
        <v>0</v>
      </c>
      <c r="M71" s="66">
        <v>0</v>
      </c>
    </row>
    <row r="72" spans="1:13">
      <c r="A72" s="85" t="s">
        <v>234</v>
      </c>
      <c r="C72" s="14"/>
      <c r="D72" s="14"/>
      <c r="E72" s="14"/>
      <c r="F72" s="14"/>
    </row>
    <row r="73" spans="1:13">
      <c r="A73" s="85" t="s">
        <v>292</v>
      </c>
      <c r="C73" s="14"/>
      <c r="D73" s="14"/>
      <c r="E73" s="14"/>
      <c r="F73" s="14"/>
    </row>
    <row r="74" spans="1:13">
      <c r="A74" s="85" t="s">
        <v>293</v>
      </c>
      <c r="C74" s="14"/>
      <c r="D74" s="14"/>
      <c r="E74" s="14"/>
      <c r="F74" s="14"/>
    </row>
    <row r="75" spans="1:13">
      <c r="A75" s="85" t="s">
        <v>294</v>
      </c>
      <c r="C75" s="14"/>
      <c r="D75" s="14"/>
      <c r="E75" s="14"/>
      <c r="F75" s="14"/>
    </row>
    <row r="76" spans="1:13">
      <c r="A76" s="85" t="s">
        <v>295</v>
      </c>
      <c r="C76" s="14"/>
      <c r="D76" s="14"/>
      <c r="E76" s="14"/>
      <c r="F76" s="14"/>
    </row>
    <row r="77" spans="1:13" hidden="1">
      <c r="C77" s="14"/>
      <c r="D77" s="14"/>
      <c r="E77" s="14"/>
      <c r="F77" s="14"/>
    </row>
    <row r="78" spans="1:13" hidden="1"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4" ht="26.25" customHeight="1">
      <c r="A6" s="99" t="s">
        <v>92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3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21202.45</v>
      </c>
      <c r="J10" s="7"/>
      <c r="K10" s="63">
        <v>362.19928649280001</v>
      </c>
      <c r="L10" s="7"/>
      <c r="M10" s="64">
        <v>1</v>
      </c>
      <c r="N10" s="64">
        <v>2.5000000000000001E-3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20376.45</v>
      </c>
      <c r="K11" s="69">
        <v>17.421864750000001</v>
      </c>
      <c r="M11" s="68">
        <v>4.8099999999999997E-2</v>
      </c>
      <c r="N11" s="68">
        <v>1E-4</v>
      </c>
    </row>
    <row r="12" spans="1:64">
      <c r="A12" s="67" t="s">
        <v>961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227</v>
      </c>
      <c r="B13" t="s">
        <v>227</v>
      </c>
      <c r="C13" s="14"/>
      <c r="D13" s="14"/>
      <c r="E13" t="s">
        <v>227</v>
      </c>
      <c r="F13" t="s">
        <v>227</v>
      </c>
      <c r="H13" t="s">
        <v>227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962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227</v>
      </c>
      <c r="B15" t="s">
        <v>227</v>
      </c>
      <c r="C15" s="14"/>
      <c r="D15" s="14"/>
      <c r="E15" t="s">
        <v>227</v>
      </c>
      <c r="F15" t="s">
        <v>227</v>
      </c>
      <c r="H15" t="s">
        <v>227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20376.45</v>
      </c>
      <c r="K16" s="69">
        <v>17.421864750000001</v>
      </c>
      <c r="M16" s="68">
        <v>4.8099999999999997E-2</v>
      </c>
      <c r="N16" s="68">
        <v>1E-4</v>
      </c>
    </row>
    <row r="17" spans="1:14">
      <c r="A17" t="s">
        <v>963</v>
      </c>
      <c r="B17" t="s">
        <v>964</v>
      </c>
      <c r="C17" t="s">
        <v>99</v>
      </c>
      <c r="D17" t="s">
        <v>965</v>
      </c>
      <c r="E17" t="s">
        <v>851</v>
      </c>
      <c r="F17" t="s">
        <v>320</v>
      </c>
      <c r="G17" t="s">
        <v>206</v>
      </c>
      <c r="H17" t="s">
        <v>105</v>
      </c>
      <c r="I17" s="65">
        <v>20376.45</v>
      </c>
      <c r="J17" s="65">
        <v>85.5</v>
      </c>
      <c r="K17" s="65">
        <v>17.421864750000001</v>
      </c>
      <c r="L17" s="66">
        <v>1E-4</v>
      </c>
      <c r="M17" s="66">
        <v>4.8099999999999997E-2</v>
      </c>
      <c r="N17" s="66">
        <v>1E-4</v>
      </c>
    </row>
    <row r="18" spans="1:14">
      <c r="A18" s="67" t="s">
        <v>582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227</v>
      </c>
      <c r="B19" t="s">
        <v>227</v>
      </c>
      <c r="C19" s="14"/>
      <c r="D19" s="14"/>
      <c r="E19" t="s">
        <v>227</v>
      </c>
      <c r="F19" t="s">
        <v>227</v>
      </c>
      <c r="H19" t="s">
        <v>227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232</v>
      </c>
      <c r="B20" s="14"/>
      <c r="C20" s="14"/>
      <c r="D20" s="14"/>
      <c r="I20" s="69">
        <v>826</v>
      </c>
      <c r="K20" s="69">
        <v>344.77742174280002</v>
      </c>
      <c r="M20" s="68">
        <v>0.95189999999999997</v>
      </c>
      <c r="N20" s="68">
        <v>2.3E-3</v>
      </c>
    </row>
    <row r="21" spans="1:14">
      <c r="A21" s="67" t="s">
        <v>961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227</v>
      </c>
      <c r="B22" t="s">
        <v>227</v>
      </c>
      <c r="C22" s="14"/>
      <c r="D22" s="14"/>
      <c r="E22" t="s">
        <v>227</v>
      </c>
      <c r="F22" t="s">
        <v>227</v>
      </c>
      <c r="H22" t="s">
        <v>227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962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227</v>
      </c>
      <c r="B24" t="s">
        <v>227</v>
      </c>
      <c r="C24" s="14"/>
      <c r="D24" s="14"/>
      <c r="E24" t="s">
        <v>227</v>
      </c>
      <c r="F24" t="s">
        <v>227</v>
      </c>
      <c r="H24" t="s">
        <v>227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826</v>
      </c>
      <c r="K25" s="69">
        <v>344.77742174280002</v>
      </c>
      <c r="M25" s="68">
        <v>0.95189999999999997</v>
      </c>
      <c r="N25" s="68">
        <v>2.3E-3</v>
      </c>
    </row>
    <row r="26" spans="1:14">
      <c r="A26" t="s">
        <v>966</v>
      </c>
      <c r="B26" t="s">
        <v>967</v>
      </c>
      <c r="C26" t="s">
        <v>122</v>
      </c>
      <c r="D26" t="s">
        <v>968</v>
      </c>
      <c r="E26" t="s">
        <v>851</v>
      </c>
      <c r="F26" t="s">
        <v>227</v>
      </c>
      <c r="G26" t="s">
        <v>969</v>
      </c>
      <c r="H26" t="s">
        <v>105</v>
      </c>
      <c r="I26" s="65">
        <v>123</v>
      </c>
      <c r="J26" s="65">
        <v>21425</v>
      </c>
      <c r="K26" s="65">
        <v>85.093029749999999</v>
      </c>
      <c r="L26" s="66">
        <v>0</v>
      </c>
      <c r="M26" s="66">
        <v>0.2349</v>
      </c>
      <c r="N26" s="66">
        <v>5.9999999999999995E-4</v>
      </c>
    </row>
    <row r="27" spans="1:14">
      <c r="A27" t="s">
        <v>970</v>
      </c>
      <c r="B27" t="s">
        <v>971</v>
      </c>
      <c r="C27" t="s">
        <v>122</v>
      </c>
      <c r="D27" t="s">
        <v>972</v>
      </c>
      <c r="E27" t="s">
        <v>851</v>
      </c>
      <c r="F27" t="s">
        <v>227</v>
      </c>
      <c r="G27" t="s">
        <v>969</v>
      </c>
      <c r="H27" t="s">
        <v>105</v>
      </c>
      <c r="I27" s="65">
        <v>430</v>
      </c>
      <c r="J27" s="65">
        <v>12991</v>
      </c>
      <c r="K27" s="65">
        <v>180.37613769999999</v>
      </c>
      <c r="L27" s="66">
        <v>0</v>
      </c>
      <c r="M27" s="66">
        <v>0.498</v>
      </c>
      <c r="N27" s="66">
        <v>1.1999999999999999E-3</v>
      </c>
    </row>
    <row r="28" spans="1:14">
      <c r="A28" t="s">
        <v>973</v>
      </c>
      <c r="B28" t="s">
        <v>974</v>
      </c>
      <c r="C28" t="s">
        <v>122</v>
      </c>
      <c r="D28" t="s">
        <v>975</v>
      </c>
      <c r="E28" t="s">
        <v>851</v>
      </c>
      <c r="F28" t="s">
        <v>227</v>
      </c>
      <c r="G28" t="s">
        <v>969</v>
      </c>
      <c r="H28" t="s">
        <v>105</v>
      </c>
      <c r="I28" s="65">
        <v>215</v>
      </c>
      <c r="J28" s="65">
        <v>8487</v>
      </c>
      <c r="K28" s="65">
        <v>58.919724449999997</v>
      </c>
      <c r="L28" s="66">
        <v>0</v>
      </c>
      <c r="M28" s="66">
        <v>0.16270000000000001</v>
      </c>
      <c r="N28" s="66">
        <v>4.0000000000000002E-4</v>
      </c>
    </row>
    <row r="29" spans="1:14">
      <c r="A29" t="s">
        <v>976</v>
      </c>
      <c r="B29" t="s">
        <v>977</v>
      </c>
      <c r="C29" t="s">
        <v>122</v>
      </c>
      <c r="D29" t="s">
        <v>978</v>
      </c>
      <c r="E29" t="s">
        <v>851</v>
      </c>
      <c r="F29" t="s">
        <v>227</v>
      </c>
      <c r="G29" t="s">
        <v>969</v>
      </c>
      <c r="H29" t="s">
        <v>105</v>
      </c>
      <c r="I29" s="65">
        <v>58</v>
      </c>
      <c r="J29" s="65">
        <v>10886.54</v>
      </c>
      <c r="K29" s="65">
        <v>20.388529842800001</v>
      </c>
      <c r="L29" s="66">
        <v>0</v>
      </c>
      <c r="M29" s="66">
        <v>5.6300000000000003E-2</v>
      </c>
      <c r="N29" s="66">
        <v>1E-4</v>
      </c>
    </row>
    <row r="30" spans="1:14">
      <c r="A30" s="67" t="s">
        <v>582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227</v>
      </c>
      <c r="B31" t="s">
        <v>227</v>
      </c>
      <c r="C31" s="14"/>
      <c r="D31" s="14"/>
      <c r="E31" t="s">
        <v>227</v>
      </c>
      <c r="F31" t="s">
        <v>227</v>
      </c>
      <c r="H31" t="s">
        <v>227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85" t="s">
        <v>234</v>
      </c>
      <c r="B32" s="14"/>
      <c r="C32" s="14"/>
      <c r="D32" s="14"/>
    </row>
    <row r="33" spans="1:4">
      <c r="A33" s="85" t="s">
        <v>292</v>
      </c>
      <c r="B33" s="14"/>
      <c r="C33" s="14"/>
      <c r="D33" s="14"/>
    </row>
    <row r="34" spans="1:4">
      <c r="A34" s="85" t="s">
        <v>293</v>
      </c>
      <c r="B34" s="14"/>
      <c r="C34" s="14"/>
      <c r="D34" s="14"/>
    </row>
    <row r="35" spans="1:4">
      <c r="A35" s="85" t="s">
        <v>294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9" ht="26.25" customHeight="1">
      <c r="A6" s="99" t="s">
        <v>94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19896</v>
      </c>
      <c r="G10" s="7"/>
      <c r="H10" s="63">
        <v>163.19377600000001</v>
      </c>
      <c r="I10" s="22"/>
      <c r="J10" s="64">
        <v>1</v>
      </c>
      <c r="K10" s="64">
        <v>1.1000000000000001E-3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19896</v>
      </c>
      <c r="H11" s="69">
        <v>163.19377600000001</v>
      </c>
      <c r="J11" s="68">
        <v>1</v>
      </c>
      <c r="K11" s="68">
        <v>1.1000000000000001E-3</v>
      </c>
    </row>
    <row r="12" spans="1:59">
      <c r="A12" s="67" t="s">
        <v>979</v>
      </c>
      <c r="C12" s="14"/>
      <c r="D12" s="14"/>
      <c r="F12" s="69">
        <v>19896</v>
      </c>
      <c r="H12" s="69">
        <v>163.19377600000001</v>
      </c>
      <c r="J12" s="68">
        <v>1</v>
      </c>
      <c r="K12" s="68">
        <v>1.1000000000000001E-3</v>
      </c>
    </row>
    <row r="13" spans="1:59">
      <c r="A13" t="s">
        <v>980</v>
      </c>
      <c r="B13" t="s">
        <v>981</v>
      </c>
      <c r="C13" t="s">
        <v>99</v>
      </c>
      <c r="D13" t="s">
        <v>479</v>
      </c>
      <c r="E13" t="s">
        <v>101</v>
      </c>
      <c r="F13" s="65">
        <v>7500</v>
      </c>
      <c r="G13" s="65">
        <v>1860</v>
      </c>
      <c r="H13" s="65">
        <v>139.5</v>
      </c>
      <c r="I13" s="66">
        <v>3.8E-3</v>
      </c>
      <c r="J13" s="66">
        <v>0.8548</v>
      </c>
      <c r="K13" s="66">
        <v>8.9999999999999998E-4</v>
      </c>
    </row>
    <row r="14" spans="1:59">
      <c r="A14" t="s">
        <v>982</v>
      </c>
      <c r="B14" t="s">
        <v>983</v>
      </c>
      <c r="C14" t="s">
        <v>99</v>
      </c>
      <c r="D14" t="s">
        <v>751</v>
      </c>
      <c r="E14" t="s">
        <v>101</v>
      </c>
      <c r="F14" s="65">
        <v>3400</v>
      </c>
      <c r="G14" s="65">
        <v>11.6</v>
      </c>
      <c r="H14" s="65">
        <v>0.39439999999999997</v>
      </c>
      <c r="I14" s="66">
        <v>1E-3</v>
      </c>
      <c r="J14" s="66">
        <v>2.3999999999999998E-3</v>
      </c>
      <c r="K14" s="66">
        <v>0</v>
      </c>
    </row>
    <row r="15" spans="1:59">
      <c r="A15" t="s">
        <v>984</v>
      </c>
      <c r="B15" t="s">
        <v>985</v>
      </c>
      <c r="C15" t="s">
        <v>99</v>
      </c>
      <c r="D15" t="s">
        <v>751</v>
      </c>
      <c r="E15" t="s">
        <v>105</v>
      </c>
      <c r="F15" s="65">
        <v>3400</v>
      </c>
      <c r="G15" s="65">
        <v>100</v>
      </c>
      <c r="H15" s="65">
        <v>3.4</v>
      </c>
      <c r="I15" s="66">
        <v>1E-3</v>
      </c>
      <c r="J15" s="66">
        <v>2.0799999999999999E-2</v>
      </c>
      <c r="K15" s="66">
        <v>0</v>
      </c>
    </row>
    <row r="16" spans="1:59">
      <c r="A16" t="s">
        <v>986</v>
      </c>
      <c r="B16" t="s">
        <v>987</v>
      </c>
      <c r="C16" t="s">
        <v>99</v>
      </c>
      <c r="D16" t="s">
        <v>768</v>
      </c>
      <c r="E16" t="s">
        <v>101</v>
      </c>
      <c r="F16" s="65">
        <v>5596</v>
      </c>
      <c r="G16" s="65">
        <v>355.6</v>
      </c>
      <c r="H16" s="65">
        <v>19.899376</v>
      </c>
      <c r="I16" s="66">
        <v>5.7000000000000002E-3</v>
      </c>
      <c r="J16" s="66">
        <v>0.12189999999999999</v>
      </c>
      <c r="K16" s="66">
        <v>1E-4</v>
      </c>
    </row>
    <row r="17" spans="1:11">
      <c r="A17" s="67" t="s">
        <v>232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s="67" t="s">
        <v>988</v>
      </c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227</v>
      </c>
      <c r="B19" t="s">
        <v>227</v>
      </c>
      <c r="C19" s="14"/>
      <c r="D19" t="s">
        <v>227</v>
      </c>
      <c r="E19" t="s">
        <v>227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85" t="s">
        <v>234</v>
      </c>
      <c r="C20" s="14"/>
      <c r="D20" s="14"/>
    </row>
    <row r="21" spans="1:11">
      <c r="A21" s="85" t="s">
        <v>292</v>
      </c>
      <c r="C21" s="14"/>
      <c r="D21" s="14"/>
    </row>
    <row r="22" spans="1:11">
      <c r="A22" s="85" t="s">
        <v>293</v>
      </c>
      <c r="C22" s="14"/>
      <c r="D22" s="14"/>
    </row>
    <row r="23" spans="1:11">
      <c r="A23" s="85" t="s">
        <v>294</v>
      </c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E89E8-8EFD-4695-BCF9-5F68F5459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CCBEB5-1BB6-436D-83DD-F4219C7B419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ca4df27-5183-4bee-9dbd-0c46c9c4aa40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287562-0BD6-4012-B51E-1BC2C17B7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520042177_b9888_0321</dc:title>
  <dc:creator>Yuli</dc:creator>
  <cp:lastModifiedBy>User</cp:lastModifiedBy>
  <dcterms:created xsi:type="dcterms:W3CDTF">2015-11-10T09:34:27Z</dcterms:created>
  <dcterms:modified xsi:type="dcterms:W3CDTF">2022-01-19T09:02:10Z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