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46" i="6"/>
  <c r="O54" i="6"/>
  <c r="N54" i="6"/>
  <c r="O53" i="6"/>
  <c r="N53" i="6"/>
  <c r="J54" i="6"/>
  <c r="J53" i="6"/>
  <c r="L54" i="6"/>
  <c r="L53" i="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<sst xmlns="http://schemas.openxmlformats.org/spreadsheetml/2006/main" count="2916" uniqueCount="553">
  <si>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</si>
  <si>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</si>
  <si>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</si>
  <si>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</si>
  <si>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</si>
  <si>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</si>
  <si>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</si>
  <si>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</si>
  <si>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</si>
  <si>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</si>
  <si>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</si>
  <si>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</si>
  <si>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</si>
  <si>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</si>
  <si>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</si>
  <si>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</si>
  <si>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</si>
  <si>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</si>
  <si>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</si>
  <si>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</si>
  <si>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</si>
  <si>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</si>
  <si>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</si>
  <si>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</si>
  <si>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</si>
  <si>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</si>
  <si>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</si>
  <si>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</si>
  <si>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</si>
  <si>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</si>
  <si>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</si>
  <si>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</si>
  <si>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</si>
  <si>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</si>
  <si>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</si>
  <si>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</si>
  <si>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</si>
  <si>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</si>
  <si>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</si>
  <si>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</si>
  <si>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</si>
  <si>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</si>
  <si>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</si>
  <si>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</si>
  <si>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</si>
  <si>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</si>
  <si>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</si>
  <si>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</si>
  <si>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</si>
  <si>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</si>
  <si>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</si>
  <si>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</si>
  <si>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</si>
  <si>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</si>
  <si>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</si>
  <si>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</si>
  <si>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</si>
  <si>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</si>
  <si>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</si>
  <si>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</si>
  <si>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</si>
  <si>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</si>
  <si>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</si>
  <si>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</si>
  <si>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</si>
  <si>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</si>
  <si>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</si>
  <si>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</si>
  <si>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</si>
  <si>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</si>
  <si>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</si>
  <si>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</si>
  <si>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</si>
  <si>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</si>
  <si>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</si>
  <si>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</si>
  <si>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</si>
  <si>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</si>
  <si>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</si>
  <si>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</si>
  <si>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</si>
  <si>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</si>
  <si>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</si>
  <si>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</si>
  <si>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</si>
  <si>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</si>
  <si>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</si>
  <si>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</si>
  <si>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</si>
  <si>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</si>
  <si>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</si>
  <si>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</si>
  <si>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</si>
  <si>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</si>
  <si>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</si>
  <si>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</si>
  <si>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</si>
  <si>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</si>
  <si>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</si>
  <si>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</si>
  <si>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</si>
  <si>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</si>
  <si>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</si>
  <si>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</si>
  <si>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</si>
  <si>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</si>
  <si>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</si>
  <si>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</si>
  <si>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</si>
  <si>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</si>
  <si>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</si>
  <si>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</si>
  <si>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</si>
  <si>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</si>
  <si>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</si>
  <si>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</si>
  <si>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</si>
  <si>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</si>
  <si>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</si>
  <si>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</si>
  <si>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</si>
  <si>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</si>
  <si>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</si>
  <si>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</si>
  <si>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</si>
  <si>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</si>
  <si>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</si>
  <si>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</si>
  <si>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</si>
  <si>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</si>
  <si>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</si>
  <si>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</si>
  <si>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</si>
  <si>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</si>
  <si>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</si>
  <si>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</si>
  <si>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</si>
  <si>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</si>
  <si>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</si>
  <si>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</si>
  <si>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</si>
  <si>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</si>
  <si>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</si>
  <si>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</si>
  <si>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</si>
  <si>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</si>
  <si>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</si>
  <si>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</si>
  <si>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</si>
  <si>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</si>
  <si>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</si>
  <si>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</si>
  <si>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</si>
  <si>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</si>
  <si>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</si>
  <si>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</si>
  <si>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</si>
  <si>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</si>
  <si>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</si>
  <si>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</si>
  <si>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</si>
  <si>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</si>
  <si>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</si>
  <si>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</si>
  <si>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</si>
  <si>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</si>
  <si>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</si>
  <si>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</si>
  <si>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</si>
  <si>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</si>
  <si>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</si>
  <si>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</si>
  <si>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</si>
  <si>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</si>
  <si>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</si>
  <si>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</si>
  <si>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</si>
  <si>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</si>
  <si>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</si>
  <si>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</si>
  <si>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</si>
  <si>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</si>
  <si>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</si>
  <si>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</si>
  <si>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</si>
  <si>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</si>
  <si>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</si>
  <si>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</si>
  <si>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</si>
  <si>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</si>
  <si>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</si>
  <si>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</si>
  <si>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</si>
  <si>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</si>
  <si>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</si>
  <si>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</si>
  <si>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</si>
  <si>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</si>
  <si>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</si>
  <si>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</si>
  <si>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</si>
  <si>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</si>
  <si>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</si>
  <si>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</si>
  <si>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</si>
  <si>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</si>
  <si>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</si>
  <si>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</si>
  <si>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</si>
  <si>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</si>
  <si>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</si>
  <si>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</si>
  <si>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</si>
  <si>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</si>
  <si>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</si>
  <si>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</si>
  <si>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</si>
  <si>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</si>
  <si>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</si>
  <si>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</si>
  <si>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</si>
  <si>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</si>
  <si>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</si>
  <si>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</si>
  <si>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</si>
  <si>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</si>
  <si>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</si>
  <si>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</si>
  <si>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</si>
  <si>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</si>
  <si>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</si>
  <si>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26/04/22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</si>
  <si>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</si>
  <si>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</si>
  <si>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</si>
  <si>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</si>
  <si>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</si>
  <si>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</si>
  <si>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</si>
  <si>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</si>
  <si>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</si>
  <si>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</si>
  <si>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</si>
  <si>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</si>
  <si>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</si>
  <si>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</si>
  <si>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</si>
  <si>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</si>
  <si>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ilA</t>
  </si>
  <si>
    <t>07/09/20</t>
  </si>
  <si>
    <t>סה"כ אחר</t>
  </si>
  <si>
    <t>סה"כ תל אביב 35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</si>
  <si>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</si>
  <si>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</si>
  <si>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</si>
  <si>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</si>
  <si>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</si>
  <si>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</si>
  <si>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</si>
  <si>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</si>
  <si>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</si>
  <si>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</si>
  <si>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</si>
  <si>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</si>
  <si>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</si>
  <si>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</si>
  <si>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</si>
  <si>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</si>
  <si>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</si>
  <si>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</si>
  <si>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</si>
  <si>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</si>
  <si>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</si>
  <si>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</si>
  <si>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</si>
  <si>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</si>
  <si>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</si>
  <si>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</si>
  <si>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</si>
  <si>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</si>
  <si>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</si>
  <si>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</si>
  <si>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</si>
  <si>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</si>
  <si>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</si>
  <si>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</si>
  <si>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</si>
  <si>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</si>
  <si>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</si>
  <si>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</si>
  <si>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</si>
  <si>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</si>
  <si>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</si>
  <si>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</si>
  <si>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</si>
  <si>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</si>
  <si>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</si>
  <si>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</si>
  <si>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</si>
  <si>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</si>
  <si>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</si>
  <si>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</si>
  <si>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</si>
  <si>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</si>
  <si>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</si>
  <si>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</si>
  <si>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</si>
  <si>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</si>
  <si>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</si>
  <si>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</si>
  <si>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</si>
  <si>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</si>
  <si>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</si>
  <si>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</si>
  <si>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</si>
  <si>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</si>
  <si>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בזן (בתי זיקוק)</t>
  </si>
  <si>
    <t>2590248</t>
  </si>
  <si>
    <t>520036658</t>
  </si>
  <si>
    <t>אנרגיה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</si>
  <si>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</si>
  <si>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</si>
  <si>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</si>
  <si>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</si>
  <si>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</si>
  <si>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</si>
  <si>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דמרי- דמרי</t>
  </si>
  <si>
    <t>1090315</t>
  </si>
  <si>
    <t>511399388</t>
  </si>
  <si>
    <t>בנייה</t>
  </si>
  <si>
    <t>דלק קבוצה- דלק קבוצה</t>
  </si>
  <si>
    <t>1084128</t>
  </si>
  <si>
    <t>520044322</t>
  </si>
  <si>
    <t>חיפושי נפט וגז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</si>
  <si>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</si>
  <si>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</si>
  <si>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</si>
  <si>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</si>
  <si>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</si>
  <si>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</si>
  <si>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</si>
  <si>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</si>
  <si>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</si>
  <si>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</si>
  <si>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</si>
  <si>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</si>
  <si>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</si>
  <si>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חילן- חילן</t>
  </si>
  <si>
    <t>1084698</t>
  </si>
  <si>
    <t>520039942</t>
  </si>
  <si>
    <t>שרותי מידע</t>
  </si>
  <si>
    <t>דנאל כא- דנאל כא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</si>
  <si>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</si>
  <si>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</si>
  <si>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</si>
  <si>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</si>
  <si>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</si>
  <si>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</si>
  <si>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</si>
  <si>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</si>
  <si>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</si>
  <si>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</si>
  <si>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</si>
  <si>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</si>
  <si>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</si>
  <si>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</si>
  <si>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</si>
  <si>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</si>
  <si>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</si>
  <si>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</si>
  <si>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</si>
  <si>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</si>
  <si>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</si>
  <si>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</si>
  <si>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</si>
  <si>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</si>
  <si>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</si>
  <si>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</si>
  <si>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</si>
  <si>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</si>
  <si>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</si>
  <si>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</si>
  <si>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ג'נסל- ג'נסל</t>
  </si>
  <si>
    <t>514579887</t>
  </si>
  <si>
    <t>פינרג'י- פינרג'י</t>
  </si>
  <si>
    <t>1172360</t>
  </si>
  <si>
    <t>514354786</t>
  </si>
  <si>
    <t>אייקון גרופ- אייקון גרופ</t>
  </si>
  <si>
    <t>1182484</t>
  </si>
  <si>
    <t>513955252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</si>
  <si>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</si>
  <si>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</si>
  <si>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</si>
  <si>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</si>
  <si>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</si>
  <si>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</si>
  <si>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</si>
  <si>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</si>
  <si>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</si>
  <si>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</si>
  <si>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</si>
  <si>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</si>
  <si>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</si>
  <si>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</si>
  <si>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</si>
  <si>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</si>
  <si>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</si>
  <si>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</si>
  <si>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</si>
  <si>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</si>
  <si>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</si>
  <si>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</si>
  <si>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</si>
  <si>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</si>
  <si>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</si>
  <si>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</si>
  <si>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</si>
  <si>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</si>
  <si>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</si>
  <si>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</si>
  <si>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</si>
  <si>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</si>
  <si>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</si>
  <si>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</si>
  <si>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Stratasys- Stratasys</t>
  </si>
  <si>
    <t>IL0011267213</t>
  </si>
  <si>
    <t>514757848</t>
  </si>
  <si>
    <t>Technology Hardware &amp; Equip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</si>
  <si>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</si>
  <si>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</si>
  <si>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</si>
  <si>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</si>
  <si>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</si>
  <si>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</si>
  <si>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</si>
  <si>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</si>
  <si>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</si>
  <si>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</si>
  <si>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</si>
  <si>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</si>
  <si>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</si>
  <si>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</si>
  <si>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</si>
  <si>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</si>
  <si>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</si>
  <si>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</si>
  <si>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</si>
  <si>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</si>
  <si>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</si>
  <si>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</si>
  <si>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</si>
  <si>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</si>
  <si>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</si>
  <si>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ALIBABA GROUP H</t>
  </si>
  <si>
    <t>US01609W1027</t>
  </si>
  <si>
    <t>4806</t>
  </si>
  <si>
    <t>MSFT -  MICROSOFT- MICROSOFT</t>
  </si>
  <si>
    <t>us5949181045</t>
  </si>
  <si>
    <t>5083</t>
  </si>
  <si>
    <t>סה"כ שמחקות מדדי מניות בישראל</t>
  </si>
  <si>
    <t>MTF סל (4A) ת"א 35- מגדל קרנות נאמנות</t>
  </si>
  <si>
    <t>1150184</t>
  </si>
  <si>
    <t>511303661</t>
  </si>
  <si>
    <t>מניות</t>
  </si>
  <si>
    <t>סה"כ שמחקות מדדי מניות בחו"ל</t>
  </si>
  <si>
    <t>הראל S&amp;P500 מנוטרל- הראל קרנות מדד</t>
  </si>
  <si>
    <t>1149137</t>
  </si>
  <si>
    <t>511776783</t>
  </si>
  <si>
    <t>הראל סל (4A) EW S&amp;P 500 מנוטרלות מט"ח- הראל קרנות מדד</t>
  </si>
  <si>
    <t>1149970</t>
  </si>
  <si>
    <t>מגדל MTF DAX30 מנוטרל- מגדל קרנות נאמנות</t>
  </si>
  <si>
    <t>1150416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</si>
  <si>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</si>
  <si>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</si>
  <si>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</si>
  <si>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</si>
  <si>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</si>
  <si>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</si>
  <si>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פסגות S&amp;P 500 מנוטרלת מט"ח- פסגות קרנות מדד</t>
  </si>
  <si>
    <t>1148436</t>
  </si>
  <si>
    <t>קסם NDX100(4A)ETF מנוטרלת מט"ח- קסם קרנות נאמנות</t>
  </si>
  <si>
    <t>1146612</t>
  </si>
  <si>
    <t>510938608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</si>
  <si>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</si>
  <si>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</si>
  <si>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</si>
  <si>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</si>
  <si>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</si>
  <si>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</si>
  <si>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</si>
  <si>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</si>
  <si>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</si>
  <si>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KBE - US BANKS ETF- STATE STREET-SPDRS</t>
  </si>
  <si>
    <t>US78464A7972</t>
  </si>
  <si>
    <t>4640</t>
  </si>
  <si>
    <t>SPY - S&amp;P 500</t>
  </si>
  <si>
    <t>US78462F1030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</si>
  <si>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</si>
  <si>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</si>
  <si>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</si>
  <si>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</si>
  <si>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</si>
  <si>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</si>
  <si>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</si>
  <si>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</si>
  <si>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</si>
  <si>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</si>
  <si>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</si>
  <si>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</si>
  <si>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</si>
  <si>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</si>
  <si>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</si>
  <si>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</si>
  <si>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</si>
  <si>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</si>
  <si>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</si>
  <si>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</si>
  <si>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</si>
  <si>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</si>
  <si>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</si>
  <si>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</si>
  <si>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</si>
  <si>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</si>
  <si>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</si>
  <si>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</si>
  <si>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</si>
  <si>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A2.il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</si>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</sst>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" fontId="2" fillId="0" borderId="0" xfId="0" applyNumberFormat="1" applyFont="1" applyFill="1" applyAlignment="1">
      <alignment horizontal="center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19" workbookViewId="0">
      <selection activeCell="R8" sqref="R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82806.830505667982</v>
      </c>
      <c r="D11" s="76">
        <f>C11/$C$42</f>
        <v>0.16188474593994376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27663.969308</v>
      </c>
      <c r="D13" s="78">
        <f t="shared" ref="D13:D22" si="0">C13/$C$42</f>
        <v>5.4082188821481886E-2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1001.266</v>
      </c>
      <c r="D15" s="78">
        <f t="shared" si="0"/>
        <v>1.9574434987849098E-3</v>
      </c>
    </row>
    <row r="16" spans="1:36">
      <c r="A16" s="10" t="s">
        <v>13</v>
      </c>
      <c r="B16" s="70" t="s">
        <v>19</v>
      </c>
      <c r="C16" s="77">
        <v>220354.59645586135</v>
      </c>
      <c r="D16" s="78">
        <f t="shared" si="0"/>
        <v>0.43078629680813901</v>
      </c>
    </row>
    <row r="17" spans="1:4">
      <c r="A17" s="10" t="s">
        <v>13</v>
      </c>
      <c r="B17" s="70" t="s">
        <v>195</v>
      </c>
      <c r="C17" s="77">
        <v>179604.67593999999</v>
      </c>
      <c r="D17" s="78">
        <f t="shared" si="0"/>
        <v>0.35112148546951905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85.852770204999999</v>
      </c>
      <c r="D26" s="78">
        <f t="shared" si="1"/>
        <v>1.678394621313937E-4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511517.1909797343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106</v>
      </c>
      <c r="D48">
        <v>3.5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82806.830505667982</v>
      </c>
      <c r="K11" s="76">
        <f>J11/$J$11</f>
        <v>1</v>
      </c>
      <c r="L11" s="76">
        <f>J11/'סכום נכסי הקרן'!$C$42</f>
        <v>0.16188474593994376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82806.830505667982</v>
      </c>
      <c r="K12" s="80">
        <f t="shared" ref="K12:K32" si="0">J12/$J$11</f>
        <v>1</v>
      </c>
      <c r="L12" s="80">
        <f>J12/'סכום נכסי הקרן'!$C$42</f>
        <v>0.16188474593994376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1254.4032299999801</v>
      </c>
      <c r="K13" s="80">
        <f t="shared" si="0"/>
        <v>1.5148547799014218E-2</v>
      </c>
      <c r="L13" s="80">
        <f>J13/'סכום נכסי הקרן'!$C$42</f>
        <v>2.4523188118025108E-3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0.01899+1254.38423999998</f>
        <v>1254.4032299999801</v>
      </c>
      <c r="K14" s="78">
        <f t="shared" si="0"/>
        <v>1.5148547799014218E-2</v>
      </c>
      <c r="L14" s="78">
        <f>J14/'סכום נכסי הקרן'!$C$42</f>
        <v>2.4523188118025108E-3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33301.577275668002</v>
      </c>
      <c r="K15" s="80">
        <f t="shared" si="0"/>
        <v>0.40215978648510847</v>
      </c>
      <c r="L15" s="80">
        <f>J15/'סכום נכסי הקרן'!$C$42</f>
        <v>6.510353486240382E-2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905.16676066800005</v>
      </c>
      <c r="K16" s="78">
        <f t="shared" si="0"/>
        <v>1.0931063961034507E-2</v>
      </c>
      <c r="L16" s="78">
        <f>J16/'סכום נכסי הקרן'!$C$42</f>
        <v>1.7695725121853465E-3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32396.410515</v>
      </c>
      <c r="K17" s="78">
        <f t="shared" si="0"/>
        <v>0.39122872252407392</v>
      </c>
      <c r="L17" s="78">
        <f>J17/'סכום נכסי הקרן'!$C$42</f>
        <v>6.3333962350218459E-2</v>
      </c>
    </row>
    <row r="18" spans="2:12">
      <c r="B18" s="79" t="s">
        <v>212</v>
      </c>
      <c r="D18" s="16"/>
      <c r="I18" s="80">
        <v>0</v>
      </c>
      <c r="J18" s="81">
        <v>48250.85</v>
      </c>
      <c r="K18" s="80">
        <f t="shared" si="0"/>
        <v>0.58269166571587727</v>
      </c>
      <c r="L18" s="80">
        <f>J18/'סכום נכסי הקרן'!$C$42</f>
        <v>9.4328892265737443E-2</v>
      </c>
    </row>
    <row r="19" spans="2:12">
      <c r="B19" t="s">
        <v>213</v>
      </c>
      <c r="C19" t="s">
        <v>214</v>
      </c>
      <c r="D19" t="s">
        <v>204</v>
      </c>
      <c r="E19" t="s">
        <v>205</v>
      </c>
      <c r="F19" t="s">
        <v>206</v>
      </c>
      <c r="G19" t="s">
        <v>102</v>
      </c>
      <c r="H19" s="78">
        <v>0</v>
      </c>
      <c r="I19" s="78">
        <v>0</v>
      </c>
      <c r="J19" s="77">
        <v>48250.85</v>
      </c>
      <c r="K19" s="78">
        <f t="shared" si="0"/>
        <v>0.58269166571587727</v>
      </c>
      <c r="L19" s="78">
        <f>J19/'סכום נכסי הקרן'!$C$42</f>
        <v>9.4328892265737443E-2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216</v>
      </c>
      <c r="C21" t="s">
        <v>216</v>
      </c>
      <c r="D21" s="16"/>
      <c r="E21" t="s">
        <v>216</v>
      </c>
      <c r="G21" t="s">
        <v>216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1.72</v>
      </c>
      <c r="I11" s="7"/>
      <c r="J11" s="7"/>
      <c r="K11" s="76">
        <v>0.02</v>
      </c>
      <c r="L11" s="75">
        <v>26625572</v>
      </c>
      <c r="M11" s="7"/>
      <c r="N11" s="75">
        <v>0</v>
      </c>
      <c r="O11" s="75">
        <v>27663.969308</v>
      </c>
      <c r="P11" s="7"/>
      <c r="Q11" s="76">
        <v>1</v>
      </c>
      <c r="R11" s="76">
        <v>5.4199999999999998E-2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1.72</v>
      </c>
      <c r="K12" s="80">
        <v>0.02</v>
      </c>
      <c r="L12" s="81">
        <v>26625572</v>
      </c>
      <c r="N12" s="81">
        <v>0</v>
      </c>
      <c r="O12" s="81">
        <v>27663.969308</v>
      </c>
      <c r="Q12" s="80">
        <v>1</v>
      </c>
      <c r="R12" s="80">
        <v>5.4199999999999998E-2</v>
      </c>
    </row>
    <row r="13" spans="2:53">
      <c r="B13" s="79" t="s">
        <v>223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216</v>
      </c>
      <c r="C15" t="s">
        <v>216</v>
      </c>
      <c r="D15" s="16"/>
      <c r="E15" t="s">
        <v>216</v>
      </c>
      <c r="H15" s="77">
        <v>0</v>
      </c>
      <c r="I15" t="s">
        <v>216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225</v>
      </c>
      <c r="C16" s="16"/>
      <c r="D16" s="16"/>
      <c r="H16" s="81">
        <v>1.72</v>
      </c>
      <c r="K16" s="80">
        <v>0.02</v>
      </c>
      <c r="L16" s="81">
        <v>26625572</v>
      </c>
      <c r="N16" s="81">
        <v>0</v>
      </c>
      <c r="O16" s="81">
        <v>27663.969308</v>
      </c>
      <c r="Q16" s="80">
        <v>1</v>
      </c>
      <c r="R16" s="80">
        <v>5.4199999999999998E-2</v>
      </c>
    </row>
    <row r="17" spans="2:18">
      <c r="B17" s="79" t="s">
        <v>226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216</v>
      </c>
      <c r="C18" t="s">
        <v>216</v>
      </c>
      <c r="D18" s="16"/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227</v>
      </c>
      <c r="C19" s="16"/>
      <c r="D19" s="16"/>
      <c r="H19" s="81">
        <v>1.72</v>
      </c>
      <c r="K19" s="80">
        <v>0.02</v>
      </c>
      <c r="L19" s="81">
        <v>26625572</v>
      </c>
      <c r="N19" s="81">
        <v>0</v>
      </c>
      <c r="O19" s="81">
        <v>27663.969308</v>
      </c>
      <c r="Q19" s="80">
        <v>1</v>
      </c>
      <c r="R19" s="80">
        <v>5.4199999999999998E-2</v>
      </c>
    </row>
    <row r="20" spans="2:18">
      <c r="B20" t="s">
        <v>228</v>
      </c>
      <c r="C20" t="s">
        <v>229</v>
      </c>
      <c r="D20" t="s">
        <v>100</v>
      </c>
      <c r="E20" t="s">
        <v>230</v>
      </c>
      <c r="G20" t="s">
        <v>231</v>
      </c>
      <c r="H20" s="77">
        <v>1.72</v>
      </c>
      <c r="I20" t="s">
        <v>102</v>
      </c>
      <c r="J20" s="78">
        <v>3.7499999999999999E-2</v>
      </c>
      <c r="K20" s="78">
        <v>0.02</v>
      </c>
      <c r="L20" s="77">
        <v>26625572</v>
      </c>
      <c r="M20" s="77">
        <v>103.9</v>
      </c>
      <c r="N20" s="77">
        <v>0</v>
      </c>
      <c r="O20" s="77">
        <v>27663.969308</v>
      </c>
      <c r="P20" s="78">
        <v>1.1999999999999999E-3</v>
      </c>
      <c r="Q20" s="78">
        <v>1</v>
      </c>
      <c r="R20" s="78">
        <v>5.4199999999999998E-2</v>
      </c>
    </row>
    <row r="21" spans="2:18">
      <c r="B21" s="79" t="s">
        <v>232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216</v>
      </c>
      <c r="C22" t="s">
        <v>216</v>
      </c>
      <c r="D22" s="16"/>
      <c r="E22" t="s">
        <v>216</v>
      </c>
      <c r="H22" s="77">
        <v>0</v>
      </c>
      <c r="I22" t="s">
        <v>216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233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216</v>
      </c>
      <c r="C24" t="s">
        <v>216</v>
      </c>
      <c r="D24" s="16"/>
      <c r="E24" t="s">
        <v>216</v>
      </c>
      <c r="H24" s="77">
        <v>0</v>
      </c>
      <c r="I24" t="s">
        <v>216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220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234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216</v>
      </c>
      <c r="C27" t="s">
        <v>216</v>
      </c>
      <c r="D27" s="16"/>
      <c r="E27" t="s">
        <v>216</v>
      </c>
      <c r="H27" s="77">
        <v>0</v>
      </c>
      <c r="I27" t="s">
        <v>216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235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216</v>
      </c>
      <c r="C29" t="s">
        <v>216</v>
      </c>
      <c r="D29" s="16"/>
      <c r="E29" t="s">
        <v>216</v>
      </c>
      <c r="H29" s="77">
        <v>0</v>
      </c>
      <c r="I29" t="s">
        <v>216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236</v>
      </c>
      <c r="C30" s="16"/>
      <c r="D30" s="16"/>
    </row>
    <row r="31" spans="2:18">
      <c r="B31" t="s">
        <v>237</v>
      </c>
      <c r="C31" s="16"/>
      <c r="D31" s="16"/>
    </row>
    <row r="32" spans="2:18">
      <c r="B32" t="s">
        <v>238</v>
      </c>
      <c r="C32" s="16"/>
      <c r="D32" s="16"/>
    </row>
    <row r="33" spans="2:4">
      <c r="B33" t="s">
        <v>239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236</v>
      </c>
      <c r="C25" s="16"/>
      <c r="D25" s="16"/>
      <c r="E25" s="16"/>
      <c r="F25" s="16"/>
      <c r="G25" s="16"/>
    </row>
    <row r="26" spans="2:21">
      <c r="B26" t="s">
        <v>237</v>
      </c>
      <c r="C26" s="16"/>
      <c r="D26" s="16"/>
      <c r="E26" s="16"/>
      <c r="F26" s="16"/>
      <c r="G26" s="16"/>
    </row>
    <row r="27" spans="2:21">
      <c r="B27" t="s">
        <v>238</v>
      </c>
      <c r="C27" s="16"/>
      <c r="D27" s="16"/>
      <c r="E27" s="16"/>
      <c r="F27" s="16"/>
      <c r="G27" s="16"/>
    </row>
    <row r="28" spans="2:21">
      <c r="B28" t="s">
        <v>239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5.05</v>
      </c>
      <c r="L11" s="7"/>
      <c r="M11" s="7"/>
      <c r="N11" s="76">
        <v>3.9600000000000003E-2</v>
      </c>
      <c r="O11" s="75">
        <v>1202000</v>
      </c>
      <c r="P11" s="33"/>
      <c r="Q11" s="75">
        <v>0</v>
      </c>
      <c r="R11" s="75">
        <v>1001.266</v>
      </c>
      <c r="S11" s="7"/>
      <c r="T11" s="76">
        <v>1</v>
      </c>
      <c r="U11" s="76">
        <v>2E-3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5.05</v>
      </c>
      <c r="N12" s="80">
        <v>3.9600000000000003E-2</v>
      </c>
      <c r="O12" s="81">
        <v>1202000</v>
      </c>
      <c r="Q12" s="81">
        <v>0</v>
      </c>
      <c r="R12" s="81">
        <v>1001.266</v>
      </c>
      <c r="T12" s="80">
        <v>1</v>
      </c>
      <c r="U12" s="80">
        <v>2E-3</v>
      </c>
    </row>
    <row r="13" spans="2:66">
      <c r="B13" s="79" t="s">
        <v>240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225</v>
      </c>
      <c r="C15" s="16"/>
      <c r="D15" s="16"/>
      <c r="E15" s="16"/>
      <c r="F15" s="16"/>
      <c r="K15" s="81">
        <v>5.05</v>
      </c>
      <c r="N15" s="80">
        <v>3.9600000000000003E-2</v>
      </c>
      <c r="O15" s="81">
        <v>1202000</v>
      </c>
      <c r="Q15" s="81">
        <v>0</v>
      </c>
      <c r="R15" s="81">
        <v>1001.266</v>
      </c>
      <c r="T15" s="80">
        <v>1</v>
      </c>
      <c r="U15" s="80">
        <v>2E-3</v>
      </c>
    </row>
    <row r="16" spans="2:66">
      <c r="B16" t="s">
        <v>244</v>
      </c>
      <c r="C16" t="s">
        <v>245</v>
      </c>
      <c r="D16" t="s">
        <v>100</v>
      </c>
      <c r="E16" t="s">
        <v>123</v>
      </c>
      <c r="F16" t="s">
        <v>246</v>
      </c>
      <c r="G16" t="s">
        <v>247</v>
      </c>
      <c r="H16" t="s">
        <v>248</v>
      </c>
      <c r="I16" t="s">
        <v>206</v>
      </c>
      <c r="J16" t="s">
        <v>249</v>
      </c>
      <c r="K16" s="77">
        <v>5.05</v>
      </c>
      <c r="L16" t="s">
        <v>102</v>
      </c>
      <c r="M16" s="78">
        <v>2.5000000000000001E-3</v>
      </c>
      <c r="N16" s="78">
        <v>3.9600000000000003E-2</v>
      </c>
      <c r="O16" s="77">
        <v>1202000</v>
      </c>
      <c r="P16" s="77">
        <v>83.3</v>
      </c>
      <c r="Q16" s="77">
        <v>0</v>
      </c>
      <c r="R16" s="77">
        <v>1001.266</v>
      </c>
      <c r="S16" s="78">
        <v>2.0999999999999999E-3</v>
      </c>
      <c r="T16" s="78">
        <v>1</v>
      </c>
      <c r="U16" s="78">
        <v>2E-3</v>
      </c>
    </row>
    <row r="17" spans="2:21">
      <c r="B17" s="79" t="s">
        <v>241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216</v>
      </c>
      <c r="C20" t="s">
        <v>216</v>
      </c>
      <c r="D20" s="16"/>
      <c r="E20" s="16"/>
      <c r="F20" s="16"/>
      <c r="G20" t="s">
        <v>216</v>
      </c>
      <c r="H20" t="s">
        <v>216</v>
      </c>
      <c r="K20" s="77">
        <v>0</v>
      </c>
      <c r="L20" t="s">
        <v>216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216</v>
      </c>
      <c r="C25" t="s">
        <v>216</v>
      </c>
      <c r="D25" s="16"/>
      <c r="E25" s="16"/>
      <c r="F25" s="16"/>
      <c r="G25" t="s">
        <v>216</v>
      </c>
      <c r="H25" t="s">
        <v>216</v>
      </c>
      <c r="K25" s="77">
        <v>0</v>
      </c>
      <c r="L25" t="s">
        <v>216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236</v>
      </c>
      <c r="C27" s="16"/>
      <c r="D27" s="16"/>
      <c r="E27" s="16"/>
      <c r="F27" s="16"/>
    </row>
    <row r="28" spans="2:21">
      <c r="B28" t="s">
        <v>237</v>
      </c>
      <c r="C28" s="16"/>
      <c r="D28" s="16"/>
      <c r="E28" s="16"/>
      <c r="F28" s="16"/>
    </row>
    <row r="29" spans="2:21">
      <c r="B29" t="s">
        <v>238</v>
      </c>
      <c r="C29" s="16"/>
      <c r="D29" s="16"/>
      <c r="E29" s="16"/>
      <c r="F29" s="16"/>
    </row>
    <row r="30" spans="2:21">
      <c r="B30" t="s">
        <v>239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A12" sqref="A12:XFD8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15.42578125" style="16" bestFit="1" customWidth="1"/>
    <col min="18" max="18" width="6" style="16" customWidth="1"/>
    <col min="19" max="20" width="17.85546875" style="16" bestFit="1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I12+I59</f>
        <v>13961170.560000001</v>
      </c>
      <c r="J11" s="7"/>
      <c r="K11" s="75">
        <v>3.4295800000000001</v>
      </c>
      <c r="L11" s="75">
        <v>220354.59645586135</v>
      </c>
      <c r="M11" s="7"/>
      <c r="N11" s="76">
        <v>1</v>
      </c>
      <c r="O11" s="76">
        <v>0.43180000000000002</v>
      </c>
      <c r="BF11" s="16"/>
      <c r="BG11" s="19"/>
      <c r="BH11" s="16"/>
      <c r="BJ11" s="16"/>
    </row>
    <row r="12" spans="2:62" s="100" customFormat="1">
      <c r="B12" s="98" t="s">
        <v>200</v>
      </c>
      <c r="C12" s="99"/>
      <c r="D12" s="99"/>
      <c r="I12" s="101">
        <f>I13+I32+I46+I57</f>
        <v>13206525.99</v>
      </c>
      <c r="K12" s="101">
        <v>3.4295800000000001</v>
      </c>
      <c r="L12" s="101">
        <v>158437.81861244535</v>
      </c>
      <c r="N12" s="102">
        <v>0.71899999999999997</v>
      </c>
      <c r="O12" s="102">
        <v>0.3105</v>
      </c>
    </row>
    <row r="13" spans="2:62" s="100" customFormat="1">
      <c r="B13" s="98" t="s">
        <v>251</v>
      </c>
      <c r="C13" s="99"/>
      <c r="D13" s="99"/>
      <c r="I13" s="101">
        <v>3831153.81</v>
      </c>
      <c r="K13" s="101">
        <v>3.4295800000000001</v>
      </c>
      <c r="L13" s="101">
        <v>104631.7951115</v>
      </c>
      <c r="N13" s="102">
        <v>0.4748</v>
      </c>
      <c r="O13" s="102">
        <v>0.2051</v>
      </c>
    </row>
    <row r="14" spans="2:62" s="100" customFormat="1">
      <c r="B14" s="103" t="s">
        <v>252</v>
      </c>
      <c r="C14" s="103" t="s">
        <v>253</v>
      </c>
      <c r="D14" s="103" t="s">
        <v>100</v>
      </c>
      <c r="E14" s="103" t="s">
        <v>123</v>
      </c>
      <c r="F14" s="103" t="s">
        <v>246</v>
      </c>
      <c r="G14" s="103" t="s">
        <v>247</v>
      </c>
      <c r="H14" s="103" t="s">
        <v>102</v>
      </c>
      <c r="I14" s="104">
        <v>221519</v>
      </c>
      <c r="J14" s="104">
        <v>1057</v>
      </c>
      <c r="K14" s="104">
        <v>0</v>
      </c>
      <c r="L14" s="104">
        <v>2341.4558299999999</v>
      </c>
      <c r="M14" s="105">
        <v>4.0000000000000002E-4</v>
      </c>
      <c r="N14" s="105">
        <v>1.06E-2</v>
      </c>
      <c r="O14" s="105">
        <v>4.5999999999999999E-3</v>
      </c>
    </row>
    <row r="15" spans="2:62" s="100" customFormat="1">
      <c r="B15" s="103" t="s">
        <v>254</v>
      </c>
      <c r="C15" s="103" t="s">
        <v>255</v>
      </c>
      <c r="D15" s="103" t="s">
        <v>100</v>
      </c>
      <c r="E15" s="103" t="s">
        <v>123</v>
      </c>
      <c r="F15" s="103" t="s">
        <v>256</v>
      </c>
      <c r="G15" s="103" t="s">
        <v>257</v>
      </c>
      <c r="H15" s="103" t="s">
        <v>102</v>
      </c>
      <c r="I15" s="104">
        <v>97100</v>
      </c>
      <c r="J15" s="104">
        <v>3446</v>
      </c>
      <c r="K15" s="104">
        <v>0</v>
      </c>
      <c r="L15" s="104">
        <v>3346.0659999999998</v>
      </c>
      <c r="M15" s="105">
        <v>4.0000000000000002E-4</v>
      </c>
      <c r="N15" s="105">
        <v>1.52E-2</v>
      </c>
      <c r="O15" s="105">
        <v>6.6E-3</v>
      </c>
    </row>
    <row r="16" spans="2:62" s="100" customFormat="1">
      <c r="B16" s="103" t="s">
        <v>258</v>
      </c>
      <c r="C16" s="103" t="s">
        <v>259</v>
      </c>
      <c r="D16" s="103" t="s">
        <v>100</v>
      </c>
      <c r="E16" s="103" t="s">
        <v>123</v>
      </c>
      <c r="F16" s="103" t="s">
        <v>260</v>
      </c>
      <c r="G16" s="103" t="s">
        <v>257</v>
      </c>
      <c r="H16" s="103" t="s">
        <v>102</v>
      </c>
      <c r="I16" s="104">
        <v>121645</v>
      </c>
      <c r="J16" s="104">
        <v>3402</v>
      </c>
      <c r="K16" s="104">
        <v>0</v>
      </c>
      <c r="L16" s="104">
        <v>4138.3629000000001</v>
      </c>
      <c r="M16" s="105">
        <v>5.0000000000000001E-4</v>
      </c>
      <c r="N16" s="105">
        <v>1.8800000000000001E-2</v>
      </c>
      <c r="O16" s="105">
        <v>8.0999999999999996E-3</v>
      </c>
    </row>
    <row r="17" spans="2:15" s="100" customFormat="1">
      <c r="B17" s="103" t="s">
        <v>261</v>
      </c>
      <c r="C17" s="103" t="s">
        <v>262</v>
      </c>
      <c r="D17" s="103" t="s">
        <v>100</v>
      </c>
      <c r="E17" s="103" t="s">
        <v>123</v>
      </c>
      <c r="F17" s="103" t="s">
        <v>263</v>
      </c>
      <c r="G17" s="103" t="s">
        <v>264</v>
      </c>
      <c r="H17" s="103" t="s">
        <v>102</v>
      </c>
      <c r="I17" s="104">
        <v>1962</v>
      </c>
      <c r="J17" s="104">
        <v>79720</v>
      </c>
      <c r="K17" s="104">
        <v>3.4295800000000001</v>
      </c>
      <c r="L17" s="104">
        <v>1567.5359800000001</v>
      </c>
      <c r="M17" s="105">
        <v>0</v>
      </c>
      <c r="N17" s="105">
        <v>7.1000000000000004E-3</v>
      </c>
      <c r="O17" s="105">
        <v>3.0999999999999999E-3</v>
      </c>
    </row>
    <row r="18" spans="2:15" s="100" customFormat="1">
      <c r="B18" s="103" t="s">
        <v>265</v>
      </c>
      <c r="C18" s="103" t="s">
        <v>266</v>
      </c>
      <c r="D18" s="103" t="s">
        <v>100</v>
      </c>
      <c r="E18" s="103" t="s">
        <v>123</v>
      </c>
      <c r="F18" s="103" t="s">
        <v>267</v>
      </c>
      <c r="G18" s="103" t="s">
        <v>268</v>
      </c>
      <c r="H18" s="103" t="s">
        <v>102</v>
      </c>
      <c r="I18" s="104">
        <v>111674</v>
      </c>
      <c r="J18" s="104">
        <v>13010</v>
      </c>
      <c r="K18" s="104">
        <v>0</v>
      </c>
      <c r="L18" s="104">
        <v>14528.787399999999</v>
      </c>
      <c r="M18" s="105">
        <v>1.1000000000000001E-3</v>
      </c>
      <c r="N18" s="105">
        <v>6.59E-2</v>
      </c>
      <c r="O18" s="105">
        <v>2.8500000000000001E-2</v>
      </c>
    </row>
    <row r="19" spans="2:15" s="100" customFormat="1">
      <c r="B19" s="103" t="s">
        <v>269</v>
      </c>
      <c r="C19" s="103" t="s">
        <v>270</v>
      </c>
      <c r="D19" s="103" t="s">
        <v>100</v>
      </c>
      <c r="E19" s="103" t="s">
        <v>123</v>
      </c>
      <c r="F19" s="103" t="s">
        <v>271</v>
      </c>
      <c r="G19" s="103" t="s">
        <v>268</v>
      </c>
      <c r="H19" s="103" t="s">
        <v>102</v>
      </c>
      <c r="I19" s="104">
        <v>628485</v>
      </c>
      <c r="J19" s="104">
        <v>1816</v>
      </c>
      <c r="K19" s="104">
        <v>0</v>
      </c>
      <c r="L19" s="104">
        <v>11413.2876</v>
      </c>
      <c r="M19" s="105">
        <v>5.0000000000000001E-4</v>
      </c>
      <c r="N19" s="105">
        <v>5.1799999999999999E-2</v>
      </c>
      <c r="O19" s="105">
        <v>2.24E-2</v>
      </c>
    </row>
    <row r="20" spans="2:15" s="100" customFormat="1">
      <c r="B20" s="103" t="s">
        <v>272</v>
      </c>
      <c r="C20" s="103" t="s">
        <v>273</v>
      </c>
      <c r="D20" s="103" t="s">
        <v>100</v>
      </c>
      <c r="E20" s="103" t="s">
        <v>123</v>
      </c>
      <c r="F20" s="103" t="s">
        <v>274</v>
      </c>
      <c r="G20" s="103" t="s">
        <v>268</v>
      </c>
      <c r="H20" s="103" t="s">
        <v>102</v>
      </c>
      <c r="I20" s="104">
        <v>623460</v>
      </c>
      <c r="J20" s="104">
        <v>3105</v>
      </c>
      <c r="K20" s="104">
        <v>0</v>
      </c>
      <c r="L20" s="104">
        <v>19358.433000000001</v>
      </c>
      <c r="M20" s="105">
        <v>4.0000000000000002E-4</v>
      </c>
      <c r="N20" s="105">
        <v>8.7900000000000006E-2</v>
      </c>
      <c r="O20" s="105">
        <v>3.7900000000000003E-2</v>
      </c>
    </row>
    <row r="21" spans="2:15" s="100" customFormat="1">
      <c r="B21" s="103" t="s">
        <v>275</v>
      </c>
      <c r="C21" s="103" t="s">
        <v>276</v>
      </c>
      <c r="D21" s="103" t="s">
        <v>100</v>
      </c>
      <c r="E21" s="103" t="s">
        <v>123</v>
      </c>
      <c r="F21" s="103" t="s">
        <v>277</v>
      </c>
      <c r="G21" s="103" t="s">
        <v>278</v>
      </c>
      <c r="H21" s="103" t="s">
        <v>102</v>
      </c>
      <c r="I21" s="104">
        <v>1255</v>
      </c>
      <c r="J21" s="104">
        <v>194040</v>
      </c>
      <c r="K21" s="104">
        <v>0</v>
      </c>
      <c r="L21" s="104">
        <v>2435.2020000000002</v>
      </c>
      <c r="M21" s="105">
        <v>2.9999999999999997E-4</v>
      </c>
      <c r="N21" s="105">
        <v>1.11E-2</v>
      </c>
      <c r="O21" s="105">
        <v>4.7999999999999996E-3</v>
      </c>
    </row>
    <row r="22" spans="2:15" s="100" customFormat="1">
      <c r="B22" s="103" t="s">
        <v>279</v>
      </c>
      <c r="C22" s="103" t="s">
        <v>280</v>
      </c>
      <c r="D22" s="103" t="s">
        <v>100</v>
      </c>
      <c r="E22" s="103" t="s">
        <v>123</v>
      </c>
      <c r="F22" s="103" t="s">
        <v>281</v>
      </c>
      <c r="G22" s="103" t="s">
        <v>278</v>
      </c>
      <c r="H22" s="103" t="s">
        <v>102</v>
      </c>
      <c r="I22" s="104">
        <v>1134</v>
      </c>
      <c r="J22" s="104">
        <v>153500</v>
      </c>
      <c r="K22" s="104">
        <v>0</v>
      </c>
      <c r="L22" s="104">
        <v>1740.69</v>
      </c>
      <c r="M22" s="105">
        <v>1E-4</v>
      </c>
      <c r="N22" s="105">
        <v>7.9000000000000008E-3</v>
      </c>
      <c r="O22" s="105">
        <v>3.3999999999999998E-3</v>
      </c>
    </row>
    <row r="23" spans="2:15" s="100" customFormat="1">
      <c r="B23" s="103" t="s">
        <v>282</v>
      </c>
      <c r="C23" s="103" t="s">
        <v>283</v>
      </c>
      <c r="D23" s="103" t="s">
        <v>100</v>
      </c>
      <c r="E23" s="103" t="s">
        <v>123</v>
      </c>
      <c r="F23" s="103" t="s">
        <v>284</v>
      </c>
      <c r="G23" s="103" t="s">
        <v>285</v>
      </c>
      <c r="H23" s="103" t="s">
        <v>102</v>
      </c>
      <c r="I23" s="104">
        <v>124618</v>
      </c>
      <c r="J23" s="104">
        <v>3169</v>
      </c>
      <c r="K23" s="104">
        <v>0</v>
      </c>
      <c r="L23" s="104">
        <v>3949.1444200000001</v>
      </c>
      <c r="M23" s="105">
        <v>1E-4</v>
      </c>
      <c r="N23" s="105">
        <v>1.7899999999999999E-2</v>
      </c>
      <c r="O23" s="105">
        <v>7.7000000000000002E-3</v>
      </c>
    </row>
    <row r="24" spans="2:15" s="100" customFormat="1">
      <c r="B24" s="103" t="s">
        <v>286</v>
      </c>
      <c r="C24" s="103" t="s">
        <v>287</v>
      </c>
      <c r="D24" s="103" t="s">
        <v>100</v>
      </c>
      <c r="E24" s="103" t="s">
        <v>123</v>
      </c>
      <c r="F24" s="103" t="s">
        <v>288</v>
      </c>
      <c r="G24" s="103" t="s">
        <v>289</v>
      </c>
      <c r="H24" s="103" t="s">
        <v>102</v>
      </c>
      <c r="I24" s="104">
        <v>6753</v>
      </c>
      <c r="J24" s="104">
        <v>30360</v>
      </c>
      <c r="K24" s="104">
        <v>0</v>
      </c>
      <c r="L24" s="104">
        <v>2050.2107999999998</v>
      </c>
      <c r="M24" s="105">
        <v>2.0000000000000001E-4</v>
      </c>
      <c r="N24" s="105">
        <v>9.2999999999999992E-3</v>
      </c>
      <c r="O24" s="105">
        <v>4.0000000000000001E-3</v>
      </c>
    </row>
    <row r="25" spans="2:15" s="100" customFormat="1">
      <c r="B25" s="103" t="s">
        <v>290</v>
      </c>
      <c r="C25" s="103" t="s">
        <v>291</v>
      </c>
      <c r="D25" s="103" t="s">
        <v>100</v>
      </c>
      <c r="E25" s="103" t="s">
        <v>123</v>
      </c>
      <c r="F25" s="103" t="s">
        <v>292</v>
      </c>
      <c r="G25" s="103" t="s">
        <v>293</v>
      </c>
      <c r="H25" s="103" t="s">
        <v>102</v>
      </c>
      <c r="I25" s="104">
        <v>6019</v>
      </c>
      <c r="J25" s="104">
        <v>42990</v>
      </c>
      <c r="K25" s="104">
        <v>0</v>
      </c>
      <c r="L25" s="104">
        <v>2587.5681</v>
      </c>
      <c r="M25" s="105">
        <v>2.9999999999999997E-4</v>
      </c>
      <c r="N25" s="105">
        <v>1.17E-2</v>
      </c>
      <c r="O25" s="105">
        <v>5.1000000000000004E-3</v>
      </c>
    </row>
    <row r="26" spans="2:15" s="100" customFormat="1">
      <c r="B26" s="103" t="s">
        <v>294</v>
      </c>
      <c r="C26" s="103" t="s">
        <v>295</v>
      </c>
      <c r="D26" s="103" t="s">
        <v>100</v>
      </c>
      <c r="E26" s="103" t="s">
        <v>123</v>
      </c>
      <c r="F26" s="103" t="s">
        <v>296</v>
      </c>
      <c r="G26" s="103" t="s">
        <v>293</v>
      </c>
      <c r="H26" s="103" t="s">
        <v>102</v>
      </c>
      <c r="I26" s="104">
        <v>16234</v>
      </c>
      <c r="J26" s="104">
        <v>23300</v>
      </c>
      <c r="K26" s="104">
        <v>0</v>
      </c>
      <c r="L26" s="104">
        <v>3782.5219999999999</v>
      </c>
      <c r="M26" s="105">
        <v>2.9999999999999997E-4</v>
      </c>
      <c r="N26" s="105">
        <v>1.72E-2</v>
      </c>
      <c r="O26" s="105">
        <v>7.4000000000000003E-3</v>
      </c>
    </row>
    <row r="27" spans="2:15" s="100" customFormat="1">
      <c r="B27" s="103" t="s">
        <v>297</v>
      </c>
      <c r="C27" s="103" t="s">
        <v>298</v>
      </c>
      <c r="D27" s="103" t="s">
        <v>100</v>
      </c>
      <c r="E27" s="103" t="s">
        <v>123</v>
      </c>
      <c r="F27" s="103" t="s">
        <v>299</v>
      </c>
      <c r="G27" s="103" t="s">
        <v>300</v>
      </c>
      <c r="H27" s="103" t="s">
        <v>102</v>
      </c>
      <c r="I27" s="104">
        <v>432485</v>
      </c>
      <c r="J27" s="104">
        <v>2670</v>
      </c>
      <c r="K27" s="104">
        <v>0</v>
      </c>
      <c r="L27" s="104">
        <v>11547.3495</v>
      </c>
      <c r="M27" s="105">
        <v>4.0000000000000002E-4</v>
      </c>
      <c r="N27" s="105">
        <v>5.2400000000000002E-2</v>
      </c>
      <c r="O27" s="105">
        <v>2.2599999999999999E-2</v>
      </c>
    </row>
    <row r="28" spans="2:15" s="100" customFormat="1">
      <c r="B28" s="103" t="s">
        <v>301</v>
      </c>
      <c r="C28" s="103" t="s">
        <v>302</v>
      </c>
      <c r="D28" s="103" t="s">
        <v>100</v>
      </c>
      <c r="E28" s="103" t="s">
        <v>123</v>
      </c>
      <c r="F28" s="103" t="s">
        <v>303</v>
      </c>
      <c r="G28" s="103" t="s">
        <v>304</v>
      </c>
      <c r="H28" s="103" t="s">
        <v>102</v>
      </c>
      <c r="I28" s="104">
        <v>20217.810000000001</v>
      </c>
      <c r="J28" s="104">
        <v>4915</v>
      </c>
      <c r="K28" s="104">
        <v>0</v>
      </c>
      <c r="L28" s="104">
        <v>993.70536149999998</v>
      </c>
      <c r="M28" s="105">
        <v>2.0000000000000001E-4</v>
      </c>
      <c r="N28" s="105">
        <v>4.4999999999999997E-3</v>
      </c>
      <c r="O28" s="105">
        <v>1.9E-3</v>
      </c>
    </row>
    <row r="29" spans="2:15" s="100" customFormat="1">
      <c r="B29" s="103" t="s">
        <v>305</v>
      </c>
      <c r="C29" s="103" t="s">
        <v>306</v>
      </c>
      <c r="D29" s="103" t="s">
        <v>100</v>
      </c>
      <c r="E29" s="103" t="s">
        <v>123</v>
      </c>
      <c r="F29" s="103" t="s">
        <v>307</v>
      </c>
      <c r="G29" s="103" t="s">
        <v>308</v>
      </c>
      <c r="H29" s="103" t="s">
        <v>102</v>
      </c>
      <c r="I29" s="104">
        <v>250824</v>
      </c>
      <c r="J29" s="104">
        <v>2290</v>
      </c>
      <c r="K29" s="104">
        <v>0</v>
      </c>
      <c r="L29" s="104">
        <v>5743.8696</v>
      </c>
      <c r="M29" s="105">
        <v>8.9999999999999998E-4</v>
      </c>
      <c r="N29" s="105">
        <v>2.6100000000000002E-2</v>
      </c>
      <c r="O29" s="105">
        <v>1.1299999999999999E-2</v>
      </c>
    </row>
    <row r="30" spans="2:15" s="100" customFormat="1">
      <c r="B30" s="103" t="s">
        <v>309</v>
      </c>
      <c r="C30" s="103" t="s">
        <v>310</v>
      </c>
      <c r="D30" s="103" t="s">
        <v>100</v>
      </c>
      <c r="E30" s="103" t="s">
        <v>123</v>
      </c>
      <c r="F30" s="103" t="s">
        <v>311</v>
      </c>
      <c r="G30" s="103" t="s">
        <v>129</v>
      </c>
      <c r="H30" s="103" t="s">
        <v>102</v>
      </c>
      <c r="I30" s="104">
        <v>10208</v>
      </c>
      <c r="J30" s="104">
        <v>67050</v>
      </c>
      <c r="K30" s="104">
        <v>0</v>
      </c>
      <c r="L30" s="104">
        <v>6844.4639999999999</v>
      </c>
      <c r="M30" s="105">
        <v>1E-4</v>
      </c>
      <c r="N30" s="105">
        <v>3.1099999999999999E-2</v>
      </c>
      <c r="O30" s="105">
        <v>1.34E-2</v>
      </c>
    </row>
    <row r="31" spans="2:15" s="100" customFormat="1">
      <c r="B31" s="103" t="s">
        <v>312</v>
      </c>
      <c r="C31" s="103" t="s">
        <v>313</v>
      </c>
      <c r="D31" s="103" t="s">
        <v>100</v>
      </c>
      <c r="E31" s="103" t="s">
        <v>123</v>
      </c>
      <c r="F31" s="103" t="s">
        <v>314</v>
      </c>
      <c r="G31" s="103" t="s">
        <v>132</v>
      </c>
      <c r="H31" s="103" t="s">
        <v>102</v>
      </c>
      <c r="I31" s="104">
        <v>1155561</v>
      </c>
      <c r="J31" s="104">
        <v>542</v>
      </c>
      <c r="K31" s="104">
        <v>0</v>
      </c>
      <c r="L31" s="104">
        <v>6263.1406200000001</v>
      </c>
      <c r="M31" s="105">
        <v>4.0000000000000002E-4</v>
      </c>
      <c r="N31" s="105">
        <v>2.8400000000000002E-2</v>
      </c>
      <c r="O31" s="105">
        <v>1.23E-2</v>
      </c>
    </row>
    <row r="32" spans="2:15" s="100" customFormat="1">
      <c r="B32" s="98" t="s">
        <v>315</v>
      </c>
      <c r="C32" s="99"/>
      <c r="D32" s="99"/>
      <c r="I32" s="101">
        <v>7713382.1799999997</v>
      </c>
      <c r="K32" s="101">
        <v>0</v>
      </c>
      <c r="L32" s="101">
        <v>41682.534522000002</v>
      </c>
      <c r="N32" s="102">
        <v>0.18920000000000001</v>
      </c>
      <c r="O32" s="102">
        <v>8.1699999999999995E-2</v>
      </c>
    </row>
    <row r="33" spans="2:15" s="100" customFormat="1">
      <c r="B33" s="103" t="s">
        <v>316</v>
      </c>
      <c r="C33" s="103" t="s">
        <v>317</v>
      </c>
      <c r="D33" s="103" t="s">
        <v>100</v>
      </c>
      <c r="E33" s="103" t="s">
        <v>123</v>
      </c>
      <c r="F33" s="103" t="s">
        <v>318</v>
      </c>
      <c r="G33" s="103" t="s">
        <v>319</v>
      </c>
      <c r="H33" s="103" t="s">
        <v>102</v>
      </c>
      <c r="I33" s="104">
        <v>5917617</v>
      </c>
      <c r="J33" s="104">
        <v>124.9</v>
      </c>
      <c r="K33" s="104">
        <v>0</v>
      </c>
      <c r="L33" s="104">
        <v>7391.1036329999997</v>
      </c>
      <c r="M33" s="105">
        <v>1.8E-3</v>
      </c>
      <c r="N33" s="105">
        <v>3.3500000000000002E-2</v>
      </c>
      <c r="O33" s="105">
        <v>1.4500000000000001E-2</v>
      </c>
    </row>
    <row r="34" spans="2:15" s="100" customFormat="1">
      <c r="B34" s="103" t="s">
        <v>320</v>
      </c>
      <c r="C34" s="103" t="s">
        <v>321</v>
      </c>
      <c r="D34" s="103" t="s">
        <v>100</v>
      </c>
      <c r="E34" s="103" t="s">
        <v>123</v>
      </c>
      <c r="F34" s="103" t="s">
        <v>322</v>
      </c>
      <c r="G34" s="103" t="s">
        <v>319</v>
      </c>
      <c r="H34" s="103" t="s">
        <v>102</v>
      </c>
      <c r="I34" s="104">
        <v>8789</v>
      </c>
      <c r="J34" s="104">
        <v>41840</v>
      </c>
      <c r="K34" s="104">
        <v>0</v>
      </c>
      <c r="L34" s="104">
        <v>3677.3175999999999</v>
      </c>
      <c r="M34" s="105">
        <v>5.9999999999999995E-4</v>
      </c>
      <c r="N34" s="105">
        <v>1.67E-2</v>
      </c>
      <c r="O34" s="105">
        <v>7.1999999999999998E-3</v>
      </c>
    </row>
    <row r="35" spans="2:15" s="100" customFormat="1">
      <c r="B35" s="103" t="s">
        <v>323</v>
      </c>
      <c r="C35" s="103" t="s">
        <v>324</v>
      </c>
      <c r="D35" s="103" t="s">
        <v>100</v>
      </c>
      <c r="E35" s="103" t="s">
        <v>123</v>
      </c>
      <c r="F35" s="103" t="s">
        <v>325</v>
      </c>
      <c r="G35" s="103" t="s">
        <v>247</v>
      </c>
      <c r="H35" s="103" t="s">
        <v>102</v>
      </c>
      <c r="I35" s="104">
        <v>1414042</v>
      </c>
      <c r="J35" s="104">
        <v>662.9</v>
      </c>
      <c r="K35" s="104">
        <v>0</v>
      </c>
      <c r="L35" s="104">
        <v>9373.6844180000007</v>
      </c>
      <c r="M35" s="105">
        <v>1.5E-3</v>
      </c>
      <c r="N35" s="105">
        <v>4.2500000000000003E-2</v>
      </c>
      <c r="O35" s="105">
        <v>1.84E-2</v>
      </c>
    </row>
    <row r="36" spans="2:15" s="100" customFormat="1">
      <c r="B36" s="103" t="s">
        <v>326</v>
      </c>
      <c r="C36" s="103" t="s">
        <v>327</v>
      </c>
      <c r="D36" s="103" t="s">
        <v>100</v>
      </c>
      <c r="E36" s="103" t="s">
        <v>123</v>
      </c>
      <c r="F36" s="103" t="s">
        <v>328</v>
      </c>
      <c r="G36" s="103" t="s">
        <v>329</v>
      </c>
      <c r="H36" s="103" t="s">
        <v>102</v>
      </c>
      <c r="I36" s="104">
        <v>12290</v>
      </c>
      <c r="J36" s="104">
        <v>26650</v>
      </c>
      <c r="K36" s="104">
        <v>0</v>
      </c>
      <c r="L36" s="104">
        <v>3275.2849999999999</v>
      </c>
      <c r="M36" s="105">
        <v>6.9999999999999999E-4</v>
      </c>
      <c r="N36" s="105">
        <v>1.49E-2</v>
      </c>
      <c r="O36" s="105">
        <v>6.4000000000000003E-3</v>
      </c>
    </row>
    <row r="37" spans="2:15" s="100" customFormat="1">
      <c r="B37" s="103" t="s">
        <v>330</v>
      </c>
      <c r="C37" s="103" t="s">
        <v>331</v>
      </c>
      <c r="D37" s="103" t="s">
        <v>100</v>
      </c>
      <c r="E37" s="103" t="s">
        <v>123</v>
      </c>
      <c r="F37" s="103" t="s">
        <v>332</v>
      </c>
      <c r="G37" s="103" t="s">
        <v>333</v>
      </c>
      <c r="H37" s="103" t="s">
        <v>102</v>
      </c>
      <c r="I37" s="104">
        <v>4119</v>
      </c>
      <c r="J37" s="104">
        <v>45490</v>
      </c>
      <c r="K37" s="104">
        <v>0</v>
      </c>
      <c r="L37" s="104">
        <v>1873.7330999999999</v>
      </c>
      <c r="M37" s="105">
        <v>2.0000000000000001E-4</v>
      </c>
      <c r="N37" s="105">
        <v>8.5000000000000006E-3</v>
      </c>
      <c r="O37" s="105">
        <v>3.7000000000000002E-3</v>
      </c>
    </row>
    <row r="38" spans="2:15" s="100" customFormat="1">
      <c r="B38" s="103" t="s">
        <v>334</v>
      </c>
      <c r="C38" s="103" t="s">
        <v>335</v>
      </c>
      <c r="D38" s="103" t="s">
        <v>100</v>
      </c>
      <c r="E38" s="103" t="s">
        <v>123</v>
      </c>
      <c r="F38" s="103" t="s">
        <v>336</v>
      </c>
      <c r="G38" s="103" t="s">
        <v>333</v>
      </c>
      <c r="H38" s="103" t="s">
        <v>102</v>
      </c>
      <c r="I38" s="104">
        <v>109931</v>
      </c>
      <c r="J38" s="104">
        <v>1818</v>
      </c>
      <c r="K38" s="104">
        <v>0</v>
      </c>
      <c r="L38" s="104">
        <v>1998.54558</v>
      </c>
      <c r="M38" s="105">
        <v>1.1999999999999999E-3</v>
      </c>
      <c r="N38" s="105">
        <v>9.1000000000000004E-3</v>
      </c>
      <c r="O38" s="105">
        <v>3.8999999999999998E-3</v>
      </c>
    </row>
    <row r="39" spans="2:15" s="100" customFormat="1">
      <c r="B39" s="103" t="s">
        <v>337</v>
      </c>
      <c r="C39" s="103" t="s">
        <v>338</v>
      </c>
      <c r="D39" s="103" t="s">
        <v>100</v>
      </c>
      <c r="E39" s="103" t="s">
        <v>123</v>
      </c>
      <c r="F39" s="103" t="s">
        <v>339</v>
      </c>
      <c r="G39" s="103" t="s">
        <v>289</v>
      </c>
      <c r="H39" s="103" t="s">
        <v>102</v>
      </c>
      <c r="I39" s="104">
        <v>28309</v>
      </c>
      <c r="J39" s="104">
        <v>8443</v>
      </c>
      <c r="K39" s="104">
        <v>0</v>
      </c>
      <c r="L39" s="104">
        <v>2390.12887</v>
      </c>
      <c r="M39" s="105">
        <v>5.9999999999999995E-4</v>
      </c>
      <c r="N39" s="105">
        <v>1.0800000000000001E-2</v>
      </c>
      <c r="O39" s="105">
        <v>4.7000000000000002E-3</v>
      </c>
    </row>
    <row r="40" spans="2:15" s="100" customFormat="1">
      <c r="B40" s="103" t="s">
        <v>340</v>
      </c>
      <c r="C40" s="103" t="s">
        <v>341</v>
      </c>
      <c r="D40" s="103" t="s">
        <v>100</v>
      </c>
      <c r="E40" s="103" t="s">
        <v>123</v>
      </c>
      <c r="F40" s="103" t="s">
        <v>342</v>
      </c>
      <c r="G40" s="103" t="s">
        <v>343</v>
      </c>
      <c r="H40" s="103" t="s">
        <v>102</v>
      </c>
      <c r="I40" s="104">
        <v>27289</v>
      </c>
      <c r="J40" s="104">
        <v>7613</v>
      </c>
      <c r="K40" s="104">
        <v>0</v>
      </c>
      <c r="L40" s="104">
        <v>2077.5115700000001</v>
      </c>
      <c r="M40" s="105">
        <v>4.0000000000000002E-4</v>
      </c>
      <c r="N40" s="105">
        <v>9.4000000000000004E-3</v>
      </c>
      <c r="O40" s="105">
        <v>4.1000000000000003E-3</v>
      </c>
    </row>
    <row r="41" spans="2:15" s="100" customFormat="1">
      <c r="B41" s="103" t="s">
        <v>344</v>
      </c>
      <c r="C41" s="103" t="s">
        <v>345</v>
      </c>
      <c r="D41" s="103" t="s">
        <v>100</v>
      </c>
      <c r="E41" s="103" t="s">
        <v>123</v>
      </c>
      <c r="F41" s="103" t="s">
        <v>346</v>
      </c>
      <c r="G41" s="103" t="s">
        <v>308</v>
      </c>
      <c r="H41" s="103" t="s">
        <v>102</v>
      </c>
      <c r="I41" s="104">
        <v>5731</v>
      </c>
      <c r="J41" s="104">
        <v>39650</v>
      </c>
      <c r="K41" s="104">
        <v>0</v>
      </c>
      <c r="L41" s="104">
        <v>2272.3415</v>
      </c>
      <c r="M41" s="105">
        <v>4.0000000000000002E-4</v>
      </c>
      <c r="N41" s="105">
        <v>1.03E-2</v>
      </c>
      <c r="O41" s="105">
        <v>4.4999999999999997E-3</v>
      </c>
    </row>
    <row r="42" spans="2:15" s="100" customFormat="1">
      <c r="B42" s="103" t="s">
        <v>347</v>
      </c>
      <c r="C42" s="103" t="s">
        <v>348</v>
      </c>
      <c r="D42" s="103" t="s">
        <v>100</v>
      </c>
      <c r="E42" s="103" t="s">
        <v>123</v>
      </c>
      <c r="F42" s="103" t="s">
        <v>349</v>
      </c>
      <c r="G42" s="103" t="s">
        <v>350</v>
      </c>
      <c r="H42" s="103" t="s">
        <v>102</v>
      </c>
      <c r="I42" s="104">
        <v>6995</v>
      </c>
      <c r="J42" s="104">
        <v>18370</v>
      </c>
      <c r="K42" s="104">
        <v>0</v>
      </c>
      <c r="L42" s="104">
        <v>1284.9815000000001</v>
      </c>
      <c r="M42" s="105">
        <v>2.9999999999999997E-4</v>
      </c>
      <c r="N42" s="105">
        <v>5.7999999999999996E-3</v>
      </c>
      <c r="O42" s="105">
        <v>2.5000000000000001E-3</v>
      </c>
    </row>
    <row r="43" spans="2:15" s="100" customFormat="1">
      <c r="B43" s="103" t="s">
        <v>351</v>
      </c>
      <c r="C43" s="103" t="s">
        <v>352</v>
      </c>
      <c r="D43" s="103" t="s">
        <v>100</v>
      </c>
      <c r="E43" s="103" t="s">
        <v>123</v>
      </c>
      <c r="F43" s="103" t="s">
        <v>353</v>
      </c>
      <c r="G43" s="103" t="s">
        <v>354</v>
      </c>
      <c r="H43" s="103" t="s">
        <v>102</v>
      </c>
      <c r="I43" s="104">
        <v>4458</v>
      </c>
      <c r="J43" s="104">
        <v>44050</v>
      </c>
      <c r="K43" s="104">
        <v>0</v>
      </c>
      <c r="L43" s="104">
        <v>1963.749</v>
      </c>
      <c r="M43" s="105">
        <v>8.0000000000000004E-4</v>
      </c>
      <c r="N43" s="105">
        <v>8.8999999999999999E-3</v>
      </c>
      <c r="O43" s="105">
        <v>3.8E-3</v>
      </c>
    </row>
    <row r="44" spans="2:15" s="100" customFormat="1">
      <c r="B44" s="103" t="s">
        <v>355</v>
      </c>
      <c r="C44" s="103" t="s">
        <v>356</v>
      </c>
      <c r="D44" s="103" t="s">
        <v>100</v>
      </c>
      <c r="E44" s="103" t="s">
        <v>123</v>
      </c>
      <c r="F44" s="103" t="s">
        <v>357</v>
      </c>
      <c r="G44" s="103" t="s">
        <v>358</v>
      </c>
      <c r="H44" s="103" t="s">
        <v>102</v>
      </c>
      <c r="I44" s="104">
        <v>133915.18</v>
      </c>
      <c r="J44" s="104">
        <v>1245</v>
      </c>
      <c r="K44" s="104">
        <v>0</v>
      </c>
      <c r="L44" s="104">
        <v>1667.2439910000001</v>
      </c>
      <c r="M44" s="105">
        <v>6.9999999999999999E-4</v>
      </c>
      <c r="N44" s="105">
        <v>7.6E-3</v>
      </c>
      <c r="O44" s="105">
        <v>3.3E-3</v>
      </c>
    </row>
    <row r="45" spans="2:15" s="100" customFormat="1">
      <c r="B45" s="103" t="s">
        <v>359</v>
      </c>
      <c r="C45" s="103" t="s">
        <v>360</v>
      </c>
      <c r="D45" s="103" t="s">
        <v>100</v>
      </c>
      <c r="E45" s="103" t="s">
        <v>123</v>
      </c>
      <c r="F45" s="103" t="s">
        <v>361</v>
      </c>
      <c r="G45" s="103" t="s">
        <v>129</v>
      </c>
      <c r="H45" s="103" t="s">
        <v>102</v>
      </c>
      <c r="I45" s="104">
        <v>39897</v>
      </c>
      <c r="J45" s="104">
        <v>6108</v>
      </c>
      <c r="K45" s="104">
        <v>0</v>
      </c>
      <c r="L45" s="104">
        <v>2436.9087599999998</v>
      </c>
      <c r="M45" s="105">
        <v>8.0000000000000004E-4</v>
      </c>
      <c r="N45" s="105">
        <v>1.11E-2</v>
      </c>
      <c r="O45" s="105">
        <v>4.7999999999999996E-3</v>
      </c>
    </row>
    <row r="46" spans="2:15" s="100" customFormat="1">
      <c r="B46" s="98" t="s">
        <v>362</v>
      </c>
      <c r="C46" s="99"/>
      <c r="D46" s="99"/>
      <c r="I46" s="101">
        <f>SUM(I47:I56)</f>
        <v>1661990</v>
      </c>
      <c r="K46" s="101">
        <v>0</v>
      </c>
      <c r="L46" s="101">
        <v>12123.488978945354</v>
      </c>
      <c r="N46" s="102">
        <v>5.5E-2</v>
      </c>
      <c r="O46" s="102">
        <v>2.3800000000000002E-2</v>
      </c>
    </row>
    <row r="47" spans="2:15" s="100" customFormat="1">
      <c r="B47" s="103" t="s">
        <v>363</v>
      </c>
      <c r="C47" s="103" t="s">
        <v>364</v>
      </c>
      <c r="D47" s="103" t="s">
        <v>100</v>
      </c>
      <c r="E47" s="103" t="s">
        <v>123</v>
      </c>
      <c r="F47" s="103" t="s">
        <v>365</v>
      </c>
      <c r="G47" s="103" t="s">
        <v>366</v>
      </c>
      <c r="H47" s="103" t="s">
        <v>102</v>
      </c>
      <c r="I47" s="104">
        <v>99177</v>
      </c>
      <c r="J47" s="104">
        <v>1529</v>
      </c>
      <c r="K47" s="104">
        <v>0</v>
      </c>
      <c r="L47" s="104">
        <v>1516.41633</v>
      </c>
      <c r="M47" s="105">
        <v>3.3999999999999998E-3</v>
      </c>
      <c r="N47" s="105">
        <v>6.8999999999999999E-3</v>
      </c>
      <c r="O47" s="105">
        <v>3.0000000000000001E-3</v>
      </c>
    </row>
    <row r="48" spans="2:15" s="100" customFormat="1">
      <c r="B48" s="103" t="s">
        <v>367</v>
      </c>
      <c r="C48" s="103" t="s">
        <v>368</v>
      </c>
      <c r="D48" s="103" t="s">
        <v>100</v>
      </c>
      <c r="E48" s="103" t="s">
        <v>123</v>
      </c>
      <c r="F48" s="103" t="s">
        <v>369</v>
      </c>
      <c r="G48" s="103" t="s">
        <v>366</v>
      </c>
      <c r="H48" s="103" t="s">
        <v>102</v>
      </c>
      <c r="I48" s="104">
        <v>265272</v>
      </c>
      <c r="J48" s="104">
        <v>825</v>
      </c>
      <c r="K48" s="104">
        <v>0</v>
      </c>
      <c r="L48" s="104">
        <v>2188.4940000000001</v>
      </c>
      <c r="M48" s="105">
        <v>3.3999999999999998E-3</v>
      </c>
      <c r="N48" s="105">
        <v>9.9000000000000008E-3</v>
      </c>
      <c r="O48" s="105">
        <v>4.3E-3</v>
      </c>
    </row>
    <row r="49" spans="2:20" s="100" customFormat="1">
      <c r="B49" s="103" t="s">
        <v>370</v>
      </c>
      <c r="C49" s="103" t="s">
        <v>371</v>
      </c>
      <c r="D49" s="103" t="s">
        <v>100</v>
      </c>
      <c r="E49" s="103" t="s">
        <v>123</v>
      </c>
      <c r="F49" s="103" t="s">
        <v>372</v>
      </c>
      <c r="G49" s="103" t="s">
        <v>366</v>
      </c>
      <c r="H49" s="103" t="s">
        <v>102</v>
      </c>
      <c r="I49" s="104">
        <v>93672</v>
      </c>
      <c r="J49" s="104">
        <v>481.6</v>
      </c>
      <c r="K49" s="104">
        <v>0</v>
      </c>
      <c r="L49" s="104">
        <v>451.12435199999999</v>
      </c>
      <c r="M49" s="105">
        <v>5.8999999999999999E-3</v>
      </c>
      <c r="N49" s="105">
        <v>2E-3</v>
      </c>
      <c r="O49" s="105">
        <v>8.9999999999999998E-4</v>
      </c>
    </row>
    <row r="50" spans="2:20" s="100" customFormat="1">
      <c r="B50" s="103" t="s">
        <v>373</v>
      </c>
      <c r="C50" s="103" t="s">
        <v>374</v>
      </c>
      <c r="D50" s="103" t="s">
        <v>100</v>
      </c>
      <c r="E50" s="103" t="s">
        <v>123</v>
      </c>
      <c r="F50" s="103" t="s">
        <v>375</v>
      </c>
      <c r="G50" s="103" t="s">
        <v>319</v>
      </c>
      <c r="H50" s="103" t="s">
        <v>102</v>
      </c>
      <c r="I50" s="104">
        <v>11711</v>
      </c>
      <c r="J50" s="104">
        <v>6646</v>
      </c>
      <c r="K50" s="104">
        <v>0</v>
      </c>
      <c r="L50" s="104">
        <v>778.31305999999995</v>
      </c>
      <c r="M50" s="105">
        <v>6.9999999999999999E-4</v>
      </c>
      <c r="N50" s="105">
        <v>3.5000000000000001E-3</v>
      </c>
      <c r="O50" s="105">
        <v>1.5E-3</v>
      </c>
    </row>
    <row r="51" spans="2:20" s="100" customFormat="1">
      <c r="B51" s="103" t="s">
        <v>376</v>
      </c>
      <c r="C51" s="103" t="s">
        <v>377</v>
      </c>
      <c r="D51" s="103" t="s">
        <v>100</v>
      </c>
      <c r="E51" s="103" t="s">
        <v>123</v>
      </c>
      <c r="F51" s="103" t="s">
        <v>378</v>
      </c>
      <c r="G51" s="103" t="s">
        <v>247</v>
      </c>
      <c r="H51" s="103" t="s">
        <v>102</v>
      </c>
      <c r="I51" s="104">
        <v>31671</v>
      </c>
      <c r="J51" s="104">
        <v>3352</v>
      </c>
      <c r="K51" s="104">
        <v>0</v>
      </c>
      <c r="L51" s="104">
        <v>1061.6119200000001</v>
      </c>
      <c r="M51" s="105">
        <v>2.3E-3</v>
      </c>
      <c r="N51" s="105">
        <v>4.7999999999999996E-3</v>
      </c>
      <c r="O51" s="105">
        <v>2.0999999999999999E-3</v>
      </c>
    </row>
    <row r="52" spans="2:20" s="100" customFormat="1">
      <c r="B52" s="103" t="s">
        <v>379</v>
      </c>
      <c r="C52" s="103" t="s">
        <v>380</v>
      </c>
      <c r="D52" s="103" t="s">
        <v>100</v>
      </c>
      <c r="E52" s="103" t="s">
        <v>123</v>
      </c>
      <c r="F52" s="103" t="s">
        <v>381</v>
      </c>
      <c r="G52" s="103" t="s">
        <v>329</v>
      </c>
      <c r="H52" s="103" t="s">
        <v>102</v>
      </c>
      <c r="I52" s="104">
        <v>16345</v>
      </c>
      <c r="J52" s="104">
        <v>1500</v>
      </c>
      <c r="K52" s="104">
        <v>0</v>
      </c>
      <c r="L52" s="104">
        <v>245.17500000000001</v>
      </c>
      <c r="M52" s="105">
        <v>1.1000000000000001E-3</v>
      </c>
      <c r="N52" s="105">
        <v>1.1000000000000001E-3</v>
      </c>
      <c r="O52" s="105">
        <v>5.0000000000000001E-4</v>
      </c>
    </row>
    <row r="53" spans="2:20" s="100" customFormat="1">
      <c r="B53" s="103" t="s">
        <v>382</v>
      </c>
      <c r="C53" s="103">
        <v>11696890</v>
      </c>
      <c r="D53" s="103" t="s">
        <v>100</v>
      </c>
      <c r="E53" s="103" t="s">
        <v>123</v>
      </c>
      <c r="F53" s="103" t="s">
        <v>383</v>
      </c>
      <c r="G53" s="103" t="s">
        <v>125</v>
      </c>
      <c r="H53" s="103" t="s">
        <v>102</v>
      </c>
      <c r="I53" s="104">
        <v>500000</v>
      </c>
      <c r="J53" s="104">
        <f>L53/I53*100*1000</f>
        <v>424.3</v>
      </c>
      <c r="K53" s="104">
        <v>0</v>
      </c>
      <c r="L53" s="104">
        <f>2121500/1000</f>
        <v>2121.5</v>
      </c>
      <c r="M53" s="105">
        <v>7.0000000000000001E-3</v>
      </c>
      <c r="N53" s="105">
        <f>L53/$L$11</f>
        <v>9.627663929510779E-3</v>
      </c>
      <c r="O53" s="105">
        <f>L53/'סכום נכסי הקרן'!$C$42</f>
        <v>4.1474656911072447E-3</v>
      </c>
      <c r="S53" s="106"/>
    </row>
    <row r="54" spans="2:20" s="100" customFormat="1">
      <c r="B54" s="103" t="s">
        <v>382</v>
      </c>
      <c r="C54" s="103">
        <v>1169689</v>
      </c>
      <c r="D54" s="103" t="s">
        <v>100</v>
      </c>
      <c r="E54" s="103" t="s">
        <v>123</v>
      </c>
      <c r="F54" s="103" t="s">
        <v>383</v>
      </c>
      <c r="G54" s="103" t="s">
        <v>125</v>
      </c>
      <c r="H54" s="103" t="s">
        <v>102</v>
      </c>
      <c r="I54" s="104">
        <v>259405</v>
      </c>
      <c r="J54" s="104">
        <f>L54/I54*100*1000</f>
        <v>400.07474217742532</v>
      </c>
      <c r="K54" s="104">
        <v>0</v>
      </c>
      <c r="L54" s="104">
        <f>1037813.88494535/1000</f>
        <v>1037.8138849453501</v>
      </c>
      <c r="M54" s="105">
        <v>0</v>
      </c>
      <c r="N54" s="105">
        <f>L54/$L$11</f>
        <v>4.7097446644514714E-3</v>
      </c>
      <c r="O54" s="105">
        <f>L54/'סכום נכסי הקרן'!$C$42</f>
        <v>2.0288934629109408E-3</v>
      </c>
      <c r="T54" s="106"/>
    </row>
    <row r="55" spans="2:20" s="100" customFormat="1">
      <c r="B55" s="103" t="s">
        <v>384</v>
      </c>
      <c r="C55" s="103" t="s">
        <v>385</v>
      </c>
      <c r="D55" s="103" t="s">
        <v>100</v>
      </c>
      <c r="E55" s="103" t="s">
        <v>123</v>
      </c>
      <c r="F55" s="103" t="s">
        <v>386</v>
      </c>
      <c r="G55" s="103" t="s">
        <v>125</v>
      </c>
      <c r="H55" s="103" t="s">
        <v>102</v>
      </c>
      <c r="I55" s="104">
        <v>313612</v>
      </c>
      <c r="J55" s="104">
        <v>611.1</v>
      </c>
      <c r="K55" s="104">
        <v>0</v>
      </c>
      <c r="L55" s="104">
        <v>1916.4829319999999</v>
      </c>
      <c r="M55" s="105">
        <v>4.1000000000000003E-3</v>
      </c>
      <c r="N55" s="105">
        <v>8.6999999999999994E-3</v>
      </c>
      <c r="O55" s="105">
        <v>3.8E-3</v>
      </c>
    </row>
    <row r="56" spans="2:20" s="100" customFormat="1">
      <c r="B56" s="103" t="s">
        <v>387</v>
      </c>
      <c r="C56" s="103" t="s">
        <v>388</v>
      </c>
      <c r="D56" s="103" t="s">
        <v>100</v>
      </c>
      <c r="E56" s="103" t="s">
        <v>123</v>
      </c>
      <c r="F56" s="103" t="s">
        <v>389</v>
      </c>
      <c r="G56" s="103" t="s">
        <v>129</v>
      </c>
      <c r="H56" s="103" t="s">
        <v>102</v>
      </c>
      <c r="I56" s="104">
        <v>71125</v>
      </c>
      <c r="J56" s="104">
        <v>1134</v>
      </c>
      <c r="K56" s="104">
        <v>0</v>
      </c>
      <c r="L56" s="104">
        <v>806.5575</v>
      </c>
      <c r="M56" s="105">
        <v>1.2999999999999999E-3</v>
      </c>
      <c r="N56" s="105">
        <v>3.7000000000000002E-3</v>
      </c>
      <c r="O56" s="105">
        <v>1.6000000000000001E-3</v>
      </c>
    </row>
    <row r="57" spans="2:20" s="100" customFormat="1">
      <c r="B57" s="98" t="s">
        <v>390</v>
      </c>
      <c r="C57" s="99"/>
      <c r="D57" s="99"/>
      <c r="I57" s="101">
        <v>0</v>
      </c>
      <c r="K57" s="101">
        <v>0</v>
      </c>
      <c r="L57" s="101">
        <v>0</v>
      </c>
      <c r="N57" s="102">
        <v>0</v>
      </c>
      <c r="O57" s="102">
        <v>0</v>
      </c>
    </row>
    <row r="58" spans="2:20" s="100" customFormat="1">
      <c r="B58" s="103" t="s">
        <v>216</v>
      </c>
      <c r="C58" s="103" t="s">
        <v>216</v>
      </c>
      <c r="D58" s="99"/>
      <c r="G58" s="103" t="s">
        <v>216</v>
      </c>
      <c r="H58" s="103" t="s">
        <v>216</v>
      </c>
      <c r="I58" s="104">
        <v>0</v>
      </c>
      <c r="J58" s="104">
        <v>0</v>
      </c>
      <c r="L58" s="104">
        <v>0</v>
      </c>
      <c r="M58" s="105">
        <v>0</v>
      </c>
      <c r="N58" s="105">
        <v>0</v>
      </c>
      <c r="O58" s="105">
        <v>0</v>
      </c>
    </row>
    <row r="59" spans="2:20" s="100" customFormat="1">
      <c r="B59" s="98" t="s">
        <v>220</v>
      </c>
      <c r="C59" s="99"/>
      <c r="D59" s="99"/>
      <c r="I59" s="101">
        <v>754644.57</v>
      </c>
      <c r="K59" s="101">
        <v>0</v>
      </c>
      <c r="L59" s="101">
        <v>61916.777843415999</v>
      </c>
      <c r="N59" s="102">
        <v>0.28100000000000003</v>
      </c>
      <c r="O59" s="102">
        <v>0.12130000000000001</v>
      </c>
    </row>
    <row r="60" spans="2:20" s="100" customFormat="1">
      <c r="B60" s="98" t="s">
        <v>242</v>
      </c>
      <c r="C60" s="99"/>
      <c r="D60" s="99"/>
      <c r="I60" s="101">
        <v>643359</v>
      </c>
      <c r="K60" s="101">
        <v>0</v>
      </c>
      <c r="L60" s="101">
        <v>30161.609799999998</v>
      </c>
      <c r="N60" s="102">
        <v>0.13689999999999999</v>
      </c>
      <c r="O60" s="102">
        <v>5.91E-2</v>
      </c>
    </row>
    <row r="61" spans="2:20" s="100" customFormat="1">
      <c r="B61" s="103" t="s">
        <v>391</v>
      </c>
      <c r="C61" s="103" t="s">
        <v>392</v>
      </c>
      <c r="D61" s="103" t="s">
        <v>393</v>
      </c>
      <c r="E61" s="103" t="s">
        <v>394</v>
      </c>
      <c r="F61" s="103" t="s">
        <v>395</v>
      </c>
      <c r="G61" s="103" t="s">
        <v>396</v>
      </c>
      <c r="H61" s="103" t="s">
        <v>106</v>
      </c>
      <c r="I61" s="104">
        <v>45093</v>
      </c>
      <c r="J61" s="104">
        <v>2241</v>
      </c>
      <c r="K61" s="104">
        <v>0</v>
      </c>
      <c r="L61" s="104">
        <v>3536.869455</v>
      </c>
      <c r="M61" s="105">
        <v>5.0000000000000001E-4</v>
      </c>
      <c r="N61" s="105">
        <v>1.61E-2</v>
      </c>
      <c r="O61" s="105">
        <v>6.8999999999999999E-3</v>
      </c>
    </row>
    <row r="62" spans="2:20" s="100" customFormat="1">
      <c r="B62" s="103" t="s">
        <v>397</v>
      </c>
      <c r="C62" s="103" t="s">
        <v>398</v>
      </c>
      <c r="D62" s="103" t="s">
        <v>399</v>
      </c>
      <c r="E62" s="103" t="s">
        <v>394</v>
      </c>
      <c r="F62" s="103" t="s">
        <v>400</v>
      </c>
      <c r="G62" s="103" t="s">
        <v>401</v>
      </c>
      <c r="H62" s="103" t="s">
        <v>106</v>
      </c>
      <c r="I62" s="104">
        <v>25384</v>
      </c>
      <c r="J62" s="104">
        <v>3170</v>
      </c>
      <c r="K62" s="104">
        <v>0</v>
      </c>
      <c r="L62" s="104">
        <v>2816.3548000000001</v>
      </c>
      <c r="M62" s="105">
        <v>5.0000000000000001E-4</v>
      </c>
      <c r="N62" s="105">
        <v>1.2800000000000001E-2</v>
      </c>
      <c r="O62" s="105">
        <v>5.4999999999999997E-3</v>
      </c>
    </row>
    <row r="63" spans="2:20" s="100" customFormat="1">
      <c r="B63" s="103" t="s">
        <v>402</v>
      </c>
      <c r="C63" s="103" t="s">
        <v>403</v>
      </c>
      <c r="D63" s="103" t="s">
        <v>399</v>
      </c>
      <c r="E63" s="103" t="s">
        <v>394</v>
      </c>
      <c r="G63" s="103" t="s">
        <v>401</v>
      </c>
      <c r="H63" s="103" t="s">
        <v>106</v>
      </c>
      <c r="I63" s="104">
        <v>17530</v>
      </c>
      <c r="J63" s="104">
        <v>4723</v>
      </c>
      <c r="K63" s="104">
        <v>0</v>
      </c>
      <c r="L63" s="104">
        <v>2897.7966500000002</v>
      </c>
      <c r="M63" s="105">
        <v>1E-4</v>
      </c>
      <c r="N63" s="105">
        <v>1.32E-2</v>
      </c>
      <c r="O63" s="105">
        <v>5.7000000000000002E-3</v>
      </c>
    </row>
    <row r="64" spans="2:20" s="100" customFormat="1">
      <c r="B64" s="103" t="s">
        <v>404</v>
      </c>
      <c r="C64" s="103" t="s">
        <v>405</v>
      </c>
      <c r="D64" s="103" t="s">
        <v>393</v>
      </c>
      <c r="E64" s="103" t="s">
        <v>394</v>
      </c>
      <c r="F64" s="103" t="s">
        <v>406</v>
      </c>
      <c r="G64" s="103" t="s">
        <v>407</v>
      </c>
      <c r="H64" s="103" t="s">
        <v>106</v>
      </c>
      <c r="I64" s="104">
        <v>26300</v>
      </c>
      <c r="J64" s="104">
        <v>819</v>
      </c>
      <c r="K64" s="104">
        <v>0</v>
      </c>
      <c r="L64" s="104">
        <v>753.8895</v>
      </c>
      <c r="M64" s="105">
        <v>1.1999999999999999E-3</v>
      </c>
      <c r="N64" s="105">
        <v>3.3999999999999998E-3</v>
      </c>
      <c r="O64" s="105">
        <v>1.5E-3</v>
      </c>
    </row>
    <row r="65" spans="2:15" s="100" customFormat="1">
      <c r="B65" s="103" t="s">
        <v>408</v>
      </c>
      <c r="C65" s="103" t="s">
        <v>409</v>
      </c>
      <c r="D65" s="103" t="s">
        <v>399</v>
      </c>
      <c r="E65" s="103" t="s">
        <v>394</v>
      </c>
      <c r="F65" s="103" t="s">
        <v>410</v>
      </c>
      <c r="G65" s="103" t="s">
        <v>411</v>
      </c>
      <c r="H65" s="103" t="s">
        <v>106</v>
      </c>
      <c r="I65" s="104">
        <v>3379</v>
      </c>
      <c r="J65" s="104">
        <v>49394</v>
      </c>
      <c r="K65" s="104">
        <v>0</v>
      </c>
      <c r="L65" s="104">
        <v>5841.5814099999998</v>
      </c>
      <c r="M65" s="105">
        <v>0</v>
      </c>
      <c r="N65" s="105">
        <v>2.6499999999999999E-2</v>
      </c>
      <c r="O65" s="105">
        <v>1.14E-2</v>
      </c>
    </row>
    <row r="66" spans="2:15" s="100" customFormat="1">
      <c r="B66" s="103" t="s">
        <v>412</v>
      </c>
      <c r="C66" s="103" t="s">
        <v>413</v>
      </c>
      <c r="D66" s="103" t="s">
        <v>393</v>
      </c>
      <c r="E66" s="103" t="s">
        <v>394</v>
      </c>
      <c r="F66" s="103" t="s">
        <v>414</v>
      </c>
      <c r="G66" s="103" t="s">
        <v>411</v>
      </c>
      <c r="H66" s="103" t="s">
        <v>106</v>
      </c>
      <c r="I66" s="104">
        <v>41450</v>
      </c>
      <c r="J66" s="104">
        <v>1818</v>
      </c>
      <c r="K66" s="104">
        <v>0</v>
      </c>
      <c r="L66" s="104">
        <v>2637.4634999999998</v>
      </c>
      <c r="M66" s="105">
        <v>8.9999999999999998E-4</v>
      </c>
      <c r="N66" s="105">
        <v>1.2E-2</v>
      </c>
      <c r="O66" s="105">
        <v>5.1999999999999998E-3</v>
      </c>
    </row>
    <row r="67" spans="2:15" s="100" customFormat="1">
      <c r="B67" s="103" t="s">
        <v>415</v>
      </c>
      <c r="C67" s="103" t="s">
        <v>416</v>
      </c>
      <c r="D67" s="103" t="s">
        <v>393</v>
      </c>
      <c r="E67" s="103" t="s">
        <v>394</v>
      </c>
      <c r="F67" s="103" t="s">
        <v>417</v>
      </c>
      <c r="G67" s="103" t="s">
        <v>411</v>
      </c>
      <c r="H67" s="103" t="s">
        <v>106</v>
      </c>
      <c r="I67" s="104">
        <v>294079</v>
      </c>
      <c r="J67" s="104">
        <v>116</v>
      </c>
      <c r="K67" s="104">
        <v>0</v>
      </c>
      <c r="L67" s="104">
        <v>1193.96074</v>
      </c>
      <c r="M67" s="105">
        <v>1.1999999999999999E-3</v>
      </c>
      <c r="N67" s="105">
        <v>5.4000000000000003E-3</v>
      </c>
      <c r="O67" s="105">
        <v>2.3E-3</v>
      </c>
    </row>
    <row r="68" spans="2:15" s="100" customFormat="1">
      <c r="B68" s="103" t="s">
        <v>418</v>
      </c>
      <c r="C68" s="103" t="s">
        <v>419</v>
      </c>
      <c r="D68" s="103" t="s">
        <v>393</v>
      </c>
      <c r="E68" s="103" t="s">
        <v>394</v>
      </c>
      <c r="F68" s="103" t="s">
        <v>420</v>
      </c>
      <c r="G68" s="103" t="s">
        <v>411</v>
      </c>
      <c r="H68" s="103" t="s">
        <v>106</v>
      </c>
      <c r="I68" s="104">
        <v>35246</v>
      </c>
      <c r="J68" s="104">
        <v>2932</v>
      </c>
      <c r="K68" s="104">
        <v>0</v>
      </c>
      <c r="L68" s="104">
        <v>3616.94452</v>
      </c>
      <c r="M68" s="105">
        <v>2.9999999999999997E-4</v>
      </c>
      <c r="N68" s="105">
        <v>1.6400000000000001E-2</v>
      </c>
      <c r="O68" s="105">
        <v>7.1000000000000004E-3</v>
      </c>
    </row>
    <row r="69" spans="2:15" s="100" customFormat="1">
      <c r="B69" s="103" t="s">
        <v>421</v>
      </c>
      <c r="C69" s="103" t="s">
        <v>422</v>
      </c>
      <c r="D69" s="103" t="s">
        <v>393</v>
      </c>
      <c r="E69" s="103" t="s">
        <v>394</v>
      </c>
      <c r="F69" s="103" t="s">
        <v>423</v>
      </c>
      <c r="G69" s="103" t="s">
        <v>411</v>
      </c>
      <c r="H69" s="103" t="s">
        <v>106</v>
      </c>
      <c r="I69" s="104">
        <v>11753</v>
      </c>
      <c r="J69" s="104">
        <v>6555</v>
      </c>
      <c r="K69" s="104">
        <v>0</v>
      </c>
      <c r="L69" s="104">
        <v>2696.4320250000001</v>
      </c>
      <c r="M69" s="105">
        <v>2.0000000000000001E-4</v>
      </c>
      <c r="N69" s="105">
        <v>1.2200000000000001E-2</v>
      </c>
      <c r="O69" s="105">
        <v>5.3E-3</v>
      </c>
    </row>
    <row r="70" spans="2:15" s="100" customFormat="1">
      <c r="B70" s="103" t="s">
        <v>424</v>
      </c>
      <c r="C70" s="103" t="s">
        <v>425</v>
      </c>
      <c r="D70" s="103" t="s">
        <v>393</v>
      </c>
      <c r="E70" s="103" t="s">
        <v>394</v>
      </c>
      <c r="F70" s="103" t="s">
        <v>426</v>
      </c>
      <c r="G70" s="103" t="s">
        <v>427</v>
      </c>
      <c r="H70" s="103" t="s">
        <v>106</v>
      </c>
      <c r="I70" s="104">
        <v>25742</v>
      </c>
      <c r="J70" s="104">
        <v>1874</v>
      </c>
      <c r="K70" s="104">
        <v>0</v>
      </c>
      <c r="L70" s="104">
        <v>1688.41778</v>
      </c>
      <c r="M70" s="105">
        <v>4.0000000000000002E-4</v>
      </c>
      <c r="N70" s="105">
        <v>7.7000000000000002E-3</v>
      </c>
      <c r="O70" s="105">
        <v>3.3E-3</v>
      </c>
    </row>
    <row r="71" spans="2:15" s="100" customFormat="1">
      <c r="B71" s="103" t="s">
        <v>428</v>
      </c>
      <c r="C71" s="103" t="s">
        <v>429</v>
      </c>
      <c r="D71" s="103" t="s">
        <v>393</v>
      </c>
      <c r="E71" s="103" t="s">
        <v>394</v>
      </c>
      <c r="F71" s="103" t="s">
        <v>430</v>
      </c>
      <c r="G71" s="103" t="s">
        <v>427</v>
      </c>
      <c r="H71" s="103" t="s">
        <v>106</v>
      </c>
      <c r="I71" s="104">
        <v>117403</v>
      </c>
      <c r="J71" s="104">
        <v>604</v>
      </c>
      <c r="K71" s="104">
        <v>0</v>
      </c>
      <c r="L71" s="104">
        <v>2481.8994200000002</v>
      </c>
      <c r="M71" s="105">
        <v>2.0999999999999999E-3</v>
      </c>
      <c r="N71" s="105">
        <v>1.1299999999999999E-2</v>
      </c>
      <c r="O71" s="105">
        <v>4.8999999999999998E-3</v>
      </c>
    </row>
    <row r="72" spans="2:15" s="100" customFormat="1">
      <c r="B72" s="98" t="s">
        <v>243</v>
      </c>
      <c r="C72" s="99"/>
      <c r="D72" s="99"/>
      <c r="I72" s="101">
        <v>111285.57</v>
      </c>
      <c r="K72" s="101">
        <v>0</v>
      </c>
      <c r="L72" s="101">
        <v>31755.168043416001</v>
      </c>
      <c r="N72" s="102">
        <v>0.14410000000000001</v>
      </c>
      <c r="O72" s="102">
        <v>6.2199999999999998E-2</v>
      </c>
    </row>
    <row r="73" spans="2:15" s="100" customFormat="1">
      <c r="B73" s="103" t="s">
        <v>431</v>
      </c>
      <c r="C73" s="103" t="s">
        <v>432</v>
      </c>
      <c r="D73" s="103" t="s">
        <v>433</v>
      </c>
      <c r="E73" s="103" t="s">
        <v>394</v>
      </c>
      <c r="F73" s="103" t="s">
        <v>434</v>
      </c>
      <c r="G73" s="103" t="s">
        <v>435</v>
      </c>
      <c r="H73" s="103" t="s">
        <v>110</v>
      </c>
      <c r="I73" s="104">
        <v>11428</v>
      </c>
      <c r="J73" s="104">
        <v>7353</v>
      </c>
      <c r="K73" s="104">
        <v>0</v>
      </c>
      <c r="L73" s="104">
        <v>3055.6699745760002</v>
      </c>
      <c r="M73" s="105">
        <v>0</v>
      </c>
      <c r="N73" s="105">
        <v>1.3899999999999999E-2</v>
      </c>
      <c r="O73" s="105">
        <v>6.0000000000000001E-3</v>
      </c>
    </row>
    <row r="74" spans="2:15" s="100" customFormat="1">
      <c r="B74" s="103" t="s">
        <v>436</v>
      </c>
      <c r="C74" s="103" t="s">
        <v>437</v>
      </c>
      <c r="D74" s="103" t="s">
        <v>433</v>
      </c>
      <c r="E74" s="103" t="s">
        <v>394</v>
      </c>
      <c r="F74" s="103" t="s">
        <v>438</v>
      </c>
      <c r="G74" s="103" t="s">
        <v>435</v>
      </c>
      <c r="H74" s="103" t="s">
        <v>110</v>
      </c>
      <c r="I74" s="104">
        <v>2259</v>
      </c>
      <c r="J74" s="104">
        <v>17390</v>
      </c>
      <c r="K74" s="104">
        <v>0</v>
      </c>
      <c r="L74" s="104">
        <v>1428.52373964</v>
      </c>
      <c r="M74" s="105">
        <v>0</v>
      </c>
      <c r="N74" s="105">
        <v>6.4999999999999997E-3</v>
      </c>
      <c r="O74" s="105">
        <v>2.8E-3</v>
      </c>
    </row>
    <row r="75" spans="2:15" s="100" customFormat="1">
      <c r="B75" s="103" t="s">
        <v>439</v>
      </c>
      <c r="C75" s="103" t="s">
        <v>440</v>
      </c>
      <c r="D75" s="103" t="s">
        <v>393</v>
      </c>
      <c r="E75" s="103" t="s">
        <v>394</v>
      </c>
      <c r="F75" s="103" t="s">
        <v>441</v>
      </c>
      <c r="G75" s="103" t="s">
        <v>442</v>
      </c>
      <c r="H75" s="103" t="s">
        <v>106</v>
      </c>
      <c r="I75" s="104">
        <v>57222.57</v>
      </c>
      <c r="J75" s="104">
        <v>816</v>
      </c>
      <c r="K75" s="104">
        <v>0</v>
      </c>
      <c r="L75" s="104">
        <v>1634.2765992</v>
      </c>
      <c r="M75" s="105">
        <v>5.0000000000000001E-4</v>
      </c>
      <c r="N75" s="105">
        <v>7.4000000000000003E-3</v>
      </c>
      <c r="O75" s="105">
        <v>3.2000000000000002E-3</v>
      </c>
    </row>
    <row r="76" spans="2:15" s="100" customFormat="1">
      <c r="B76" s="103" t="s">
        <v>443</v>
      </c>
      <c r="C76" s="103" t="s">
        <v>444</v>
      </c>
      <c r="D76" s="103" t="s">
        <v>399</v>
      </c>
      <c r="E76" s="103" t="s">
        <v>394</v>
      </c>
      <c r="F76" s="103" t="s">
        <v>445</v>
      </c>
      <c r="G76" s="103" t="s">
        <v>446</v>
      </c>
      <c r="H76" s="103" t="s">
        <v>106</v>
      </c>
      <c r="I76" s="104">
        <v>974</v>
      </c>
      <c r="J76" s="104">
        <v>218745</v>
      </c>
      <c r="K76" s="104">
        <v>0</v>
      </c>
      <c r="L76" s="104">
        <v>7457.0170500000004</v>
      </c>
      <c r="M76" s="105">
        <v>0</v>
      </c>
      <c r="N76" s="105">
        <v>3.3799999999999997E-2</v>
      </c>
      <c r="O76" s="105">
        <v>1.46E-2</v>
      </c>
    </row>
    <row r="77" spans="2:15" s="100" customFormat="1">
      <c r="B77" s="103" t="s">
        <v>447</v>
      </c>
      <c r="C77" s="103" t="s">
        <v>448</v>
      </c>
      <c r="D77" s="103" t="s">
        <v>100</v>
      </c>
      <c r="E77" s="103" t="s">
        <v>394</v>
      </c>
      <c r="F77" s="103" t="s">
        <v>449</v>
      </c>
      <c r="G77" s="103" t="s">
        <v>446</v>
      </c>
      <c r="H77" s="103" t="s">
        <v>106</v>
      </c>
      <c r="I77" s="104">
        <v>5939</v>
      </c>
      <c r="J77" s="104">
        <v>16125</v>
      </c>
      <c r="K77" s="104">
        <v>0</v>
      </c>
      <c r="L77" s="104">
        <v>3351.8231249999999</v>
      </c>
      <c r="M77" s="105">
        <v>0</v>
      </c>
      <c r="N77" s="105">
        <v>1.52E-2</v>
      </c>
      <c r="O77" s="105">
        <v>6.6E-3</v>
      </c>
    </row>
    <row r="78" spans="2:15" s="100" customFormat="1">
      <c r="B78" s="103" t="s">
        <v>450</v>
      </c>
      <c r="C78" s="103" t="s">
        <v>451</v>
      </c>
      <c r="D78" s="103" t="s">
        <v>399</v>
      </c>
      <c r="E78" s="103" t="s">
        <v>394</v>
      </c>
      <c r="F78" s="103" t="s">
        <v>452</v>
      </c>
      <c r="G78" s="103" t="s">
        <v>407</v>
      </c>
      <c r="H78" s="103" t="s">
        <v>106</v>
      </c>
      <c r="I78" s="104">
        <v>17006</v>
      </c>
      <c r="J78" s="104">
        <v>6607</v>
      </c>
      <c r="K78" s="104">
        <v>0</v>
      </c>
      <c r="L78" s="104">
        <v>3932.5524700000001</v>
      </c>
      <c r="M78" s="105">
        <v>0</v>
      </c>
      <c r="N78" s="105">
        <v>1.78E-2</v>
      </c>
      <c r="O78" s="105">
        <v>7.7000000000000002E-3</v>
      </c>
    </row>
    <row r="79" spans="2:15" s="100" customFormat="1">
      <c r="B79" s="103" t="s">
        <v>453</v>
      </c>
      <c r="C79" s="103" t="s">
        <v>454</v>
      </c>
      <c r="D79" s="103" t="s">
        <v>399</v>
      </c>
      <c r="E79" s="103" t="s">
        <v>394</v>
      </c>
      <c r="F79" s="103" t="s">
        <v>455</v>
      </c>
      <c r="G79" s="103" t="s">
        <v>411</v>
      </c>
      <c r="H79" s="103" t="s">
        <v>106</v>
      </c>
      <c r="I79" s="104">
        <v>7780</v>
      </c>
      <c r="J79" s="104">
        <v>11368</v>
      </c>
      <c r="K79" s="104">
        <v>0</v>
      </c>
      <c r="L79" s="104">
        <v>3095.5064000000002</v>
      </c>
      <c r="M79" s="105">
        <v>0</v>
      </c>
      <c r="N79" s="105">
        <v>1.4E-2</v>
      </c>
      <c r="O79" s="105">
        <v>6.1000000000000004E-3</v>
      </c>
    </row>
    <row r="80" spans="2:15" s="100" customFormat="1">
      <c r="B80" s="103" t="s">
        <v>456</v>
      </c>
      <c r="C80" s="103" t="s">
        <v>457</v>
      </c>
      <c r="D80" s="103" t="s">
        <v>399</v>
      </c>
      <c r="E80" s="103" t="s">
        <v>394</v>
      </c>
      <c r="F80" s="103" t="s">
        <v>458</v>
      </c>
      <c r="G80" s="103" t="s">
        <v>411</v>
      </c>
      <c r="H80" s="103" t="s">
        <v>106</v>
      </c>
      <c r="I80" s="104">
        <v>8677</v>
      </c>
      <c r="J80" s="104">
        <v>25683</v>
      </c>
      <c r="K80" s="104">
        <v>0</v>
      </c>
      <c r="L80" s="104">
        <v>7799.7986849999998</v>
      </c>
      <c r="M80" s="105">
        <v>0</v>
      </c>
      <c r="N80" s="105">
        <v>3.5400000000000001E-2</v>
      </c>
      <c r="O80" s="105">
        <v>1.5299999999999999E-2</v>
      </c>
    </row>
    <row r="81" spans="2:7">
      <c r="B81" t="s">
        <v>222</v>
      </c>
      <c r="E81" s="16"/>
      <c r="F81" s="16"/>
      <c r="G81" s="16"/>
    </row>
    <row r="82" spans="2:7">
      <c r="B82" t="s">
        <v>236</v>
      </c>
      <c r="E82" s="16"/>
      <c r="F82" s="16"/>
      <c r="G82" s="16"/>
    </row>
    <row r="83" spans="2:7">
      <c r="B83" t="s">
        <v>237</v>
      </c>
      <c r="E83" s="16"/>
      <c r="F83" s="16"/>
      <c r="G83" s="16"/>
    </row>
    <row r="84" spans="2:7">
      <c r="B84" t="s">
        <v>238</v>
      </c>
      <c r="E84" s="16"/>
      <c r="F84" s="16"/>
      <c r="G84" s="16"/>
    </row>
    <row r="85" spans="2:7">
      <c r="B85" t="s">
        <v>239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2499401</v>
      </c>
      <c r="I11" s="7"/>
      <c r="J11" s="75">
        <v>30.522320000000001</v>
      </c>
      <c r="K11" s="75">
        <v>179604.67593999999</v>
      </c>
      <c r="L11" s="7"/>
      <c r="M11" s="76">
        <v>1</v>
      </c>
      <c r="N11" s="76">
        <v>0.35199999999999998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2401127</v>
      </c>
      <c r="J12" s="81">
        <v>0</v>
      </c>
      <c r="K12" s="81">
        <v>126877.91044000001</v>
      </c>
      <c r="M12" s="80">
        <v>0.70640000000000003</v>
      </c>
      <c r="N12" s="80">
        <v>0.2487</v>
      </c>
    </row>
    <row r="13" spans="2:63">
      <c r="B13" s="79" t="s">
        <v>459</v>
      </c>
      <c r="D13" s="16"/>
      <c r="E13" s="16"/>
      <c r="F13" s="16"/>
      <c r="G13" s="16"/>
      <c r="H13" s="81">
        <v>200228</v>
      </c>
      <c r="J13" s="81">
        <v>0</v>
      </c>
      <c r="K13" s="81">
        <v>4945.6315999999997</v>
      </c>
      <c r="M13" s="80">
        <v>2.75E-2</v>
      </c>
      <c r="N13" s="80">
        <v>9.7000000000000003E-3</v>
      </c>
    </row>
    <row r="14" spans="2:63">
      <c r="B14" t="s">
        <v>460</v>
      </c>
      <c r="C14" t="s">
        <v>461</v>
      </c>
      <c r="D14" t="s">
        <v>100</v>
      </c>
      <c r="E14" t="s">
        <v>462</v>
      </c>
      <c r="F14" t="s">
        <v>463</v>
      </c>
      <c r="G14" t="s">
        <v>102</v>
      </c>
      <c r="H14" s="77">
        <v>200228</v>
      </c>
      <c r="I14" s="77">
        <v>2470</v>
      </c>
      <c r="J14" s="77">
        <v>0</v>
      </c>
      <c r="K14" s="77">
        <v>4945.6315999999997</v>
      </c>
      <c r="L14" s="78">
        <v>2.8999999999999998E-3</v>
      </c>
      <c r="M14" s="78">
        <v>2.75E-2</v>
      </c>
      <c r="N14" s="78">
        <v>9.7000000000000003E-3</v>
      </c>
    </row>
    <row r="15" spans="2:63">
      <c r="B15" s="79" t="s">
        <v>464</v>
      </c>
      <c r="D15" s="16"/>
      <c r="E15" s="16"/>
      <c r="F15" s="16"/>
      <c r="G15" s="16"/>
      <c r="H15" s="81">
        <v>2200899</v>
      </c>
      <c r="J15" s="81">
        <v>0</v>
      </c>
      <c r="K15" s="81">
        <v>121932.27884</v>
      </c>
      <c r="M15" s="80">
        <v>0.67889999999999995</v>
      </c>
      <c r="N15" s="80">
        <v>0.23899999999999999</v>
      </c>
    </row>
    <row r="16" spans="2:63">
      <c r="B16" t="s">
        <v>465</v>
      </c>
      <c r="C16" t="s">
        <v>466</v>
      </c>
      <c r="D16" t="s">
        <v>100</v>
      </c>
      <c r="E16" t="s">
        <v>467</v>
      </c>
      <c r="F16" t="s">
        <v>463</v>
      </c>
      <c r="G16" t="s">
        <v>102</v>
      </c>
      <c r="H16" s="77">
        <v>254426</v>
      </c>
      <c r="I16" s="77">
        <v>3836</v>
      </c>
      <c r="J16" s="77">
        <v>0</v>
      </c>
      <c r="K16" s="77">
        <v>9759.7813600000009</v>
      </c>
      <c r="L16" s="78">
        <v>2.0999999999999999E-3</v>
      </c>
      <c r="M16" s="78">
        <v>5.4300000000000001E-2</v>
      </c>
      <c r="N16" s="78">
        <v>1.9099999999999999E-2</v>
      </c>
    </row>
    <row r="17" spans="2:14">
      <c r="B17" t="s">
        <v>468</v>
      </c>
      <c r="C17" t="s">
        <v>469</v>
      </c>
      <c r="D17" t="s">
        <v>100</v>
      </c>
      <c r="E17" t="s">
        <v>467</v>
      </c>
      <c r="F17" t="s">
        <v>463</v>
      </c>
      <c r="G17" t="s">
        <v>102</v>
      </c>
      <c r="H17" s="77">
        <v>293937</v>
      </c>
      <c r="I17" s="77">
        <v>5698</v>
      </c>
      <c r="J17" s="77">
        <v>0</v>
      </c>
      <c r="K17" s="77">
        <v>16748.53026</v>
      </c>
      <c r="L17" s="78">
        <v>3.7199999999999997E-2</v>
      </c>
      <c r="M17" s="78">
        <v>9.3299999999999994E-2</v>
      </c>
      <c r="N17" s="78">
        <v>3.2800000000000003E-2</v>
      </c>
    </row>
    <row r="18" spans="2:14">
      <c r="B18" t="s">
        <v>470</v>
      </c>
      <c r="C18" t="s">
        <v>471</v>
      </c>
      <c r="D18" t="s">
        <v>100</v>
      </c>
      <c r="E18" t="s">
        <v>462</v>
      </c>
      <c r="F18" t="s">
        <v>463</v>
      </c>
      <c r="G18" t="s">
        <v>102</v>
      </c>
      <c r="H18" s="77">
        <v>417792</v>
      </c>
      <c r="I18" s="77">
        <v>3073</v>
      </c>
      <c r="J18" s="77">
        <v>0</v>
      </c>
      <c r="K18" s="77">
        <v>12838.748159999999</v>
      </c>
      <c r="L18" s="78">
        <v>6.0100000000000001E-2</v>
      </c>
      <c r="M18" s="78">
        <v>7.1499999999999994E-2</v>
      </c>
      <c r="N18" s="78">
        <v>2.52E-2</v>
      </c>
    </row>
    <row r="19" spans="2:14">
      <c r="B19" t="s">
        <v>472</v>
      </c>
      <c r="C19" t="s">
        <v>473</v>
      </c>
      <c r="D19" t="s">
        <v>100</v>
      </c>
      <c r="E19" t="s">
        <v>474</v>
      </c>
      <c r="F19" t="s">
        <v>463</v>
      </c>
      <c r="G19" t="s">
        <v>102</v>
      </c>
      <c r="H19" s="77">
        <v>625534</v>
      </c>
      <c r="I19" s="77">
        <v>6035</v>
      </c>
      <c r="J19" s="77">
        <v>0</v>
      </c>
      <c r="K19" s="77">
        <v>37750.976900000001</v>
      </c>
      <c r="L19" s="78">
        <v>3.1300000000000001E-2</v>
      </c>
      <c r="M19" s="78">
        <v>0.2102</v>
      </c>
      <c r="N19" s="78">
        <v>7.3999999999999996E-2</v>
      </c>
    </row>
    <row r="20" spans="2:14">
      <c r="B20" t="s">
        <v>475</v>
      </c>
      <c r="C20" t="s">
        <v>476</v>
      </c>
      <c r="D20" t="s">
        <v>100</v>
      </c>
      <c r="E20" t="s">
        <v>477</v>
      </c>
      <c r="F20" t="s">
        <v>463</v>
      </c>
      <c r="G20" t="s">
        <v>102</v>
      </c>
      <c r="H20" s="77">
        <v>75312</v>
      </c>
      <c r="I20" s="77">
        <v>11310</v>
      </c>
      <c r="J20" s="77">
        <v>0</v>
      </c>
      <c r="K20" s="77">
        <v>8517.7872000000007</v>
      </c>
      <c r="L20" s="78">
        <v>3.3E-3</v>
      </c>
      <c r="M20" s="78">
        <v>4.7399999999999998E-2</v>
      </c>
      <c r="N20" s="78">
        <v>1.67E-2</v>
      </c>
    </row>
    <row r="21" spans="2:14">
      <c r="B21" t="s">
        <v>478</v>
      </c>
      <c r="C21" t="s">
        <v>479</v>
      </c>
      <c r="D21" t="s">
        <v>100</v>
      </c>
      <c r="E21" t="s">
        <v>477</v>
      </c>
      <c r="F21" t="s">
        <v>463</v>
      </c>
      <c r="G21" t="s">
        <v>102</v>
      </c>
      <c r="H21" s="77">
        <v>96843</v>
      </c>
      <c r="I21" s="77">
        <v>6062</v>
      </c>
      <c r="J21" s="77">
        <v>0</v>
      </c>
      <c r="K21" s="77">
        <v>5870.62266</v>
      </c>
      <c r="L21" s="78">
        <v>1E-3</v>
      </c>
      <c r="M21" s="78">
        <v>3.27E-2</v>
      </c>
      <c r="N21" s="78">
        <v>1.15E-2</v>
      </c>
    </row>
    <row r="22" spans="2:14">
      <c r="B22" t="s">
        <v>480</v>
      </c>
      <c r="C22" t="s">
        <v>481</v>
      </c>
      <c r="D22" t="s">
        <v>100</v>
      </c>
      <c r="E22" t="s">
        <v>482</v>
      </c>
      <c r="F22" t="s">
        <v>463</v>
      </c>
      <c r="G22" t="s">
        <v>102</v>
      </c>
      <c r="H22" s="77">
        <v>214711</v>
      </c>
      <c r="I22" s="77">
        <v>10250</v>
      </c>
      <c r="J22" s="77">
        <v>0</v>
      </c>
      <c r="K22" s="77">
        <v>22007.877499999999</v>
      </c>
      <c r="L22" s="78">
        <v>2.6499999999999999E-2</v>
      </c>
      <c r="M22" s="78">
        <v>0.1225</v>
      </c>
      <c r="N22" s="78">
        <v>4.3099999999999999E-2</v>
      </c>
    </row>
    <row r="23" spans="2:14">
      <c r="B23" t="s">
        <v>483</v>
      </c>
      <c r="C23" t="s">
        <v>484</v>
      </c>
      <c r="D23" t="s">
        <v>100</v>
      </c>
      <c r="E23" t="s">
        <v>482</v>
      </c>
      <c r="F23" t="s">
        <v>463</v>
      </c>
      <c r="G23" t="s">
        <v>102</v>
      </c>
      <c r="H23" s="77">
        <v>222344</v>
      </c>
      <c r="I23" s="77">
        <v>3795</v>
      </c>
      <c r="J23" s="77">
        <v>0</v>
      </c>
      <c r="K23" s="77">
        <v>8437.9547999999995</v>
      </c>
      <c r="L23" s="78">
        <v>3.2000000000000002E-3</v>
      </c>
      <c r="M23" s="78">
        <v>4.7E-2</v>
      </c>
      <c r="N23" s="78">
        <v>1.6500000000000001E-2</v>
      </c>
    </row>
    <row r="24" spans="2:14">
      <c r="B24" s="79" t="s">
        <v>485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486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250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487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216</v>
      </c>
      <c r="C31" t="s">
        <v>216</v>
      </c>
      <c r="D31" s="16"/>
      <c r="E31" s="16"/>
      <c r="F31" t="s">
        <v>216</v>
      </c>
      <c r="G31" t="s">
        <v>216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220</v>
      </c>
      <c r="D32" s="16"/>
      <c r="E32" s="16"/>
      <c r="F32" s="16"/>
      <c r="G32" s="16"/>
      <c r="H32" s="81">
        <v>98274</v>
      </c>
      <c r="J32" s="81">
        <v>30.522320000000001</v>
      </c>
      <c r="K32" s="81">
        <v>52726.765500000001</v>
      </c>
      <c r="M32" s="80">
        <v>0.29360000000000003</v>
      </c>
      <c r="N32" s="80">
        <v>0.1033</v>
      </c>
    </row>
    <row r="33" spans="2:14">
      <c r="B33" s="79" t="s">
        <v>488</v>
      </c>
      <c r="D33" s="16"/>
      <c r="E33" s="16"/>
      <c r="F33" s="16"/>
      <c r="G33" s="16"/>
      <c r="H33" s="81">
        <v>98274</v>
      </c>
      <c r="J33" s="81">
        <v>30.522320000000001</v>
      </c>
      <c r="K33" s="81">
        <v>52726.765500000001</v>
      </c>
      <c r="M33" s="80">
        <v>0.29360000000000003</v>
      </c>
      <c r="N33" s="80">
        <v>0.1033</v>
      </c>
    </row>
    <row r="34" spans="2:14">
      <c r="B34" t="s">
        <v>489</v>
      </c>
      <c r="C34" t="s">
        <v>490</v>
      </c>
      <c r="D34" t="s">
        <v>393</v>
      </c>
      <c r="E34" t="s">
        <v>491</v>
      </c>
      <c r="F34" t="s">
        <v>463</v>
      </c>
      <c r="G34" t="s">
        <v>106</v>
      </c>
      <c r="H34" s="77">
        <v>9984</v>
      </c>
      <c r="I34" s="77">
        <v>28028</v>
      </c>
      <c r="J34" s="77">
        <v>13.8063</v>
      </c>
      <c r="K34" s="77">
        <v>9807.9106200000006</v>
      </c>
      <c r="L34" s="78">
        <v>0</v>
      </c>
      <c r="M34" s="78">
        <v>5.4600000000000003E-2</v>
      </c>
      <c r="N34" s="78">
        <v>1.9199999999999998E-2</v>
      </c>
    </row>
    <row r="35" spans="2:14">
      <c r="B35" t="s">
        <v>492</v>
      </c>
      <c r="C35" t="s">
        <v>493</v>
      </c>
      <c r="D35" t="s">
        <v>399</v>
      </c>
      <c r="E35" t="s">
        <v>494</v>
      </c>
      <c r="F35" t="s">
        <v>463</v>
      </c>
      <c r="G35" t="s">
        <v>106</v>
      </c>
      <c r="H35" s="77">
        <v>63142</v>
      </c>
      <c r="I35" s="77">
        <v>4388</v>
      </c>
      <c r="J35" s="77">
        <v>0</v>
      </c>
      <c r="K35" s="77">
        <v>9697.34836</v>
      </c>
      <c r="L35" s="78">
        <v>0</v>
      </c>
      <c r="M35" s="78">
        <v>5.3999999999999999E-2</v>
      </c>
      <c r="N35" s="78">
        <v>1.9E-2</v>
      </c>
    </row>
    <row r="36" spans="2:14">
      <c r="B36" t="s">
        <v>495</v>
      </c>
      <c r="C36" t="s">
        <v>496</v>
      </c>
      <c r="D36" t="s">
        <v>399</v>
      </c>
      <c r="E36" t="s">
        <v>494</v>
      </c>
      <c r="F36" t="s">
        <v>463</v>
      </c>
      <c r="G36" t="s">
        <v>106</v>
      </c>
      <c r="H36" s="77">
        <v>25148</v>
      </c>
      <c r="I36" s="77">
        <v>37725</v>
      </c>
      <c r="J36" s="77">
        <v>16.71602</v>
      </c>
      <c r="K36" s="77">
        <v>33221.506520000003</v>
      </c>
      <c r="L36" s="78">
        <v>0</v>
      </c>
      <c r="M36" s="78">
        <v>0.185</v>
      </c>
      <c r="N36" s="78">
        <v>6.5100000000000005E-2</v>
      </c>
    </row>
    <row r="37" spans="2:14">
      <c r="B37" s="79" t="s">
        <v>497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216</v>
      </c>
      <c r="C38" t="s">
        <v>216</v>
      </c>
      <c r="D38" s="16"/>
      <c r="E38" s="16"/>
      <c r="F38" t="s">
        <v>216</v>
      </c>
      <c r="G38" t="s">
        <v>216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250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216</v>
      </c>
      <c r="C40" t="s">
        <v>216</v>
      </c>
      <c r="D40" s="16"/>
      <c r="E40" s="16"/>
      <c r="F40" t="s">
        <v>216</v>
      </c>
      <c r="G40" t="s">
        <v>216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487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216</v>
      </c>
      <c r="C42" t="s">
        <v>216</v>
      </c>
      <c r="D42" s="16"/>
      <c r="E42" s="16"/>
      <c r="F42" t="s">
        <v>216</v>
      </c>
      <c r="G42" t="s">
        <v>216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222</v>
      </c>
      <c r="D43" s="16"/>
      <c r="E43" s="16"/>
      <c r="F43" s="16"/>
      <c r="G43" s="16"/>
    </row>
    <row r="44" spans="2:14">
      <c r="B44" t="s">
        <v>236</v>
      </c>
      <c r="D44" s="16"/>
      <c r="E44" s="16"/>
      <c r="F44" s="16"/>
      <c r="G44" s="16"/>
    </row>
    <row r="45" spans="2:14">
      <c r="B45" t="s">
        <v>237</v>
      </c>
      <c r="D45" s="16"/>
      <c r="E45" s="16"/>
      <c r="F45" s="16"/>
      <c r="G45" s="16"/>
    </row>
    <row r="46" spans="2:14">
      <c r="B46" t="s">
        <v>238</v>
      </c>
      <c r="D46" s="16"/>
      <c r="E46" s="16"/>
      <c r="F46" s="16"/>
      <c r="G46" s="16"/>
    </row>
    <row r="47" spans="2:14">
      <c r="B47" t="s">
        <v>239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236</v>
      </c>
      <c r="C31" s="16"/>
      <c r="D31" s="16"/>
      <c r="E31" s="16"/>
    </row>
    <row r="32" spans="2:15">
      <c r="B32" t="s">
        <v>237</v>
      </c>
      <c r="C32" s="16"/>
      <c r="D32" s="16"/>
      <c r="E32" s="16"/>
    </row>
    <row r="33" spans="2:5">
      <c r="B33" t="s">
        <v>238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500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501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236</v>
      </c>
      <c r="D19" s="16"/>
      <c r="E19" s="16"/>
    </row>
    <row r="20" spans="2:12">
      <c r="B20" t="s">
        <v>237</v>
      </c>
      <c r="D20" s="16"/>
      <c r="E20" s="16"/>
    </row>
    <row r="21" spans="2:12">
      <c r="B21" t="s">
        <v>238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502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503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502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505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236</v>
      </c>
      <c r="C33" s="16"/>
      <c r="D33" s="16"/>
      <c r="E33" s="16"/>
    </row>
    <row r="34" spans="2:5">
      <c r="B34" t="s">
        <v>237</v>
      </c>
      <c r="C34" s="16"/>
      <c r="D34" s="16"/>
      <c r="E34" s="16"/>
    </row>
    <row r="35" spans="2:5">
      <c r="B35" t="s">
        <v>238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508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236</v>
      </c>
    </row>
    <row r="42" spans="2:17">
      <c r="B42" t="s">
        <v>237</v>
      </c>
    </row>
    <row r="43" spans="2:17">
      <c r="B43" t="s">
        <v>238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236</v>
      </c>
    </row>
    <row r="29" spans="2:16">
      <c r="B29" t="s">
        <v>237</v>
      </c>
    </row>
    <row r="30" spans="2:16">
      <c r="B30" t="s">
        <v>238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236</v>
      </c>
      <c r="D27" s="16"/>
      <c r="E27" s="16"/>
      <c r="F27" s="16"/>
    </row>
    <row r="28" spans="2:19">
      <c r="B28" t="s">
        <v>237</v>
      </c>
      <c r="D28" s="16"/>
      <c r="E28" s="16"/>
      <c r="F28" s="16"/>
    </row>
    <row r="29" spans="2:19">
      <c r="B29" t="s">
        <v>238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1.97</v>
      </c>
      <c r="K11" s="7"/>
      <c r="L11" s="7"/>
      <c r="M11" s="76">
        <v>5.3100000000000001E-2</v>
      </c>
      <c r="N11" s="75">
        <v>86763.79</v>
      </c>
      <c r="O11" s="7"/>
      <c r="P11" s="75">
        <v>85.852770204999999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1.97</v>
      </c>
      <c r="M12" s="80">
        <v>5.3100000000000001E-2</v>
      </c>
      <c r="N12" s="81">
        <v>86763.79</v>
      </c>
      <c r="P12" s="81">
        <v>85.852770204999999</v>
      </c>
      <c r="R12" s="80">
        <v>1</v>
      </c>
      <c r="S12" s="80">
        <v>2.0000000000000001E-4</v>
      </c>
    </row>
    <row r="13" spans="2:81">
      <c r="B13" s="79" t="s">
        <v>519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520</v>
      </c>
      <c r="C15" s="16"/>
      <c r="D15" s="16"/>
      <c r="E15" s="16"/>
      <c r="J15" s="81">
        <v>1.97</v>
      </c>
      <c r="M15" s="80">
        <v>5.3100000000000001E-2</v>
      </c>
      <c r="N15" s="81">
        <v>86763.79</v>
      </c>
      <c r="P15" s="81">
        <v>85.852770204999999</v>
      </c>
      <c r="R15" s="80">
        <v>1</v>
      </c>
      <c r="S15" s="80">
        <v>2.0000000000000001E-4</v>
      </c>
    </row>
    <row r="16" spans="2:81">
      <c r="B16" t="s">
        <v>523</v>
      </c>
      <c r="C16" t="s">
        <v>524</v>
      </c>
      <c r="D16" t="s">
        <v>123</v>
      </c>
      <c r="E16" t="s">
        <v>525</v>
      </c>
      <c r="F16" t="s">
        <v>257</v>
      </c>
      <c r="G16" t="s">
        <v>526</v>
      </c>
      <c r="H16" t="s">
        <v>150</v>
      </c>
      <c r="I16" t="s">
        <v>527</v>
      </c>
      <c r="J16" s="77">
        <v>1.97</v>
      </c>
      <c r="K16" t="s">
        <v>102</v>
      </c>
      <c r="L16" s="78">
        <v>4.1000000000000002E-2</v>
      </c>
      <c r="M16" s="78">
        <v>5.3100000000000001E-2</v>
      </c>
      <c r="N16" s="77">
        <v>86763.79</v>
      </c>
      <c r="O16" s="77">
        <v>98.95</v>
      </c>
      <c r="P16" s="77">
        <v>85.852770204999999</v>
      </c>
      <c r="Q16" s="78">
        <v>1E-4</v>
      </c>
      <c r="R16" s="78">
        <v>1</v>
      </c>
      <c r="S16" s="78">
        <v>2.0000000000000001E-4</v>
      </c>
    </row>
    <row r="17" spans="2:19">
      <c r="B17" s="79" t="s">
        <v>241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236</v>
      </c>
      <c r="C27" s="16"/>
      <c r="D27" s="16"/>
      <c r="E27" s="16"/>
    </row>
    <row r="28" spans="2:19">
      <c r="B28" t="s">
        <v>237</v>
      </c>
      <c r="C28" s="16"/>
      <c r="D28" s="16"/>
      <c r="E28" s="16"/>
    </row>
    <row r="29" spans="2:19">
      <c r="B29" t="s">
        <v>238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236</v>
      </c>
      <c r="C20" s="16"/>
      <c r="D20" s="16"/>
      <c r="E20" s="16"/>
    </row>
    <row r="21" spans="2:13">
      <c r="B21" t="s">
        <v>237</v>
      </c>
      <c r="C21" s="16"/>
      <c r="D21" s="16"/>
      <c r="E21" s="16"/>
    </row>
    <row r="22" spans="2:13">
      <c r="B22" t="s">
        <v>238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236</v>
      </c>
      <c r="C31" s="16"/>
    </row>
    <row r="32" spans="2:11">
      <c r="B32" t="s">
        <v>237</v>
      </c>
      <c r="C32" s="16"/>
    </row>
    <row r="33" spans="2:3">
      <c r="B33" t="s">
        <v>238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501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236</v>
      </c>
      <c r="C17" s="16"/>
      <c r="D17" s="16"/>
    </row>
    <row r="18" spans="2:4">
      <c r="B18" t="s">
        <v>237</v>
      </c>
      <c r="C18" s="16"/>
      <c r="D18" s="16"/>
    </row>
    <row r="19" spans="2:4">
      <c r="B19" t="s">
        <v>238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502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503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502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505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504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236</v>
      </c>
      <c r="C35" s="16"/>
      <c r="D35" s="16"/>
    </row>
    <row r="36" spans="2:12">
      <c r="B36" t="s">
        <v>237</v>
      </c>
      <c r="C36" s="16"/>
      <c r="D36" s="16"/>
    </row>
    <row r="37" spans="2:12">
      <c r="B37" t="s">
        <v>238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502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503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537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504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502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504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236</v>
      </c>
      <c r="C33" s="16"/>
      <c r="D33" s="16"/>
    </row>
    <row r="34" spans="2:4">
      <c r="B34" t="s">
        <v>237</v>
      </c>
      <c r="C34" s="16"/>
      <c r="D34" s="16"/>
    </row>
    <row r="35" spans="2:4">
      <c r="B35" t="s">
        <v>238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236</v>
      </c>
      <c r="D41" s="16"/>
    </row>
    <row r="42" spans="2:17">
      <c r="B42" t="s">
        <v>237</v>
      </c>
      <c r="D42" s="16"/>
    </row>
    <row r="43" spans="2:17">
      <c r="B43" t="s">
        <v>238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538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543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544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545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546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547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548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547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236</v>
      </c>
    </row>
    <row r="43" spans="2:18">
      <c r="B43" t="s">
        <v>237</v>
      </c>
    </row>
    <row r="44" spans="2:18">
      <c r="B44" t="s">
        <v>238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236</v>
      </c>
    </row>
    <row r="27" spans="2:15">
      <c r="B27" t="s">
        <v>237</v>
      </c>
    </row>
    <row r="28" spans="2:15">
      <c r="B28" t="s">
        <v>238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552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552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C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236</v>
      </c>
      <c r="D27" s="16"/>
    </row>
    <row r="28" spans="2:16">
      <c r="B28" t="s">
        <v>238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236</v>
      </c>
      <c r="D27" s="16"/>
    </row>
    <row r="28" spans="2:16">
      <c r="B28" t="s">
        <v>238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236</v>
      </c>
      <c r="D27" s="16"/>
    </row>
    <row r="28" spans="2:23">
      <c r="B28" t="s">
        <v>237</v>
      </c>
      <c r="D28" s="16"/>
    </row>
    <row r="29" spans="2:23">
      <c r="B29" t="s">
        <v>238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C2E23C-5CC8-4FBA-AA67-5484746491C5}"/>
</file>

<file path=customXml/itemProps2.xml><?xml version="1.0" encoding="utf-8"?>
<ds:datastoreItem xmlns:ds="http://schemas.openxmlformats.org/officeDocument/2006/customXml" ds:itemID="{D6C4CE64-9ADD-40FA-8FA6-727A4E17D4A1}"/>
</file>

<file path=customXml/itemProps3.xml><?xml version="1.0" encoding="utf-8"?>
<ds:datastoreItem xmlns:ds="http://schemas.openxmlformats.org/officeDocument/2006/customXml" ds:itemID="{BB5D6C66-5BDC-4FF6-91B9-2A2603781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