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2" i="27"/>
  <c r="B13" i="27"/>
  <c r="B14" i="27"/>
  <c r="B20" i="27"/>
  <c r="B21" i="27"/>
  <c r="B22" i="27"/>
  <c r="B23" i="27"/>
  <c r="B25" i="27"/>
  <c r="B24" i="27"/>
  <c r="B26" i="27"/>
  <c r="B15" i="27"/>
  <c r="B27" i="27"/>
  <c r="B28" i="27"/>
  <c r="B16" i="27"/>
  <c r="B18" i="27"/>
  <c r="B17" i="27"/>
  <c r="B10" i="27" l="1"/>
  <c r="B19" i="27"/>
  <c r="B9" i="27" l="1"/>
  <c r="C42" i="1" s="1"/>
</calcChain>
</file>

<file path=xl/sharedStrings.xml><?xml version="1.0" encoding="utf-8"?>
<sst xmlns="http://schemas.openxmlformats.org/spreadsheetml/2006/main" count="4390" uniqueCount="1239">
  <si>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</si>
  <si>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</si>
  <si>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</si>
  <si>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</si>
  <si>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</si>
  <si>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</si>
  <si>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</si>
  <si>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</si>
  <si>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</si>
  <si>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</si>
  <si>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</si>
  <si>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</si>
  <si>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</si>
  <si>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</si>
  <si>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</si>
  <si>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</si>
  <si>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</si>
  <si>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</si>
  <si>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</si>
  <si>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</si>
  <si>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</si>
  <si>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</si>
  <si>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</si>
  <si>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</si>
  <si>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</si>
  <si>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</si>
  <si>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</si>
  <si>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</si>
  <si>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</si>
  <si>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</si>
  <si>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</si>
  <si>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</si>
  <si>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</si>
  <si>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</si>
  <si>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</si>
  <si>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</si>
  <si>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</si>
  <si>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</si>
  <si>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</si>
  <si>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</si>
  <si>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</si>
  <si>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</si>
  <si>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</si>
  <si>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</si>
  <si>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</si>
  <si>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</si>
  <si>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</si>
  <si>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</si>
  <si>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</si>
  <si>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</si>
  <si>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</si>
  <si>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</si>
  <si>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</si>
  <si>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</si>
  <si>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</si>
  <si>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</si>
  <si>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</si>
  <si>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</si>
  <si>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</si>
  <si>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</si>
  <si>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</si>
  <si>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</si>
  <si>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</si>
  <si>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</si>
  <si>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</si>
  <si>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</si>
  <si>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</si>
  <si>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</si>
  <si>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</si>
  <si>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</si>
  <si>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</si>
  <si>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</si>
  <si>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</si>
  <si>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</si>
  <si>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</si>
  <si>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</si>
  <si>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</si>
  <si>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</si>
  <si>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</si>
  <si>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</si>
  <si>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</si>
  <si>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</si>
  <si>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</si>
  <si>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</si>
  <si>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</si>
  <si>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</si>
  <si>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</si>
  <si>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</si>
  <si>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</si>
  <si>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</si>
  <si>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</si>
  <si>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</si>
  <si>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</si>
  <si>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</si>
  <si>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</si>
  <si>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</si>
  <si>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</si>
  <si>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</si>
  <si>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</si>
  <si>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</si>
  <si>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</si>
  <si>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</si>
  <si>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</si>
  <si>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</si>
  <si>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</si>
  <si>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</si>
  <si>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</si>
  <si>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</si>
  <si>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</si>
  <si>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</si>
  <si>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</si>
  <si>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</si>
  <si>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</si>
  <si>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</si>
  <si>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</si>
  <si>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</si>
  <si>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</si>
  <si>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</si>
  <si>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</si>
  <si>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</si>
  <si>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</si>
  <si>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</si>
  <si>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</si>
  <si>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</si>
  <si>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</si>
  <si>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</si>
  <si>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</si>
  <si>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</si>
  <si>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</si>
  <si>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</si>
  <si>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</si>
  <si>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</si>
  <si>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</si>
  <si>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</si>
  <si>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</si>
  <si>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</si>
  <si>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</si>
  <si>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</si>
  <si>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</si>
  <si>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</si>
  <si>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</si>
  <si>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</si>
  <si>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</si>
  <si>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</si>
  <si>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</si>
  <si>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</si>
  <si>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</si>
  <si>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</si>
  <si>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</si>
  <si>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</si>
  <si>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</si>
  <si>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</si>
  <si>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</si>
  <si>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</si>
  <si>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</si>
  <si>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</si>
  <si>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</si>
  <si>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</si>
  <si>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</si>
  <si>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</si>
  <si>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</si>
  <si>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</si>
  <si>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</si>
  <si>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</si>
  <si>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</si>
  <si>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</si>
  <si>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</si>
  <si>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</si>
  <si>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</si>
  <si>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</si>
  <si>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</si>
  <si>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</si>
  <si>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</si>
  <si>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</si>
  <si>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</si>
  <si>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</si>
  <si>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</si>
  <si>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</si>
  <si>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</si>
  <si>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</si>
  <si>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</si>
  <si>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</si>
  <si>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</si>
  <si>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</si>
  <si>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</si>
  <si>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</si>
  <si>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</si>
  <si>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</si>
  <si>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</si>
  <si>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</si>
  <si>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</si>
  <si>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</si>
  <si>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</si>
  <si>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</si>
  <si>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</si>
  <si>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</si>
  <si>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</si>
  <si>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</si>
  <si>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</si>
  <si>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</si>
  <si>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</si>
  <si>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</si>
  <si>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</si>
  <si>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</si>
  <si>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</si>
  <si>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</si>
  <si>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</si>
  <si>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</si>
  <si>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</si>
  <si>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</si>
  <si>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</si>
  <si>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</si>
  <si>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</si>
  <si>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</si>
  <si>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</si>
  <si>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</si>
  <si>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</si>
  <si>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</si>
  <si>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</si>
  <si>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</si>
  <si>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</si>
  <si>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</si>
  <si>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</si>
  <si>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</si>
  <si>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</si>
  <si>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</si>
  <si>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</si>
  <si>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</si>
  <si>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</si>
  <si>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</si>
  <si>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</si>
  <si>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</si>
  <si>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</si>
  <si>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</si>
  <si>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</si>
  <si>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</si>
  <si>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</si>
  <si>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</si>
  <si>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</si>
  <si>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</si>
  <si>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</si>
  <si>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</si>
  <si>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</si>
  <si>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</si>
  <si>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</si>
  <si>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</si>
  <si>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23/03/20</t>
  </si>
  <si>
    <t>ממצמ0923</t>
  </si>
  <si>
    <t>1128081</t>
  </si>
  <si>
    <t>23/06/21</t>
  </si>
  <si>
    <t>ממשל צמודה 0529- האוצר - ממשלתית צמודה</t>
  </si>
  <si>
    <t>1157023</t>
  </si>
  <si>
    <t>13/09/21</t>
  </si>
  <si>
    <t>ממשל צמודה 0726- האוצר - ממשלתית צמודה</t>
  </si>
  <si>
    <t>1169564</t>
  </si>
  <si>
    <t>16/08/21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</si>
  <si>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</si>
  <si>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</si>
  <si>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</si>
  <si>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</si>
  <si>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</si>
  <si>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</si>
  <si>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</si>
  <si>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מ.ק.מ. 112- בנק ישראל- מק"מ</t>
  </si>
  <si>
    <t>8220113</t>
  </si>
  <si>
    <t>05/01/21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</si>
  <si>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</si>
  <si>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</si>
  <si>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</si>
  <si>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</si>
  <si>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</si>
  <si>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</si>
  <si>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22/12/20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</si>
  <si>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</si>
  <si>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</si>
  <si>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</si>
  <si>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</si>
  <si>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</si>
  <si>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</si>
  <si>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ממשלתי 0323</t>
  </si>
  <si>
    <t>1126747</t>
  </si>
  <si>
    <t>10/09/20</t>
  </si>
  <si>
    <t>ממשלתי שקלי 723</t>
  </si>
  <si>
    <t>1167105</t>
  </si>
  <si>
    <t>10/01/21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</si>
  <si>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</si>
  <si>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</si>
  <si>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</si>
  <si>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</si>
  <si>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</si>
  <si>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</si>
  <si>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</si>
  <si>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09/01/19</t>
  </si>
  <si>
    <t>ממשלת משתנה 1130- האוצר - ממשלתית משתנה</t>
  </si>
  <si>
    <t>1166552</t>
  </si>
  <si>
    <t>29/09/21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</si>
  <si>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</si>
  <si>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</si>
  <si>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</si>
  <si>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</si>
  <si>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</si>
  <si>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</si>
  <si>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</si>
  <si>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</si>
  <si>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</si>
  <si>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</si>
  <si>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</si>
  <si>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</si>
  <si>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</si>
  <si>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</si>
  <si>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</si>
  <si>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</si>
  <si>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</si>
  <si>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</si>
  <si>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</si>
  <si>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</si>
  <si>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</si>
  <si>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</si>
  <si>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</si>
  <si>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</si>
  <si>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</si>
  <si>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</si>
  <si>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</si>
  <si>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</si>
  <si>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</si>
  <si>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</si>
  <si>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</si>
  <si>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</si>
  <si>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</si>
  <si>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</si>
  <si>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</si>
  <si>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</si>
  <si>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</si>
  <si>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</si>
  <si>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</si>
  <si>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</si>
  <si>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</si>
  <si>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</si>
  <si>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</si>
  <si>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</si>
  <si>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</si>
  <si>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</si>
  <si>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</si>
  <si>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</si>
  <si>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</si>
  <si>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</si>
  <si>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</si>
  <si>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</si>
  <si>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</si>
  <si>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</si>
  <si>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</si>
  <si>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</si>
  <si>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</si>
  <si>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</si>
  <si>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</si>
  <si>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</si>
  <si>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</si>
  <si>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</si>
  <si>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</si>
  <si>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</si>
  <si>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</si>
  <si>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</si>
  <si>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</si>
  <si>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</si>
  <si>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</si>
  <si>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</si>
  <si>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</si>
  <si>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</si>
  <si>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</si>
  <si>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</si>
  <si>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</si>
  <si>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</si>
  <si>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</si>
  <si>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</si>
  <si>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</si>
  <si>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</si>
  <si>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</si>
  <si>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</si>
  <si>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</si>
  <si>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</si>
  <si>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</si>
  <si>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</si>
  <si>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</si>
  <si>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</si>
  <si>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</si>
  <si>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</si>
  <si>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</si>
  <si>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</si>
  <si>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</si>
  <si>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</si>
  <si>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</si>
  <si>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</si>
  <si>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</si>
  <si>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</si>
  <si>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</si>
  <si>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</si>
  <si>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</si>
  <si>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17/08/17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</si>
  <si>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</si>
  <si>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</si>
  <si>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</si>
  <si>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</si>
  <si>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</si>
  <si>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</si>
  <si>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</si>
  <si>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</si>
  <si>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</si>
  <si>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 אגח  י- מגה אור</t>
  </si>
  <si>
    <t>1178367</t>
  </si>
  <si>
    <t>513257873</t>
  </si>
  <si>
    <t>ilA+</t>
  </si>
  <si>
    <t>12/07/21</t>
  </si>
  <si>
    <t>מגה אור אגח ט- מגה אור</t>
  </si>
  <si>
    <t>1165141</t>
  </si>
  <si>
    <t>23/02/20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</si>
  <si>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</si>
  <si>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</si>
  <si>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</si>
  <si>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</si>
  <si>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</si>
  <si>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</si>
  <si>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</si>
  <si>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</si>
  <si>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יא</t>
  </si>
  <si>
    <t>1820281</t>
  </si>
  <si>
    <t>10/06/21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</si>
  <si>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</si>
  <si>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</si>
  <si>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</si>
  <si>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</si>
  <si>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</si>
  <si>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</si>
  <si>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</si>
  <si>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</si>
  <si>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</si>
  <si>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</si>
  <si>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</si>
  <si>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</si>
  <si>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</si>
  <si>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</si>
  <si>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</si>
  <si>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</si>
  <si>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</si>
  <si>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</si>
  <si>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</si>
  <si>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</si>
  <si>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</si>
  <si>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</si>
  <si>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</si>
  <si>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</si>
  <si>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</si>
  <si>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</si>
  <si>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</si>
  <si>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</si>
  <si>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</si>
  <si>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</si>
  <si>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</si>
  <si>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</si>
  <si>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</si>
  <si>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יוניברסל  אגח ד- יוניברסל מוטורס-UMI</t>
  </si>
  <si>
    <t>1172253</t>
  </si>
  <si>
    <t>511809071</t>
  </si>
  <si>
    <t>מסחר</t>
  </si>
  <si>
    <t>02/02/21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</si>
  <si>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</si>
  <si>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</si>
  <si>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</si>
  <si>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</si>
  <si>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</si>
  <si>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</si>
  <si>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</si>
  <si>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</si>
  <si>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</si>
  <si>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</si>
  <si>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</si>
  <si>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</si>
  <si>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</si>
  <si>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</si>
  <si>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</si>
  <si>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</si>
  <si>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</si>
  <si>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</si>
  <si>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</si>
  <si>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</si>
  <si>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</si>
  <si>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</si>
  <si>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</si>
  <si>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</si>
  <si>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</si>
  <si>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</si>
  <si>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</si>
  <si>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</si>
  <si>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</si>
  <si>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</si>
  <si>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</si>
  <si>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</si>
  <si>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</si>
  <si>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</si>
  <si>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</si>
  <si>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</si>
  <si>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</si>
  <si>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</si>
  <si>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</si>
  <si>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</si>
  <si>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</si>
  <si>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</si>
  <si>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</si>
  <si>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</si>
  <si>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</si>
  <si>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</si>
  <si>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</si>
  <si>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</si>
  <si>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</si>
  <si>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</si>
  <si>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</si>
  <si>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</si>
  <si>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</si>
  <si>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</si>
  <si>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</si>
  <si>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</si>
  <si>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</si>
  <si>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</si>
  <si>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</si>
  <si>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</si>
  <si>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15- חברה לישראל</t>
  </si>
  <si>
    <t>5760327</t>
  </si>
  <si>
    <t>520028010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</si>
  <si>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</si>
  <si>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</si>
  <si>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</si>
  <si>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</si>
  <si>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</si>
  <si>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</si>
  <si>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</si>
  <si>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</si>
  <si>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</si>
  <si>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</si>
  <si>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</si>
  <si>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</si>
  <si>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</si>
  <si>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</si>
  <si>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</si>
  <si>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</si>
  <si>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</si>
  <si>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</si>
  <si>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</si>
  <si>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</si>
  <si>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אלון רבוע כחול אג"ח ה- אלון רבוע כחול</t>
  </si>
  <si>
    <t>1155621</t>
  </si>
  <si>
    <t>27/11/18</t>
  </si>
  <si>
    <t>אנלייט אנ אגח ד- אנלייט אנרגיה</t>
  </si>
  <si>
    <t>7200256</t>
  </si>
  <si>
    <t>520041146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</si>
  <si>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</si>
  <si>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</si>
  <si>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</si>
  <si>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</si>
  <si>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</si>
  <si>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</si>
  <si>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</si>
  <si>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</si>
  <si>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</si>
  <si>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</si>
  <si>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</si>
  <si>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</si>
  <si>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</si>
  <si>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</si>
  <si>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</si>
  <si>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</si>
  <si>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</si>
  <si>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</si>
  <si>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</si>
  <si>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</si>
  <si>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</si>
  <si>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</si>
  <si>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</si>
  <si>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</si>
  <si>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</si>
  <si>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</si>
  <si>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</si>
  <si>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</si>
  <si>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</si>
  <si>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</si>
  <si>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</si>
  <si>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</si>
  <si>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</si>
  <si>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</si>
  <si>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</si>
  <si>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</si>
  <si>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</si>
  <si>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</si>
  <si>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</si>
  <si>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</si>
  <si>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</si>
  <si>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</si>
  <si>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</si>
  <si>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</si>
  <si>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</si>
  <si>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</si>
  <si>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</si>
  <si>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</si>
  <si>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</si>
  <si>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</si>
  <si>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</si>
  <si>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</si>
  <si>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</si>
  <si>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</si>
  <si>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</si>
  <si>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</si>
  <si>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</si>
  <si>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</si>
  <si>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</si>
  <si>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</si>
  <si>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</si>
  <si>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</si>
  <si>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</si>
  <si>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</si>
  <si>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</si>
  <si>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</si>
  <si>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</si>
  <si>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</si>
  <si>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</si>
  <si>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</si>
  <si>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</si>
  <si>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</si>
  <si>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</si>
  <si>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</si>
  <si>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</si>
  <si>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</si>
  <si>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</si>
  <si>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</si>
  <si>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</si>
  <si>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</si>
  <si>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</si>
  <si>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</si>
  <si>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</si>
  <si>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</si>
  <si>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</si>
  <si>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</si>
  <si>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</si>
  <si>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</si>
  <si>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</si>
  <si>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</si>
  <si>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</si>
  <si>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</si>
  <si>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</si>
  <si>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</si>
  <si>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</si>
  <si>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</si>
  <si>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</si>
  <si>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</si>
  <si>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</si>
  <si>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</si>
  <si>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</si>
  <si>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</si>
  <si>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</si>
  <si>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</si>
  <si>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</si>
  <si>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</si>
  <si>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</si>
  <si>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</si>
  <si>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</si>
  <si>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</si>
  <si>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</si>
  <si>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</si>
  <si>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</si>
  <si>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</si>
  <si>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</si>
  <si>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</si>
  <si>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</si>
  <si>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</si>
  <si>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</si>
  <si>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</si>
  <si>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</si>
  <si>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</si>
  <si>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</si>
  <si>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</si>
  <si>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</si>
  <si>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</si>
  <si>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</si>
  <si>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</si>
  <si>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</si>
  <si>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</si>
  <si>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</si>
  <si>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</si>
  <si>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</si>
  <si>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</si>
  <si>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</si>
  <si>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</si>
  <si>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</si>
  <si>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</si>
  <si>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</si>
  <si>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</si>
  <si>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</si>
  <si>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</si>
  <si>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</si>
  <si>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</si>
  <si>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</si>
  <si>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</si>
  <si>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</si>
  <si>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</si>
  <si>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</si>
  <si>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</si>
  <si>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</si>
  <si>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</si>
  <si>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</si>
  <si>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</si>
  <si>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</si>
  <si>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</si>
  <si>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</si>
  <si>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</si>
  <si>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</si>
  <si>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</si>
  <si>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</si>
  <si>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</si>
  <si>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</si>
  <si>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</si>
  <si>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</si>
  <si>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</si>
  <si>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</si>
  <si>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</si>
  <si>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</si>
  <si>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</si>
  <si>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</si>
  <si>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</si>
  <si>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</si>
  <si>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</si>
  <si>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</si>
  <si>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</si>
  <si>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</si>
  <si>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</si>
  <si>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</si>
  <si>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</si>
  <si>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</si>
  <si>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</si>
  <si>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</si>
  <si>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</si>
  <si>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</si>
  <si>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</si>
  <si>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</si>
  <si>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</si>
  <si>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</si>
  <si>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</si>
  <si>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</si>
  <si>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</si>
  <si>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</si>
  <si>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</si>
  <si>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</si>
  <si>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</si>
  <si>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</si>
  <si>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</si>
  <si>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</si>
  <si>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</si>
  <si>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</si>
  <si>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ברקת- ברקת קפיטל</t>
  </si>
  <si>
    <t>1178276</t>
  </si>
  <si>
    <t>515187326</t>
  </si>
  <si>
    <t>חג'ג' נדל"ן- חג'ג' נדלן</t>
  </si>
  <si>
    <t>823013</t>
  </si>
  <si>
    <t>520033309</t>
  </si>
  <si>
    <t>רימון- רימון</t>
  </si>
  <si>
    <t>1178722</t>
  </si>
  <si>
    <t>512467994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</si>
  <si>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</si>
  <si>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</si>
  <si>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</si>
  <si>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</si>
  <si>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</si>
  <si>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</si>
  <si>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</si>
  <si>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</si>
  <si>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</si>
  <si>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</si>
  <si>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</si>
  <si>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</si>
  <si>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</si>
  <si>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</si>
  <si>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</si>
  <si>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</si>
  <si>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</si>
  <si>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</si>
  <si>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</si>
  <si>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</si>
  <si>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</si>
  <si>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</si>
  <si>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</si>
  <si>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</si>
  <si>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</si>
  <si>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</si>
  <si>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</si>
  <si>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הייקון מערכות- הייקון מערכות בע"מ</t>
  </si>
  <si>
    <t>1169945</t>
  </si>
  <si>
    <t>514347160</t>
  </si>
  <si>
    <t>רובוטיקה ותלת מימד</t>
  </si>
  <si>
    <t>מור השקעות- מור השקעות</t>
  </si>
  <si>
    <t>1141464</t>
  </si>
  <si>
    <t>513834606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</si>
  <si>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</si>
  <si>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</si>
  <si>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</si>
  <si>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</si>
  <si>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</si>
  <si>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</si>
  <si>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</si>
  <si>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</si>
  <si>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</si>
  <si>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</si>
  <si>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</si>
  <si>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</si>
  <si>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</si>
  <si>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</si>
  <si>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</si>
  <si>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</si>
  <si>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</si>
  <si>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</si>
  <si>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</si>
  <si>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</si>
  <si>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</si>
  <si>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</si>
  <si>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</si>
  <si>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</si>
  <si>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</si>
  <si>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</si>
  <si>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</si>
  <si>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</si>
  <si>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</si>
  <si>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</si>
  <si>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</si>
  <si>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</si>
  <si>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</si>
  <si>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</si>
  <si>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</si>
  <si>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</si>
  <si>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</si>
  <si>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</si>
  <si>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</si>
  <si>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</si>
  <si>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</si>
  <si>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</si>
  <si>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</si>
  <si>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</si>
  <si>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</si>
  <si>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</si>
  <si>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</si>
  <si>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</si>
  <si>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</si>
  <si>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</si>
  <si>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</si>
  <si>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</si>
  <si>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</si>
  <si>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</si>
  <si>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</si>
  <si>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</si>
  <si>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</si>
  <si>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</si>
  <si>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</si>
  <si>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</si>
  <si>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</si>
  <si>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</si>
  <si>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</si>
  <si>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</si>
  <si>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</si>
  <si>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</si>
  <si>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</si>
  <si>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</si>
  <si>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</si>
  <si>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</si>
  <si>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</si>
  <si>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</si>
  <si>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</si>
  <si>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</si>
  <si>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</si>
  <si>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</si>
  <si>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קסם ETF ת"א 35 (A4)- קסם קרנות נאמנות</t>
  </si>
  <si>
    <t>1146570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</si>
  <si>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</si>
  <si>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</si>
  <si>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</si>
  <si>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</si>
  <si>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</si>
  <si>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</si>
  <si>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</si>
  <si>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</si>
  <si>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</si>
  <si>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תכלית תל בונד מאגר- מיטב תכלית</t>
  </si>
  <si>
    <t>1144013</t>
  </si>
  <si>
    <t>513534974</t>
  </si>
  <si>
    <t>אג"ח</t>
  </si>
  <si>
    <t>פסגות סל תל בונד 60 סדרה 3- פסגות קרנות מדד</t>
  </si>
  <si>
    <t>1148006</t>
  </si>
  <si>
    <t>513765339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</si>
  <si>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</si>
  <si>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</si>
  <si>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</si>
  <si>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</si>
  <si>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</si>
  <si>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</si>
  <si>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</si>
  <si>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</si>
  <si>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</si>
  <si>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</si>
  <si>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</si>
  <si>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</si>
  <si>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</si>
  <si>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</si>
  <si>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</si>
  <si>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</si>
  <si>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</si>
  <si>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</si>
  <si>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</si>
  <si>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</si>
  <si>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</si>
  <si>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</si>
  <si>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</si>
  <si>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</si>
  <si>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</si>
  <si>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</si>
  <si>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</si>
  <si>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</si>
  <si>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</si>
  <si>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</si>
  <si>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</si>
  <si>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</si>
  <si>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</si>
  <si>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</si>
  <si>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</si>
  <si>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</si>
  <si>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</si>
  <si>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</si>
  <si>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</si>
  <si>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</si>
  <si>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</si>
  <si>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</si>
  <si>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</si>
  <si>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</si>
  <si>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</si>
  <si>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</si>
  <si>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</si>
  <si>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</si>
  <si>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</si>
  <si>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</si>
  <si>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</si>
  <si>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</si>
  <si>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</si>
  <si>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</si>
  <si>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</si>
  <si>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</si>
  <si>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</si>
  <si>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</si>
  <si>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</si>
  <si>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</si>
  <si>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</si>
  <si>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</si>
  <si>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</si>
  <si>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</si>
  <si>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</si>
  <si>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</si>
  <si>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</si>
  <si>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</si>
  <si>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</si>
  <si>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</si>
  <si>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</si>
  <si>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</si>
  <si>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</si>
  <si>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</si>
  <si>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</si>
  <si>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</si>
  <si>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</si>
  <si>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</si>
  <si>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</si>
  <si>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</si>
  <si>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</si>
  <si>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</si>
  <si>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</si>
  <si>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</si>
  <si>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</si>
  <si>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</si>
  <si>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</si>
  <si>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</si>
  <si>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</si>
  <si>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</si>
  <si>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</si>
  <si>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</si>
  <si>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</si>
  <si>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</si>
  <si>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</si>
  <si>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</si>
  <si>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</si>
  <si>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</si>
  <si>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</si>
  <si>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</si>
  <si>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</si>
  <si>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</si>
  <si>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</si>
  <si>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NASDAQ-NQZ1- 17/12/2021</t>
  </si>
  <si>
    <t>BBG00X7L5CF5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</si>
  <si>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</si>
  <si>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</si>
  <si>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</si>
  <si>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</si>
  <si>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</si>
  <si>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</si>
  <si>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</si>
  <si>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</si>
  <si>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</si>
  <si>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</si>
  <si>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</si>
  <si>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</si>
  <si>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</si>
  <si>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</si>
  <si>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</si>
  <si>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</si>
  <si>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</si>
  <si>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</si>
  <si>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</si>
  <si>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</si>
  <si>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</si>
  <si>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</si>
  <si>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</si>
  <si>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</si>
  <si>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</si>
  <si>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</si>
  <si>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</si>
  <si>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</si>
  <si>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</si>
  <si>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</si>
  <si>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</si>
  <si>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</si>
  <si>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</si>
  <si>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</si>
  <si>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</si>
  <si>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</si>
  <si>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</si>
  <si>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</si>
  <si>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</si>
  <si>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</si>
  <si>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</si>
  <si>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</si>
  <si>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</si>
  <si>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</si>
  <si>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</si>
  <si>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</si>
  <si>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</si>
  <si>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</si>
  <si>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</si>
  <si>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</si>
  <si>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</si>
  <si>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</si>
  <si>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</si>
  <si>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</si>
  <si>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</si>
  <si>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</si>
  <si>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</si>
  <si>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</si>
  <si>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</si>
  <si>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</si>
  <si>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</si>
  <si>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</si>
  <si>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</si>
  <si>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</si>
  <si>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</si>
  <si>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</si>
  <si>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</si>
  <si>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</si>
  <si>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קרן להב 3- קרן להב</t>
  </si>
  <si>
    <t>74217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</si>
  <si>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</si>
  <si>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</si>
  <si>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</si>
  <si>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</si>
  <si>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</si>
  <si>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</si>
  <si>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</si>
  <si>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</si>
  <si>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</si>
  <si>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</si>
  <si>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</si>
  <si>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</si>
  <si>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24/06/21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</si>
  <si>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</si>
  <si>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</si>
  <si>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</si>
  <si>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</si>
  <si>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</si>
  <si>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</si>
  <si>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</si>
  <si>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</si>
  <si>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</si>
  <si>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</si>
  <si>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</si>
  <si>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</si>
  <si>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</si>
  <si>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</si>
  <si>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</si>
  <si>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</si>
  <si>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</si>
  <si>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</si>
  <si>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</si>
  <si>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</si>
  <si>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</si>
  <si>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</si>
  <si>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</si>
  <si>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</si>
  <si>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</si>
  <si>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</si>
  <si>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</si>
  <si>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</si>
  <si>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</si>
  <si>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27/05/21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</si>
  <si>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</si>
  <si>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</si>
  <si>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</si>
  <si>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</si>
  <si>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</si>
  <si>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</si>
  <si>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</si>
  <si>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</si>
  <si>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</si>
  <si>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</si>
  <si>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</si>
  <si>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</si>
  <si>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</si>
  <si>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</si>
  <si>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</si>
  <si>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</si>
  <si>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</si>
  <si>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</si>
  <si>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</si>
  <si>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</si>
  <si>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</si>
  <si>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</si>
  <si>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</si>
  <si>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</si>
  <si>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</si>
  <si>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</si>
  <si>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</si>
  <si>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</si>
  <si>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</si>
  <si>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</si>
  <si>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</si>
  <si>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</si>
  <si>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</si>
  <si>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</si>
  <si>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</si>
  <si>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</si>
  <si>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</si>
  <si>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</si>
  <si>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</si>
  <si>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פורורוד דולר/שקל 3.2602 05/10/21 153868</t>
  </si>
  <si>
    <t>153868</t>
  </si>
  <si>
    <t>01/07/21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</si>
  <si>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</si>
  <si>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</si>
  <si>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</si>
  <si>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</si>
  <si>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</si>
  <si>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</si>
  <si>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</si>
  <si>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</si>
  <si>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</si>
  <si>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</si>
  <si>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</si>
  <si>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</si>
  <si>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</si>
  <si>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</si>
  <si>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</si>
  <si>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</si>
  <si>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</si>
  <si>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</si>
  <si>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</si>
  <si>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</si>
  <si>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</si>
  <si>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</si>
  <si>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</si>
  <si>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</si>
  <si>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</si>
  <si>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</si>
  <si>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</si>
  <si>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</si>
  <si>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</si>
  <si>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</si>
  <si>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</si>
  <si>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</si>
  <si>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דאון טאון חיפה- דאון טאון חיפה טרה</t>
  </si>
  <si>
    <t>25/01/21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</si>
  <si>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</si>
  <si>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</si>
  <si>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</si>
  <si>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</si>
  <si>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</si>
  <si>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</si>
  <si>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</si>
  <si>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</si>
  <si>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</si>
  <si>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</si>
  <si>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</si>
  <si>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</si>
  <si>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</si>
  <si>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</si>
  <si>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</si>
  <si>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</si>
  <si>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</si>
  <si>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</si>
  <si>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</si>
  <si>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</si>
  <si>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</si>
  <si>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</si>
  <si>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</si>
  <si>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</si>
  <si>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FINTLV 2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</si>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</sst>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 applyFill="1"/>
    <xf numFmtId="1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05" headerRowBorderDxfId="404" tableBorderDxfId="403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02" dataDxfId="400" headerRowBorderDxfId="401" tableBorderDxfId="39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387" dataDxfId="385" headerRowBorderDxfId="386" tableBorderDxfId="384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6" dataDxfId="364" headerRowBorderDxfId="365" tableBorderDxfId="36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9" totalsRowShown="0" headerRowDxfId="342" dataDxfId="340" headerRowBorderDxfId="341" tableBorderDxfId="339">
  <autoFilter ref="A7:T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38"/>
    <tableColumn id="4" name="ספק מידע" dataDxfId="337"/>
    <tableColumn id="5" name="מספר מנפיק" dataDxfId="336"/>
    <tableColumn id="6" name="ענף מסחר"/>
    <tableColumn id="7" name="דירוג"/>
    <tableColumn id="8" name="שם מדרג" dataDxfId="335"/>
    <tableColumn id="9" name="תאריך רכישה" dataDxfId="334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/>
    <tableColumn id="17" name="שווי שוק" dataDxfId="328"/>
    <tableColumn id="18" name="שעור מערך נקוב מונפק" dataDxfId="327"/>
    <tableColumn id="19" name="שעור מנכסי אפיק ההשקעה" dataDxfId="326"/>
    <tableColumn id="20" name="שעור מסך נכסי השקעה**" dataDxfId="3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1" totalsRowShown="0" headerRowDxfId="324" dataDxfId="322" headerRowBorderDxfId="323" tableBorderDxfId="321">
  <autoFilter ref="A7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5" totalsRowShown="0" headerRowDxfId="313" dataDxfId="311" headerRowBorderDxfId="312" tableBorderDxfId="310">
  <autoFilter ref="A7:M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 dataDxfId="305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ה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00" dataDxfId="298" headerRowBorderDxfId="299" tableBorderDxfId="29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290" dataDxfId="288" headerRowBorderDxfId="289" tableBorderDxfId="287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9" dataDxfId="277" headerRowBorderDxfId="278" tableBorderDxfId="27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68" dataDxfId="266" headerRowBorderDxfId="267" tableBorderDxfId="265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9" dataDxfId="257" headerRowBorderDxfId="258" tableBorderDxfId="25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3" dataDxfId="241" headerRowBorderDxfId="242" tableBorderDxfId="24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4" dataDxfId="222" headerRowBorderDxfId="223" tableBorderDxfId="22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02" dataDxfId="200" headerRowBorderDxfId="201" tableBorderDxfId="199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1" totalsRowShown="0" headerRowDxfId="180" dataDxfId="178" headerRowBorderDxfId="179" tableBorderDxfId="177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6"/>
    <tableColumn id="4" name="מספר מנפיק" dataDxfId="175"/>
    <tableColumn id="5" name="ענף מסחר"/>
    <tableColumn id="6" name="סוג מטבע"/>
    <tableColumn id="7" name="ערך נקוב****" dataDxfId="174"/>
    <tableColumn id="8" name="שער***" dataDxfId="173"/>
    <tableColumn id="9" name="שווי הוגן" dataDxfId="172"/>
    <tableColumn id="10" name="שעור מערך נקוב מונפק" dataDxfId="171"/>
    <tableColumn id="11" name="שעור מנכסי אפיק ההשקעה" dataDxfId="170"/>
    <tableColumn id="12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3" totalsRowShown="0" headerRowDxfId="168" dataDxfId="166" headerRowBorderDxfId="167" tableBorderDxfId="165">
  <autoFilter ref="A7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4"/>
    <tableColumn id="6" name="שער***" dataDxfId="163"/>
    <tableColumn id="7" name="שווי הוגן" dataDxfId="162"/>
    <tableColumn id="8" name="שעור מערך נקוב מונפק" dataDxfId="161"/>
    <tableColumn id="9" name="שעור מנכסי אפיק ההשקעה" dataDxfId="160"/>
    <tableColumn id="10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8" headerRowBorderDxfId="157" tableBorderDxfId="15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4" dataDxfId="152" headerRowBorderDxfId="153" tableBorderDxfId="15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 dataDxfId="149"/>
    <tableColumn id="7" name="שער***" dataDxfId="148"/>
    <tableColumn id="8" name="שווי הוגן" dataDxfId="147"/>
    <tableColumn id="9" name="שעור מערך נקוב מונפק" dataDxfId="146"/>
    <tableColumn id="10" name="שעור מנכסי אפיק ההשקעה" dataDxfId="145"/>
    <tableColumn id="11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43" dataDxfId="141" headerRowBorderDxfId="142" tableBorderDxfId="140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9"/>
    <tableColumn id="6" name="ערך נקוב****" dataDxfId="138"/>
    <tableColumn id="7" name="שער***" dataDxfId="137"/>
    <tableColumn id="8" name="שווי הוגן" dataDxfId="136"/>
    <tableColumn id="9" name="שעור מנכסי אפיק ההשקעה" dataDxfId="135"/>
    <tableColumn id="10" name="שעור מסך נכסי השקעה**" dataDxfId="1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3" dataDxfId="131" headerRowBorderDxfId="132" tableBorderDxfId="13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9"/>
    <tableColumn id="4" name="דירוג"/>
    <tableColumn id="5" name="שם מדרג" dataDxfId="128"/>
    <tableColumn id="6" name="תאריך רכישה" dataDxfId="127"/>
    <tableColumn id="7" name="מח&quot;מ" dataDxfId="126"/>
    <tableColumn id="8" name="סוג מטבע"/>
    <tableColumn id="9" name="שיעור ריבית" dataDxfId="125"/>
    <tableColumn id="10" name="תשואה לפידיון" dataDxfId="124"/>
    <tableColumn id="11" name="ערך נקוב****" dataDxfId="123"/>
    <tableColumn id="12" name="שער***" dataDxfId="122"/>
    <tableColumn id="13" name="שווי הוגן" dataDxfId="121"/>
    <tableColumn id="14" name="שעור מערך נקוב מונפק" dataDxfId="120"/>
    <tableColumn id="15" name="שעור מנכסי אפיק ההשקעה" dataDxfId="119"/>
    <tableColumn id="16" name="שעור מסך נכסי השקעה**" dataDxfId="1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7" dataDxfId="115" headerRowBorderDxfId="116" tableBorderDxfId="11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3"/>
    <tableColumn id="3" name="מספר ני&quot;ע"/>
    <tableColumn id="4" name="מספר מנפיק" dataDxfId="112"/>
    <tableColumn id="5" name="דירוג"/>
    <tableColumn id="6" name="תאריך רכישה" dataDxfId="111"/>
    <tableColumn id="7" name="שם מדרג" dataDxfId="110"/>
    <tableColumn id="8" name="מח&quot;מ" dataDxfId="109"/>
    <tableColumn id="9" name="ענף משק"/>
    <tableColumn id="10" name="סוג מטבע"/>
    <tableColumn id="11" name="שיעור ריבית ממוצע" dataDxfId="108"/>
    <tableColumn id="12" name="תשואה לפידיון" dataDxfId="107"/>
    <tableColumn id="13" name="ערך נקוב****" dataDxfId="106"/>
    <tableColumn id="14" name="שער***" dataDxfId="105"/>
    <tableColumn id="15" name="שווי הוגן" dataDxfId="104"/>
    <tableColumn id="16" name="שעור מנכסי אפיק ההשקעה" dataDxfId="103"/>
    <tableColumn id="17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1" dataDxfId="99" headerRowBorderDxfId="100" tableBorderDxfId="9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7"/>
    <tableColumn id="4" name="דירוג"/>
    <tableColumn id="5" name="שם מדרג" dataDxfId="96"/>
    <tableColumn id="6" name="מח&quot;מ" dataDxfId="95"/>
    <tableColumn id="7" name="סוג מטבע"/>
    <tableColumn id="8" name="תנאי ושיעור ריבית" dataDxfId="94"/>
    <tableColumn id="9" name="תשואה לפידיון" dataDxfId="93"/>
    <tableColumn id="10" name="ערך נקוב****" dataDxfId="92"/>
    <tableColumn id="11" name="שער***" dataDxfId="91"/>
    <tableColumn id="12" name="שווי הוגן" dataDxfId="90"/>
    <tableColumn id="13" name="שעור מנכסי אפיק ההשקעה" dataDxfId="89"/>
    <tableColumn id="14" name="שעור מסך נכסי השקעה**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7" dataDxfId="85" headerRowBorderDxfId="86" tableBorderDxfId="84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3"/>
    <tableColumn id="2" name="תאריך שערוך אחרון" dataDxfId="82"/>
    <tableColumn id="3" name="אופי הנכס" dataDxfId="81"/>
    <tableColumn id="4" name="שעור תשואה במהלך התקופה" dataDxfId="80"/>
    <tableColumn id="5" name="סוג מטבע" dataDxfId="79"/>
    <tableColumn id="6" name="שווי משוערך" dataDxfId="78"/>
    <tableColumn id="7" name="שעור מנכסי אפיק ההשקעה" dataDxfId="77"/>
    <tableColumn id="8" name="שעור מסך נכסי השקעה" dataDxfId="76"/>
    <tableColumn id="9" name="כתובת הנכס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4" headerRowBorderDxfId="73" tableBorderDxfId="72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1" dataDxfId="62" headerRowBorderDxfId="68" tableBorderDxfId="69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7"/>
    <tableColumn id="6" name="סוג מטבע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59" tableBorderDxfId="60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workbookViewId="0">
      <selection activeCell="A42" sqref="A42"/>
    </sheetView>
  </sheetViews>
  <sheetFormatPr defaultColWidth="0" defaultRowHeight="18" zeroHeight="1"/>
  <cols>
    <col min="1" max="1" width="32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1210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1211</v>
      </c>
      <c r="B10" s="57" t="s">
        <v>13</v>
      </c>
      <c r="C10" s="63">
        <v>13038.659362398019</v>
      </c>
      <c r="D10" s="64">
        <v>0.11356688580096166</v>
      </c>
    </row>
    <row r="11" spans="1:36">
      <c r="B11" s="57" t="s">
        <v>14</v>
      </c>
      <c r="C11" s="50"/>
      <c r="D11" s="50"/>
    </row>
    <row r="12" spans="1:36">
      <c r="A12" s="9" t="s">
        <v>1212</v>
      </c>
      <c r="B12" s="58" t="s">
        <v>15</v>
      </c>
      <c r="C12" s="65">
        <v>22129.443966700001</v>
      </c>
      <c r="D12" s="66">
        <v>0.19274773317973901</v>
      </c>
    </row>
    <row r="13" spans="1:36">
      <c r="A13" s="9" t="s">
        <v>1213</v>
      </c>
      <c r="B13" s="58" t="s">
        <v>16</v>
      </c>
      <c r="C13" s="65">
        <v>0</v>
      </c>
      <c r="D13" s="66">
        <v>0</v>
      </c>
    </row>
    <row r="14" spans="1:36">
      <c r="A14" s="9" t="s">
        <v>1214</v>
      </c>
      <c r="B14" s="58" t="s">
        <v>17</v>
      </c>
      <c r="C14" s="65">
        <v>12966.587991392</v>
      </c>
      <c r="D14" s="66">
        <v>0.11293914325987162</v>
      </c>
    </row>
    <row r="15" spans="1:36">
      <c r="A15" s="9" t="s">
        <v>872</v>
      </c>
      <c r="B15" s="58" t="s">
        <v>18</v>
      </c>
      <c r="C15" s="65">
        <v>26606.317671754619</v>
      </c>
      <c r="D15" s="66">
        <v>0.23174135903313797</v>
      </c>
    </row>
    <row r="16" spans="1:36">
      <c r="A16" s="9" t="s">
        <v>1215</v>
      </c>
      <c r="B16" s="58" t="s">
        <v>194</v>
      </c>
      <c r="C16" s="65">
        <v>17111.525956498499</v>
      </c>
      <c r="D16" s="66">
        <v>0.14904160467494965</v>
      </c>
    </row>
    <row r="17" spans="1:4">
      <c r="A17" s="9" t="s">
        <v>1216</v>
      </c>
      <c r="B17" s="58" t="s">
        <v>19</v>
      </c>
      <c r="C17" s="65">
        <v>1642.4395471966</v>
      </c>
      <c r="D17" s="66">
        <v>1.4305668957759641E-2</v>
      </c>
    </row>
    <row r="18" spans="1:4">
      <c r="A18" s="9" t="s">
        <v>1217</v>
      </c>
      <c r="B18" s="58" t="s">
        <v>20</v>
      </c>
      <c r="C18" s="65">
        <v>104.24070399999999</v>
      </c>
      <c r="D18" s="66">
        <v>9.0793783301986624E-4</v>
      </c>
    </row>
    <row r="19" spans="1:4">
      <c r="A19" s="9" t="s">
        <v>1218</v>
      </c>
      <c r="B19" s="58" t="s">
        <v>21</v>
      </c>
      <c r="C19" s="65">
        <v>64.838319999999996</v>
      </c>
      <c r="D19" s="66">
        <v>5.6474257654139267E-4</v>
      </c>
    </row>
    <row r="20" spans="1:4">
      <c r="A20" s="9" t="s">
        <v>1219</v>
      </c>
      <c r="B20" s="58" t="s">
        <v>22</v>
      </c>
      <c r="C20" s="65">
        <v>-93.998649638803499</v>
      </c>
      <c r="D20" s="66">
        <v>-8.1872941168786503E-4</v>
      </c>
    </row>
    <row r="21" spans="1:4">
      <c r="A21" s="9" t="s">
        <v>1220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1221</v>
      </c>
      <c r="B23" s="58" t="s">
        <v>25</v>
      </c>
      <c r="C23" s="65">
        <v>0</v>
      </c>
      <c r="D23" s="66">
        <v>0</v>
      </c>
    </row>
    <row r="24" spans="1:4">
      <c r="A24" s="9" t="s">
        <v>1222</v>
      </c>
      <c r="B24" s="58" t="s">
        <v>26</v>
      </c>
      <c r="C24" s="65">
        <v>0</v>
      </c>
      <c r="D24" s="66">
        <v>0</v>
      </c>
    </row>
    <row r="25" spans="1:4">
      <c r="A25" s="9" t="s">
        <v>1223</v>
      </c>
      <c r="B25" s="58" t="s">
        <v>17</v>
      </c>
      <c r="C25" s="65">
        <v>1098.0748376199999</v>
      </c>
      <c r="D25" s="66">
        <v>9.5642455423396236E-3</v>
      </c>
    </row>
    <row r="26" spans="1:4">
      <c r="A26" s="9" t="s">
        <v>1224</v>
      </c>
      <c r="B26" s="58" t="s">
        <v>27</v>
      </c>
      <c r="C26" s="65">
        <v>2251.7761932909457</v>
      </c>
      <c r="D26" s="66">
        <v>1.9612998751258479E-2</v>
      </c>
    </row>
    <row r="27" spans="1:4">
      <c r="A27" s="9" t="s">
        <v>1225</v>
      </c>
      <c r="B27" s="58" t="s">
        <v>28</v>
      </c>
      <c r="C27" s="65">
        <v>13874.756466849716</v>
      </c>
      <c r="D27" s="66">
        <v>0.12084930201728018</v>
      </c>
    </row>
    <row r="28" spans="1:4">
      <c r="A28" s="9" t="s">
        <v>1226</v>
      </c>
      <c r="B28" s="58" t="s">
        <v>29</v>
      </c>
      <c r="C28" s="65">
        <v>11.9293170534583</v>
      </c>
      <c r="D28" s="66">
        <v>1.0390450044278159E-4</v>
      </c>
    </row>
    <row r="29" spans="1:4">
      <c r="A29" s="9" t="s">
        <v>1227</v>
      </c>
      <c r="B29" s="58" t="s">
        <v>30</v>
      </c>
      <c r="C29" s="65">
        <v>0</v>
      </c>
      <c r="D29" s="66">
        <v>0</v>
      </c>
    </row>
    <row r="30" spans="1:4">
      <c r="A30" s="9" t="s">
        <v>1228</v>
      </c>
      <c r="B30" s="58" t="s">
        <v>31</v>
      </c>
      <c r="C30" s="65">
        <v>233.8536764311645</v>
      </c>
      <c r="D30" s="66">
        <v>2.0368684407833667E-3</v>
      </c>
    </row>
    <row r="31" spans="1:4">
      <c r="A31" s="9" t="s">
        <v>1229</v>
      </c>
      <c r="B31" s="58" t="s">
        <v>32</v>
      </c>
      <c r="C31" s="65">
        <v>0</v>
      </c>
      <c r="D31" s="66">
        <v>0</v>
      </c>
    </row>
    <row r="32" spans="1:4">
      <c r="A32" s="9" t="s">
        <v>1230</v>
      </c>
      <c r="B32" s="57" t="s">
        <v>33</v>
      </c>
      <c r="C32" s="65">
        <v>1381.601728500767</v>
      </c>
      <c r="D32" s="66">
        <v>1.2033768301022679E-2</v>
      </c>
    </row>
    <row r="33" spans="1:4">
      <c r="A33" s="9" t="s">
        <v>1231</v>
      </c>
      <c r="B33" s="57" t="s">
        <v>34</v>
      </c>
      <c r="C33" s="65">
        <v>0</v>
      </c>
      <c r="D33" s="66">
        <v>0</v>
      </c>
    </row>
    <row r="34" spans="1:4">
      <c r="A34" s="9" t="s">
        <v>1232</v>
      </c>
      <c r="B34" s="57" t="s">
        <v>35</v>
      </c>
      <c r="C34" s="65">
        <v>429.22434285712802</v>
      </c>
      <c r="D34" s="66">
        <v>3.7385493840590036E-3</v>
      </c>
    </row>
    <row r="35" spans="1:4">
      <c r="A35" s="9" t="s">
        <v>1233</v>
      </c>
      <c r="B35" s="57" t="s">
        <v>36</v>
      </c>
      <c r="C35" s="65">
        <v>0</v>
      </c>
      <c r="D35" s="66">
        <v>0</v>
      </c>
    </row>
    <row r="36" spans="1:4">
      <c r="A36" s="9" t="s">
        <v>1234</v>
      </c>
      <c r="B36" s="57" t="s">
        <v>37</v>
      </c>
      <c r="C36" s="65">
        <v>1959.126602045</v>
      </c>
      <c r="D36" s="66">
        <v>1.7064017158521023E-2</v>
      </c>
    </row>
    <row r="37" spans="1:4">
      <c r="A37" s="9"/>
      <c r="B37" s="59" t="s">
        <v>38</v>
      </c>
      <c r="C37" s="50"/>
      <c r="D37" s="66"/>
    </row>
    <row r="38" spans="1:4">
      <c r="A38" s="9" t="s">
        <v>1235</v>
      </c>
      <c r="B38" s="60" t="s">
        <v>39</v>
      </c>
      <c r="C38" s="65">
        <v>0</v>
      </c>
      <c r="D38" s="66">
        <v>0</v>
      </c>
    </row>
    <row r="39" spans="1:4">
      <c r="A39" s="9" t="s">
        <v>1236</v>
      </c>
      <c r="B39" s="60" t="s">
        <v>40</v>
      </c>
      <c r="C39" s="65">
        <v>0</v>
      </c>
      <c r="D39" s="66">
        <v>0</v>
      </c>
    </row>
    <row r="40" spans="1:4">
      <c r="A40" s="9" t="s">
        <v>1237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114810.3980349491</v>
      </c>
      <c r="D41" s="66">
        <v>1</v>
      </c>
    </row>
    <row r="42" spans="1:4">
      <c r="A42" s="9" t="s">
        <v>1238</v>
      </c>
      <c r="B42" s="61" t="s">
        <v>43</v>
      </c>
      <c r="C42" s="65">
        <f>'יתרת התחייבות להשקעה'!B9</f>
        <v>4594.184436562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13038.659362398019</v>
      </c>
      <c r="J9" s="64">
        <v>1</v>
      </c>
      <c r="K9" s="64">
        <v>0.1137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13038.659362398019</v>
      </c>
      <c r="J10" s="68">
        <v>1</v>
      </c>
      <c r="K10" s="68">
        <v>0.1137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10905.607010000018</v>
      </c>
      <c r="J11" s="68">
        <v>0.83660000000000001</v>
      </c>
      <c r="K11" s="68">
        <v>9.5100000000000004E-2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84.922650000000004</v>
      </c>
      <c r="J12" s="66">
        <v>6.4999999999999997E-3</v>
      </c>
      <c r="K12" s="66">
        <v>6.9999999999999999E-4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10832.788990000017</v>
      </c>
      <c r="J13" s="66">
        <v>0.83099999999999996</v>
      </c>
      <c r="K13" s="66">
        <v>9.4500000000000001E-2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14.59693</v>
      </c>
      <c r="J14" s="66">
        <v>1.1000000000000001E-3</v>
      </c>
      <c r="K14" s="66">
        <v>1E-4</v>
      </c>
    </row>
    <row r="15" spans="1:12">
      <c r="A15" t="s">
        <v>211</v>
      </c>
      <c r="B15" t="s">
        <v>208</v>
      </c>
      <c r="C15" t="s">
        <v>209</v>
      </c>
      <c r="D15" t="s">
        <v>205</v>
      </c>
      <c r="E15" t="s">
        <v>206</v>
      </c>
      <c r="F15" t="s">
        <v>101</v>
      </c>
      <c r="G15" s="66">
        <v>0</v>
      </c>
      <c r="H15" s="66">
        <v>0</v>
      </c>
      <c r="I15" s="65">
        <v>-26.701560000000001</v>
      </c>
      <c r="J15" s="66">
        <v>-2E-3</v>
      </c>
      <c r="K15" s="66">
        <v>-2.0000000000000001E-4</v>
      </c>
    </row>
    <row r="16" spans="1:12">
      <c r="A16" s="67" t="s">
        <v>212</v>
      </c>
      <c r="C16" s="14"/>
      <c r="H16" s="68">
        <v>0</v>
      </c>
      <c r="I16" s="69">
        <v>2133.052352398</v>
      </c>
      <c r="J16" s="68">
        <v>0.16339999999999999</v>
      </c>
      <c r="K16" s="68">
        <v>1.8599999999999998E-2</v>
      </c>
    </row>
    <row r="17" spans="1:11">
      <c r="A17" t="s">
        <v>213</v>
      </c>
      <c r="B17" t="s">
        <v>214</v>
      </c>
      <c r="C17" t="s">
        <v>209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143.47121695999999</v>
      </c>
      <c r="J17" s="66">
        <v>1.0999999999999999E-2</v>
      </c>
      <c r="K17" s="66">
        <v>1.1999999999999999E-3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99.608159709999995</v>
      </c>
      <c r="J18" s="66">
        <v>7.6E-3</v>
      </c>
      <c r="K18" s="66">
        <v>8.9999999999999998E-4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1628.7902946900001</v>
      </c>
      <c r="J19" s="66">
        <v>0.12479999999999999</v>
      </c>
      <c r="K19" s="66">
        <v>1.4200000000000001E-2</v>
      </c>
    </row>
    <row r="20" spans="1:11">
      <c r="A20" t="s">
        <v>219</v>
      </c>
      <c r="B20" t="s">
        <v>218</v>
      </c>
      <c r="C20" t="s">
        <v>209</v>
      </c>
      <c r="D20" t="s">
        <v>205</v>
      </c>
      <c r="E20" t="s">
        <v>206</v>
      </c>
      <c r="F20" t="s">
        <v>105</v>
      </c>
      <c r="G20" s="66">
        <v>0</v>
      </c>
      <c r="H20" s="66">
        <v>0</v>
      </c>
      <c r="I20" s="65">
        <v>245.96329509</v>
      </c>
      <c r="J20" s="66">
        <v>1.8800000000000001E-2</v>
      </c>
      <c r="K20" s="66">
        <v>2.0999999999999999E-3</v>
      </c>
    </row>
    <row r="21" spans="1:11">
      <c r="A21" t="s">
        <v>220</v>
      </c>
      <c r="B21" t="s">
        <v>221</v>
      </c>
      <c r="C21" t="s">
        <v>209</v>
      </c>
      <c r="D21" t="s">
        <v>205</v>
      </c>
      <c r="E21" t="s">
        <v>206</v>
      </c>
      <c r="F21" t="s">
        <v>119</v>
      </c>
      <c r="G21" s="66">
        <v>0</v>
      </c>
      <c r="H21" s="66">
        <v>0</v>
      </c>
      <c r="I21" s="65">
        <v>13.459818569999999</v>
      </c>
      <c r="J21" s="66">
        <v>1E-3</v>
      </c>
      <c r="K21" s="66">
        <v>1E-4</v>
      </c>
    </row>
    <row r="22" spans="1:11">
      <c r="A22" t="s">
        <v>222</v>
      </c>
      <c r="B22" t="s">
        <v>223</v>
      </c>
      <c r="C22" t="s">
        <v>209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1.6277464500000001</v>
      </c>
      <c r="J22" s="66">
        <v>1E-4</v>
      </c>
      <c r="K22" s="66">
        <v>0</v>
      </c>
    </row>
    <row r="23" spans="1:11">
      <c r="A23" t="s">
        <v>224</v>
      </c>
      <c r="B23" t="s">
        <v>225</v>
      </c>
      <c r="C23" t="s">
        <v>209</v>
      </c>
      <c r="D23" t="s">
        <v>205</v>
      </c>
      <c r="E23" t="s">
        <v>206</v>
      </c>
      <c r="F23" t="s">
        <v>199</v>
      </c>
      <c r="G23" s="66">
        <v>0</v>
      </c>
      <c r="H23" s="66">
        <v>0</v>
      </c>
      <c r="I23" s="65">
        <v>0.131820928</v>
      </c>
      <c r="J23" s="66">
        <v>0</v>
      </c>
      <c r="K23" s="66"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227</v>
      </c>
      <c r="B33" t="s">
        <v>227</v>
      </c>
      <c r="C33" s="14"/>
      <c r="D33" t="s">
        <v>227</v>
      </c>
      <c r="F33" t="s">
        <v>227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232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233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227</v>
      </c>
      <c r="B38" t="s">
        <v>227</v>
      </c>
      <c r="C38" s="14"/>
      <c r="D38" t="s">
        <v>227</v>
      </c>
      <c r="F38" t="s">
        <v>227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234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5.44</v>
      </c>
      <c r="H10" s="7"/>
      <c r="I10" s="7"/>
      <c r="J10" s="64">
        <v>-5.4000000000000003E-3</v>
      </c>
      <c r="K10" s="63">
        <v>18751887</v>
      </c>
      <c r="L10" s="7"/>
      <c r="M10" s="63">
        <v>0</v>
      </c>
      <c r="N10" s="63">
        <v>22129.443966700001</v>
      </c>
      <c r="O10" s="7"/>
      <c r="P10" s="64">
        <v>1</v>
      </c>
      <c r="Q10" s="64">
        <v>0.19270000000000001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5.44</v>
      </c>
      <c r="J11" s="68">
        <v>-5.4000000000000003E-3</v>
      </c>
      <c r="K11" s="69">
        <v>18751887</v>
      </c>
      <c r="M11" s="69">
        <v>0</v>
      </c>
      <c r="N11" s="69">
        <v>22129.443966700001</v>
      </c>
      <c r="P11" s="68">
        <v>1</v>
      </c>
      <c r="Q11" s="68">
        <v>0.19270000000000001</v>
      </c>
    </row>
    <row r="12" spans="1:52">
      <c r="A12" s="67" t="s">
        <v>235</v>
      </c>
      <c r="B12" s="14"/>
      <c r="C12" s="14"/>
      <c r="G12" s="69">
        <v>4.46</v>
      </c>
      <c r="J12" s="68">
        <v>-1.9199999999999998E-2</v>
      </c>
      <c r="K12" s="69">
        <v>9071694</v>
      </c>
      <c r="M12" s="69">
        <v>0</v>
      </c>
      <c r="N12" s="69">
        <v>10945.3737982</v>
      </c>
      <c r="P12" s="68">
        <v>0.49459999999999998</v>
      </c>
      <c r="Q12" s="68">
        <v>9.5299999999999996E-2</v>
      </c>
    </row>
    <row r="13" spans="1:52">
      <c r="A13" s="67" t="s">
        <v>236</v>
      </c>
      <c r="B13" s="14"/>
      <c r="C13" s="14"/>
      <c r="G13" s="69">
        <v>4.46</v>
      </c>
      <c r="J13" s="68">
        <v>-1.9199999999999998E-2</v>
      </c>
      <c r="K13" s="69">
        <v>9071694</v>
      </c>
      <c r="M13" s="69">
        <v>0</v>
      </c>
      <c r="N13" s="69">
        <v>10945.3737982</v>
      </c>
      <c r="P13" s="68">
        <v>0.49459999999999998</v>
      </c>
      <c r="Q13" s="68">
        <v>9.5299999999999996E-2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2.73</v>
      </c>
      <c r="H14" t="s">
        <v>101</v>
      </c>
      <c r="I14" s="66">
        <v>0.04</v>
      </c>
      <c r="J14" s="66">
        <v>-2.24E-2</v>
      </c>
      <c r="K14" s="65">
        <v>1664459</v>
      </c>
      <c r="L14" s="65">
        <v>150.46</v>
      </c>
      <c r="M14" s="65">
        <v>0</v>
      </c>
      <c r="N14" s="65">
        <v>2504.3450114000002</v>
      </c>
      <c r="O14" s="66">
        <v>1E-4</v>
      </c>
      <c r="P14" s="66">
        <v>0.1132</v>
      </c>
      <c r="Q14" s="66">
        <v>2.18E-2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16.559999999999999</v>
      </c>
      <c r="H15" t="s">
        <v>101</v>
      </c>
      <c r="I15" s="66">
        <v>2.75E-2</v>
      </c>
      <c r="J15" s="66">
        <v>0</v>
      </c>
      <c r="K15" s="65">
        <v>56149</v>
      </c>
      <c r="L15" s="65">
        <v>169.76</v>
      </c>
      <c r="M15" s="65">
        <v>0</v>
      </c>
      <c r="N15" s="65">
        <v>95.318542399999998</v>
      </c>
      <c r="O15" s="66">
        <v>0</v>
      </c>
      <c r="P15" s="66">
        <v>4.3E-3</v>
      </c>
      <c r="Q15" s="66">
        <v>8.0000000000000004E-4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246</v>
      </c>
      <c r="G16" s="65">
        <v>1</v>
      </c>
      <c r="H16" t="s">
        <v>101</v>
      </c>
      <c r="I16" s="66">
        <v>2.75E-2</v>
      </c>
      <c r="J16" s="66">
        <v>-2.3900000000000001E-2</v>
      </c>
      <c r="K16" s="65">
        <v>1149116</v>
      </c>
      <c r="L16" s="65">
        <v>111.53</v>
      </c>
      <c r="M16" s="65">
        <v>0</v>
      </c>
      <c r="N16" s="65">
        <v>1281.6090747999999</v>
      </c>
      <c r="O16" s="66">
        <v>1E-4</v>
      </c>
      <c r="P16" s="66">
        <v>5.79E-2</v>
      </c>
      <c r="Q16" s="66">
        <v>1.12E-2</v>
      </c>
    </row>
    <row r="17" spans="1:17">
      <c r="A17" t="s">
        <v>247</v>
      </c>
      <c r="B17" t="s">
        <v>248</v>
      </c>
      <c r="C17" t="s">
        <v>99</v>
      </c>
      <c r="D17" t="s">
        <v>239</v>
      </c>
      <c r="F17" t="s">
        <v>249</v>
      </c>
      <c r="G17" s="65">
        <v>1.98</v>
      </c>
      <c r="H17" t="s">
        <v>101</v>
      </c>
      <c r="I17" s="66">
        <v>1.7500000000000002E-2</v>
      </c>
      <c r="J17" s="66">
        <v>-2.3E-2</v>
      </c>
      <c r="K17" s="65">
        <v>2672645</v>
      </c>
      <c r="L17" s="65">
        <v>112.76</v>
      </c>
      <c r="M17" s="65">
        <v>0</v>
      </c>
      <c r="N17" s="65">
        <v>3013.6745019999998</v>
      </c>
      <c r="O17" s="66">
        <v>1E-4</v>
      </c>
      <c r="P17" s="66">
        <v>0.13619999999999999</v>
      </c>
      <c r="Q17" s="66">
        <v>2.6200000000000001E-2</v>
      </c>
    </row>
    <row r="18" spans="1:17">
      <c r="A18" t="s">
        <v>250</v>
      </c>
      <c r="B18" t="s">
        <v>251</v>
      </c>
      <c r="C18" t="s">
        <v>99</v>
      </c>
      <c r="D18" t="s">
        <v>239</v>
      </c>
      <c r="F18" t="s">
        <v>252</v>
      </c>
      <c r="G18" s="65">
        <v>7.55</v>
      </c>
      <c r="H18" t="s">
        <v>101</v>
      </c>
      <c r="I18" s="66">
        <v>5.0000000000000001E-3</v>
      </c>
      <c r="J18" s="66">
        <v>-1.29E-2</v>
      </c>
      <c r="K18" s="65">
        <v>582764</v>
      </c>
      <c r="L18" s="65">
        <v>117.37</v>
      </c>
      <c r="M18" s="65">
        <v>0</v>
      </c>
      <c r="N18" s="65">
        <v>683.99010680000004</v>
      </c>
      <c r="O18" s="66">
        <v>0</v>
      </c>
      <c r="P18" s="66">
        <v>3.09E-2</v>
      </c>
      <c r="Q18" s="66">
        <v>6.0000000000000001E-3</v>
      </c>
    </row>
    <row r="19" spans="1:17">
      <c r="A19" t="s">
        <v>253</v>
      </c>
      <c r="B19" t="s">
        <v>254</v>
      </c>
      <c r="C19" t="s">
        <v>99</v>
      </c>
      <c r="D19" t="s">
        <v>239</v>
      </c>
      <c r="F19" t="s">
        <v>255</v>
      </c>
      <c r="G19" s="65">
        <v>4.83</v>
      </c>
      <c r="H19" t="s">
        <v>101</v>
      </c>
      <c r="I19" s="66">
        <v>1E-3</v>
      </c>
      <c r="J19" s="66">
        <v>-1.78E-2</v>
      </c>
      <c r="K19" s="65">
        <v>364158</v>
      </c>
      <c r="L19" s="65">
        <v>112.14</v>
      </c>
      <c r="M19" s="65">
        <v>0</v>
      </c>
      <c r="N19" s="65">
        <v>408.36678119999999</v>
      </c>
      <c r="O19" s="66">
        <v>0</v>
      </c>
      <c r="P19" s="66">
        <v>1.8499999999999999E-2</v>
      </c>
      <c r="Q19" s="66">
        <v>3.5999999999999999E-3</v>
      </c>
    </row>
    <row r="20" spans="1:17">
      <c r="A20" t="s">
        <v>256</v>
      </c>
      <c r="B20" t="s">
        <v>257</v>
      </c>
      <c r="C20" t="s">
        <v>99</v>
      </c>
      <c r="D20" t="s">
        <v>239</v>
      </c>
      <c r="F20" t="s">
        <v>258</v>
      </c>
      <c r="G20" s="65">
        <v>10.119999999999999</v>
      </c>
      <c r="H20" t="s">
        <v>101</v>
      </c>
      <c r="I20" s="66">
        <v>1E-3</v>
      </c>
      <c r="J20" s="66">
        <v>-8.6E-3</v>
      </c>
      <c r="K20" s="65">
        <v>1845175</v>
      </c>
      <c r="L20" s="65">
        <v>112.84</v>
      </c>
      <c r="M20" s="65">
        <v>0</v>
      </c>
      <c r="N20" s="65">
        <v>2082.0954700000002</v>
      </c>
      <c r="O20" s="66">
        <v>2.0000000000000001E-4</v>
      </c>
      <c r="P20" s="66">
        <v>9.4100000000000003E-2</v>
      </c>
      <c r="Q20" s="66">
        <v>1.8100000000000002E-2</v>
      </c>
    </row>
    <row r="21" spans="1:17">
      <c r="A21" t="s">
        <v>259</v>
      </c>
      <c r="B21" t="s">
        <v>260</v>
      </c>
      <c r="C21" t="s">
        <v>99</v>
      </c>
      <c r="D21" t="s">
        <v>239</v>
      </c>
      <c r="F21" t="s">
        <v>252</v>
      </c>
      <c r="G21" s="65">
        <v>5.57</v>
      </c>
      <c r="H21" t="s">
        <v>101</v>
      </c>
      <c r="I21" s="66">
        <v>7.4999999999999997E-3</v>
      </c>
      <c r="J21" s="66">
        <v>-2.2800000000000001E-2</v>
      </c>
      <c r="K21" s="65">
        <v>737228</v>
      </c>
      <c r="L21" s="65">
        <v>118.82</v>
      </c>
      <c r="M21" s="65">
        <v>0</v>
      </c>
      <c r="N21" s="65">
        <v>875.97430959999997</v>
      </c>
      <c r="O21" s="66">
        <v>0</v>
      </c>
      <c r="P21" s="66">
        <v>3.9600000000000003E-2</v>
      </c>
      <c r="Q21" s="66">
        <v>7.6E-3</v>
      </c>
    </row>
    <row r="22" spans="1:17">
      <c r="A22" s="67" t="s">
        <v>261</v>
      </c>
      <c r="B22" s="14"/>
      <c r="C22" s="14"/>
      <c r="G22" s="69">
        <v>6.41</v>
      </c>
      <c r="J22" s="68">
        <v>8.0999999999999996E-3</v>
      </c>
      <c r="K22" s="69">
        <v>9680193</v>
      </c>
      <c r="M22" s="69">
        <v>0</v>
      </c>
      <c r="N22" s="69">
        <v>11184.0701685</v>
      </c>
      <c r="P22" s="68">
        <v>0.50539999999999996</v>
      </c>
      <c r="Q22" s="68">
        <v>9.74E-2</v>
      </c>
    </row>
    <row r="23" spans="1:17">
      <c r="A23" s="67" t="s">
        <v>262</v>
      </c>
      <c r="B23" s="14"/>
      <c r="C23" s="14"/>
      <c r="G23" s="69">
        <v>0.27</v>
      </c>
      <c r="J23" s="68">
        <v>0</v>
      </c>
      <c r="K23" s="69">
        <v>668270</v>
      </c>
      <c r="M23" s="69">
        <v>0</v>
      </c>
      <c r="N23" s="69">
        <v>668.27</v>
      </c>
      <c r="P23" s="68">
        <v>3.0200000000000001E-2</v>
      </c>
      <c r="Q23" s="68">
        <v>5.7999999999999996E-3</v>
      </c>
    </row>
    <row r="24" spans="1:17">
      <c r="A24" t="s">
        <v>263</v>
      </c>
      <c r="B24" t="s">
        <v>264</v>
      </c>
      <c r="C24" t="s">
        <v>99</v>
      </c>
      <c r="D24" t="s">
        <v>239</v>
      </c>
      <c r="F24" t="s">
        <v>265</v>
      </c>
      <c r="G24" s="65">
        <v>0.27</v>
      </c>
      <c r="H24" t="s">
        <v>101</v>
      </c>
      <c r="I24" s="66">
        <v>0</v>
      </c>
      <c r="J24" s="66">
        <v>0</v>
      </c>
      <c r="K24" s="65">
        <v>668270</v>
      </c>
      <c r="L24" s="65">
        <v>100</v>
      </c>
      <c r="M24" s="65">
        <v>0</v>
      </c>
      <c r="N24" s="65">
        <v>668.27</v>
      </c>
      <c r="O24" s="66">
        <v>1E-4</v>
      </c>
      <c r="P24" s="66">
        <v>3.0200000000000001E-2</v>
      </c>
      <c r="Q24" s="66">
        <v>5.7999999999999996E-3</v>
      </c>
    </row>
    <row r="25" spans="1:17">
      <c r="A25" s="67" t="s">
        <v>266</v>
      </c>
      <c r="B25" s="14"/>
      <c r="C25" s="14"/>
      <c r="G25" s="69">
        <v>6.64</v>
      </c>
      <c r="J25" s="68">
        <v>9.1000000000000004E-3</v>
      </c>
      <c r="K25" s="69">
        <v>8302206</v>
      </c>
      <c r="M25" s="69">
        <v>0</v>
      </c>
      <c r="N25" s="69">
        <v>9817.5597710999991</v>
      </c>
      <c r="P25" s="68">
        <v>0.44359999999999999</v>
      </c>
      <c r="Q25" s="68">
        <v>8.5500000000000007E-2</v>
      </c>
    </row>
    <row r="26" spans="1:17">
      <c r="A26" t="s">
        <v>267</v>
      </c>
      <c r="B26" t="s">
        <v>268</v>
      </c>
      <c r="C26" t="s">
        <v>99</v>
      </c>
      <c r="D26" t="s">
        <v>239</v>
      </c>
      <c r="F26" t="s">
        <v>269</v>
      </c>
      <c r="G26" s="65">
        <v>5.23</v>
      </c>
      <c r="H26" t="s">
        <v>101</v>
      </c>
      <c r="I26" s="66">
        <v>0.02</v>
      </c>
      <c r="J26" s="66">
        <v>6.8999999999999999E-3</v>
      </c>
      <c r="K26" s="65">
        <v>309962</v>
      </c>
      <c r="L26" s="65">
        <v>108.03</v>
      </c>
      <c r="M26" s="65">
        <v>0</v>
      </c>
      <c r="N26" s="65">
        <v>334.85194860000001</v>
      </c>
      <c r="O26" s="66">
        <v>0</v>
      </c>
      <c r="P26" s="66">
        <v>1.5100000000000001E-2</v>
      </c>
      <c r="Q26" s="66">
        <v>2.8999999999999998E-3</v>
      </c>
    </row>
    <row r="27" spans="1:17">
      <c r="A27" t="s">
        <v>270</v>
      </c>
      <c r="B27" t="s">
        <v>271</v>
      </c>
      <c r="C27" t="s">
        <v>99</v>
      </c>
      <c r="D27" t="s">
        <v>239</v>
      </c>
      <c r="F27" t="s">
        <v>272</v>
      </c>
      <c r="G27" s="65">
        <v>8.15</v>
      </c>
      <c r="H27" t="s">
        <v>101</v>
      </c>
      <c r="I27" s="66">
        <v>0.01</v>
      </c>
      <c r="J27" s="66">
        <v>1.2E-2</v>
      </c>
      <c r="K27" s="65">
        <v>512600</v>
      </c>
      <c r="L27" s="65">
        <v>98.99</v>
      </c>
      <c r="M27" s="65">
        <v>0</v>
      </c>
      <c r="N27" s="65">
        <v>507.42273999999998</v>
      </c>
      <c r="O27" s="66">
        <v>0</v>
      </c>
      <c r="P27" s="66">
        <v>2.29E-2</v>
      </c>
      <c r="Q27" s="66">
        <v>4.4000000000000003E-3</v>
      </c>
    </row>
    <row r="28" spans="1:17">
      <c r="A28" t="s">
        <v>273</v>
      </c>
      <c r="B28" t="s">
        <v>274</v>
      </c>
      <c r="C28" t="s">
        <v>99</v>
      </c>
      <c r="D28" t="s">
        <v>239</v>
      </c>
      <c r="F28" t="s">
        <v>275</v>
      </c>
      <c r="G28" s="65">
        <v>13.96</v>
      </c>
      <c r="H28" t="s">
        <v>101</v>
      </c>
      <c r="I28" s="66">
        <v>1.4999999999999999E-2</v>
      </c>
      <c r="J28" s="66">
        <v>1.9300000000000001E-2</v>
      </c>
      <c r="K28" s="65">
        <v>886565</v>
      </c>
      <c r="L28" s="65">
        <v>94.7</v>
      </c>
      <c r="M28" s="65">
        <v>0</v>
      </c>
      <c r="N28" s="65">
        <v>839.57705499999997</v>
      </c>
      <c r="O28" s="66">
        <v>0</v>
      </c>
      <c r="P28" s="66">
        <v>3.7900000000000003E-2</v>
      </c>
      <c r="Q28" s="66">
        <v>7.3000000000000001E-3</v>
      </c>
    </row>
    <row r="29" spans="1:17">
      <c r="A29" t="s">
        <v>276</v>
      </c>
      <c r="B29" t="s">
        <v>277</v>
      </c>
      <c r="C29" t="s">
        <v>99</v>
      </c>
      <c r="D29" t="s">
        <v>239</v>
      </c>
      <c r="F29" t="s">
        <v>278</v>
      </c>
      <c r="G29" s="65">
        <v>6.58</v>
      </c>
      <c r="H29" t="s">
        <v>101</v>
      </c>
      <c r="I29" s="66">
        <v>2.2499999999999999E-2</v>
      </c>
      <c r="J29" s="66">
        <v>9.4000000000000004E-3</v>
      </c>
      <c r="K29" s="65">
        <v>1612977</v>
      </c>
      <c r="L29" s="65">
        <v>108.81</v>
      </c>
      <c r="M29" s="65">
        <v>0</v>
      </c>
      <c r="N29" s="65">
        <v>1755.0802736999999</v>
      </c>
      <c r="O29" s="66">
        <v>1E-4</v>
      </c>
      <c r="P29" s="66">
        <v>7.9299999999999995E-2</v>
      </c>
      <c r="Q29" s="66">
        <v>1.5299999999999999E-2</v>
      </c>
    </row>
    <row r="30" spans="1:17">
      <c r="A30" t="s">
        <v>279</v>
      </c>
      <c r="B30" t="s">
        <v>280</v>
      </c>
      <c r="C30" t="s">
        <v>99</v>
      </c>
      <c r="D30" t="s">
        <v>239</v>
      </c>
      <c r="F30" t="s">
        <v>281</v>
      </c>
      <c r="G30" s="65">
        <v>1.46</v>
      </c>
      <c r="H30" t="s">
        <v>101</v>
      </c>
      <c r="I30" s="66">
        <v>4.2500000000000003E-2</v>
      </c>
      <c r="J30" s="66">
        <v>5.0000000000000001E-4</v>
      </c>
      <c r="K30" s="65">
        <v>1095094</v>
      </c>
      <c r="L30" s="65">
        <v>108.42</v>
      </c>
      <c r="M30" s="65">
        <v>0</v>
      </c>
      <c r="N30" s="65">
        <v>1187.3009148000001</v>
      </c>
      <c r="O30" s="66">
        <v>1E-4</v>
      </c>
      <c r="P30" s="66">
        <v>5.3699999999999998E-2</v>
      </c>
      <c r="Q30" s="66">
        <v>1.03E-2</v>
      </c>
    </row>
    <row r="31" spans="1:17">
      <c r="A31" t="s">
        <v>282</v>
      </c>
      <c r="B31" t="s">
        <v>283</v>
      </c>
      <c r="C31" t="s">
        <v>99</v>
      </c>
      <c r="D31" t="s">
        <v>239</v>
      </c>
      <c r="F31" t="s">
        <v>284</v>
      </c>
      <c r="G31" s="65">
        <v>1.83</v>
      </c>
      <c r="H31" t="s">
        <v>101</v>
      </c>
      <c r="I31" s="66">
        <v>1.5E-3</v>
      </c>
      <c r="J31" s="66">
        <v>1.1000000000000001E-3</v>
      </c>
      <c r="K31" s="65">
        <v>710012</v>
      </c>
      <c r="L31" s="65">
        <v>100.1</v>
      </c>
      <c r="M31" s="65">
        <v>0</v>
      </c>
      <c r="N31" s="65">
        <v>710.72201199999995</v>
      </c>
      <c r="O31" s="66">
        <v>0</v>
      </c>
      <c r="P31" s="66">
        <v>3.2099999999999997E-2</v>
      </c>
      <c r="Q31" s="66">
        <v>6.1999999999999998E-3</v>
      </c>
    </row>
    <row r="32" spans="1:17">
      <c r="A32" t="s">
        <v>285</v>
      </c>
      <c r="B32" t="s">
        <v>286</v>
      </c>
      <c r="C32" t="s">
        <v>99</v>
      </c>
      <c r="D32" t="s">
        <v>239</v>
      </c>
      <c r="F32" t="s">
        <v>265</v>
      </c>
      <c r="G32" s="65">
        <v>4.3899999999999997</v>
      </c>
      <c r="H32" t="s">
        <v>101</v>
      </c>
      <c r="I32" s="66">
        <v>6.25E-2</v>
      </c>
      <c r="J32" s="66">
        <v>5.7999999999999996E-3</v>
      </c>
      <c r="K32" s="65">
        <v>2313693</v>
      </c>
      <c r="L32" s="65">
        <v>134.05000000000001</v>
      </c>
      <c r="M32" s="65">
        <v>0</v>
      </c>
      <c r="N32" s="65">
        <v>3101.5054664999998</v>
      </c>
      <c r="O32" s="66">
        <v>1E-4</v>
      </c>
      <c r="P32" s="66">
        <v>0.14019999999999999</v>
      </c>
      <c r="Q32" s="66">
        <v>2.7E-2</v>
      </c>
    </row>
    <row r="33" spans="1:17">
      <c r="A33" t="s">
        <v>287</v>
      </c>
      <c r="B33" t="s">
        <v>288</v>
      </c>
      <c r="C33" t="s">
        <v>99</v>
      </c>
      <c r="D33" t="s">
        <v>239</v>
      </c>
      <c r="F33" t="s">
        <v>284</v>
      </c>
      <c r="G33" s="65">
        <v>14.03</v>
      </c>
      <c r="H33" t="s">
        <v>101</v>
      </c>
      <c r="I33" s="66">
        <v>5.5E-2</v>
      </c>
      <c r="J33" s="66">
        <v>2.06E-2</v>
      </c>
      <c r="K33" s="65">
        <v>861303</v>
      </c>
      <c r="L33" s="65">
        <v>160.35</v>
      </c>
      <c r="M33" s="65">
        <v>0</v>
      </c>
      <c r="N33" s="65">
        <v>1381.0993605000001</v>
      </c>
      <c r="O33" s="66">
        <v>0</v>
      </c>
      <c r="P33" s="66">
        <v>6.2399999999999997E-2</v>
      </c>
      <c r="Q33" s="66">
        <v>1.2E-2</v>
      </c>
    </row>
    <row r="34" spans="1:17">
      <c r="A34" s="67" t="s">
        <v>289</v>
      </c>
      <c r="B34" s="14"/>
      <c r="C34" s="14"/>
      <c r="G34" s="69">
        <v>9</v>
      </c>
      <c r="J34" s="68">
        <v>1.8E-3</v>
      </c>
      <c r="K34" s="69">
        <v>709717</v>
      </c>
      <c r="M34" s="69">
        <v>0</v>
      </c>
      <c r="N34" s="69">
        <v>698.24039740000001</v>
      </c>
      <c r="P34" s="68">
        <v>3.1600000000000003E-2</v>
      </c>
      <c r="Q34" s="68">
        <v>6.1000000000000004E-3</v>
      </c>
    </row>
    <row r="35" spans="1:17">
      <c r="A35" t="s">
        <v>290</v>
      </c>
      <c r="B35" t="s">
        <v>291</v>
      </c>
      <c r="C35" t="s">
        <v>99</v>
      </c>
      <c r="D35" t="s">
        <v>239</v>
      </c>
      <c r="F35" t="s">
        <v>292</v>
      </c>
      <c r="G35" s="65">
        <v>4.67</v>
      </c>
      <c r="H35" t="s">
        <v>101</v>
      </c>
      <c r="I35" s="66">
        <v>0</v>
      </c>
      <c r="J35" s="66">
        <v>1E-3</v>
      </c>
      <c r="K35" s="65">
        <v>25822</v>
      </c>
      <c r="L35" s="65">
        <v>99.52</v>
      </c>
      <c r="M35" s="65">
        <v>0</v>
      </c>
      <c r="N35" s="65">
        <v>25.6980544</v>
      </c>
      <c r="O35" s="66">
        <v>0</v>
      </c>
      <c r="P35" s="66">
        <v>1.1999999999999999E-3</v>
      </c>
      <c r="Q35" s="66">
        <v>2.0000000000000001E-4</v>
      </c>
    </row>
    <row r="36" spans="1:17">
      <c r="A36" t="s">
        <v>293</v>
      </c>
      <c r="B36" t="s">
        <v>294</v>
      </c>
      <c r="C36" t="s">
        <v>99</v>
      </c>
      <c r="D36" t="s">
        <v>239</v>
      </c>
      <c r="F36" t="s">
        <v>295</v>
      </c>
      <c r="G36" s="65">
        <v>9.17</v>
      </c>
      <c r="H36" t="s">
        <v>101</v>
      </c>
      <c r="I36" s="66">
        <v>0</v>
      </c>
      <c r="J36" s="66">
        <v>1.8E-3</v>
      </c>
      <c r="K36" s="65">
        <v>683895</v>
      </c>
      <c r="L36" s="65">
        <v>98.34</v>
      </c>
      <c r="M36" s="65">
        <v>0</v>
      </c>
      <c r="N36" s="65">
        <v>672.54234299999996</v>
      </c>
      <c r="O36" s="66">
        <v>0</v>
      </c>
      <c r="P36" s="66">
        <v>3.04E-2</v>
      </c>
      <c r="Q36" s="66">
        <v>5.8999999999999999E-3</v>
      </c>
    </row>
    <row r="37" spans="1:17">
      <c r="A37" s="67" t="s">
        <v>296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232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s="67" t="s">
        <v>297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227</v>
      </c>
      <c r="B41" t="s">
        <v>227</v>
      </c>
      <c r="C41" s="14"/>
      <c r="D41" t="s">
        <v>227</v>
      </c>
      <c r="G41" s="65">
        <v>0</v>
      </c>
      <c r="H41" t="s">
        <v>227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298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227</v>
      </c>
      <c r="B43" t="s">
        <v>227</v>
      </c>
      <c r="C43" s="14"/>
      <c r="D43" t="s">
        <v>227</v>
      </c>
      <c r="G43" s="65">
        <v>0</v>
      </c>
      <c r="H43" t="s">
        <v>227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85" t="s">
        <v>299</v>
      </c>
      <c r="B44" s="14"/>
      <c r="C44" s="14"/>
    </row>
    <row r="45" spans="1:17">
      <c r="A45" s="85" t="s">
        <v>300</v>
      </c>
      <c r="B45" s="14"/>
      <c r="C45" s="14"/>
    </row>
    <row r="46" spans="1:17">
      <c r="A46" s="85" t="s">
        <v>301</v>
      </c>
      <c r="B46" s="14"/>
      <c r="C46" s="14"/>
    </row>
    <row r="47" spans="1:17">
      <c r="A47" s="85" t="s">
        <v>302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234</v>
      </c>
      <c r="B23" s="14"/>
      <c r="C23" s="14"/>
      <c r="D23" s="14"/>
      <c r="E23" s="14"/>
      <c r="F23" s="14"/>
    </row>
    <row r="24" spans="1:20">
      <c r="A24" s="85" t="s">
        <v>299</v>
      </c>
      <c r="B24" s="14"/>
      <c r="C24" s="14"/>
      <c r="D24" s="14"/>
      <c r="E24" s="14"/>
      <c r="F24" s="14"/>
    </row>
    <row r="25" spans="1:20">
      <c r="A25" s="85" t="s">
        <v>300</v>
      </c>
      <c r="B25" s="14"/>
      <c r="C25" s="14"/>
      <c r="D25" s="14"/>
      <c r="E25" s="14"/>
      <c r="F25" s="14"/>
    </row>
    <row r="26" spans="1:20">
      <c r="A26" s="85" t="s">
        <v>301</v>
      </c>
      <c r="B26" s="14"/>
      <c r="C26" s="14"/>
      <c r="D26" s="14"/>
      <c r="E26" s="14"/>
      <c r="F26" s="14"/>
    </row>
    <row r="27" spans="1:20">
      <c r="A27" s="85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3.98</v>
      </c>
      <c r="K10" s="7"/>
      <c r="L10" s="7"/>
      <c r="M10" s="64">
        <v>8.6999999999999994E-3</v>
      </c>
      <c r="N10" s="63">
        <v>11361703.27</v>
      </c>
      <c r="O10" s="28"/>
      <c r="P10" s="63">
        <v>6.1756599999999997</v>
      </c>
      <c r="Q10" s="63">
        <v>12966.587991392</v>
      </c>
      <c r="R10" s="7"/>
      <c r="S10" s="64">
        <v>1</v>
      </c>
      <c r="T10" s="64">
        <v>0.1129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3.93</v>
      </c>
      <c r="M11" s="68">
        <v>7.9000000000000008E-3</v>
      </c>
      <c r="N11" s="69">
        <v>11263703.27</v>
      </c>
      <c r="P11" s="69">
        <v>6.1756599999999997</v>
      </c>
      <c r="Q11" s="69">
        <v>12637.769525002001</v>
      </c>
      <c r="S11" s="68">
        <v>0.97460000000000002</v>
      </c>
      <c r="T11" s="68">
        <v>0.1101</v>
      </c>
    </row>
    <row r="12" spans="1:65">
      <c r="A12" s="67" t="s">
        <v>303</v>
      </c>
      <c r="B12" s="14"/>
      <c r="C12" s="14"/>
      <c r="D12" s="14"/>
      <c r="E12" s="14"/>
      <c r="J12" s="69">
        <v>4.33</v>
      </c>
      <c r="M12" s="68">
        <v>-6.6E-3</v>
      </c>
      <c r="N12" s="69">
        <v>5611207.5499999998</v>
      </c>
      <c r="P12" s="69">
        <v>6.1756599999999997</v>
      </c>
      <c r="Q12" s="69">
        <v>6896.6399728240003</v>
      </c>
      <c r="S12" s="68">
        <v>0.53190000000000004</v>
      </c>
      <c r="T12" s="68">
        <v>6.0100000000000001E-2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205</v>
      </c>
      <c r="H13" t="s">
        <v>206</v>
      </c>
      <c r="I13" t="s">
        <v>311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650650</v>
      </c>
      <c r="O13" s="65">
        <v>106.23</v>
      </c>
      <c r="P13" s="65">
        <v>0</v>
      </c>
      <c r="Q13" s="65">
        <v>691.18549499999995</v>
      </c>
      <c r="R13" s="66">
        <v>1E-4</v>
      </c>
      <c r="S13" s="66">
        <v>5.33E-2</v>
      </c>
      <c r="T13" s="66">
        <v>6.0000000000000001E-3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314</v>
      </c>
      <c r="F14" t="s">
        <v>315</v>
      </c>
      <c r="G14" t="s">
        <v>205</v>
      </c>
      <c r="H14" t="s">
        <v>206</v>
      </c>
      <c r="I14" t="s">
        <v>316</v>
      </c>
      <c r="J14" s="65">
        <v>4.7</v>
      </c>
      <c r="K14" t="s">
        <v>101</v>
      </c>
      <c r="L14" s="66">
        <v>3.8E-3</v>
      </c>
      <c r="M14" s="66">
        <v>-1.2500000000000001E-2</v>
      </c>
      <c r="N14" s="65">
        <v>164357</v>
      </c>
      <c r="O14" s="65">
        <v>108.83</v>
      </c>
      <c r="P14" s="65">
        <v>0</v>
      </c>
      <c r="Q14" s="65">
        <v>178.86972309999999</v>
      </c>
      <c r="R14" s="66">
        <v>1E-4</v>
      </c>
      <c r="S14" s="66">
        <v>1.38E-2</v>
      </c>
      <c r="T14" s="66">
        <v>1.6000000000000001E-3</v>
      </c>
    </row>
    <row r="15" spans="1:65">
      <c r="A15" t="s">
        <v>317</v>
      </c>
      <c r="B15" t="s">
        <v>318</v>
      </c>
      <c r="C15" t="s">
        <v>99</v>
      </c>
      <c r="D15" t="s">
        <v>122</v>
      </c>
      <c r="E15" t="s">
        <v>319</v>
      </c>
      <c r="F15" t="s">
        <v>320</v>
      </c>
      <c r="G15" t="s">
        <v>205</v>
      </c>
      <c r="H15" t="s">
        <v>206</v>
      </c>
      <c r="I15" t="s">
        <v>321</v>
      </c>
      <c r="J15" s="65">
        <v>14.42</v>
      </c>
      <c r="K15" t="s">
        <v>101</v>
      </c>
      <c r="L15" s="66">
        <v>2.07E-2</v>
      </c>
      <c r="M15" s="66">
        <v>7.1999999999999998E-3</v>
      </c>
      <c r="N15" s="65">
        <v>288492</v>
      </c>
      <c r="O15" s="65">
        <v>121.87</v>
      </c>
      <c r="P15" s="65">
        <v>0</v>
      </c>
      <c r="Q15" s="65">
        <v>351.58520040000002</v>
      </c>
      <c r="R15" s="66">
        <v>1E-4</v>
      </c>
      <c r="S15" s="66">
        <v>2.7099999999999999E-2</v>
      </c>
      <c r="T15" s="66">
        <v>3.0999999999999999E-3</v>
      </c>
    </row>
    <row r="16" spans="1:65">
      <c r="A16" t="s">
        <v>322</v>
      </c>
      <c r="B16" t="s">
        <v>323</v>
      </c>
      <c r="C16" t="s">
        <v>99</v>
      </c>
      <c r="D16" t="s">
        <v>122</v>
      </c>
      <c r="E16" t="s">
        <v>324</v>
      </c>
      <c r="F16" t="s">
        <v>315</v>
      </c>
      <c r="G16" t="s">
        <v>205</v>
      </c>
      <c r="H16" t="s">
        <v>206</v>
      </c>
      <c r="I16" t="s">
        <v>325</v>
      </c>
      <c r="J16" s="65">
        <v>1.33</v>
      </c>
      <c r="K16" t="s">
        <v>101</v>
      </c>
      <c r="L16" s="66">
        <v>0.05</v>
      </c>
      <c r="M16" s="66">
        <v>-1.7600000000000001E-2</v>
      </c>
      <c r="N16" s="65">
        <v>190752.76</v>
      </c>
      <c r="O16" s="65">
        <v>116.16</v>
      </c>
      <c r="P16" s="65">
        <v>0</v>
      </c>
      <c r="Q16" s="65">
        <v>221.578406016</v>
      </c>
      <c r="R16" s="66">
        <v>1E-4</v>
      </c>
      <c r="S16" s="66">
        <v>1.7100000000000001E-2</v>
      </c>
      <c r="T16" s="66">
        <v>1.9E-3</v>
      </c>
    </row>
    <row r="17" spans="1:20">
      <c r="A17" t="s">
        <v>326</v>
      </c>
      <c r="B17" t="s">
        <v>327</v>
      </c>
      <c r="C17" t="s">
        <v>99</v>
      </c>
      <c r="D17" t="s">
        <v>122</v>
      </c>
      <c r="E17" t="s">
        <v>324</v>
      </c>
      <c r="F17" t="s">
        <v>315</v>
      </c>
      <c r="G17" t="s">
        <v>205</v>
      </c>
      <c r="H17" t="s">
        <v>206</v>
      </c>
      <c r="I17" t="s">
        <v>316</v>
      </c>
      <c r="J17" s="65">
        <v>4.68</v>
      </c>
      <c r="K17" t="s">
        <v>101</v>
      </c>
      <c r="L17" s="66">
        <v>1.7500000000000002E-2</v>
      </c>
      <c r="M17" s="66">
        <v>-1.6299999999999999E-2</v>
      </c>
      <c r="N17" s="65">
        <v>105384.6</v>
      </c>
      <c r="O17" s="65">
        <v>118.24</v>
      </c>
      <c r="P17" s="65">
        <v>0</v>
      </c>
      <c r="Q17" s="65">
        <v>124.60675104000001</v>
      </c>
      <c r="R17" s="66">
        <v>0</v>
      </c>
      <c r="S17" s="66">
        <v>9.5999999999999992E-3</v>
      </c>
      <c r="T17" s="66">
        <v>1.1000000000000001E-3</v>
      </c>
    </row>
    <row r="18" spans="1:20">
      <c r="A18" t="s">
        <v>328</v>
      </c>
      <c r="B18" t="s">
        <v>329</v>
      </c>
      <c r="C18" t="s">
        <v>99</v>
      </c>
      <c r="D18" t="s">
        <v>122</v>
      </c>
      <c r="E18" t="s">
        <v>330</v>
      </c>
      <c r="F18" t="s">
        <v>331</v>
      </c>
      <c r="G18" t="s">
        <v>332</v>
      </c>
      <c r="H18" t="s">
        <v>206</v>
      </c>
      <c r="I18" t="s">
        <v>333</v>
      </c>
      <c r="J18" s="65">
        <v>5.94</v>
      </c>
      <c r="K18" t="s">
        <v>101</v>
      </c>
      <c r="L18" s="66">
        <v>3.85E-2</v>
      </c>
      <c r="M18" s="66">
        <v>-8.6E-3</v>
      </c>
      <c r="N18" s="65">
        <v>80844.69</v>
      </c>
      <c r="O18" s="65">
        <v>135.22</v>
      </c>
      <c r="P18" s="65">
        <v>1.60155</v>
      </c>
      <c r="Q18" s="65">
        <v>110.919739818</v>
      </c>
      <c r="R18" s="66">
        <v>0</v>
      </c>
      <c r="S18" s="66">
        <v>8.6E-3</v>
      </c>
      <c r="T18" s="66">
        <v>1E-3</v>
      </c>
    </row>
    <row r="19" spans="1:20">
      <c r="A19" t="s">
        <v>334</v>
      </c>
      <c r="B19" t="s">
        <v>335</v>
      </c>
      <c r="C19" t="s">
        <v>99</v>
      </c>
      <c r="D19" t="s">
        <v>122</v>
      </c>
      <c r="E19" t="s">
        <v>336</v>
      </c>
      <c r="F19" t="s">
        <v>337</v>
      </c>
      <c r="G19" t="s">
        <v>338</v>
      </c>
      <c r="H19" t="s">
        <v>149</v>
      </c>
      <c r="I19" t="s">
        <v>316</v>
      </c>
      <c r="J19" s="65">
        <v>3.85</v>
      </c>
      <c r="K19" t="s">
        <v>101</v>
      </c>
      <c r="L19" s="66">
        <v>8.3000000000000001E-3</v>
      </c>
      <c r="M19" s="66">
        <v>-1.49E-2</v>
      </c>
      <c r="N19" s="65">
        <v>178932</v>
      </c>
      <c r="O19" s="65">
        <v>113</v>
      </c>
      <c r="P19" s="65">
        <v>0</v>
      </c>
      <c r="Q19" s="65">
        <v>202.19316000000001</v>
      </c>
      <c r="R19" s="66">
        <v>1E-4</v>
      </c>
      <c r="S19" s="66">
        <v>1.5599999999999999E-2</v>
      </c>
      <c r="T19" s="66">
        <v>1.8E-3</v>
      </c>
    </row>
    <row r="20" spans="1:20">
      <c r="A20" t="s">
        <v>339</v>
      </c>
      <c r="B20" t="s">
        <v>340</v>
      </c>
      <c r="C20" t="s">
        <v>99</v>
      </c>
      <c r="D20" t="s">
        <v>122</v>
      </c>
      <c r="E20" t="s">
        <v>341</v>
      </c>
      <c r="F20" t="s">
        <v>337</v>
      </c>
      <c r="G20" t="s">
        <v>332</v>
      </c>
      <c r="H20" t="s">
        <v>206</v>
      </c>
      <c r="I20" t="s">
        <v>342</v>
      </c>
      <c r="J20" s="65">
        <v>9.76</v>
      </c>
      <c r="K20" t="s">
        <v>101</v>
      </c>
      <c r="L20" s="66">
        <v>8.9999999999999993E-3</v>
      </c>
      <c r="M20" s="66">
        <v>6.1000000000000004E-3</v>
      </c>
      <c r="N20" s="65">
        <v>227565</v>
      </c>
      <c r="O20" s="65">
        <v>103.74</v>
      </c>
      <c r="P20" s="65">
        <v>0</v>
      </c>
      <c r="Q20" s="65">
        <v>236.075931</v>
      </c>
      <c r="R20" s="66">
        <v>1E-4</v>
      </c>
      <c r="S20" s="66">
        <v>1.8200000000000001E-2</v>
      </c>
      <c r="T20" s="66">
        <v>2.0999999999999999E-3</v>
      </c>
    </row>
    <row r="21" spans="1:20">
      <c r="A21" t="s">
        <v>343</v>
      </c>
      <c r="B21" t="s">
        <v>344</v>
      </c>
      <c r="C21" t="s">
        <v>99</v>
      </c>
      <c r="D21" t="s">
        <v>122</v>
      </c>
      <c r="E21" t="s">
        <v>341</v>
      </c>
      <c r="F21" t="s">
        <v>337</v>
      </c>
      <c r="G21" t="s">
        <v>338</v>
      </c>
      <c r="H21" t="s">
        <v>149</v>
      </c>
      <c r="I21" t="s">
        <v>272</v>
      </c>
      <c r="J21" s="65">
        <v>4.49</v>
      </c>
      <c r="K21" t="s">
        <v>101</v>
      </c>
      <c r="L21" s="66">
        <v>1.34E-2</v>
      </c>
      <c r="M21" s="66">
        <v>-8.5000000000000006E-3</v>
      </c>
      <c r="N21" s="65">
        <v>217008</v>
      </c>
      <c r="O21" s="65">
        <v>114.4</v>
      </c>
      <c r="P21" s="65">
        <v>0</v>
      </c>
      <c r="Q21" s="65">
        <v>248.25715199999999</v>
      </c>
      <c r="R21" s="66">
        <v>1E-4</v>
      </c>
      <c r="S21" s="66">
        <v>1.9099999999999999E-2</v>
      </c>
      <c r="T21" s="66">
        <v>2.2000000000000001E-3</v>
      </c>
    </row>
    <row r="22" spans="1:20">
      <c r="A22" t="s">
        <v>345</v>
      </c>
      <c r="B22" t="s">
        <v>346</v>
      </c>
      <c r="C22" t="s">
        <v>99</v>
      </c>
      <c r="D22" t="s">
        <v>122</v>
      </c>
      <c r="E22" t="s">
        <v>347</v>
      </c>
      <c r="F22" t="s">
        <v>337</v>
      </c>
      <c r="G22" t="s">
        <v>348</v>
      </c>
      <c r="H22" t="s">
        <v>206</v>
      </c>
      <c r="I22" t="s">
        <v>349</v>
      </c>
      <c r="J22" s="65">
        <v>0.75</v>
      </c>
      <c r="K22" t="s">
        <v>101</v>
      </c>
      <c r="L22" s="66">
        <v>4.8000000000000001E-2</v>
      </c>
      <c r="M22" s="66">
        <v>-1.3899999999999999E-2</v>
      </c>
      <c r="N22" s="65">
        <v>65650.8</v>
      </c>
      <c r="O22" s="65">
        <v>110.4</v>
      </c>
      <c r="P22" s="65">
        <v>0</v>
      </c>
      <c r="Q22" s="65">
        <v>72.478483199999999</v>
      </c>
      <c r="R22" s="66">
        <v>2.0000000000000001E-4</v>
      </c>
      <c r="S22" s="66">
        <v>5.5999999999999999E-3</v>
      </c>
      <c r="T22" s="66">
        <v>5.9999999999999995E-4</v>
      </c>
    </row>
    <row r="23" spans="1:20">
      <c r="A23" t="s">
        <v>350</v>
      </c>
      <c r="B23" t="s">
        <v>351</v>
      </c>
      <c r="C23" t="s">
        <v>99</v>
      </c>
      <c r="D23" t="s">
        <v>122</v>
      </c>
      <c r="E23" t="s">
        <v>347</v>
      </c>
      <c r="F23" t="s">
        <v>337</v>
      </c>
      <c r="G23" t="s">
        <v>348</v>
      </c>
      <c r="H23" t="s">
        <v>206</v>
      </c>
      <c r="I23" t="s">
        <v>352</v>
      </c>
      <c r="J23" s="65">
        <v>3.91</v>
      </c>
      <c r="K23" t="s">
        <v>101</v>
      </c>
      <c r="L23" s="66">
        <v>3.2000000000000001E-2</v>
      </c>
      <c r="M23" s="66">
        <v>-4.1000000000000003E-3</v>
      </c>
      <c r="N23" s="65">
        <v>87112</v>
      </c>
      <c r="O23" s="65">
        <v>120.48</v>
      </c>
      <c r="P23" s="65">
        <v>0</v>
      </c>
      <c r="Q23" s="65">
        <v>104.9525376</v>
      </c>
      <c r="R23" s="66">
        <v>1E-4</v>
      </c>
      <c r="S23" s="66">
        <v>8.0999999999999996E-3</v>
      </c>
      <c r="T23" s="66">
        <v>8.9999999999999998E-4</v>
      </c>
    </row>
    <row r="24" spans="1:20">
      <c r="A24" t="s">
        <v>353</v>
      </c>
      <c r="B24" t="s">
        <v>354</v>
      </c>
      <c r="C24" t="s">
        <v>99</v>
      </c>
      <c r="D24" t="s">
        <v>122</v>
      </c>
      <c r="E24" t="s">
        <v>355</v>
      </c>
      <c r="F24" t="s">
        <v>337</v>
      </c>
      <c r="G24" t="s">
        <v>348</v>
      </c>
      <c r="H24" t="s">
        <v>206</v>
      </c>
      <c r="I24" t="s">
        <v>356</v>
      </c>
      <c r="J24" s="65">
        <v>3.67</v>
      </c>
      <c r="K24" t="s">
        <v>101</v>
      </c>
      <c r="L24" s="66">
        <v>2.3400000000000001E-2</v>
      </c>
      <c r="M24" s="66">
        <v>-9.7000000000000003E-3</v>
      </c>
      <c r="N24" s="65">
        <v>145083.53</v>
      </c>
      <c r="O24" s="65">
        <v>116.31</v>
      </c>
      <c r="P24" s="65">
        <v>0</v>
      </c>
      <c r="Q24" s="65">
        <v>168.746653743</v>
      </c>
      <c r="R24" s="66">
        <v>0</v>
      </c>
      <c r="S24" s="66">
        <v>1.2999999999999999E-2</v>
      </c>
      <c r="T24" s="66">
        <v>1.5E-3</v>
      </c>
    </row>
    <row r="25" spans="1:20">
      <c r="A25" t="s">
        <v>357</v>
      </c>
      <c r="B25" t="s">
        <v>358</v>
      </c>
      <c r="C25" t="s">
        <v>99</v>
      </c>
      <c r="D25" t="s">
        <v>122</v>
      </c>
      <c r="E25" t="s">
        <v>359</v>
      </c>
      <c r="F25" t="s">
        <v>337</v>
      </c>
      <c r="G25" t="s">
        <v>348</v>
      </c>
      <c r="H25" t="s">
        <v>206</v>
      </c>
      <c r="I25" t="s">
        <v>360</v>
      </c>
      <c r="J25" s="65">
        <v>5.68</v>
      </c>
      <c r="K25" t="s">
        <v>101</v>
      </c>
      <c r="L25" s="66">
        <v>2.81E-2</v>
      </c>
      <c r="M25" s="66">
        <v>-3.8999999999999998E-3</v>
      </c>
      <c r="N25" s="65">
        <v>6163.35</v>
      </c>
      <c r="O25" s="65">
        <v>123.75</v>
      </c>
      <c r="P25" s="65">
        <v>0</v>
      </c>
      <c r="Q25" s="65">
        <v>7.6271456249999998</v>
      </c>
      <c r="R25" s="66">
        <v>0</v>
      </c>
      <c r="S25" s="66">
        <v>5.9999999999999995E-4</v>
      </c>
      <c r="T25" s="66">
        <v>1E-4</v>
      </c>
    </row>
    <row r="26" spans="1:20">
      <c r="A26" t="s">
        <v>361</v>
      </c>
      <c r="B26" t="s">
        <v>362</v>
      </c>
      <c r="C26" t="s">
        <v>99</v>
      </c>
      <c r="D26" t="s">
        <v>122</v>
      </c>
      <c r="E26" t="s">
        <v>363</v>
      </c>
      <c r="F26" t="s">
        <v>337</v>
      </c>
      <c r="G26" t="s">
        <v>348</v>
      </c>
      <c r="H26" t="s">
        <v>206</v>
      </c>
      <c r="I26" t="s">
        <v>364</v>
      </c>
      <c r="J26" s="65">
        <v>7.5</v>
      </c>
      <c r="K26" t="s">
        <v>101</v>
      </c>
      <c r="L26" s="66">
        <v>2.5000000000000001E-3</v>
      </c>
      <c r="M26" s="66">
        <v>-1E-4</v>
      </c>
      <c r="N26" s="65">
        <v>259000</v>
      </c>
      <c r="O26" s="65">
        <v>102.29</v>
      </c>
      <c r="P26" s="65">
        <v>0</v>
      </c>
      <c r="Q26" s="65">
        <v>264.93110000000001</v>
      </c>
      <c r="R26" s="66">
        <v>2.0000000000000001E-4</v>
      </c>
      <c r="S26" s="66">
        <v>2.0400000000000001E-2</v>
      </c>
      <c r="T26" s="66">
        <v>2.3E-3</v>
      </c>
    </row>
    <row r="27" spans="1:20">
      <c r="A27" t="s">
        <v>365</v>
      </c>
      <c r="B27" t="s">
        <v>366</v>
      </c>
      <c r="C27" t="s">
        <v>99</v>
      </c>
      <c r="D27" t="s">
        <v>122</v>
      </c>
      <c r="E27" t="s">
        <v>367</v>
      </c>
      <c r="F27" t="s">
        <v>337</v>
      </c>
      <c r="G27" t="s">
        <v>348</v>
      </c>
      <c r="H27" t="s">
        <v>206</v>
      </c>
      <c r="I27" t="s">
        <v>368</v>
      </c>
      <c r="J27" s="65">
        <v>1.94</v>
      </c>
      <c r="K27" t="s">
        <v>101</v>
      </c>
      <c r="L27" s="66">
        <v>0.04</v>
      </c>
      <c r="M27" s="66">
        <v>-1.8599999999999998E-2</v>
      </c>
      <c r="N27" s="65">
        <v>19792.689999999999</v>
      </c>
      <c r="O27" s="65">
        <v>114.23</v>
      </c>
      <c r="P27" s="65">
        <v>0</v>
      </c>
      <c r="Q27" s="65">
        <v>22.609189786999998</v>
      </c>
      <c r="R27" s="66">
        <v>1E-4</v>
      </c>
      <c r="S27" s="66">
        <v>1.6999999999999999E-3</v>
      </c>
      <c r="T27" s="66">
        <v>2.0000000000000001E-4</v>
      </c>
    </row>
    <row r="28" spans="1:20">
      <c r="A28" t="s">
        <v>369</v>
      </c>
      <c r="B28" t="s">
        <v>370</v>
      </c>
      <c r="C28" t="s">
        <v>99</v>
      </c>
      <c r="D28" t="s">
        <v>122</v>
      </c>
      <c r="E28" t="s">
        <v>371</v>
      </c>
      <c r="F28" t="s">
        <v>372</v>
      </c>
      <c r="G28" t="s">
        <v>373</v>
      </c>
      <c r="H28" t="s">
        <v>206</v>
      </c>
      <c r="I28" t="s">
        <v>374</v>
      </c>
      <c r="J28" s="65">
        <v>6.91</v>
      </c>
      <c r="K28" t="s">
        <v>101</v>
      </c>
      <c r="L28" s="66">
        <v>5.1499999999999997E-2</v>
      </c>
      <c r="M28" s="66">
        <v>2.5999999999999999E-3</v>
      </c>
      <c r="N28" s="65">
        <v>53926.59</v>
      </c>
      <c r="O28" s="65">
        <v>170.93</v>
      </c>
      <c r="P28" s="65">
        <v>0</v>
      </c>
      <c r="Q28" s="65">
        <v>92.176720286999995</v>
      </c>
      <c r="R28" s="66">
        <v>0</v>
      </c>
      <c r="S28" s="66">
        <v>7.1000000000000004E-3</v>
      </c>
      <c r="T28" s="66">
        <v>8.0000000000000004E-4</v>
      </c>
    </row>
    <row r="29" spans="1:20">
      <c r="A29" t="s">
        <v>375</v>
      </c>
      <c r="B29" t="s">
        <v>376</v>
      </c>
      <c r="C29" t="s">
        <v>99</v>
      </c>
      <c r="D29" t="s">
        <v>122</v>
      </c>
      <c r="E29" t="s">
        <v>377</v>
      </c>
      <c r="F29" t="s">
        <v>337</v>
      </c>
      <c r="G29" t="s">
        <v>373</v>
      </c>
      <c r="H29" t="s">
        <v>206</v>
      </c>
      <c r="I29" t="s">
        <v>316</v>
      </c>
      <c r="J29" s="65">
        <v>0.89</v>
      </c>
      <c r="K29" t="s">
        <v>101</v>
      </c>
      <c r="L29" s="66">
        <v>4.4499999999999998E-2</v>
      </c>
      <c r="M29" s="66">
        <v>-9.2999999999999992E-3</v>
      </c>
      <c r="N29" s="65">
        <v>114101.33</v>
      </c>
      <c r="O29" s="65">
        <v>113.53</v>
      </c>
      <c r="P29" s="65">
        <v>0</v>
      </c>
      <c r="Q29" s="65">
        <v>129.53923994900001</v>
      </c>
      <c r="R29" s="66">
        <v>2.9999999999999997E-4</v>
      </c>
      <c r="S29" s="66">
        <v>0.01</v>
      </c>
      <c r="T29" s="66">
        <v>1.1000000000000001E-3</v>
      </c>
    </row>
    <row r="30" spans="1:20">
      <c r="A30" t="s">
        <v>378</v>
      </c>
      <c r="B30" t="s">
        <v>379</v>
      </c>
      <c r="C30" t="s">
        <v>99</v>
      </c>
      <c r="D30" t="s">
        <v>122</v>
      </c>
      <c r="E30" t="s">
        <v>380</v>
      </c>
      <c r="F30" t="s">
        <v>337</v>
      </c>
      <c r="G30" t="s">
        <v>381</v>
      </c>
      <c r="H30" t="s">
        <v>149</v>
      </c>
      <c r="I30" t="s">
        <v>382</v>
      </c>
      <c r="J30" s="65">
        <v>6.9</v>
      </c>
      <c r="K30" t="s">
        <v>101</v>
      </c>
      <c r="L30" s="66">
        <v>1.3299999999999999E-2</v>
      </c>
      <c r="M30" s="66">
        <v>3.5000000000000001E-3</v>
      </c>
      <c r="N30" s="65">
        <v>184000</v>
      </c>
      <c r="O30" s="65">
        <v>109.14</v>
      </c>
      <c r="P30" s="65">
        <v>0</v>
      </c>
      <c r="Q30" s="65">
        <v>200.8176</v>
      </c>
      <c r="R30" s="66">
        <v>2.0000000000000001E-4</v>
      </c>
      <c r="S30" s="66">
        <v>1.55E-2</v>
      </c>
      <c r="T30" s="66">
        <v>1.6999999999999999E-3</v>
      </c>
    </row>
    <row r="31" spans="1:20">
      <c r="A31" t="s">
        <v>383</v>
      </c>
      <c r="B31" t="s">
        <v>384</v>
      </c>
      <c r="C31" t="s">
        <v>99</v>
      </c>
      <c r="D31" t="s">
        <v>122</v>
      </c>
      <c r="E31" t="s">
        <v>385</v>
      </c>
      <c r="F31" t="s">
        <v>386</v>
      </c>
      <c r="G31" t="s">
        <v>373</v>
      </c>
      <c r="H31" t="s">
        <v>206</v>
      </c>
      <c r="I31" t="s">
        <v>387</v>
      </c>
      <c r="J31" s="65">
        <v>1.94</v>
      </c>
      <c r="K31" t="s">
        <v>101</v>
      </c>
      <c r="L31" s="66">
        <v>5.3499999999999999E-2</v>
      </c>
      <c r="M31" s="66">
        <v>1E-3</v>
      </c>
      <c r="N31" s="65">
        <v>171346</v>
      </c>
      <c r="O31" s="65">
        <v>116.94</v>
      </c>
      <c r="P31" s="65">
        <v>0</v>
      </c>
      <c r="Q31" s="65">
        <v>200.37201239999999</v>
      </c>
      <c r="R31" s="66">
        <v>2.0000000000000001E-4</v>
      </c>
      <c r="S31" s="66">
        <v>1.55E-2</v>
      </c>
      <c r="T31" s="66">
        <v>1.6999999999999999E-3</v>
      </c>
    </row>
    <row r="32" spans="1:20">
      <c r="A32" t="s">
        <v>388</v>
      </c>
      <c r="B32" t="s">
        <v>389</v>
      </c>
      <c r="C32" t="s">
        <v>99</v>
      </c>
      <c r="D32" t="s">
        <v>122</v>
      </c>
      <c r="E32" t="s">
        <v>385</v>
      </c>
      <c r="F32" t="s">
        <v>386</v>
      </c>
      <c r="G32" t="s">
        <v>373</v>
      </c>
      <c r="H32" t="s">
        <v>206</v>
      </c>
      <c r="I32" t="s">
        <v>390</v>
      </c>
      <c r="J32" s="65">
        <v>5.96</v>
      </c>
      <c r="K32" t="s">
        <v>101</v>
      </c>
      <c r="L32" s="66">
        <v>1.2500000000000001E-2</v>
      </c>
      <c r="M32" s="66">
        <v>8.6999999999999994E-3</v>
      </c>
      <c r="N32" s="65">
        <v>404000</v>
      </c>
      <c r="O32" s="65">
        <v>102.56</v>
      </c>
      <c r="P32" s="65">
        <v>0</v>
      </c>
      <c r="Q32" s="65">
        <v>414.3424</v>
      </c>
      <c r="R32" s="66">
        <v>8.9999999999999998E-4</v>
      </c>
      <c r="S32" s="66">
        <v>3.2000000000000001E-2</v>
      </c>
      <c r="T32" s="66">
        <v>3.5999999999999999E-3</v>
      </c>
    </row>
    <row r="33" spans="1:20">
      <c r="A33" t="s">
        <v>391</v>
      </c>
      <c r="B33" t="s">
        <v>392</v>
      </c>
      <c r="C33" t="s">
        <v>99</v>
      </c>
      <c r="D33" t="s">
        <v>122</v>
      </c>
      <c r="E33" t="s">
        <v>314</v>
      </c>
      <c r="F33" t="s">
        <v>315</v>
      </c>
      <c r="G33" t="s">
        <v>381</v>
      </c>
      <c r="H33" t="s">
        <v>149</v>
      </c>
      <c r="I33" t="s">
        <v>393</v>
      </c>
      <c r="J33" s="65">
        <v>0.95</v>
      </c>
      <c r="K33" t="s">
        <v>101</v>
      </c>
      <c r="L33" s="66">
        <v>1.6899999999999998E-2</v>
      </c>
      <c r="M33" s="66">
        <v>-8.0999999999999996E-3</v>
      </c>
      <c r="N33" s="65">
        <v>4</v>
      </c>
      <c r="O33" s="65">
        <v>5300000</v>
      </c>
      <c r="P33" s="65">
        <v>0</v>
      </c>
      <c r="Q33" s="65">
        <v>212</v>
      </c>
      <c r="R33" s="66">
        <v>0</v>
      </c>
      <c r="S33" s="66">
        <v>1.6299999999999999E-2</v>
      </c>
      <c r="T33" s="66">
        <v>1.8E-3</v>
      </c>
    </row>
    <row r="34" spans="1:20">
      <c r="A34" t="s">
        <v>394</v>
      </c>
      <c r="B34" t="s">
        <v>395</v>
      </c>
      <c r="C34" t="s">
        <v>99</v>
      </c>
      <c r="D34" t="s">
        <v>122</v>
      </c>
      <c r="E34" t="s">
        <v>396</v>
      </c>
      <c r="F34" t="s">
        <v>315</v>
      </c>
      <c r="G34" t="s">
        <v>373</v>
      </c>
      <c r="H34" t="s">
        <v>206</v>
      </c>
      <c r="I34" t="s">
        <v>397</v>
      </c>
      <c r="J34" s="65">
        <v>0.25</v>
      </c>
      <c r="K34" t="s">
        <v>101</v>
      </c>
      <c r="L34" s="66">
        <v>4.4999999999999998E-2</v>
      </c>
      <c r="M34" s="66">
        <v>-8.9999999999999998E-4</v>
      </c>
      <c r="N34" s="65">
        <v>329941</v>
      </c>
      <c r="O34" s="65">
        <v>124.65</v>
      </c>
      <c r="P34" s="65">
        <v>4.5741100000000001</v>
      </c>
      <c r="Q34" s="65">
        <v>415.84556650000002</v>
      </c>
      <c r="R34" s="66">
        <v>2.0000000000000001E-4</v>
      </c>
      <c r="S34" s="66">
        <v>3.2099999999999997E-2</v>
      </c>
      <c r="T34" s="66">
        <v>3.5999999999999999E-3</v>
      </c>
    </row>
    <row r="35" spans="1:20">
      <c r="A35" t="s">
        <v>398</v>
      </c>
      <c r="B35" t="s">
        <v>399</v>
      </c>
      <c r="C35" t="s">
        <v>99</v>
      </c>
      <c r="D35" t="s">
        <v>122</v>
      </c>
      <c r="E35" t="s">
        <v>400</v>
      </c>
      <c r="F35" t="s">
        <v>337</v>
      </c>
      <c r="G35" t="s">
        <v>381</v>
      </c>
      <c r="H35" t="s">
        <v>149</v>
      </c>
      <c r="I35" t="s">
        <v>356</v>
      </c>
      <c r="J35" s="65">
        <v>5.72</v>
      </c>
      <c r="K35" t="s">
        <v>101</v>
      </c>
      <c r="L35" s="66">
        <v>1.9599999999999999E-2</v>
      </c>
      <c r="M35" s="66">
        <v>-3.2000000000000002E-3</v>
      </c>
      <c r="N35" s="65">
        <v>12597</v>
      </c>
      <c r="O35" s="65">
        <v>118.05</v>
      </c>
      <c r="P35" s="65">
        <v>0</v>
      </c>
      <c r="Q35" s="65">
        <v>14.870758500000001</v>
      </c>
      <c r="R35" s="66">
        <v>0</v>
      </c>
      <c r="S35" s="66">
        <v>1.1000000000000001E-3</v>
      </c>
      <c r="T35" s="66">
        <v>1E-4</v>
      </c>
    </row>
    <row r="36" spans="1:20">
      <c r="A36" t="s">
        <v>401</v>
      </c>
      <c r="B36" t="s">
        <v>402</v>
      </c>
      <c r="C36" t="s">
        <v>99</v>
      </c>
      <c r="D36" t="s">
        <v>122</v>
      </c>
      <c r="E36" t="s">
        <v>324</v>
      </c>
      <c r="F36" t="s">
        <v>315</v>
      </c>
      <c r="G36" t="s">
        <v>381</v>
      </c>
      <c r="H36" t="s">
        <v>149</v>
      </c>
      <c r="I36" t="s">
        <v>403</v>
      </c>
      <c r="J36" s="65">
        <v>1.57</v>
      </c>
      <c r="K36" t="s">
        <v>101</v>
      </c>
      <c r="L36" s="66">
        <v>1.4200000000000001E-2</v>
      </c>
      <c r="M36" s="66">
        <v>-4.4000000000000003E-3</v>
      </c>
      <c r="N36" s="65">
        <v>7</v>
      </c>
      <c r="O36" s="65">
        <v>5355445</v>
      </c>
      <c r="P36" s="65">
        <v>0</v>
      </c>
      <c r="Q36" s="65">
        <v>374.88114999999999</v>
      </c>
      <c r="R36" s="66">
        <v>0</v>
      </c>
      <c r="S36" s="66">
        <v>2.8899999999999999E-2</v>
      </c>
      <c r="T36" s="66">
        <v>3.3E-3</v>
      </c>
    </row>
    <row r="37" spans="1:20">
      <c r="A37" t="s">
        <v>404</v>
      </c>
      <c r="B37" t="s">
        <v>405</v>
      </c>
      <c r="C37" t="s">
        <v>99</v>
      </c>
      <c r="D37" t="s">
        <v>122</v>
      </c>
      <c r="E37" t="s">
        <v>406</v>
      </c>
      <c r="F37" t="s">
        <v>331</v>
      </c>
      <c r="G37" t="s">
        <v>373</v>
      </c>
      <c r="H37" t="s">
        <v>206</v>
      </c>
      <c r="I37" t="s">
        <v>316</v>
      </c>
      <c r="J37" s="65">
        <v>4.68</v>
      </c>
      <c r="K37" t="s">
        <v>101</v>
      </c>
      <c r="L37" s="66">
        <v>1.23E-2</v>
      </c>
      <c r="M37" s="66">
        <v>-5.5999999999999999E-3</v>
      </c>
      <c r="N37" s="65">
        <v>166066.81</v>
      </c>
      <c r="O37" s="65">
        <v>112.07</v>
      </c>
      <c r="P37" s="65">
        <v>0</v>
      </c>
      <c r="Q37" s="65">
        <v>186.11107396700001</v>
      </c>
      <c r="R37" s="66">
        <v>1E-4</v>
      </c>
      <c r="S37" s="66">
        <v>1.44E-2</v>
      </c>
      <c r="T37" s="66">
        <v>1.6000000000000001E-3</v>
      </c>
    </row>
    <row r="38" spans="1:20">
      <c r="A38" t="s">
        <v>407</v>
      </c>
      <c r="B38" t="s">
        <v>408</v>
      </c>
      <c r="C38" t="s">
        <v>99</v>
      </c>
      <c r="D38" t="s">
        <v>122</v>
      </c>
      <c r="E38" t="s">
        <v>409</v>
      </c>
      <c r="F38" t="s">
        <v>337</v>
      </c>
      <c r="G38" t="s">
        <v>410</v>
      </c>
      <c r="H38" t="s">
        <v>206</v>
      </c>
      <c r="I38" t="s">
        <v>411</v>
      </c>
      <c r="J38" s="65">
        <v>7.73</v>
      </c>
      <c r="K38" t="s">
        <v>101</v>
      </c>
      <c r="L38" s="66">
        <v>5.0000000000000001E-3</v>
      </c>
      <c r="M38" s="66">
        <v>3.3E-3</v>
      </c>
      <c r="N38" s="65">
        <v>272000</v>
      </c>
      <c r="O38" s="65">
        <v>102.08</v>
      </c>
      <c r="P38" s="65">
        <v>0</v>
      </c>
      <c r="Q38" s="65">
        <v>277.6576</v>
      </c>
      <c r="R38" s="66">
        <v>1.4E-3</v>
      </c>
      <c r="S38" s="66">
        <v>2.1399999999999999E-2</v>
      </c>
      <c r="T38" s="66">
        <v>2.3999999999999998E-3</v>
      </c>
    </row>
    <row r="39" spans="1:20">
      <c r="A39" t="s">
        <v>412</v>
      </c>
      <c r="B39" t="s">
        <v>413</v>
      </c>
      <c r="C39" t="s">
        <v>99</v>
      </c>
      <c r="D39" t="s">
        <v>122</v>
      </c>
      <c r="E39" t="s">
        <v>409</v>
      </c>
      <c r="F39" t="s">
        <v>337</v>
      </c>
      <c r="G39" t="s">
        <v>410</v>
      </c>
      <c r="H39" t="s">
        <v>206</v>
      </c>
      <c r="I39" t="s">
        <v>414</v>
      </c>
      <c r="J39" s="65">
        <v>6.44</v>
      </c>
      <c r="K39" t="s">
        <v>101</v>
      </c>
      <c r="L39" s="66">
        <v>8.3999999999999995E-3</v>
      </c>
      <c r="M39" s="66">
        <v>1.6000000000000001E-3</v>
      </c>
      <c r="N39" s="65">
        <v>166380</v>
      </c>
      <c r="O39" s="65">
        <v>106.59</v>
      </c>
      <c r="P39" s="65">
        <v>0</v>
      </c>
      <c r="Q39" s="65">
        <v>177.34444199999999</v>
      </c>
      <c r="R39" s="66">
        <v>2.0000000000000001E-4</v>
      </c>
      <c r="S39" s="66">
        <v>1.37E-2</v>
      </c>
      <c r="T39" s="66">
        <v>1.5E-3</v>
      </c>
    </row>
    <row r="40" spans="1:20">
      <c r="A40" t="s">
        <v>415</v>
      </c>
      <c r="B40" t="s">
        <v>416</v>
      </c>
      <c r="C40" t="s">
        <v>99</v>
      </c>
      <c r="D40" t="s">
        <v>122</v>
      </c>
      <c r="E40" t="s">
        <v>417</v>
      </c>
      <c r="F40" t="s">
        <v>337</v>
      </c>
      <c r="G40" t="s">
        <v>410</v>
      </c>
      <c r="H40" t="s">
        <v>206</v>
      </c>
      <c r="I40" t="s">
        <v>418</v>
      </c>
      <c r="J40" s="65">
        <v>2.97</v>
      </c>
      <c r="K40" t="s">
        <v>101</v>
      </c>
      <c r="L40" s="66">
        <v>2.1499999999999998E-2</v>
      </c>
      <c r="M40" s="66">
        <v>-2E-3</v>
      </c>
      <c r="N40" s="65">
        <v>241093</v>
      </c>
      <c r="O40" s="65">
        <v>111.78</v>
      </c>
      <c r="P40" s="65">
        <v>0</v>
      </c>
      <c r="Q40" s="65">
        <v>269.4937554</v>
      </c>
      <c r="R40" s="66">
        <v>1E-4</v>
      </c>
      <c r="S40" s="66">
        <v>2.0799999999999999E-2</v>
      </c>
      <c r="T40" s="66">
        <v>2.3E-3</v>
      </c>
    </row>
    <row r="41" spans="1:20">
      <c r="A41" t="s">
        <v>419</v>
      </c>
      <c r="B41" t="s">
        <v>420</v>
      </c>
      <c r="C41" t="s">
        <v>99</v>
      </c>
      <c r="D41" t="s">
        <v>122</v>
      </c>
      <c r="E41" t="s">
        <v>421</v>
      </c>
      <c r="F41" t="s">
        <v>386</v>
      </c>
      <c r="G41" t="s">
        <v>422</v>
      </c>
      <c r="H41" t="s">
        <v>149</v>
      </c>
      <c r="I41" t="s">
        <v>316</v>
      </c>
      <c r="J41" s="65">
        <v>2.1800000000000002</v>
      </c>
      <c r="K41" t="s">
        <v>101</v>
      </c>
      <c r="L41" s="66">
        <v>4.65E-2</v>
      </c>
      <c r="M41" s="66">
        <v>-8.3999999999999995E-3</v>
      </c>
      <c r="N41" s="65">
        <v>138996.79999999999</v>
      </c>
      <c r="O41" s="65">
        <v>116.77</v>
      </c>
      <c r="P41" s="65">
        <v>0</v>
      </c>
      <c r="Q41" s="65">
        <v>162.30656336000001</v>
      </c>
      <c r="R41" s="66">
        <v>2.0000000000000001E-4</v>
      </c>
      <c r="S41" s="66">
        <v>1.2500000000000001E-2</v>
      </c>
      <c r="T41" s="66">
        <v>1.4E-3</v>
      </c>
    </row>
    <row r="42" spans="1:20">
      <c r="A42" t="s">
        <v>423</v>
      </c>
      <c r="B42" t="s">
        <v>424</v>
      </c>
      <c r="C42" t="s">
        <v>99</v>
      </c>
      <c r="D42" t="s">
        <v>122</v>
      </c>
      <c r="E42" t="s">
        <v>421</v>
      </c>
      <c r="F42" t="s">
        <v>386</v>
      </c>
      <c r="G42" t="s">
        <v>422</v>
      </c>
      <c r="H42" t="s">
        <v>149</v>
      </c>
      <c r="I42" t="s">
        <v>425</v>
      </c>
      <c r="J42" s="65">
        <v>5.49</v>
      </c>
      <c r="K42" t="s">
        <v>101</v>
      </c>
      <c r="L42" s="66">
        <v>2.4500000000000001E-2</v>
      </c>
      <c r="M42" s="66">
        <v>2.0999999999999999E-3</v>
      </c>
      <c r="N42" s="65">
        <v>236000</v>
      </c>
      <c r="O42" s="65">
        <v>115.09</v>
      </c>
      <c r="P42" s="65">
        <v>0</v>
      </c>
      <c r="Q42" s="65">
        <v>271.61239999999998</v>
      </c>
      <c r="R42" s="66">
        <v>5.9999999999999995E-4</v>
      </c>
      <c r="S42" s="66">
        <v>2.0899999999999998E-2</v>
      </c>
      <c r="T42" s="66">
        <v>2.3999999999999998E-3</v>
      </c>
    </row>
    <row r="43" spans="1:20">
      <c r="A43" t="s">
        <v>426</v>
      </c>
      <c r="B43" t="s">
        <v>427</v>
      </c>
      <c r="C43" t="s">
        <v>99</v>
      </c>
      <c r="D43" t="s">
        <v>122</v>
      </c>
      <c r="E43" t="s">
        <v>428</v>
      </c>
      <c r="F43" t="s">
        <v>386</v>
      </c>
      <c r="G43" t="s">
        <v>422</v>
      </c>
      <c r="H43" t="s">
        <v>149</v>
      </c>
      <c r="I43" t="s">
        <v>316</v>
      </c>
      <c r="J43" s="65">
        <v>1.07</v>
      </c>
      <c r="K43" t="s">
        <v>101</v>
      </c>
      <c r="L43" s="66">
        <v>3.6999999999999998E-2</v>
      </c>
      <c r="M43" s="66">
        <v>-7.6E-3</v>
      </c>
      <c r="N43" s="65">
        <v>123359.06</v>
      </c>
      <c r="O43" s="65">
        <v>109.1</v>
      </c>
      <c r="P43" s="65">
        <v>0</v>
      </c>
      <c r="Q43" s="65">
        <v>134.58473445999999</v>
      </c>
      <c r="R43" s="66">
        <v>2.0000000000000001E-4</v>
      </c>
      <c r="S43" s="66">
        <v>1.04E-2</v>
      </c>
      <c r="T43" s="66">
        <v>1.1999999999999999E-3</v>
      </c>
    </row>
    <row r="44" spans="1:20">
      <c r="A44" t="s">
        <v>429</v>
      </c>
      <c r="B44" t="s">
        <v>430</v>
      </c>
      <c r="C44" t="s">
        <v>99</v>
      </c>
      <c r="D44" t="s">
        <v>122</v>
      </c>
      <c r="E44" t="s">
        <v>431</v>
      </c>
      <c r="F44" t="s">
        <v>337</v>
      </c>
      <c r="G44" t="s">
        <v>432</v>
      </c>
      <c r="H44" t="s">
        <v>206</v>
      </c>
      <c r="I44" t="s">
        <v>433</v>
      </c>
      <c r="J44" s="65">
        <v>3.06</v>
      </c>
      <c r="K44" t="s">
        <v>101</v>
      </c>
      <c r="L44" s="66">
        <v>3.0599999999999999E-2</v>
      </c>
      <c r="M44" s="66">
        <v>-8.3999999999999995E-3</v>
      </c>
      <c r="N44" s="65">
        <v>127554.7</v>
      </c>
      <c r="O44" s="65">
        <v>116.72</v>
      </c>
      <c r="P44" s="65">
        <v>0</v>
      </c>
      <c r="Q44" s="65">
        <v>148.88184584000001</v>
      </c>
      <c r="R44" s="66">
        <v>2.9999999999999997E-4</v>
      </c>
      <c r="S44" s="66">
        <v>1.15E-2</v>
      </c>
      <c r="T44" s="66">
        <v>1.2999999999999999E-3</v>
      </c>
    </row>
    <row r="45" spans="1:20">
      <c r="A45" t="s">
        <v>434</v>
      </c>
      <c r="B45" t="s">
        <v>435</v>
      </c>
      <c r="C45" t="s">
        <v>99</v>
      </c>
      <c r="D45" t="s">
        <v>122</v>
      </c>
      <c r="E45" t="s">
        <v>431</v>
      </c>
      <c r="F45" t="s">
        <v>337</v>
      </c>
      <c r="G45" t="s">
        <v>432</v>
      </c>
      <c r="H45" t="s">
        <v>206</v>
      </c>
      <c r="I45" t="s">
        <v>436</v>
      </c>
      <c r="J45" s="65">
        <v>0.66</v>
      </c>
      <c r="K45" t="s">
        <v>101</v>
      </c>
      <c r="L45" s="66">
        <v>4.5999999999999999E-2</v>
      </c>
      <c r="M45" s="66">
        <v>-5.7999999999999996E-3</v>
      </c>
      <c r="N45" s="65">
        <v>6045.84</v>
      </c>
      <c r="O45" s="65">
        <v>108.73</v>
      </c>
      <c r="P45" s="65">
        <v>0</v>
      </c>
      <c r="Q45" s="65">
        <v>6.5736418319999999</v>
      </c>
      <c r="R45" s="66">
        <v>1E-4</v>
      </c>
      <c r="S45" s="66">
        <v>5.0000000000000001E-4</v>
      </c>
      <c r="T45" s="66">
        <v>1E-4</v>
      </c>
    </row>
    <row r="46" spans="1:20">
      <c r="A46" t="s">
        <v>437</v>
      </c>
      <c r="B46" t="s">
        <v>438</v>
      </c>
      <c r="C46" t="s">
        <v>99</v>
      </c>
      <c r="D46" t="s">
        <v>122</v>
      </c>
      <c r="E46" t="s">
        <v>439</v>
      </c>
      <c r="F46" t="s">
        <v>337</v>
      </c>
      <c r="G46" t="s">
        <v>440</v>
      </c>
      <c r="H46" t="s">
        <v>206</v>
      </c>
      <c r="I46" t="s">
        <v>441</v>
      </c>
      <c r="J46" s="65">
        <v>4.63</v>
      </c>
      <c r="K46" t="s">
        <v>101</v>
      </c>
      <c r="L46" s="66">
        <v>3.3000000000000002E-2</v>
      </c>
      <c r="M46" s="66">
        <v>1.1599999999999999E-2</v>
      </c>
      <c r="N46" s="65">
        <v>177000</v>
      </c>
      <c r="O46" s="65">
        <v>113.34</v>
      </c>
      <c r="P46" s="65">
        <v>0</v>
      </c>
      <c r="Q46" s="65">
        <v>200.61179999999999</v>
      </c>
      <c r="R46" s="66">
        <v>2.9999999999999997E-4</v>
      </c>
      <c r="S46" s="66">
        <v>1.55E-2</v>
      </c>
      <c r="T46" s="66">
        <v>1.6999999999999999E-3</v>
      </c>
    </row>
    <row r="47" spans="1:20">
      <c r="A47" s="67" t="s">
        <v>261</v>
      </c>
      <c r="B47" s="14"/>
      <c r="C47" s="14"/>
      <c r="D47" s="14"/>
      <c r="E47" s="14"/>
      <c r="J47" s="69">
        <v>3.51</v>
      </c>
      <c r="M47" s="68">
        <v>2.24E-2</v>
      </c>
      <c r="N47" s="69">
        <v>4603713.3099999996</v>
      </c>
      <c r="P47" s="69">
        <v>0</v>
      </c>
      <c r="Q47" s="69">
        <v>4757.486675788</v>
      </c>
      <c r="S47" s="68">
        <v>0.3669</v>
      </c>
      <c r="T47" s="68">
        <v>4.1399999999999999E-2</v>
      </c>
    </row>
    <row r="48" spans="1:20">
      <c r="A48" t="s">
        <v>442</v>
      </c>
      <c r="B48" t="s">
        <v>443</v>
      </c>
      <c r="C48" t="s">
        <v>99</v>
      </c>
      <c r="D48" t="s">
        <v>122</v>
      </c>
      <c r="E48" t="s">
        <v>444</v>
      </c>
      <c r="F48" t="s">
        <v>445</v>
      </c>
      <c r="G48" t="s">
        <v>446</v>
      </c>
      <c r="H48" t="s">
        <v>149</v>
      </c>
      <c r="I48" t="s">
        <v>447</v>
      </c>
      <c r="J48" s="65">
        <v>1.4</v>
      </c>
      <c r="K48" t="s">
        <v>101</v>
      </c>
      <c r="L48" s="66">
        <v>1.49E-2</v>
      </c>
      <c r="M48" s="66">
        <v>4.4999999999999997E-3</v>
      </c>
      <c r="N48" s="65">
        <v>2899.48</v>
      </c>
      <c r="O48" s="65">
        <v>101.96</v>
      </c>
      <c r="P48" s="65">
        <v>0</v>
      </c>
      <c r="Q48" s="65">
        <v>2.9563098079999999</v>
      </c>
      <c r="R48" s="66">
        <v>0</v>
      </c>
      <c r="S48" s="66">
        <v>2.0000000000000001E-4</v>
      </c>
      <c r="T48" s="66">
        <v>0</v>
      </c>
    </row>
    <row r="49" spans="1:20">
      <c r="A49" t="s">
        <v>448</v>
      </c>
      <c r="B49" t="s">
        <v>449</v>
      </c>
      <c r="C49" t="s">
        <v>99</v>
      </c>
      <c r="D49" t="s">
        <v>122</v>
      </c>
      <c r="E49" t="s">
        <v>450</v>
      </c>
      <c r="F49" t="s">
        <v>372</v>
      </c>
      <c r="G49" t="s">
        <v>348</v>
      </c>
      <c r="H49" t="s">
        <v>206</v>
      </c>
      <c r="I49" t="s">
        <v>451</v>
      </c>
      <c r="J49" s="65">
        <v>1.49</v>
      </c>
      <c r="K49" t="s">
        <v>101</v>
      </c>
      <c r="L49" s="66">
        <v>2.4500000000000001E-2</v>
      </c>
      <c r="M49" s="66">
        <v>3.5999999999999999E-3</v>
      </c>
      <c r="N49" s="65">
        <v>89847</v>
      </c>
      <c r="O49" s="65">
        <v>103.12</v>
      </c>
      <c r="P49" s="65">
        <v>0</v>
      </c>
      <c r="Q49" s="65">
        <v>92.650226399999994</v>
      </c>
      <c r="R49" s="66">
        <v>1E-4</v>
      </c>
      <c r="S49" s="66">
        <v>7.1000000000000004E-3</v>
      </c>
      <c r="T49" s="66">
        <v>8.0000000000000004E-4</v>
      </c>
    </row>
    <row r="50" spans="1:20">
      <c r="A50" t="s">
        <v>452</v>
      </c>
      <c r="B50" t="s">
        <v>453</v>
      </c>
      <c r="C50" t="s">
        <v>99</v>
      </c>
      <c r="D50" t="s">
        <v>122</v>
      </c>
      <c r="E50" t="s">
        <v>454</v>
      </c>
      <c r="F50" t="s">
        <v>386</v>
      </c>
      <c r="G50" t="s">
        <v>446</v>
      </c>
      <c r="H50" t="s">
        <v>149</v>
      </c>
      <c r="I50" t="s">
        <v>433</v>
      </c>
      <c r="J50" s="65">
        <v>6</v>
      </c>
      <c r="K50" t="s">
        <v>101</v>
      </c>
      <c r="L50" s="66">
        <v>3.6900000000000002E-2</v>
      </c>
      <c r="M50" s="66">
        <v>2.0199999999999999E-2</v>
      </c>
      <c r="N50" s="65">
        <v>105002.48</v>
      </c>
      <c r="O50" s="65">
        <v>111</v>
      </c>
      <c r="P50" s="65">
        <v>0</v>
      </c>
      <c r="Q50" s="65">
        <v>116.55275279999999</v>
      </c>
      <c r="R50" s="66">
        <v>2.9999999999999997E-4</v>
      </c>
      <c r="S50" s="66">
        <v>8.9999999999999993E-3</v>
      </c>
      <c r="T50" s="66">
        <v>1E-3</v>
      </c>
    </row>
    <row r="51" spans="1:20">
      <c r="A51" t="s">
        <v>455</v>
      </c>
      <c r="B51" t="s">
        <v>456</v>
      </c>
      <c r="C51" t="s">
        <v>99</v>
      </c>
      <c r="D51" t="s">
        <v>122</v>
      </c>
      <c r="E51" t="s">
        <v>457</v>
      </c>
      <c r="F51" t="s">
        <v>131</v>
      </c>
      <c r="G51" t="s">
        <v>373</v>
      </c>
      <c r="H51" t="s">
        <v>206</v>
      </c>
      <c r="I51" t="s">
        <v>458</v>
      </c>
      <c r="J51" s="65">
        <v>2.83</v>
      </c>
      <c r="K51" t="s">
        <v>101</v>
      </c>
      <c r="L51" s="66">
        <v>3.6499999999999998E-2</v>
      </c>
      <c r="M51" s="66">
        <v>8.9999999999999993E-3</v>
      </c>
      <c r="N51" s="65">
        <v>2784</v>
      </c>
      <c r="O51" s="65">
        <v>109.23</v>
      </c>
      <c r="P51" s="65">
        <v>0</v>
      </c>
      <c r="Q51" s="65">
        <v>3.0409632000000002</v>
      </c>
      <c r="R51" s="66">
        <v>0</v>
      </c>
      <c r="S51" s="66">
        <v>2.0000000000000001E-4</v>
      </c>
      <c r="T51" s="66">
        <v>0</v>
      </c>
    </row>
    <row r="52" spans="1:20">
      <c r="A52" t="s">
        <v>459</v>
      </c>
      <c r="B52" t="s">
        <v>460</v>
      </c>
      <c r="C52" t="s">
        <v>99</v>
      </c>
      <c r="D52" t="s">
        <v>122</v>
      </c>
      <c r="E52" t="s">
        <v>461</v>
      </c>
      <c r="F52" t="s">
        <v>462</v>
      </c>
      <c r="G52" t="s">
        <v>373</v>
      </c>
      <c r="H52" t="s">
        <v>206</v>
      </c>
      <c r="I52" t="s">
        <v>463</v>
      </c>
      <c r="J52" s="65">
        <v>3.57</v>
      </c>
      <c r="K52" t="s">
        <v>101</v>
      </c>
      <c r="L52" s="66">
        <v>2.18E-2</v>
      </c>
      <c r="M52" s="66">
        <v>1.5100000000000001E-2</v>
      </c>
      <c r="N52" s="65">
        <v>303750</v>
      </c>
      <c r="O52" s="65">
        <v>102.75</v>
      </c>
      <c r="P52" s="65">
        <v>0</v>
      </c>
      <c r="Q52" s="65">
        <v>312.10312499999998</v>
      </c>
      <c r="R52" s="66">
        <v>1.1000000000000001E-3</v>
      </c>
      <c r="S52" s="66">
        <v>2.41E-2</v>
      </c>
      <c r="T52" s="66">
        <v>2.7000000000000001E-3</v>
      </c>
    </row>
    <row r="53" spans="1:20">
      <c r="A53" t="s">
        <v>464</v>
      </c>
      <c r="B53" t="s">
        <v>465</v>
      </c>
      <c r="C53" t="s">
        <v>99</v>
      </c>
      <c r="D53" t="s">
        <v>122</v>
      </c>
      <c r="E53" t="s">
        <v>466</v>
      </c>
      <c r="F53" t="s">
        <v>467</v>
      </c>
      <c r="G53" t="s">
        <v>373</v>
      </c>
      <c r="H53" t="s">
        <v>206</v>
      </c>
      <c r="I53" t="s">
        <v>246</v>
      </c>
      <c r="J53" s="65">
        <v>2.7</v>
      </c>
      <c r="K53" t="s">
        <v>101</v>
      </c>
      <c r="L53" s="66">
        <v>3.9199999999999999E-2</v>
      </c>
      <c r="M53" s="66">
        <v>9.1000000000000004E-3</v>
      </c>
      <c r="N53" s="65">
        <v>149705</v>
      </c>
      <c r="O53" s="65">
        <v>109.01</v>
      </c>
      <c r="P53" s="65">
        <v>0</v>
      </c>
      <c r="Q53" s="65">
        <v>163.1934205</v>
      </c>
      <c r="R53" s="66">
        <v>2.0000000000000001E-4</v>
      </c>
      <c r="S53" s="66">
        <v>1.26E-2</v>
      </c>
      <c r="T53" s="66">
        <v>1.4E-3</v>
      </c>
    </row>
    <row r="54" spans="1:20">
      <c r="A54" t="s">
        <v>468</v>
      </c>
      <c r="B54" t="s">
        <v>469</v>
      </c>
      <c r="C54" t="s">
        <v>99</v>
      </c>
      <c r="D54" t="s">
        <v>122</v>
      </c>
      <c r="E54" t="s">
        <v>470</v>
      </c>
      <c r="F54" t="s">
        <v>471</v>
      </c>
      <c r="G54" t="s">
        <v>472</v>
      </c>
      <c r="H54" t="s">
        <v>149</v>
      </c>
      <c r="I54" t="s">
        <v>473</v>
      </c>
      <c r="J54" s="65">
        <v>2.2999999999999998</v>
      </c>
      <c r="K54" t="s">
        <v>101</v>
      </c>
      <c r="L54" s="66">
        <v>4.1700000000000001E-2</v>
      </c>
      <c r="M54" s="66">
        <v>1.2999999999999999E-2</v>
      </c>
      <c r="N54" s="65">
        <v>152220</v>
      </c>
      <c r="O54" s="65">
        <v>107.8</v>
      </c>
      <c r="P54" s="65">
        <v>0</v>
      </c>
      <c r="Q54" s="65">
        <v>164.09316000000001</v>
      </c>
      <c r="R54" s="66">
        <v>4.0000000000000002E-4</v>
      </c>
      <c r="S54" s="66">
        <v>1.2699999999999999E-2</v>
      </c>
      <c r="T54" s="66">
        <v>1.4E-3</v>
      </c>
    </row>
    <row r="55" spans="1:20">
      <c r="A55" t="s">
        <v>474</v>
      </c>
      <c r="B55" t="s">
        <v>475</v>
      </c>
      <c r="C55" t="s">
        <v>99</v>
      </c>
      <c r="D55" t="s">
        <v>122</v>
      </c>
      <c r="E55" t="s">
        <v>470</v>
      </c>
      <c r="F55" t="s">
        <v>471</v>
      </c>
      <c r="G55" t="s">
        <v>472</v>
      </c>
      <c r="H55" t="s">
        <v>149</v>
      </c>
      <c r="I55" t="s">
        <v>476</v>
      </c>
      <c r="J55" s="65">
        <v>4.24</v>
      </c>
      <c r="K55" t="s">
        <v>101</v>
      </c>
      <c r="L55" s="66">
        <v>2.58E-2</v>
      </c>
      <c r="M55" s="66">
        <v>1.5900000000000001E-2</v>
      </c>
      <c r="N55" s="65">
        <v>161458</v>
      </c>
      <c r="O55" s="65">
        <v>104.87</v>
      </c>
      <c r="P55" s="65">
        <v>0</v>
      </c>
      <c r="Q55" s="65">
        <v>169.32100460000001</v>
      </c>
      <c r="R55" s="66">
        <v>8.0000000000000004E-4</v>
      </c>
      <c r="S55" s="66">
        <v>1.3100000000000001E-2</v>
      </c>
      <c r="T55" s="66">
        <v>1.5E-3</v>
      </c>
    </row>
    <row r="56" spans="1:20">
      <c r="A56" t="s">
        <v>477</v>
      </c>
      <c r="B56" t="s">
        <v>478</v>
      </c>
      <c r="C56" t="s">
        <v>99</v>
      </c>
      <c r="D56" t="s">
        <v>122</v>
      </c>
      <c r="E56" t="s">
        <v>479</v>
      </c>
      <c r="F56" t="s">
        <v>386</v>
      </c>
      <c r="G56" t="s">
        <v>410</v>
      </c>
      <c r="H56" t="s">
        <v>206</v>
      </c>
      <c r="I56" t="s">
        <v>480</v>
      </c>
      <c r="J56" s="65">
        <v>3.78</v>
      </c>
      <c r="K56" t="s">
        <v>101</v>
      </c>
      <c r="L56" s="66">
        <v>5.7000000000000002E-2</v>
      </c>
      <c r="M56" s="66">
        <v>4.7E-2</v>
      </c>
      <c r="N56" s="65">
        <v>311000</v>
      </c>
      <c r="O56" s="65">
        <v>104.9</v>
      </c>
      <c r="P56" s="65">
        <v>0</v>
      </c>
      <c r="Q56" s="65">
        <v>326.23899999999998</v>
      </c>
      <c r="R56" s="66">
        <v>1.5E-3</v>
      </c>
      <c r="S56" s="66">
        <v>2.52E-2</v>
      </c>
      <c r="T56" s="66">
        <v>2.8E-3</v>
      </c>
    </row>
    <row r="57" spans="1:20">
      <c r="A57" t="s">
        <v>481</v>
      </c>
      <c r="B57" t="s">
        <v>482</v>
      </c>
      <c r="C57" t="s">
        <v>99</v>
      </c>
      <c r="D57" t="s">
        <v>122</v>
      </c>
      <c r="E57" t="s">
        <v>483</v>
      </c>
      <c r="F57" t="s">
        <v>131</v>
      </c>
      <c r="G57" t="s">
        <v>410</v>
      </c>
      <c r="H57" t="s">
        <v>206</v>
      </c>
      <c r="I57" t="s">
        <v>433</v>
      </c>
      <c r="J57" s="65">
        <v>1.71</v>
      </c>
      <c r="K57" t="s">
        <v>101</v>
      </c>
      <c r="L57" s="66">
        <v>2.1600000000000001E-2</v>
      </c>
      <c r="M57" s="66">
        <v>8.6E-3</v>
      </c>
      <c r="N57" s="65">
        <v>14955.25</v>
      </c>
      <c r="O57" s="65">
        <v>102.81</v>
      </c>
      <c r="P57" s="65">
        <v>0</v>
      </c>
      <c r="Q57" s="65">
        <v>15.375492525</v>
      </c>
      <c r="R57" s="66">
        <v>0</v>
      </c>
      <c r="S57" s="66">
        <v>1.1999999999999999E-3</v>
      </c>
      <c r="T57" s="66">
        <v>1E-4</v>
      </c>
    </row>
    <row r="58" spans="1:20">
      <c r="A58" t="s">
        <v>484</v>
      </c>
      <c r="B58" t="s">
        <v>485</v>
      </c>
      <c r="C58" t="s">
        <v>99</v>
      </c>
      <c r="D58" t="s">
        <v>122</v>
      </c>
      <c r="E58" t="s">
        <v>486</v>
      </c>
      <c r="F58" t="s">
        <v>462</v>
      </c>
      <c r="G58" t="s">
        <v>472</v>
      </c>
      <c r="H58" t="s">
        <v>149</v>
      </c>
      <c r="I58" t="s">
        <v>487</v>
      </c>
      <c r="J58" s="65">
        <v>2.6</v>
      </c>
      <c r="K58" t="s">
        <v>101</v>
      </c>
      <c r="L58" s="66">
        <v>2.75E-2</v>
      </c>
      <c r="M58" s="66">
        <v>1.15E-2</v>
      </c>
      <c r="N58" s="65">
        <v>7009.23</v>
      </c>
      <c r="O58" s="65">
        <v>104.41</v>
      </c>
      <c r="P58" s="65">
        <v>0</v>
      </c>
      <c r="Q58" s="65">
        <v>7.3183370429999997</v>
      </c>
      <c r="R58" s="66">
        <v>0</v>
      </c>
      <c r="S58" s="66">
        <v>5.9999999999999995E-4</v>
      </c>
      <c r="T58" s="66">
        <v>1E-4</v>
      </c>
    </row>
    <row r="59" spans="1:20">
      <c r="A59" t="s">
        <v>488</v>
      </c>
      <c r="B59" t="s">
        <v>489</v>
      </c>
      <c r="C59" t="s">
        <v>99</v>
      </c>
      <c r="D59" t="s">
        <v>122</v>
      </c>
      <c r="E59" t="s">
        <v>490</v>
      </c>
      <c r="F59" t="s">
        <v>491</v>
      </c>
      <c r="G59" t="s">
        <v>410</v>
      </c>
      <c r="H59" t="s">
        <v>206</v>
      </c>
      <c r="I59" t="s">
        <v>492</v>
      </c>
      <c r="J59" s="65">
        <v>7.63</v>
      </c>
      <c r="K59" t="s">
        <v>101</v>
      </c>
      <c r="L59" s="66">
        <v>2.3400000000000001E-2</v>
      </c>
      <c r="M59" s="66">
        <v>2.47E-2</v>
      </c>
      <c r="N59" s="65">
        <v>34667</v>
      </c>
      <c r="O59" s="65">
        <v>99.64</v>
      </c>
      <c r="P59" s="65">
        <v>0</v>
      </c>
      <c r="Q59" s="65">
        <v>34.542198800000001</v>
      </c>
      <c r="R59" s="66">
        <v>1E-4</v>
      </c>
      <c r="S59" s="66">
        <v>2.7000000000000001E-3</v>
      </c>
      <c r="T59" s="66">
        <v>2.9999999999999997E-4</v>
      </c>
    </row>
    <row r="60" spans="1:20">
      <c r="A60" t="s">
        <v>493</v>
      </c>
      <c r="B60" t="s">
        <v>494</v>
      </c>
      <c r="C60" t="s">
        <v>99</v>
      </c>
      <c r="D60" t="s">
        <v>122</v>
      </c>
      <c r="E60" t="s">
        <v>495</v>
      </c>
      <c r="F60" t="s">
        <v>471</v>
      </c>
      <c r="G60" t="s">
        <v>422</v>
      </c>
      <c r="H60" t="s">
        <v>149</v>
      </c>
      <c r="I60" t="s">
        <v>496</v>
      </c>
      <c r="J60" s="65">
        <v>3.16</v>
      </c>
      <c r="K60" t="s">
        <v>101</v>
      </c>
      <c r="L60" s="66">
        <v>2.9499999999999998E-2</v>
      </c>
      <c r="M60" s="66">
        <v>1.49E-2</v>
      </c>
      <c r="N60" s="65">
        <v>38416.1</v>
      </c>
      <c r="O60" s="65">
        <v>105.43</v>
      </c>
      <c r="P60" s="65">
        <v>0</v>
      </c>
      <c r="Q60" s="65">
        <v>40.502094229999997</v>
      </c>
      <c r="R60" s="66">
        <v>1E-4</v>
      </c>
      <c r="S60" s="66">
        <v>3.0999999999999999E-3</v>
      </c>
      <c r="T60" s="66">
        <v>4.0000000000000002E-4</v>
      </c>
    </row>
    <row r="61" spans="1:20">
      <c r="A61" t="s">
        <v>497</v>
      </c>
      <c r="B61" t="s">
        <v>498</v>
      </c>
      <c r="C61" t="s">
        <v>99</v>
      </c>
      <c r="D61" t="s">
        <v>122</v>
      </c>
      <c r="E61" t="s">
        <v>499</v>
      </c>
      <c r="F61" t="s">
        <v>320</v>
      </c>
      <c r="G61" t="s">
        <v>432</v>
      </c>
      <c r="H61" t="s">
        <v>206</v>
      </c>
      <c r="I61" t="s">
        <v>500</v>
      </c>
      <c r="J61" s="65">
        <v>0.57999999999999996</v>
      </c>
      <c r="K61" t="s">
        <v>101</v>
      </c>
      <c r="L61" s="66">
        <v>3.6999999999999998E-2</v>
      </c>
      <c r="M61" s="66">
        <v>1.9E-2</v>
      </c>
      <c r="N61" s="65">
        <v>263840.67</v>
      </c>
      <c r="O61" s="65">
        <v>102.58</v>
      </c>
      <c r="P61" s="65">
        <v>0</v>
      </c>
      <c r="Q61" s="65">
        <v>270.647759286</v>
      </c>
      <c r="R61" s="66">
        <v>2E-3</v>
      </c>
      <c r="S61" s="66">
        <v>2.0899999999999998E-2</v>
      </c>
      <c r="T61" s="66">
        <v>2.3999999999999998E-3</v>
      </c>
    </row>
    <row r="62" spans="1:20">
      <c r="A62" t="s">
        <v>501</v>
      </c>
      <c r="B62" t="s">
        <v>502</v>
      </c>
      <c r="C62" t="s">
        <v>99</v>
      </c>
      <c r="D62" t="s">
        <v>122</v>
      </c>
      <c r="E62" t="s">
        <v>503</v>
      </c>
      <c r="F62" t="s">
        <v>504</v>
      </c>
      <c r="G62" t="s">
        <v>432</v>
      </c>
      <c r="H62" t="s">
        <v>206</v>
      </c>
      <c r="I62" t="s">
        <v>505</v>
      </c>
      <c r="J62" s="65">
        <v>2.83</v>
      </c>
      <c r="K62" t="s">
        <v>101</v>
      </c>
      <c r="L62" s="66">
        <v>3.9E-2</v>
      </c>
      <c r="M62" s="66">
        <v>2.3E-2</v>
      </c>
      <c r="N62" s="65">
        <v>188000</v>
      </c>
      <c r="O62" s="65">
        <v>104.57</v>
      </c>
      <c r="P62" s="65">
        <v>0</v>
      </c>
      <c r="Q62" s="65">
        <v>196.5916</v>
      </c>
      <c r="R62" s="66">
        <v>2.0000000000000001E-4</v>
      </c>
      <c r="S62" s="66">
        <v>1.52E-2</v>
      </c>
      <c r="T62" s="66">
        <v>1.6999999999999999E-3</v>
      </c>
    </row>
    <row r="63" spans="1:20">
      <c r="A63" t="s">
        <v>506</v>
      </c>
      <c r="B63" t="s">
        <v>507</v>
      </c>
      <c r="C63" t="s">
        <v>99</v>
      </c>
      <c r="D63" t="s">
        <v>122</v>
      </c>
      <c r="E63" t="s">
        <v>508</v>
      </c>
      <c r="F63" t="s">
        <v>509</v>
      </c>
      <c r="G63" t="s">
        <v>432</v>
      </c>
      <c r="H63" t="s">
        <v>206</v>
      </c>
      <c r="I63" t="s">
        <v>510</v>
      </c>
      <c r="J63" s="65">
        <v>4.3600000000000003</v>
      </c>
      <c r="K63" t="s">
        <v>101</v>
      </c>
      <c r="L63" s="66">
        <v>2.0500000000000001E-2</v>
      </c>
      <c r="M63" s="66">
        <v>1.5699999999999999E-2</v>
      </c>
      <c r="N63" s="65">
        <v>168223</v>
      </c>
      <c r="O63" s="65">
        <v>102.43</v>
      </c>
      <c r="P63" s="65">
        <v>0</v>
      </c>
      <c r="Q63" s="65">
        <v>172.31081889999999</v>
      </c>
      <c r="R63" s="66">
        <v>4.0000000000000002E-4</v>
      </c>
      <c r="S63" s="66">
        <v>1.3299999999999999E-2</v>
      </c>
      <c r="T63" s="66">
        <v>1.5E-3</v>
      </c>
    </row>
    <row r="64" spans="1:20">
      <c r="A64" t="s">
        <v>511</v>
      </c>
      <c r="B64" t="s">
        <v>512</v>
      </c>
      <c r="C64" t="s">
        <v>99</v>
      </c>
      <c r="D64" t="s">
        <v>122</v>
      </c>
      <c r="E64" t="s">
        <v>428</v>
      </c>
      <c r="F64" t="s">
        <v>386</v>
      </c>
      <c r="G64" t="s">
        <v>422</v>
      </c>
      <c r="H64" t="s">
        <v>149</v>
      </c>
      <c r="I64" t="s">
        <v>513</v>
      </c>
      <c r="J64" s="65">
        <v>5.0199999999999996</v>
      </c>
      <c r="K64" t="s">
        <v>101</v>
      </c>
      <c r="L64" s="66">
        <v>2.3E-2</v>
      </c>
      <c r="M64" s="66">
        <v>2.0899999999999998E-2</v>
      </c>
      <c r="N64" s="65">
        <v>375285</v>
      </c>
      <c r="O64" s="65">
        <v>101.2</v>
      </c>
      <c r="P64" s="65">
        <v>0</v>
      </c>
      <c r="Q64" s="65">
        <v>379.78841999999997</v>
      </c>
      <c r="R64" s="66">
        <v>5.9999999999999995E-4</v>
      </c>
      <c r="S64" s="66">
        <v>2.93E-2</v>
      </c>
      <c r="T64" s="66">
        <v>3.3E-3</v>
      </c>
    </row>
    <row r="65" spans="1:20">
      <c r="A65" t="s">
        <v>514</v>
      </c>
      <c r="B65" t="s">
        <v>515</v>
      </c>
      <c r="C65" t="s">
        <v>99</v>
      </c>
      <c r="D65" t="s">
        <v>122</v>
      </c>
      <c r="E65" t="s">
        <v>516</v>
      </c>
      <c r="F65" t="s">
        <v>471</v>
      </c>
      <c r="G65" t="s">
        <v>432</v>
      </c>
      <c r="H65" t="s">
        <v>206</v>
      </c>
      <c r="I65" t="s">
        <v>517</v>
      </c>
      <c r="J65" s="65">
        <v>2.31</v>
      </c>
      <c r="K65" t="s">
        <v>101</v>
      </c>
      <c r="L65" s="66">
        <v>3.4200000000000001E-2</v>
      </c>
      <c r="M65" s="66">
        <v>1.24E-2</v>
      </c>
      <c r="N65" s="65">
        <v>156600</v>
      </c>
      <c r="O65" s="65">
        <v>105.69</v>
      </c>
      <c r="P65" s="65">
        <v>0</v>
      </c>
      <c r="Q65" s="65">
        <v>165.51053999999999</v>
      </c>
      <c r="R65" s="66">
        <v>5.0000000000000001E-4</v>
      </c>
      <c r="S65" s="66">
        <v>1.2800000000000001E-2</v>
      </c>
      <c r="T65" s="66">
        <v>1.4E-3</v>
      </c>
    </row>
    <row r="66" spans="1:20">
      <c r="A66" t="s">
        <v>518</v>
      </c>
      <c r="B66" t="s">
        <v>519</v>
      </c>
      <c r="C66" t="s">
        <v>99</v>
      </c>
      <c r="D66" t="s">
        <v>122</v>
      </c>
      <c r="E66" t="s">
        <v>520</v>
      </c>
      <c r="F66" t="s">
        <v>471</v>
      </c>
      <c r="G66" t="s">
        <v>432</v>
      </c>
      <c r="H66" t="s">
        <v>206</v>
      </c>
      <c r="I66" t="s">
        <v>473</v>
      </c>
      <c r="J66" s="65">
        <v>2.02</v>
      </c>
      <c r="K66" t="s">
        <v>101</v>
      </c>
      <c r="L66" s="66">
        <v>4.2000000000000003E-2</v>
      </c>
      <c r="M66" s="66">
        <v>1.41E-2</v>
      </c>
      <c r="N66" s="65">
        <v>17132</v>
      </c>
      <c r="O66" s="65">
        <v>107.4</v>
      </c>
      <c r="P66" s="65">
        <v>0</v>
      </c>
      <c r="Q66" s="65">
        <v>18.399768000000002</v>
      </c>
      <c r="R66" s="66">
        <v>0</v>
      </c>
      <c r="S66" s="66">
        <v>1.4E-3</v>
      </c>
      <c r="T66" s="66">
        <v>2.0000000000000001E-4</v>
      </c>
    </row>
    <row r="67" spans="1:20">
      <c r="A67" t="s">
        <v>521</v>
      </c>
      <c r="B67" t="s">
        <v>522</v>
      </c>
      <c r="C67" t="s">
        <v>99</v>
      </c>
      <c r="D67" t="s">
        <v>122</v>
      </c>
      <c r="E67" t="s">
        <v>520</v>
      </c>
      <c r="F67" t="s">
        <v>471</v>
      </c>
      <c r="G67" t="s">
        <v>432</v>
      </c>
      <c r="H67" t="s">
        <v>206</v>
      </c>
      <c r="I67" t="s">
        <v>523</v>
      </c>
      <c r="J67" s="65">
        <v>3.55</v>
      </c>
      <c r="K67" t="s">
        <v>101</v>
      </c>
      <c r="L67" s="66">
        <v>4.2999999999999997E-2</v>
      </c>
      <c r="M67" s="66">
        <v>1.61E-2</v>
      </c>
      <c r="N67" s="65">
        <v>106007.49</v>
      </c>
      <c r="O67" s="65">
        <v>110.66</v>
      </c>
      <c r="P67" s="65">
        <v>0</v>
      </c>
      <c r="Q67" s="65">
        <v>117.30788843400001</v>
      </c>
      <c r="R67" s="66">
        <v>1E-4</v>
      </c>
      <c r="S67" s="66">
        <v>8.9999999999999993E-3</v>
      </c>
      <c r="T67" s="66">
        <v>1E-3</v>
      </c>
    </row>
    <row r="68" spans="1:20">
      <c r="A68" t="s">
        <v>524</v>
      </c>
      <c r="B68" t="s">
        <v>525</v>
      </c>
      <c r="C68" t="s">
        <v>99</v>
      </c>
      <c r="D68" t="s">
        <v>122</v>
      </c>
      <c r="E68" t="s">
        <v>526</v>
      </c>
      <c r="F68" t="s">
        <v>504</v>
      </c>
      <c r="G68" t="s">
        <v>432</v>
      </c>
      <c r="H68" t="s">
        <v>206</v>
      </c>
      <c r="I68" t="s">
        <v>527</v>
      </c>
      <c r="J68" s="65">
        <v>6.28</v>
      </c>
      <c r="K68" t="s">
        <v>101</v>
      </c>
      <c r="L68" s="66">
        <v>2.7400000000000001E-2</v>
      </c>
      <c r="M68" s="66">
        <v>2.5100000000000001E-2</v>
      </c>
      <c r="N68" s="65">
        <v>177913</v>
      </c>
      <c r="O68" s="65">
        <v>102.75</v>
      </c>
      <c r="P68" s="65">
        <v>0</v>
      </c>
      <c r="Q68" s="65">
        <v>182.80560750000001</v>
      </c>
      <c r="R68" s="66">
        <v>2.0000000000000001E-4</v>
      </c>
      <c r="S68" s="66">
        <v>1.41E-2</v>
      </c>
      <c r="T68" s="66">
        <v>1.6000000000000001E-3</v>
      </c>
    </row>
    <row r="69" spans="1:20">
      <c r="A69" t="s">
        <v>528</v>
      </c>
      <c r="B69" t="s">
        <v>529</v>
      </c>
      <c r="C69" t="s">
        <v>99</v>
      </c>
      <c r="D69" t="s">
        <v>122</v>
      </c>
      <c r="E69" t="s">
        <v>526</v>
      </c>
      <c r="F69" t="s">
        <v>504</v>
      </c>
      <c r="G69" t="s">
        <v>432</v>
      </c>
      <c r="H69" t="s">
        <v>206</v>
      </c>
      <c r="I69" t="s">
        <v>523</v>
      </c>
      <c r="J69" s="65">
        <v>4.24</v>
      </c>
      <c r="K69" t="s">
        <v>101</v>
      </c>
      <c r="L69" s="66">
        <v>2.1999999999999999E-2</v>
      </c>
      <c r="M69" s="66">
        <v>1.9099999999999999E-2</v>
      </c>
      <c r="N69" s="65">
        <v>19757</v>
      </c>
      <c r="O69" s="65">
        <v>101.83</v>
      </c>
      <c r="P69" s="65">
        <v>0</v>
      </c>
      <c r="Q69" s="65">
        <v>20.1185531</v>
      </c>
      <c r="R69" s="66">
        <v>0</v>
      </c>
      <c r="S69" s="66">
        <v>1.6000000000000001E-3</v>
      </c>
      <c r="T69" s="66">
        <v>2.0000000000000001E-4</v>
      </c>
    </row>
    <row r="70" spans="1:20">
      <c r="A70" t="s">
        <v>530</v>
      </c>
      <c r="B70" t="s">
        <v>531</v>
      </c>
      <c r="C70" t="s">
        <v>99</v>
      </c>
      <c r="D70" t="s">
        <v>122</v>
      </c>
      <c r="E70" t="s">
        <v>532</v>
      </c>
      <c r="F70" t="s">
        <v>386</v>
      </c>
      <c r="G70" t="s">
        <v>432</v>
      </c>
      <c r="H70" t="s">
        <v>206</v>
      </c>
      <c r="I70" t="s">
        <v>265</v>
      </c>
      <c r="J70" s="65">
        <v>1.3</v>
      </c>
      <c r="K70" t="s">
        <v>101</v>
      </c>
      <c r="L70" s="66">
        <v>4.65E-2</v>
      </c>
      <c r="M70" s="66">
        <v>4.1200000000000001E-2</v>
      </c>
      <c r="N70" s="65">
        <v>242051.44</v>
      </c>
      <c r="O70" s="65">
        <v>101.5</v>
      </c>
      <c r="P70" s="65">
        <v>0</v>
      </c>
      <c r="Q70" s="65">
        <v>245.68221159999999</v>
      </c>
      <c r="R70" s="66">
        <v>1E-3</v>
      </c>
      <c r="S70" s="66">
        <v>1.89E-2</v>
      </c>
      <c r="T70" s="66">
        <v>2.0999999999999999E-3</v>
      </c>
    </row>
    <row r="71" spans="1:20">
      <c r="A71" t="s">
        <v>533</v>
      </c>
      <c r="B71" t="s">
        <v>534</v>
      </c>
      <c r="C71" t="s">
        <v>99</v>
      </c>
      <c r="D71" t="s">
        <v>122</v>
      </c>
      <c r="E71" t="s">
        <v>535</v>
      </c>
      <c r="F71" t="s">
        <v>131</v>
      </c>
      <c r="G71" t="s">
        <v>432</v>
      </c>
      <c r="H71" t="s">
        <v>206</v>
      </c>
      <c r="I71" t="s">
        <v>246</v>
      </c>
      <c r="J71" s="65">
        <v>3.72</v>
      </c>
      <c r="K71" t="s">
        <v>101</v>
      </c>
      <c r="L71" s="66">
        <v>2.5000000000000001E-2</v>
      </c>
      <c r="M71" s="66">
        <v>2.7900000000000001E-2</v>
      </c>
      <c r="N71" s="65">
        <v>66243</v>
      </c>
      <c r="O71" s="65">
        <v>100.75</v>
      </c>
      <c r="P71" s="65">
        <v>0</v>
      </c>
      <c r="Q71" s="65">
        <v>66.739822500000002</v>
      </c>
      <c r="R71" s="66">
        <v>1E-4</v>
      </c>
      <c r="S71" s="66">
        <v>5.1000000000000004E-3</v>
      </c>
      <c r="T71" s="66">
        <v>5.9999999999999995E-4</v>
      </c>
    </row>
    <row r="72" spans="1:20">
      <c r="A72" t="s">
        <v>536</v>
      </c>
      <c r="B72" t="s">
        <v>537</v>
      </c>
      <c r="C72" t="s">
        <v>99</v>
      </c>
      <c r="D72" t="s">
        <v>122</v>
      </c>
      <c r="E72" t="s">
        <v>538</v>
      </c>
      <c r="F72" t="s">
        <v>471</v>
      </c>
      <c r="G72" t="s">
        <v>432</v>
      </c>
      <c r="H72" t="s">
        <v>206</v>
      </c>
      <c r="I72" t="s">
        <v>539</v>
      </c>
      <c r="J72" s="65">
        <v>5.98</v>
      </c>
      <c r="K72" t="s">
        <v>101</v>
      </c>
      <c r="L72" s="66">
        <v>2.8000000000000001E-2</v>
      </c>
      <c r="M72" s="66">
        <v>2.5899999999999999E-2</v>
      </c>
      <c r="N72" s="65">
        <v>149185</v>
      </c>
      <c r="O72" s="65">
        <v>102.5</v>
      </c>
      <c r="P72" s="65">
        <v>0</v>
      </c>
      <c r="Q72" s="65">
        <v>152.914625</v>
      </c>
      <c r="R72" s="66">
        <v>2.9999999999999997E-4</v>
      </c>
      <c r="S72" s="66">
        <v>1.18E-2</v>
      </c>
      <c r="T72" s="66">
        <v>1.2999999999999999E-3</v>
      </c>
    </row>
    <row r="73" spans="1:20">
      <c r="A73" t="s">
        <v>540</v>
      </c>
      <c r="B73" t="s">
        <v>541</v>
      </c>
      <c r="C73" t="s">
        <v>99</v>
      </c>
      <c r="D73" t="s">
        <v>122</v>
      </c>
      <c r="E73" t="s">
        <v>542</v>
      </c>
      <c r="F73" t="s">
        <v>331</v>
      </c>
      <c r="G73" t="s">
        <v>440</v>
      </c>
      <c r="H73" t="s">
        <v>206</v>
      </c>
      <c r="I73" t="s">
        <v>382</v>
      </c>
      <c r="J73" s="65">
        <v>5.69</v>
      </c>
      <c r="K73" t="s">
        <v>101</v>
      </c>
      <c r="L73" s="66">
        <v>2.5000000000000001E-2</v>
      </c>
      <c r="M73" s="66">
        <v>2.63E-2</v>
      </c>
      <c r="N73" s="65">
        <v>201000</v>
      </c>
      <c r="O73" s="65">
        <v>99.47</v>
      </c>
      <c r="P73" s="65">
        <v>0</v>
      </c>
      <c r="Q73" s="65">
        <v>199.93469999999999</v>
      </c>
      <c r="R73" s="66">
        <v>2.0000000000000001E-4</v>
      </c>
      <c r="S73" s="66">
        <v>1.54E-2</v>
      </c>
      <c r="T73" s="66">
        <v>1.6999999999999999E-3</v>
      </c>
    </row>
    <row r="74" spans="1:20">
      <c r="A74" t="s">
        <v>543</v>
      </c>
      <c r="B74" t="s">
        <v>544</v>
      </c>
      <c r="C74" t="s">
        <v>99</v>
      </c>
      <c r="D74" t="s">
        <v>122</v>
      </c>
      <c r="E74" t="s">
        <v>503</v>
      </c>
      <c r="F74" t="s">
        <v>504</v>
      </c>
      <c r="G74" t="s">
        <v>545</v>
      </c>
      <c r="H74" t="s">
        <v>149</v>
      </c>
      <c r="I74" t="s">
        <v>546</v>
      </c>
      <c r="J74" s="65">
        <v>1.59</v>
      </c>
      <c r="K74" t="s">
        <v>101</v>
      </c>
      <c r="L74" s="66">
        <v>4.5999999999999999E-2</v>
      </c>
      <c r="M74" s="66">
        <v>1.7100000000000001E-2</v>
      </c>
      <c r="N74" s="65">
        <v>328186.93</v>
      </c>
      <c r="O74" s="65">
        <v>105.8</v>
      </c>
      <c r="P74" s="65">
        <v>0</v>
      </c>
      <c r="Q74" s="65">
        <v>347.22177194</v>
      </c>
      <c r="R74" s="66">
        <v>4.0000000000000002E-4</v>
      </c>
      <c r="S74" s="66">
        <v>2.6800000000000001E-2</v>
      </c>
      <c r="T74" s="66">
        <v>3.0000000000000001E-3</v>
      </c>
    </row>
    <row r="75" spans="1:20">
      <c r="A75" t="s">
        <v>547</v>
      </c>
      <c r="B75" t="s">
        <v>548</v>
      </c>
      <c r="C75" t="s">
        <v>99</v>
      </c>
      <c r="D75" t="s">
        <v>122</v>
      </c>
      <c r="E75" t="s">
        <v>503</v>
      </c>
      <c r="F75" t="s">
        <v>504</v>
      </c>
      <c r="G75" t="s">
        <v>545</v>
      </c>
      <c r="H75" t="s">
        <v>149</v>
      </c>
      <c r="I75" t="s">
        <v>549</v>
      </c>
      <c r="J75" s="65">
        <v>0.08</v>
      </c>
      <c r="K75" t="s">
        <v>101</v>
      </c>
      <c r="L75" s="66">
        <v>4.02E-2</v>
      </c>
      <c r="M75" s="66">
        <v>1.7500000000000002E-2</v>
      </c>
      <c r="N75" s="65">
        <v>33883.4</v>
      </c>
      <c r="O75" s="65">
        <v>101.87</v>
      </c>
      <c r="P75" s="65">
        <v>0</v>
      </c>
      <c r="Q75" s="65">
        <v>34.517019580000003</v>
      </c>
      <c r="R75" s="66">
        <v>5.9999999999999995E-4</v>
      </c>
      <c r="S75" s="66">
        <v>2.7000000000000001E-3</v>
      </c>
      <c r="T75" s="66">
        <v>2.9999999999999997E-4</v>
      </c>
    </row>
    <row r="76" spans="1:20">
      <c r="A76" t="s">
        <v>550</v>
      </c>
      <c r="B76" t="s">
        <v>551</v>
      </c>
      <c r="C76" t="s">
        <v>99</v>
      </c>
      <c r="D76" t="s">
        <v>122</v>
      </c>
      <c r="E76" t="s">
        <v>552</v>
      </c>
      <c r="F76" t="s">
        <v>509</v>
      </c>
      <c r="G76" t="s">
        <v>545</v>
      </c>
      <c r="H76" t="s">
        <v>149</v>
      </c>
      <c r="I76" t="s">
        <v>480</v>
      </c>
      <c r="J76" s="65">
        <v>6.57</v>
      </c>
      <c r="K76" t="s">
        <v>122</v>
      </c>
      <c r="L76" s="66">
        <v>1.4999999999999999E-2</v>
      </c>
      <c r="M76" s="66">
        <v>2.5899999999999999E-2</v>
      </c>
      <c r="N76" s="65">
        <v>191000</v>
      </c>
      <c r="O76" s="65">
        <v>93.38</v>
      </c>
      <c r="P76" s="65">
        <v>0</v>
      </c>
      <c r="Q76" s="65">
        <v>178.35579999999999</v>
      </c>
      <c r="R76" s="66">
        <v>5.0000000000000001E-4</v>
      </c>
      <c r="S76" s="66">
        <v>1.38E-2</v>
      </c>
      <c r="T76" s="66">
        <v>1.6000000000000001E-3</v>
      </c>
    </row>
    <row r="77" spans="1:20">
      <c r="A77" t="s">
        <v>553</v>
      </c>
      <c r="B77" t="s">
        <v>554</v>
      </c>
      <c r="C77" t="s">
        <v>99</v>
      </c>
      <c r="D77" t="s">
        <v>122</v>
      </c>
      <c r="E77" t="s">
        <v>555</v>
      </c>
      <c r="F77" t="s">
        <v>504</v>
      </c>
      <c r="G77" t="s">
        <v>545</v>
      </c>
      <c r="H77" t="s">
        <v>149</v>
      </c>
      <c r="I77" t="s">
        <v>556</v>
      </c>
      <c r="J77" s="65">
        <v>1.23</v>
      </c>
      <c r="K77" t="s">
        <v>101</v>
      </c>
      <c r="L77" s="66">
        <v>2.4500000000000001E-2</v>
      </c>
      <c r="M77" s="66">
        <v>9.7999999999999997E-3</v>
      </c>
      <c r="N77" s="65">
        <v>2</v>
      </c>
      <c r="O77" s="65">
        <v>102.7</v>
      </c>
      <c r="P77" s="65">
        <v>0</v>
      </c>
      <c r="Q77" s="65">
        <v>2.0539999999999998E-3</v>
      </c>
      <c r="R77" s="66">
        <v>0</v>
      </c>
      <c r="S77" s="66">
        <v>0</v>
      </c>
      <c r="T77" s="66">
        <v>0</v>
      </c>
    </row>
    <row r="78" spans="1:20">
      <c r="A78" t="s">
        <v>557</v>
      </c>
      <c r="B78" t="s">
        <v>558</v>
      </c>
      <c r="C78" t="s">
        <v>99</v>
      </c>
      <c r="D78" t="s">
        <v>122</v>
      </c>
      <c r="E78" t="s">
        <v>559</v>
      </c>
      <c r="F78" t="s">
        <v>331</v>
      </c>
      <c r="G78" t="s">
        <v>440</v>
      </c>
      <c r="H78" t="s">
        <v>206</v>
      </c>
      <c r="I78" t="s">
        <v>473</v>
      </c>
      <c r="J78" s="65">
        <v>4.5199999999999996</v>
      </c>
      <c r="K78" t="s">
        <v>101</v>
      </c>
      <c r="L78" s="66">
        <v>2.7E-2</v>
      </c>
      <c r="M78" s="66">
        <v>3.85E-2</v>
      </c>
      <c r="N78" s="65">
        <v>175128.4</v>
      </c>
      <c r="O78" s="65">
        <v>95.15</v>
      </c>
      <c r="P78" s="65">
        <v>0</v>
      </c>
      <c r="Q78" s="65">
        <v>166.63467259999999</v>
      </c>
      <c r="R78" s="66">
        <v>2.0000000000000001E-4</v>
      </c>
      <c r="S78" s="66">
        <v>1.29E-2</v>
      </c>
      <c r="T78" s="66">
        <v>1.5E-3</v>
      </c>
    </row>
    <row r="79" spans="1:20">
      <c r="A79" t="s">
        <v>560</v>
      </c>
      <c r="B79" t="s">
        <v>561</v>
      </c>
      <c r="C79" t="s">
        <v>99</v>
      </c>
      <c r="D79" t="s">
        <v>122</v>
      </c>
      <c r="E79" t="s">
        <v>562</v>
      </c>
      <c r="F79" t="s">
        <v>331</v>
      </c>
      <c r="G79" t="s">
        <v>545</v>
      </c>
      <c r="H79" t="s">
        <v>149</v>
      </c>
      <c r="I79" t="s">
        <v>433</v>
      </c>
      <c r="J79" s="65">
        <v>1.22</v>
      </c>
      <c r="K79" t="s">
        <v>101</v>
      </c>
      <c r="L79" s="66">
        <v>4.5499999999999999E-2</v>
      </c>
      <c r="M79" s="66">
        <v>1.0800000000000001E-2</v>
      </c>
      <c r="N79" s="65">
        <v>27628.94</v>
      </c>
      <c r="O79" s="65">
        <v>105.43</v>
      </c>
      <c r="P79" s="65">
        <v>0</v>
      </c>
      <c r="Q79" s="65">
        <v>29.129191442</v>
      </c>
      <c r="R79" s="66">
        <v>2.0000000000000001E-4</v>
      </c>
      <c r="S79" s="66">
        <v>2.2000000000000001E-3</v>
      </c>
      <c r="T79" s="66">
        <v>2.9999999999999997E-4</v>
      </c>
    </row>
    <row r="80" spans="1:20">
      <c r="A80" t="s">
        <v>563</v>
      </c>
      <c r="B80" t="s">
        <v>564</v>
      </c>
      <c r="C80" t="s">
        <v>99</v>
      </c>
      <c r="D80" t="s">
        <v>122</v>
      </c>
      <c r="E80" t="s">
        <v>562</v>
      </c>
      <c r="F80" t="s">
        <v>331</v>
      </c>
      <c r="G80" t="s">
        <v>545</v>
      </c>
      <c r="H80" t="s">
        <v>149</v>
      </c>
      <c r="I80" t="s">
        <v>246</v>
      </c>
      <c r="J80" s="65">
        <v>3.35</v>
      </c>
      <c r="K80" t="s">
        <v>101</v>
      </c>
      <c r="L80" s="66">
        <v>3.2899999999999999E-2</v>
      </c>
      <c r="M80" s="66">
        <v>1.52E-2</v>
      </c>
      <c r="N80" s="65">
        <v>61995</v>
      </c>
      <c r="O80" s="65">
        <v>105.98</v>
      </c>
      <c r="P80" s="65">
        <v>0</v>
      </c>
      <c r="Q80" s="65">
        <v>65.702301000000006</v>
      </c>
      <c r="R80" s="66">
        <v>2.0000000000000001E-4</v>
      </c>
      <c r="S80" s="66">
        <v>5.1000000000000004E-3</v>
      </c>
      <c r="T80" s="66">
        <v>5.9999999999999995E-4</v>
      </c>
    </row>
    <row r="81" spans="1:20">
      <c r="A81" t="s">
        <v>565</v>
      </c>
      <c r="B81" t="s">
        <v>566</v>
      </c>
      <c r="C81" t="s">
        <v>99</v>
      </c>
      <c r="D81" t="s">
        <v>122</v>
      </c>
      <c r="E81" t="s">
        <v>567</v>
      </c>
      <c r="F81" t="s">
        <v>471</v>
      </c>
      <c r="G81" t="s">
        <v>568</v>
      </c>
      <c r="H81" t="s">
        <v>149</v>
      </c>
      <c r="I81" t="s">
        <v>569</v>
      </c>
      <c r="J81" s="65">
        <v>0.97</v>
      </c>
      <c r="K81" t="s">
        <v>101</v>
      </c>
      <c r="L81" s="66">
        <v>6.3E-2</v>
      </c>
      <c r="M81" s="66">
        <v>1.8599999999999998E-2</v>
      </c>
      <c r="N81" s="65">
        <v>3882.5</v>
      </c>
      <c r="O81" s="65">
        <v>105.98</v>
      </c>
      <c r="P81" s="65">
        <v>0</v>
      </c>
      <c r="Q81" s="65">
        <v>4.1146735000000003</v>
      </c>
      <c r="R81" s="66">
        <v>1E-4</v>
      </c>
      <c r="S81" s="66">
        <v>2.9999999999999997E-4</v>
      </c>
      <c r="T81" s="66">
        <v>0</v>
      </c>
    </row>
    <row r="82" spans="1:20">
      <c r="A82" t="s">
        <v>570</v>
      </c>
      <c r="B82" t="s">
        <v>571</v>
      </c>
      <c r="C82" t="s">
        <v>99</v>
      </c>
      <c r="D82" t="s">
        <v>122</v>
      </c>
      <c r="E82" t="s">
        <v>572</v>
      </c>
      <c r="F82" t="s">
        <v>471</v>
      </c>
      <c r="G82" t="s">
        <v>568</v>
      </c>
      <c r="H82" t="s">
        <v>149</v>
      </c>
      <c r="I82" t="s">
        <v>573</v>
      </c>
      <c r="J82" s="65">
        <v>2.42</v>
      </c>
      <c r="K82" t="s">
        <v>101</v>
      </c>
      <c r="L82" s="66">
        <v>4.3999999999999997E-2</v>
      </c>
      <c r="M82" s="66">
        <v>2.2700000000000001E-2</v>
      </c>
      <c r="N82" s="65">
        <v>128255</v>
      </c>
      <c r="O82" s="65">
        <v>106.35</v>
      </c>
      <c r="P82" s="65">
        <v>0</v>
      </c>
      <c r="Q82" s="65">
        <v>136.3991925</v>
      </c>
      <c r="R82" s="66">
        <v>5.9999999999999995E-4</v>
      </c>
      <c r="S82" s="66">
        <v>1.0500000000000001E-2</v>
      </c>
      <c r="T82" s="66">
        <v>1.1999999999999999E-3</v>
      </c>
    </row>
    <row r="83" spans="1:20">
      <c r="A83" t="s">
        <v>574</v>
      </c>
      <c r="B83" t="s">
        <v>575</v>
      </c>
      <c r="C83" t="s">
        <v>99</v>
      </c>
      <c r="D83" t="s">
        <v>122</v>
      </c>
      <c r="E83" t="s">
        <v>576</v>
      </c>
      <c r="F83" t="s">
        <v>471</v>
      </c>
      <c r="G83" t="s">
        <v>577</v>
      </c>
      <c r="H83" t="s">
        <v>206</v>
      </c>
      <c r="I83" t="s">
        <v>578</v>
      </c>
      <c r="J83" s="65">
        <v>2.4</v>
      </c>
      <c r="K83" t="s">
        <v>101</v>
      </c>
      <c r="L83" s="66">
        <v>4.8000000000000001E-2</v>
      </c>
      <c r="M83" s="66">
        <v>2.0299999999999999E-2</v>
      </c>
      <c r="N83" s="65">
        <v>148800</v>
      </c>
      <c r="O83" s="65">
        <v>106.7</v>
      </c>
      <c r="P83" s="65">
        <v>0</v>
      </c>
      <c r="Q83" s="65">
        <v>158.7696</v>
      </c>
      <c r="R83" s="66">
        <v>8.9999999999999998E-4</v>
      </c>
      <c r="S83" s="66">
        <v>1.2200000000000001E-2</v>
      </c>
      <c r="T83" s="66">
        <v>1.4E-3</v>
      </c>
    </row>
    <row r="84" spans="1:20">
      <c r="A84" s="67" t="s">
        <v>304</v>
      </c>
      <c r="B84" s="14"/>
      <c r="C84" s="14"/>
      <c r="D84" s="14"/>
      <c r="E84" s="14"/>
      <c r="J84" s="69">
        <v>3.17</v>
      </c>
      <c r="M84" s="68">
        <v>3.9600000000000003E-2</v>
      </c>
      <c r="N84" s="69">
        <v>1048782.4099999999</v>
      </c>
      <c r="P84" s="69">
        <v>0</v>
      </c>
      <c r="Q84" s="69">
        <v>983.64287638999997</v>
      </c>
      <c r="S84" s="68">
        <v>7.5899999999999995E-2</v>
      </c>
      <c r="T84" s="68">
        <v>8.6E-3</v>
      </c>
    </row>
    <row r="85" spans="1:20">
      <c r="A85" t="s">
        <v>579</v>
      </c>
      <c r="B85" t="s">
        <v>580</v>
      </c>
      <c r="C85" t="s">
        <v>99</v>
      </c>
      <c r="D85" t="s">
        <v>122</v>
      </c>
      <c r="E85" t="s">
        <v>309</v>
      </c>
      <c r="F85" t="s">
        <v>310</v>
      </c>
      <c r="G85" t="s">
        <v>205</v>
      </c>
      <c r="H85" t="s">
        <v>206</v>
      </c>
      <c r="I85" t="s">
        <v>581</v>
      </c>
      <c r="J85" s="65">
        <v>1.86</v>
      </c>
      <c r="K85" t="s">
        <v>101</v>
      </c>
      <c r="L85" s="66">
        <v>2.9000000000000001E-2</v>
      </c>
      <c r="M85" s="66">
        <v>2.4E-2</v>
      </c>
      <c r="N85" s="65">
        <v>236727</v>
      </c>
      <c r="O85" s="65">
        <v>90.18</v>
      </c>
      <c r="P85" s="65">
        <v>0</v>
      </c>
      <c r="Q85" s="65">
        <v>213.4804086</v>
      </c>
      <c r="R85" s="66">
        <v>2.9999999999999997E-4</v>
      </c>
      <c r="S85" s="66">
        <v>1.6500000000000001E-2</v>
      </c>
      <c r="T85" s="66">
        <v>1.9E-3</v>
      </c>
    </row>
    <row r="86" spans="1:20">
      <c r="A86" t="s">
        <v>582</v>
      </c>
      <c r="B86" t="s">
        <v>583</v>
      </c>
      <c r="C86" t="s">
        <v>99</v>
      </c>
      <c r="D86" t="s">
        <v>122</v>
      </c>
      <c r="E86" t="s">
        <v>584</v>
      </c>
      <c r="F86" t="s">
        <v>585</v>
      </c>
      <c r="G86" t="s">
        <v>348</v>
      </c>
      <c r="H86" t="s">
        <v>206</v>
      </c>
      <c r="I86" t="s">
        <v>586</v>
      </c>
      <c r="J86" s="65">
        <v>1.93</v>
      </c>
      <c r="K86" t="s">
        <v>101</v>
      </c>
      <c r="L86" s="66">
        <v>3.49E-2</v>
      </c>
      <c r="M86" s="66">
        <v>2.7199999999999998E-2</v>
      </c>
      <c r="N86" s="65">
        <v>84193.2</v>
      </c>
      <c r="O86" s="65">
        <v>92.28</v>
      </c>
      <c r="P86" s="65">
        <v>0</v>
      </c>
      <c r="Q86" s="65">
        <v>77.693484960000006</v>
      </c>
      <c r="R86" s="66">
        <v>1E-4</v>
      </c>
      <c r="S86" s="66">
        <v>6.0000000000000001E-3</v>
      </c>
      <c r="T86" s="66">
        <v>6.9999999999999999E-4</v>
      </c>
    </row>
    <row r="87" spans="1:20">
      <c r="A87" t="s">
        <v>587</v>
      </c>
      <c r="B87" t="s">
        <v>588</v>
      </c>
      <c r="C87" t="s">
        <v>99</v>
      </c>
      <c r="D87" t="s">
        <v>122</v>
      </c>
      <c r="E87" t="s">
        <v>380</v>
      </c>
      <c r="F87" t="s">
        <v>337</v>
      </c>
      <c r="G87" t="s">
        <v>381</v>
      </c>
      <c r="H87" t="s">
        <v>149</v>
      </c>
      <c r="I87" t="s">
        <v>589</v>
      </c>
      <c r="J87" s="65">
        <v>3.74</v>
      </c>
      <c r="K87" t="s">
        <v>101</v>
      </c>
      <c r="L87" s="66">
        <v>3.78E-2</v>
      </c>
      <c r="M87" s="66">
        <v>3.8899999999999997E-2</v>
      </c>
      <c r="N87" s="65">
        <v>132851.98000000001</v>
      </c>
      <c r="O87" s="65">
        <v>100.45</v>
      </c>
      <c r="P87" s="65">
        <v>0</v>
      </c>
      <c r="Q87" s="65">
        <v>133.44981390999999</v>
      </c>
      <c r="R87" s="66">
        <v>5.9999999999999995E-4</v>
      </c>
      <c r="S87" s="66">
        <v>1.03E-2</v>
      </c>
      <c r="T87" s="66">
        <v>1.1999999999999999E-3</v>
      </c>
    </row>
    <row r="88" spans="1:20">
      <c r="A88" t="s">
        <v>590</v>
      </c>
      <c r="B88" t="s">
        <v>591</v>
      </c>
      <c r="C88" t="s">
        <v>99</v>
      </c>
      <c r="D88" t="s">
        <v>122</v>
      </c>
      <c r="E88" t="s">
        <v>592</v>
      </c>
      <c r="F88" t="s">
        <v>386</v>
      </c>
      <c r="G88" t="s">
        <v>381</v>
      </c>
      <c r="H88" t="s">
        <v>149</v>
      </c>
      <c r="I88" t="s">
        <v>593</v>
      </c>
      <c r="J88" s="65">
        <v>4.6399999999999997</v>
      </c>
      <c r="K88" t="s">
        <v>101</v>
      </c>
      <c r="L88" s="66">
        <v>4.2999999999999997E-2</v>
      </c>
      <c r="M88" s="66">
        <v>6.0999999999999999E-2</v>
      </c>
      <c r="N88" s="65">
        <v>345313.13</v>
      </c>
      <c r="O88" s="65">
        <v>93.4</v>
      </c>
      <c r="P88" s="65">
        <v>0</v>
      </c>
      <c r="Q88" s="65">
        <v>322.52246342000001</v>
      </c>
      <c r="R88" s="66">
        <v>2.9999999999999997E-4</v>
      </c>
      <c r="S88" s="66">
        <v>2.4899999999999999E-2</v>
      </c>
      <c r="T88" s="66">
        <v>2.8E-3</v>
      </c>
    </row>
    <row r="89" spans="1:20">
      <c r="A89" t="s">
        <v>594</v>
      </c>
      <c r="B89" t="s">
        <v>595</v>
      </c>
      <c r="C89" t="s">
        <v>99</v>
      </c>
      <c r="D89" t="s">
        <v>122</v>
      </c>
      <c r="E89" t="s">
        <v>596</v>
      </c>
      <c r="F89" t="s">
        <v>128</v>
      </c>
      <c r="G89" t="s">
        <v>410</v>
      </c>
      <c r="H89" t="s">
        <v>206</v>
      </c>
      <c r="I89" t="s">
        <v>597</v>
      </c>
      <c r="J89" s="65">
        <v>2.16</v>
      </c>
      <c r="K89" t="s">
        <v>101</v>
      </c>
      <c r="L89" s="66">
        <v>3.3700000000000001E-2</v>
      </c>
      <c r="M89" s="66">
        <v>2.5700000000000001E-2</v>
      </c>
      <c r="N89" s="65">
        <v>150000</v>
      </c>
      <c r="O89" s="65">
        <v>94.04</v>
      </c>
      <c r="P89" s="65">
        <v>0</v>
      </c>
      <c r="Q89" s="65">
        <v>141.06</v>
      </c>
      <c r="R89" s="66">
        <v>4.0000000000000002E-4</v>
      </c>
      <c r="S89" s="66">
        <v>1.09E-2</v>
      </c>
      <c r="T89" s="66">
        <v>1.1999999999999999E-3</v>
      </c>
    </row>
    <row r="90" spans="1:20">
      <c r="A90" t="s">
        <v>598</v>
      </c>
      <c r="B90" t="s">
        <v>599</v>
      </c>
      <c r="C90" t="s">
        <v>99</v>
      </c>
      <c r="D90" t="s">
        <v>122</v>
      </c>
      <c r="E90" t="s">
        <v>526</v>
      </c>
      <c r="F90" t="s">
        <v>504</v>
      </c>
      <c r="G90" t="s">
        <v>432</v>
      </c>
      <c r="H90" t="s">
        <v>206</v>
      </c>
      <c r="I90" t="s">
        <v>433</v>
      </c>
      <c r="J90" s="65">
        <v>2.86</v>
      </c>
      <c r="K90" t="s">
        <v>101</v>
      </c>
      <c r="L90" s="66">
        <v>5.6000000000000001E-2</v>
      </c>
      <c r="M90" s="66">
        <v>2.63E-2</v>
      </c>
      <c r="N90" s="65">
        <v>60497.1</v>
      </c>
      <c r="O90" s="65">
        <v>100.5</v>
      </c>
      <c r="P90" s="65">
        <v>0</v>
      </c>
      <c r="Q90" s="65">
        <v>60.799585499999999</v>
      </c>
      <c r="R90" s="66">
        <v>2.0000000000000001E-4</v>
      </c>
      <c r="S90" s="66">
        <v>4.7000000000000002E-3</v>
      </c>
      <c r="T90" s="66">
        <v>5.0000000000000001E-4</v>
      </c>
    </row>
    <row r="91" spans="1:20">
      <c r="A91" t="s">
        <v>600</v>
      </c>
      <c r="B91" t="s">
        <v>601</v>
      </c>
      <c r="C91" t="s">
        <v>99</v>
      </c>
      <c r="D91" t="s">
        <v>122</v>
      </c>
      <c r="E91" t="s">
        <v>559</v>
      </c>
      <c r="F91" t="s">
        <v>331</v>
      </c>
      <c r="G91" t="s">
        <v>440</v>
      </c>
      <c r="H91" t="s">
        <v>206</v>
      </c>
      <c r="I91" t="s">
        <v>602</v>
      </c>
      <c r="J91" s="65">
        <v>2.79</v>
      </c>
      <c r="K91" t="s">
        <v>101</v>
      </c>
      <c r="L91" s="66">
        <v>4.7E-2</v>
      </c>
      <c r="M91" s="66">
        <v>4.8099999999999997E-2</v>
      </c>
      <c r="N91" s="65">
        <v>39200</v>
      </c>
      <c r="O91" s="65">
        <v>88.36</v>
      </c>
      <c r="P91" s="65">
        <v>0</v>
      </c>
      <c r="Q91" s="65">
        <v>34.637120000000003</v>
      </c>
      <c r="R91" s="66">
        <v>1E-4</v>
      </c>
      <c r="S91" s="66">
        <v>2.7000000000000001E-3</v>
      </c>
      <c r="T91" s="66">
        <v>2.9999999999999997E-4</v>
      </c>
    </row>
    <row r="92" spans="1:20">
      <c r="A92" s="67" t="s">
        <v>603</v>
      </c>
      <c r="B92" s="14"/>
      <c r="C92" s="14"/>
      <c r="D92" s="14"/>
      <c r="E92" s="14"/>
      <c r="J92" s="69">
        <v>0</v>
      </c>
      <c r="M92" s="68">
        <v>0</v>
      </c>
      <c r="N92" s="69">
        <v>0</v>
      </c>
      <c r="P92" s="69">
        <v>0</v>
      </c>
      <c r="Q92" s="69">
        <v>0</v>
      </c>
      <c r="S92" s="68">
        <v>0</v>
      </c>
      <c r="T92" s="68">
        <v>0</v>
      </c>
    </row>
    <row r="93" spans="1:20">
      <c r="A93" t="s">
        <v>227</v>
      </c>
      <c r="B93" t="s">
        <v>227</v>
      </c>
      <c r="C93" s="14"/>
      <c r="D93" s="14"/>
      <c r="E93" s="14"/>
      <c r="F93" t="s">
        <v>227</v>
      </c>
      <c r="G93" t="s">
        <v>227</v>
      </c>
      <c r="J93" s="65">
        <v>0</v>
      </c>
      <c r="K93" t="s">
        <v>227</v>
      </c>
      <c r="L93" s="66">
        <v>0</v>
      </c>
      <c r="M93" s="66">
        <v>0</v>
      </c>
      <c r="N93" s="65">
        <v>0</v>
      </c>
      <c r="O93" s="65">
        <v>0</v>
      </c>
      <c r="Q93" s="65">
        <v>0</v>
      </c>
      <c r="R93" s="66">
        <v>0</v>
      </c>
      <c r="S93" s="66">
        <v>0</v>
      </c>
      <c r="T93" s="66">
        <v>0</v>
      </c>
    </row>
    <row r="94" spans="1:20">
      <c r="A94" s="67" t="s">
        <v>232</v>
      </c>
      <c r="B94" s="14"/>
      <c r="C94" s="14"/>
      <c r="D94" s="14"/>
      <c r="E94" s="14"/>
      <c r="J94" s="69">
        <v>5.98</v>
      </c>
      <c r="M94" s="68">
        <v>3.9100000000000003E-2</v>
      </c>
      <c r="N94" s="69">
        <v>98000</v>
      </c>
      <c r="P94" s="69">
        <v>0</v>
      </c>
      <c r="Q94" s="69">
        <v>328.81846639000003</v>
      </c>
      <c r="S94" s="68">
        <v>2.5399999999999999E-2</v>
      </c>
      <c r="T94" s="68">
        <v>2.8999999999999998E-3</v>
      </c>
    </row>
    <row r="95" spans="1:20">
      <c r="A95" s="67" t="s">
        <v>305</v>
      </c>
      <c r="B95" s="14"/>
      <c r="C95" s="14"/>
      <c r="D95" s="14"/>
      <c r="E95" s="14"/>
      <c r="J95" s="69">
        <v>0</v>
      </c>
      <c r="M95" s="68">
        <v>0</v>
      </c>
      <c r="N95" s="69">
        <v>0</v>
      </c>
      <c r="P95" s="69">
        <v>0</v>
      </c>
      <c r="Q95" s="69">
        <v>0</v>
      </c>
      <c r="S95" s="68">
        <v>0</v>
      </c>
      <c r="T95" s="68">
        <v>0</v>
      </c>
    </row>
    <row r="96" spans="1:20">
      <c r="A96" t="s">
        <v>227</v>
      </c>
      <c r="B96" t="s">
        <v>227</v>
      </c>
      <c r="C96" s="14"/>
      <c r="D96" s="14"/>
      <c r="E96" s="14"/>
      <c r="F96" t="s">
        <v>227</v>
      </c>
      <c r="G96" t="s">
        <v>227</v>
      </c>
      <c r="J96" s="65">
        <v>0</v>
      </c>
      <c r="K96" t="s">
        <v>227</v>
      </c>
      <c r="L96" s="66">
        <v>0</v>
      </c>
      <c r="M96" s="66">
        <v>0</v>
      </c>
      <c r="N96" s="65">
        <v>0</v>
      </c>
      <c r="O96" s="65">
        <v>0</v>
      </c>
      <c r="Q96" s="65">
        <v>0</v>
      </c>
      <c r="R96" s="66">
        <v>0</v>
      </c>
      <c r="S96" s="66">
        <v>0</v>
      </c>
      <c r="T96" s="66">
        <v>0</v>
      </c>
    </row>
    <row r="97" spans="1:20">
      <c r="A97" s="67" t="s">
        <v>306</v>
      </c>
      <c r="B97" s="14"/>
      <c r="C97" s="14"/>
      <c r="D97" s="14"/>
      <c r="E97" s="14"/>
      <c r="J97" s="69">
        <v>5.98</v>
      </c>
      <c r="M97" s="68">
        <v>3.9100000000000003E-2</v>
      </c>
      <c r="N97" s="69">
        <v>98000</v>
      </c>
      <c r="P97" s="69">
        <v>0</v>
      </c>
      <c r="Q97" s="69">
        <v>328.81846639000003</v>
      </c>
      <c r="S97" s="68">
        <v>2.5399999999999999E-2</v>
      </c>
      <c r="T97" s="68">
        <v>2.8999999999999998E-3</v>
      </c>
    </row>
    <row r="98" spans="1:20">
      <c r="A98" t="s">
        <v>604</v>
      </c>
      <c r="B98" t="s">
        <v>605</v>
      </c>
      <c r="C98" t="s">
        <v>122</v>
      </c>
      <c r="D98" t="s">
        <v>606</v>
      </c>
      <c r="E98" t="s">
        <v>607</v>
      </c>
      <c r="F98" t="s">
        <v>608</v>
      </c>
      <c r="G98" t="s">
        <v>609</v>
      </c>
      <c r="H98" t="s">
        <v>610</v>
      </c>
      <c r="I98" t="s">
        <v>249</v>
      </c>
      <c r="J98" s="65">
        <v>6.55</v>
      </c>
      <c r="K98" t="s">
        <v>105</v>
      </c>
      <c r="L98" s="66">
        <v>4.1300000000000003E-2</v>
      </c>
      <c r="M98" s="66">
        <v>3.5400000000000001E-2</v>
      </c>
      <c r="N98" s="65">
        <v>59000</v>
      </c>
      <c r="O98" s="65">
        <v>103.989</v>
      </c>
      <c r="P98" s="65">
        <v>0</v>
      </c>
      <c r="Q98" s="65">
        <v>198.11048378999999</v>
      </c>
      <c r="R98" s="66">
        <v>1E-4</v>
      </c>
      <c r="S98" s="66">
        <v>1.5299999999999999E-2</v>
      </c>
      <c r="T98" s="66">
        <v>1.6999999999999999E-3</v>
      </c>
    </row>
    <row r="99" spans="1:20">
      <c r="A99" t="s">
        <v>611</v>
      </c>
      <c r="B99" t="s">
        <v>612</v>
      </c>
      <c r="C99" t="s">
        <v>122</v>
      </c>
      <c r="D99" t="s">
        <v>606</v>
      </c>
      <c r="E99" t="s">
        <v>613</v>
      </c>
      <c r="F99" t="s">
        <v>614</v>
      </c>
      <c r="G99" t="s">
        <v>615</v>
      </c>
      <c r="H99" t="s">
        <v>610</v>
      </c>
      <c r="I99" t="s">
        <v>616</v>
      </c>
      <c r="J99" s="65">
        <v>5.1100000000000003</v>
      </c>
      <c r="K99" t="s">
        <v>105</v>
      </c>
      <c r="L99" s="66">
        <v>0.05</v>
      </c>
      <c r="M99" s="66">
        <v>4.4600000000000001E-2</v>
      </c>
      <c r="N99" s="65">
        <v>39000</v>
      </c>
      <c r="O99" s="65">
        <v>103.79333333333334</v>
      </c>
      <c r="P99" s="65">
        <v>0</v>
      </c>
      <c r="Q99" s="65">
        <v>130.70798260000001</v>
      </c>
      <c r="R99" s="66">
        <v>0</v>
      </c>
      <c r="S99" s="66">
        <v>1.01E-2</v>
      </c>
      <c r="T99" s="66">
        <v>1.1000000000000001E-3</v>
      </c>
    </row>
    <row r="100" spans="1:20">
      <c r="A100" s="85" t="s">
        <v>234</v>
      </c>
      <c r="B100" s="14"/>
      <c r="C100" s="14"/>
      <c r="D100" s="14"/>
      <c r="E100" s="14"/>
    </row>
    <row r="101" spans="1:20">
      <c r="A101" s="85" t="s">
        <v>299</v>
      </c>
      <c r="B101" s="14"/>
      <c r="C101" s="14"/>
      <c r="D101" s="14"/>
      <c r="E101" s="14"/>
    </row>
    <row r="102" spans="1:20">
      <c r="A102" s="85" t="s">
        <v>300</v>
      </c>
      <c r="B102" s="14"/>
      <c r="C102" s="14"/>
      <c r="D102" s="14"/>
      <c r="E102" s="14"/>
    </row>
    <row r="103" spans="1:20">
      <c r="A103" s="85" t="s">
        <v>301</v>
      </c>
      <c r="B103" s="14"/>
      <c r="C103" s="14"/>
      <c r="D103" s="14"/>
      <c r="E103" s="14"/>
    </row>
    <row r="104" spans="1:20">
      <c r="A104" s="85" t="s">
        <v>302</v>
      </c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140625" style="13" customWidth="1"/>
    <col min="2" max="2" width="16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1471724.33</v>
      </c>
      <c r="I10" s="7"/>
      <c r="J10" s="63">
        <v>6.4611799999999997</v>
      </c>
      <c r="K10" s="63">
        <v>26606.317671754619</v>
      </c>
      <c r="L10" s="7"/>
      <c r="M10" s="64">
        <v>1</v>
      </c>
      <c r="N10" s="64">
        <v>0.23169999999999999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1279289.23</v>
      </c>
      <c r="J11" s="69">
        <v>5.3889300000000002</v>
      </c>
      <c r="K11" s="69">
        <v>18831.8041042</v>
      </c>
      <c r="M11" s="68">
        <v>0.70779999999999998</v>
      </c>
      <c r="N11" s="68">
        <v>0.16400000000000001</v>
      </c>
    </row>
    <row r="12" spans="1:61">
      <c r="A12" s="67" t="s">
        <v>617</v>
      </c>
      <c r="D12" s="14"/>
      <c r="E12" s="14"/>
      <c r="F12" s="14"/>
      <c r="H12" s="69">
        <v>403765.4</v>
      </c>
      <c r="J12" s="69">
        <v>0</v>
      </c>
      <c r="K12" s="69">
        <v>9915.9136629999994</v>
      </c>
      <c r="M12" s="68">
        <v>0.37269999999999998</v>
      </c>
      <c r="N12" s="68">
        <v>8.6400000000000005E-2</v>
      </c>
    </row>
    <row r="13" spans="1:61">
      <c r="A13" t="s">
        <v>618</v>
      </c>
      <c r="B13" t="s">
        <v>619</v>
      </c>
      <c r="C13" t="s">
        <v>99</v>
      </c>
      <c r="D13" t="s">
        <v>122</v>
      </c>
      <c r="E13" t="s">
        <v>542</v>
      </c>
      <c r="F13" t="s">
        <v>331</v>
      </c>
      <c r="G13" t="s">
        <v>101</v>
      </c>
      <c r="H13" s="65">
        <v>8278</v>
      </c>
      <c r="I13" s="65">
        <v>2954</v>
      </c>
      <c r="J13" s="65">
        <v>0</v>
      </c>
      <c r="K13" s="65">
        <v>244.53211999999999</v>
      </c>
      <c r="L13" s="66">
        <v>0</v>
      </c>
      <c r="M13" s="66">
        <v>9.1999999999999998E-3</v>
      </c>
      <c r="N13" s="66">
        <v>2.0999999999999999E-3</v>
      </c>
    </row>
    <row r="14" spans="1:61">
      <c r="A14" t="s">
        <v>620</v>
      </c>
      <c r="B14" t="s">
        <v>621</v>
      </c>
      <c r="C14" t="s">
        <v>99</v>
      </c>
      <c r="D14" t="s">
        <v>122</v>
      </c>
      <c r="E14" t="s">
        <v>622</v>
      </c>
      <c r="F14" t="s">
        <v>509</v>
      </c>
      <c r="G14" t="s">
        <v>101</v>
      </c>
      <c r="H14" s="65">
        <v>1150</v>
      </c>
      <c r="I14" s="65">
        <v>21770</v>
      </c>
      <c r="J14" s="65">
        <v>0</v>
      </c>
      <c r="K14" s="65">
        <v>250.35499999999999</v>
      </c>
      <c r="L14" s="66">
        <v>0</v>
      </c>
      <c r="M14" s="66">
        <v>9.4000000000000004E-3</v>
      </c>
      <c r="N14" s="66">
        <v>2.2000000000000001E-3</v>
      </c>
    </row>
    <row r="15" spans="1:61">
      <c r="A15" t="s">
        <v>623</v>
      </c>
      <c r="B15" t="s">
        <v>624</v>
      </c>
      <c r="C15" t="s">
        <v>99</v>
      </c>
      <c r="D15" t="s">
        <v>122</v>
      </c>
      <c r="E15" t="s">
        <v>508</v>
      </c>
      <c r="F15" t="s">
        <v>509</v>
      </c>
      <c r="G15" t="s">
        <v>101</v>
      </c>
      <c r="H15" s="65">
        <v>40364</v>
      </c>
      <c r="I15" s="65">
        <v>1367</v>
      </c>
      <c r="J15" s="65">
        <v>0</v>
      </c>
      <c r="K15" s="65">
        <v>551.77588000000003</v>
      </c>
      <c r="L15" s="66">
        <v>1E-4</v>
      </c>
      <c r="M15" s="66">
        <v>2.07E-2</v>
      </c>
      <c r="N15" s="66">
        <v>4.7999999999999996E-3</v>
      </c>
    </row>
    <row r="16" spans="1:61">
      <c r="A16" t="s">
        <v>625</v>
      </c>
      <c r="B16" t="s">
        <v>626</v>
      </c>
      <c r="C16" t="s">
        <v>99</v>
      </c>
      <c r="D16" t="s">
        <v>122</v>
      </c>
      <c r="E16" t="s">
        <v>627</v>
      </c>
      <c r="F16" t="s">
        <v>467</v>
      </c>
      <c r="G16" t="s">
        <v>101</v>
      </c>
      <c r="H16" s="65">
        <v>613</v>
      </c>
      <c r="I16" s="65">
        <v>3687</v>
      </c>
      <c r="J16" s="65">
        <v>0</v>
      </c>
      <c r="K16" s="65">
        <v>22.601310000000002</v>
      </c>
      <c r="L16" s="66">
        <v>0</v>
      </c>
      <c r="M16" s="66">
        <v>8.0000000000000004E-4</v>
      </c>
      <c r="N16" s="66">
        <v>2.0000000000000001E-4</v>
      </c>
    </row>
    <row r="17" spans="1:14">
      <c r="A17" t="s">
        <v>628</v>
      </c>
      <c r="B17" t="s">
        <v>629</v>
      </c>
      <c r="C17" t="s">
        <v>99</v>
      </c>
      <c r="D17" t="s">
        <v>122</v>
      </c>
      <c r="E17" t="s">
        <v>630</v>
      </c>
      <c r="F17" t="s">
        <v>467</v>
      </c>
      <c r="G17" t="s">
        <v>101</v>
      </c>
      <c r="H17" s="65">
        <v>17058</v>
      </c>
      <c r="I17" s="65">
        <v>3338</v>
      </c>
      <c r="J17" s="65">
        <v>0</v>
      </c>
      <c r="K17" s="65">
        <v>569.39603999999997</v>
      </c>
      <c r="L17" s="66">
        <v>1E-4</v>
      </c>
      <c r="M17" s="66">
        <v>2.1399999999999999E-2</v>
      </c>
      <c r="N17" s="66">
        <v>5.0000000000000001E-3</v>
      </c>
    </row>
    <row r="18" spans="1:14">
      <c r="A18" t="s">
        <v>631</v>
      </c>
      <c r="B18" t="s">
        <v>632</v>
      </c>
      <c r="C18" t="s">
        <v>99</v>
      </c>
      <c r="D18" t="s">
        <v>122</v>
      </c>
      <c r="E18" t="s">
        <v>633</v>
      </c>
      <c r="F18" t="s">
        <v>634</v>
      </c>
      <c r="G18" t="s">
        <v>101</v>
      </c>
      <c r="H18" s="65">
        <v>1023</v>
      </c>
      <c r="I18" s="65">
        <v>46960</v>
      </c>
      <c r="J18" s="65">
        <v>0</v>
      </c>
      <c r="K18" s="65">
        <v>480.4008</v>
      </c>
      <c r="L18" s="66">
        <v>0</v>
      </c>
      <c r="M18" s="66">
        <v>1.8100000000000002E-2</v>
      </c>
      <c r="N18" s="66">
        <v>4.1999999999999997E-3</v>
      </c>
    </row>
    <row r="19" spans="1:14">
      <c r="A19" t="s">
        <v>635</v>
      </c>
      <c r="B19" t="s">
        <v>636</v>
      </c>
      <c r="C19" t="s">
        <v>99</v>
      </c>
      <c r="D19" t="s">
        <v>122</v>
      </c>
      <c r="E19" t="s">
        <v>538</v>
      </c>
      <c r="F19" t="s">
        <v>471</v>
      </c>
      <c r="G19" t="s">
        <v>101</v>
      </c>
      <c r="H19" s="65">
        <v>9444</v>
      </c>
      <c r="I19" s="65">
        <v>1900</v>
      </c>
      <c r="J19" s="65">
        <v>0</v>
      </c>
      <c r="K19" s="65">
        <v>179.43600000000001</v>
      </c>
      <c r="L19" s="66">
        <v>0</v>
      </c>
      <c r="M19" s="66">
        <v>6.7000000000000002E-3</v>
      </c>
      <c r="N19" s="66">
        <v>1.6000000000000001E-3</v>
      </c>
    </row>
    <row r="20" spans="1:14">
      <c r="A20" t="s">
        <v>637</v>
      </c>
      <c r="B20" t="s">
        <v>638</v>
      </c>
      <c r="C20" t="s">
        <v>99</v>
      </c>
      <c r="D20" t="s">
        <v>122</v>
      </c>
      <c r="E20" t="s">
        <v>639</v>
      </c>
      <c r="F20" t="s">
        <v>315</v>
      </c>
      <c r="G20" t="s">
        <v>101</v>
      </c>
      <c r="H20" s="65">
        <v>4831</v>
      </c>
      <c r="I20" s="65">
        <v>11820</v>
      </c>
      <c r="J20" s="65">
        <v>0</v>
      </c>
      <c r="K20" s="65">
        <v>571.02419999999995</v>
      </c>
      <c r="L20" s="66">
        <v>0</v>
      </c>
      <c r="M20" s="66">
        <v>2.1499999999999998E-2</v>
      </c>
      <c r="N20" s="66">
        <v>5.0000000000000001E-3</v>
      </c>
    </row>
    <row r="21" spans="1:14">
      <c r="A21" t="s">
        <v>640</v>
      </c>
      <c r="B21" t="s">
        <v>641</v>
      </c>
      <c r="C21" t="s">
        <v>99</v>
      </c>
      <c r="D21" t="s">
        <v>122</v>
      </c>
      <c r="E21" t="s">
        <v>642</v>
      </c>
      <c r="F21" t="s">
        <v>315</v>
      </c>
      <c r="G21" t="s">
        <v>101</v>
      </c>
      <c r="H21" s="65">
        <v>11127</v>
      </c>
      <c r="I21" s="65">
        <v>1712</v>
      </c>
      <c r="J21" s="65">
        <v>0</v>
      </c>
      <c r="K21" s="65">
        <v>190.49423999999999</v>
      </c>
      <c r="L21" s="66">
        <v>0</v>
      </c>
      <c r="M21" s="66">
        <v>7.1999999999999998E-3</v>
      </c>
      <c r="N21" s="66">
        <v>1.6999999999999999E-3</v>
      </c>
    </row>
    <row r="22" spans="1:14">
      <c r="A22" t="s">
        <v>643</v>
      </c>
      <c r="B22" t="s">
        <v>644</v>
      </c>
      <c r="C22" t="s">
        <v>99</v>
      </c>
      <c r="D22" t="s">
        <v>122</v>
      </c>
      <c r="E22" t="s">
        <v>645</v>
      </c>
      <c r="F22" t="s">
        <v>315</v>
      </c>
      <c r="G22" t="s">
        <v>101</v>
      </c>
      <c r="H22" s="65">
        <v>55855</v>
      </c>
      <c r="I22" s="65">
        <v>2749</v>
      </c>
      <c r="J22" s="65">
        <v>0</v>
      </c>
      <c r="K22" s="65">
        <v>1535.4539500000001</v>
      </c>
      <c r="L22" s="66">
        <v>0</v>
      </c>
      <c r="M22" s="66">
        <v>5.7700000000000001E-2</v>
      </c>
      <c r="N22" s="66">
        <v>1.34E-2</v>
      </c>
    </row>
    <row r="23" spans="1:14">
      <c r="A23" t="s">
        <v>646</v>
      </c>
      <c r="B23" t="s">
        <v>647</v>
      </c>
      <c r="C23" t="s">
        <v>99</v>
      </c>
      <c r="D23" t="s">
        <v>122</v>
      </c>
      <c r="E23" t="s">
        <v>648</v>
      </c>
      <c r="F23" t="s">
        <v>315</v>
      </c>
      <c r="G23" t="s">
        <v>101</v>
      </c>
      <c r="H23" s="65">
        <v>25389</v>
      </c>
      <c r="I23" s="65">
        <v>2850</v>
      </c>
      <c r="J23" s="65">
        <v>0</v>
      </c>
      <c r="K23" s="65">
        <v>723.5865</v>
      </c>
      <c r="L23" s="66">
        <v>0</v>
      </c>
      <c r="M23" s="66">
        <v>2.7199999999999998E-2</v>
      </c>
      <c r="N23" s="66">
        <v>6.3E-3</v>
      </c>
    </row>
    <row r="24" spans="1:14">
      <c r="A24" t="s">
        <v>649</v>
      </c>
      <c r="B24" t="s">
        <v>650</v>
      </c>
      <c r="C24" t="s">
        <v>99</v>
      </c>
      <c r="D24" t="s">
        <v>122</v>
      </c>
      <c r="E24" t="s">
        <v>526</v>
      </c>
      <c r="F24" t="s">
        <v>504</v>
      </c>
      <c r="G24" t="s">
        <v>101</v>
      </c>
      <c r="H24" s="65">
        <v>119</v>
      </c>
      <c r="I24" s="65">
        <v>100410</v>
      </c>
      <c r="J24" s="65">
        <v>0</v>
      </c>
      <c r="K24" s="65">
        <v>119.4879</v>
      </c>
      <c r="L24" s="66">
        <v>0</v>
      </c>
      <c r="M24" s="66">
        <v>4.4999999999999997E-3</v>
      </c>
      <c r="N24" s="66">
        <v>1E-3</v>
      </c>
    </row>
    <row r="25" spans="1:14">
      <c r="A25" t="s">
        <v>651</v>
      </c>
      <c r="B25" t="s">
        <v>652</v>
      </c>
      <c r="C25" t="s">
        <v>99</v>
      </c>
      <c r="D25" t="s">
        <v>122</v>
      </c>
      <c r="E25" t="s">
        <v>450</v>
      </c>
      <c r="F25" t="s">
        <v>372</v>
      </c>
      <c r="G25" t="s">
        <v>101</v>
      </c>
      <c r="H25" s="65">
        <v>3810</v>
      </c>
      <c r="I25" s="65">
        <v>2370</v>
      </c>
      <c r="J25" s="65">
        <v>0</v>
      </c>
      <c r="K25" s="65">
        <v>90.296999999999997</v>
      </c>
      <c r="L25" s="66">
        <v>0</v>
      </c>
      <c r="M25" s="66">
        <v>3.3999999999999998E-3</v>
      </c>
      <c r="N25" s="66">
        <v>8.0000000000000004E-4</v>
      </c>
    </row>
    <row r="26" spans="1:14">
      <c r="A26" t="s">
        <v>653</v>
      </c>
      <c r="B26" t="s">
        <v>654</v>
      </c>
      <c r="C26" t="s">
        <v>99</v>
      </c>
      <c r="D26" t="s">
        <v>122</v>
      </c>
      <c r="E26" t="s">
        <v>655</v>
      </c>
      <c r="F26" t="s">
        <v>656</v>
      </c>
      <c r="G26" t="s">
        <v>101</v>
      </c>
      <c r="H26" s="65">
        <v>5205</v>
      </c>
      <c r="I26" s="65">
        <v>9441</v>
      </c>
      <c r="J26" s="65">
        <v>0</v>
      </c>
      <c r="K26" s="65">
        <v>491.40404999999998</v>
      </c>
      <c r="L26" s="66">
        <v>0</v>
      </c>
      <c r="M26" s="66">
        <v>1.8499999999999999E-2</v>
      </c>
      <c r="N26" s="66">
        <v>4.3E-3</v>
      </c>
    </row>
    <row r="27" spans="1:14">
      <c r="A27" t="s">
        <v>657</v>
      </c>
      <c r="B27" t="s">
        <v>658</v>
      </c>
      <c r="C27" t="s">
        <v>99</v>
      </c>
      <c r="D27" t="s">
        <v>122</v>
      </c>
      <c r="E27" t="s">
        <v>490</v>
      </c>
      <c r="F27" t="s">
        <v>491</v>
      </c>
      <c r="G27" t="s">
        <v>101</v>
      </c>
      <c r="H27" s="65">
        <v>7019</v>
      </c>
      <c r="I27" s="65">
        <v>2597</v>
      </c>
      <c r="J27" s="65">
        <v>0</v>
      </c>
      <c r="K27" s="65">
        <v>182.28343000000001</v>
      </c>
      <c r="L27" s="66">
        <v>0</v>
      </c>
      <c r="M27" s="66">
        <v>6.8999999999999999E-3</v>
      </c>
      <c r="N27" s="66">
        <v>1.6000000000000001E-3</v>
      </c>
    </row>
    <row r="28" spans="1:14">
      <c r="A28" t="s">
        <v>659</v>
      </c>
      <c r="B28" t="s">
        <v>660</v>
      </c>
      <c r="C28" t="s">
        <v>99</v>
      </c>
      <c r="D28" t="s">
        <v>122</v>
      </c>
      <c r="E28" t="s">
        <v>355</v>
      </c>
      <c r="F28" t="s">
        <v>337</v>
      </c>
      <c r="G28" t="s">
        <v>101</v>
      </c>
      <c r="H28" s="65">
        <v>3967</v>
      </c>
      <c r="I28" s="65">
        <v>5834</v>
      </c>
      <c r="J28" s="65">
        <v>0</v>
      </c>
      <c r="K28" s="65">
        <v>231.43477999999999</v>
      </c>
      <c r="L28" s="66">
        <v>0</v>
      </c>
      <c r="M28" s="66">
        <v>8.6999999999999994E-3</v>
      </c>
      <c r="N28" s="66">
        <v>2E-3</v>
      </c>
    </row>
    <row r="29" spans="1:14">
      <c r="A29" t="s">
        <v>661</v>
      </c>
      <c r="B29" t="s">
        <v>662</v>
      </c>
      <c r="C29" t="s">
        <v>99</v>
      </c>
      <c r="D29" t="s">
        <v>122</v>
      </c>
      <c r="E29" t="s">
        <v>377</v>
      </c>
      <c r="F29" t="s">
        <v>337</v>
      </c>
      <c r="G29" t="s">
        <v>101</v>
      </c>
      <c r="H29" s="65">
        <v>6636</v>
      </c>
      <c r="I29" s="65">
        <v>4960</v>
      </c>
      <c r="J29" s="65">
        <v>0</v>
      </c>
      <c r="K29" s="65">
        <v>329.1456</v>
      </c>
      <c r="L29" s="66">
        <v>0</v>
      </c>
      <c r="M29" s="66">
        <v>1.24E-2</v>
      </c>
      <c r="N29" s="66">
        <v>2.8999999999999998E-3</v>
      </c>
    </row>
    <row r="30" spans="1:14">
      <c r="A30" t="s">
        <v>663</v>
      </c>
      <c r="B30" t="s">
        <v>664</v>
      </c>
      <c r="C30" t="s">
        <v>99</v>
      </c>
      <c r="D30" t="s">
        <v>122</v>
      </c>
      <c r="E30" t="s">
        <v>347</v>
      </c>
      <c r="F30" t="s">
        <v>337</v>
      </c>
      <c r="G30" t="s">
        <v>101</v>
      </c>
      <c r="H30" s="65">
        <v>21774</v>
      </c>
      <c r="I30" s="65">
        <v>2283</v>
      </c>
      <c r="J30" s="65">
        <v>0</v>
      </c>
      <c r="K30" s="65">
        <v>497.10041999999999</v>
      </c>
      <c r="L30" s="66">
        <v>0</v>
      </c>
      <c r="M30" s="66">
        <v>1.8700000000000001E-2</v>
      </c>
      <c r="N30" s="66">
        <v>4.3E-3</v>
      </c>
    </row>
    <row r="31" spans="1:14">
      <c r="A31" t="s">
        <v>665</v>
      </c>
      <c r="B31" t="s">
        <v>666</v>
      </c>
      <c r="C31" t="s">
        <v>99</v>
      </c>
      <c r="D31" t="s">
        <v>122</v>
      </c>
      <c r="E31" t="s">
        <v>359</v>
      </c>
      <c r="F31" t="s">
        <v>337</v>
      </c>
      <c r="G31" t="s">
        <v>101</v>
      </c>
      <c r="H31" s="65">
        <v>42469.4</v>
      </c>
      <c r="I31" s="65">
        <v>1135</v>
      </c>
      <c r="J31" s="65">
        <v>0</v>
      </c>
      <c r="K31" s="65">
        <v>482.02769000000001</v>
      </c>
      <c r="L31" s="66">
        <v>1E-4</v>
      </c>
      <c r="M31" s="66">
        <v>1.8100000000000002E-2</v>
      </c>
      <c r="N31" s="66">
        <v>4.1999999999999997E-3</v>
      </c>
    </row>
    <row r="32" spans="1:14">
      <c r="A32" t="s">
        <v>667</v>
      </c>
      <c r="B32" t="s">
        <v>668</v>
      </c>
      <c r="C32" t="s">
        <v>99</v>
      </c>
      <c r="D32" t="s">
        <v>122</v>
      </c>
      <c r="E32" t="s">
        <v>669</v>
      </c>
      <c r="F32" t="s">
        <v>670</v>
      </c>
      <c r="G32" t="s">
        <v>101</v>
      </c>
      <c r="H32" s="65">
        <v>11468</v>
      </c>
      <c r="I32" s="65">
        <v>3172</v>
      </c>
      <c r="J32" s="65">
        <v>0</v>
      </c>
      <c r="K32" s="65">
        <v>363.76495999999997</v>
      </c>
      <c r="L32" s="66">
        <v>0</v>
      </c>
      <c r="M32" s="66">
        <v>1.37E-2</v>
      </c>
      <c r="N32" s="66">
        <v>3.2000000000000002E-3</v>
      </c>
    </row>
    <row r="33" spans="1:14">
      <c r="A33" t="s">
        <v>671</v>
      </c>
      <c r="B33" t="s">
        <v>672</v>
      </c>
      <c r="C33" t="s">
        <v>99</v>
      </c>
      <c r="D33" t="s">
        <v>122</v>
      </c>
      <c r="E33" t="s">
        <v>673</v>
      </c>
      <c r="F33" t="s">
        <v>674</v>
      </c>
      <c r="G33" t="s">
        <v>101</v>
      </c>
      <c r="H33" s="65">
        <v>32313</v>
      </c>
      <c r="I33" s="65">
        <v>2620</v>
      </c>
      <c r="J33" s="65">
        <v>0</v>
      </c>
      <c r="K33" s="65">
        <v>846.60059999999999</v>
      </c>
      <c r="L33" s="66">
        <v>1E-4</v>
      </c>
      <c r="M33" s="66">
        <v>3.1800000000000002E-2</v>
      </c>
      <c r="N33" s="66">
        <v>7.4000000000000003E-3</v>
      </c>
    </row>
    <row r="34" spans="1:14">
      <c r="A34" t="s">
        <v>675</v>
      </c>
      <c r="B34" t="s">
        <v>676</v>
      </c>
      <c r="C34" t="s">
        <v>99</v>
      </c>
      <c r="D34" t="s">
        <v>122</v>
      </c>
      <c r="E34" t="s">
        <v>677</v>
      </c>
      <c r="F34" t="s">
        <v>128</v>
      </c>
      <c r="G34" t="s">
        <v>101</v>
      </c>
      <c r="H34" s="65">
        <v>676</v>
      </c>
      <c r="I34" s="65">
        <v>90000</v>
      </c>
      <c r="J34" s="65">
        <v>0</v>
      </c>
      <c r="K34" s="65">
        <v>608.4</v>
      </c>
      <c r="L34" s="66">
        <v>0</v>
      </c>
      <c r="M34" s="66">
        <v>2.29E-2</v>
      </c>
      <c r="N34" s="66">
        <v>5.3E-3</v>
      </c>
    </row>
    <row r="35" spans="1:14">
      <c r="A35" t="s">
        <v>678</v>
      </c>
      <c r="B35" t="s">
        <v>679</v>
      </c>
      <c r="C35" t="s">
        <v>99</v>
      </c>
      <c r="D35" t="s">
        <v>122</v>
      </c>
      <c r="E35" t="s">
        <v>457</v>
      </c>
      <c r="F35" t="s">
        <v>131</v>
      </c>
      <c r="G35" t="s">
        <v>101</v>
      </c>
      <c r="H35" s="65">
        <v>93177</v>
      </c>
      <c r="I35" s="65">
        <v>380.9</v>
      </c>
      <c r="J35" s="65">
        <v>0</v>
      </c>
      <c r="K35" s="65">
        <v>354.91119300000003</v>
      </c>
      <c r="L35" s="66">
        <v>0</v>
      </c>
      <c r="M35" s="66">
        <v>1.3299999999999999E-2</v>
      </c>
      <c r="N35" s="66">
        <v>3.0999999999999999E-3</v>
      </c>
    </row>
    <row r="36" spans="1:14">
      <c r="A36" s="67" t="s">
        <v>680</v>
      </c>
      <c r="D36" s="14"/>
      <c r="E36" s="14"/>
      <c r="F36" s="14"/>
      <c r="H36" s="69">
        <v>295659.71999999997</v>
      </c>
      <c r="J36" s="69">
        <v>5.3889300000000002</v>
      </c>
      <c r="K36" s="69">
        <v>5435.5509351999999</v>
      </c>
      <c r="M36" s="68">
        <v>0.20430000000000001</v>
      </c>
      <c r="N36" s="68">
        <v>4.7300000000000002E-2</v>
      </c>
    </row>
    <row r="37" spans="1:14">
      <c r="A37" t="s">
        <v>681</v>
      </c>
      <c r="B37" t="s">
        <v>682</v>
      </c>
      <c r="C37" t="s">
        <v>99</v>
      </c>
      <c r="D37" t="s">
        <v>122</v>
      </c>
      <c r="E37" t="s">
        <v>552</v>
      </c>
      <c r="F37" t="s">
        <v>509</v>
      </c>
      <c r="G37" t="s">
        <v>101</v>
      </c>
      <c r="H37" s="65">
        <v>92280</v>
      </c>
      <c r="I37" s="65">
        <v>701.7</v>
      </c>
      <c r="J37" s="65">
        <v>0</v>
      </c>
      <c r="K37" s="65">
        <v>647.52876000000003</v>
      </c>
      <c r="L37" s="66">
        <v>1E-4</v>
      </c>
      <c r="M37" s="66">
        <v>2.4299999999999999E-2</v>
      </c>
      <c r="N37" s="66">
        <v>5.5999999999999999E-3</v>
      </c>
    </row>
    <row r="38" spans="1:14">
      <c r="A38" t="s">
        <v>683</v>
      </c>
      <c r="B38" t="s">
        <v>684</v>
      </c>
      <c r="C38" t="s">
        <v>99</v>
      </c>
      <c r="D38" t="s">
        <v>122</v>
      </c>
      <c r="E38" t="s">
        <v>685</v>
      </c>
      <c r="F38" t="s">
        <v>467</v>
      </c>
      <c r="G38" t="s">
        <v>101</v>
      </c>
      <c r="H38" s="65">
        <v>4780</v>
      </c>
      <c r="I38" s="65">
        <v>6900</v>
      </c>
      <c r="J38" s="65">
        <v>0</v>
      </c>
      <c r="K38" s="65">
        <v>329.82</v>
      </c>
      <c r="L38" s="66">
        <v>1E-4</v>
      </c>
      <c r="M38" s="66">
        <v>1.24E-2</v>
      </c>
      <c r="N38" s="66">
        <v>2.8999999999999998E-3</v>
      </c>
    </row>
    <row r="39" spans="1:14">
      <c r="A39" t="s">
        <v>686</v>
      </c>
      <c r="B39" t="s">
        <v>687</v>
      </c>
      <c r="C39" t="s">
        <v>99</v>
      </c>
      <c r="D39" t="s">
        <v>122</v>
      </c>
      <c r="E39" t="s">
        <v>688</v>
      </c>
      <c r="F39" t="s">
        <v>471</v>
      </c>
      <c r="G39" t="s">
        <v>101</v>
      </c>
      <c r="H39" s="65">
        <v>830</v>
      </c>
      <c r="I39" s="65">
        <v>17140</v>
      </c>
      <c r="J39" s="65">
        <v>0</v>
      </c>
      <c r="K39" s="65">
        <v>142.262</v>
      </c>
      <c r="L39" s="66">
        <v>1E-4</v>
      </c>
      <c r="M39" s="66">
        <v>5.3E-3</v>
      </c>
      <c r="N39" s="66">
        <v>1.1999999999999999E-3</v>
      </c>
    </row>
    <row r="40" spans="1:14">
      <c r="A40" t="s">
        <v>689</v>
      </c>
      <c r="B40" t="s">
        <v>690</v>
      </c>
      <c r="C40" t="s">
        <v>99</v>
      </c>
      <c r="D40" t="s">
        <v>122</v>
      </c>
      <c r="E40" t="s">
        <v>470</v>
      </c>
      <c r="F40" t="s">
        <v>471</v>
      </c>
      <c r="G40" t="s">
        <v>101</v>
      </c>
      <c r="H40" s="65">
        <v>760</v>
      </c>
      <c r="I40" s="65">
        <v>23100</v>
      </c>
      <c r="J40" s="65">
        <v>0</v>
      </c>
      <c r="K40" s="65">
        <v>175.56</v>
      </c>
      <c r="L40" s="66">
        <v>0</v>
      </c>
      <c r="M40" s="66">
        <v>6.6E-3</v>
      </c>
      <c r="N40" s="66">
        <v>1.5E-3</v>
      </c>
    </row>
    <row r="41" spans="1:14">
      <c r="A41" t="s">
        <v>691</v>
      </c>
      <c r="B41" t="s">
        <v>692</v>
      </c>
      <c r="C41" t="s">
        <v>99</v>
      </c>
      <c r="D41" t="s">
        <v>122</v>
      </c>
      <c r="E41" t="s">
        <v>693</v>
      </c>
      <c r="F41" t="s">
        <v>504</v>
      </c>
      <c r="G41" t="s">
        <v>101</v>
      </c>
      <c r="H41" s="65">
        <v>247</v>
      </c>
      <c r="I41" s="65">
        <v>19980</v>
      </c>
      <c r="J41" s="65">
        <v>0</v>
      </c>
      <c r="K41" s="65">
        <v>49.3506</v>
      </c>
      <c r="L41" s="66">
        <v>0</v>
      </c>
      <c r="M41" s="66">
        <v>1.9E-3</v>
      </c>
      <c r="N41" s="66">
        <v>4.0000000000000002E-4</v>
      </c>
    </row>
    <row r="42" spans="1:14">
      <c r="A42" t="s">
        <v>694</v>
      </c>
      <c r="B42" t="s">
        <v>695</v>
      </c>
      <c r="C42" t="s">
        <v>99</v>
      </c>
      <c r="D42" t="s">
        <v>122</v>
      </c>
      <c r="E42" t="s">
        <v>696</v>
      </c>
      <c r="F42" t="s">
        <v>585</v>
      </c>
      <c r="G42" t="s">
        <v>101</v>
      </c>
      <c r="H42" s="65">
        <v>1992</v>
      </c>
      <c r="I42" s="65">
        <v>22850</v>
      </c>
      <c r="J42" s="65">
        <v>0</v>
      </c>
      <c r="K42" s="65">
        <v>455.17200000000003</v>
      </c>
      <c r="L42" s="66">
        <v>1E-4</v>
      </c>
      <c r="M42" s="66">
        <v>1.7100000000000001E-2</v>
      </c>
      <c r="N42" s="66">
        <v>4.0000000000000001E-3</v>
      </c>
    </row>
    <row r="43" spans="1:14">
      <c r="A43" t="s">
        <v>697</v>
      </c>
      <c r="B43" t="s">
        <v>698</v>
      </c>
      <c r="C43" t="s">
        <v>99</v>
      </c>
      <c r="D43" t="s">
        <v>122</v>
      </c>
      <c r="E43" t="s">
        <v>699</v>
      </c>
      <c r="F43" t="s">
        <v>585</v>
      </c>
      <c r="G43" t="s">
        <v>101</v>
      </c>
      <c r="H43" s="65">
        <v>29327</v>
      </c>
      <c r="I43" s="65">
        <v>562.5</v>
      </c>
      <c r="J43" s="65">
        <v>0</v>
      </c>
      <c r="K43" s="65">
        <v>164.96437499999999</v>
      </c>
      <c r="L43" s="66">
        <v>0</v>
      </c>
      <c r="M43" s="66">
        <v>6.1999999999999998E-3</v>
      </c>
      <c r="N43" s="66">
        <v>1.4E-3</v>
      </c>
    </row>
    <row r="44" spans="1:14">
      <c r="A44" t="s">
        <v>700</v>
      </c>
      <c r="B44" t="s">
        <v>701</v>
      </c>
      <c r="C44" t="s">
        <v>99</v>
      </c>
      <c r="D44" t="s">
        <v>122</v>
      </c>
      <c r="E44" t="s">
        <v>584</v>
      </c>
      <c r="F44" t="s">
        <v>585</v>
      </c>
      <c r="G44" t="s">
        <v>101</v>
      </c>
      <c r="H44" s="65">
        <v>85947.8</v>
      </c>
      <c r="I44" s="65">
        <v>81.5</v>
      </c>
      <c r="J44" s="65">
        <v>0</v>
      </c>
      <c r="K44" s="65">
        <v>70.047456999999994</v>
      </c>
      <c r="L44" s="66">
        <v>0</v>
      </c>
      <c r="M44" s="66">
        <v>2.5999999999999999E-3</v>
      </c>
      <c r="N44" s="66">
        <v>5.9999999999999995E-4</v>
      </c>
    </row>
    <row r="45" spans="1:14">
      <c r="A45" t="s">
        <v>702</v>
      </c>
      <c r="B45" t="s">
        <v>703</v>
      </c>
      <c r="C45" t="s">
        <v>99</v>
      </c>
      <c r="D45" t="s">
        <v>122</v>
      </c>
      <c r="E45" t="s">
        <v>704</v>
      </c>
      <c r="F45" t="s">
        <v>705</v>
      </c>
      <c r="G45" t="s">
        <v>101</v>
      </c>
      <c r="H45" s="65">
        <v>1084</v>
      </c>
      <c r="I45" s="65">
        <v>29080</v>
      </c>
      <c r="J45" s="65">
        <v>0</v>
      </c>
      <c r="K45" s="65">
        <v>315.22719999999998</v>
      </c>
      <c r="L45" s="66">
        <v>1E-4</v>
      </c>
      <c r="M45" s="66">
        <v>1.18E-2</v>
      </c>
      <c r="N45" s="66">
        <v>2.7000000000000001E-3</v>
      </c>
    </row>
    <row r="46" spans="1:14">
      <c r="A46" t="s">
        <v>706</v>
      </c>
      <c r="B46" t="s">
        <v>707</v>
      </c>
      <c r="C46" t="s">
        <v>99</v>
      </c>
      <c r="D46" t="s">
        <v>122</v>
      </c>
      <c r="E46" t="s">
        <v>708</v>
      </c>
      <c r="F46" t="s">
        <v>386</v>
      </c>
      <c r="G46" t="s">
        <v>101</v>
      </c>
      <c r="H46" s="65">
        <v>7458</v>
      </c>
      <c r="I46" s="65">
        <v>4802</v>
      </c>
      <c r="J46" s="65">
        <v>0</v>
      </c>
      <c r="K46" s="65">
        <v>358.13315999999998</v>
      </c>
      <c r="L46" s="66">
        <v>1E-4</v>
      </c>
      <c r="M46" s="66">
        <v>1.35E-2</v>
      </c>
      <c r="N46" s="66">
        <v>3.0999999999999999E-3</v>
      </c>
    </row>
    <row r="47" spans="1:14">
      <c r="A47" t="s">
        <v>709</v>
      </c>
      <c r="B47" t="s">
        <v>710</v>
      </c>
      <c r="C47" t="s">
        <v>99</v>
      </c>
      <c r="D47" t="s">
        <v>122</v>
      </c>
      <c r="E47" t="s">
        <v>711</v>
      </c>
      <c r="F47" t="s">
        <v>386</v>
      </c>
      <c r="G47" t="s">
        <v>101</v>
      </c>
      <c r="H47" s="65">
        <v>819</v>
      </c>
      <c r="I47" s="65">
        <v>34940</v>
      </c>
      <c r="J47" s="65">
        <v>0</v>
      </c>
      <c r="K47" s="65">
        <v>286.15859999999998</v>
      </c>
      <c r="L47" s="66">
        <v>1E-4</v>
      </c>
      <c r="M47" s="66">
        <v>1.0800000000000001E-2</v>
      </c>
      <c r="N47" s="66">
        <v>2.5000000000000001E-3</v>
      </c>
    </row>
    <row r="48" spans="1:14">
      <c r="A48" t="s">
        <v>712</v>
      </c>
      <c r="B48" t="s">
        <v>713</v>
      </c>
      <c r="C48" t="s">
        <v>99</v>
      </c>
      <c r="D48" t="s">
        <v>122</v>
      </c>
      <c r="E48" t="s">
        <v>385</v>
      </c>
      <c r="F48" t="s">
        <v>386</v>
      </c>
      <c r="G48" t="s">
        <v>101</v>
      </c>
      <c r="H48" s="65">
        <v>6876</v>
      </c>
      <c r="I48" s="65">
        <v>2286</v>
      </c>
      <c r="J48" s="65">
        <v>0</v>
      </c>
      <c r="K48" s="65">
        <v>157.18536</v>
      </c>
      <c r="L48" s="66">
        <v>0</v>
      </c>
      <c r="M48" s="66">
        <v>5.8999999999999999E-3</v>
      </c>
      <c r="N48" s="66">
        <v>1.4E-3</v>
      </c>
    </row>
    <row r="49" spans="1:14">
      <c r="A49" t="s">
        <v>714</v>
      </c>
      <c r="B49" t="s">
        <v>715</v>
      </c>
      <c r="C49" t="s">
        <v>99</v>
      </c>
      <c r="D49" t="s">
        <v>122</v>
      </c>
      <c r="E49" t="s">
        <v>454</v>
      </c>
      <c r="F49" t="s">
        <v>386</v>
      </c>
      <c r="G49" t="s">
        <v>101</v>
      </c>
      <c r="H49" s="65">
        <v>2749</v>
      </c>
      <c r="I49" s="65">
        <v>5665</v>
      </c>
      <c r="J49" s="65">
        <v>0</v>
      </c>
      <c r="K49" s="65">
        <v>155.73085</v>
      </c>
      <c r="L49" s="66">
        <v>0</v>
      </c>
      <c r="M49" s="66">
        <v>5.8999999999999999E-3</v>
      </c>
      <c r="N49" s="66">
        <v>1.4E-3</v>
      </c>
    </row>
    <row r="50" spans="1:14">
      <c r="A50" t="s">
        <v>716</v>
      </c>
      <c r="B50" t="s">
        <v>717</v>
      </c>
      <c r="C50" t="s">
        <v>99</v>
      </c>
      <c r="D50" t="s">
        <v>122</v>
      </c>
      <c r="E50" t="s">
        <v>409</v>
      </c>
      <c r="F50" t="s">
        <v>337</v>
      </c>
      <c r="G50" t="s">
        <v>101</v>
      </c>
      <c r="H50" s="65">
        <v>3919</v>
      </c>
      <c r="I50" s="65">
        <v>12000</v>
      </c>
      <c r="J50" s="65">
        <v>5.3889300000000002</v>
      </c>
      <c r="K50" s="65">
        <v>475.66892999999999</v>
      </c>
      <c r="L50" s="66">
        <v>1E-4</v>
      </c>
      <c r="M50" s="66">
        <v>1.7899999999999999E-2</v>
      </c>
      <c r="N50" s="66">
        <v>4.1000000000000003E-3</v>
      </c>
    </row>
    <row r="51" spans="1:14">
      <c r="A51" t="s">
        <v>718</v>
      </c>
      <c r="B51" t="s">
        <v>719</v>
      </c>
      <c r="C51" t="s">
        <v>99</v>
      </c>
      <c r="D51" t="s">
        <v>122</v>
      </c>
      <c r="E51" t="s">
        <v>367</v>
      </c>
      <c r="F51" t="s">
        <v>337</v>
      </c>
      <c r="G51" t="s">
        <v>101</v>
      </c>
      <c r="H51" s="65">
        <v>11101</v>
      </c>
      <c r="I51" s="65">
        <v>1907</v>
      </c>
      <c r="J51" s="65">
        <v>0</v>
      </c>
      <c r="K51" s="65">
        <v>211.69606999999999</v>
      </c>
      <c r="L51" s="66">
        <v>1E-4</v>
      </c>
      <c r="M51" s="66">
        <v>8.0000000000000002E-3</v>
      </c>
      <c r="N51" s="66">
        <v>1.8E-3</v>
      </c>
    </row>
    <row r="52" spans="1:14">
      <c r="A52" t="s">
        <v>720</v>
      </c>
      <c r="B52" t="s">
        <v>721</v>
      </c>
      <c r="C52" t="s">
        <v>99</v>
      </c>
      <c r="D52" t="s">
        <v>122</v>
      </c>
      <c r="E52" t="s">
        <v>722</v>
      </c>
      <c r="F52" t="s">
        <v>124</v>
      </c>
      <c r="G52" t="s">
        <v>101</v>
      </c>
      <c r="H52" s="65">
        <v>589</v>
      </c>
      <c r="I52" s="65">
        <v>16440</v>
      </c>
      <c r="J52" s="65">
        <v>0</v>
      </c>
      <c r="K52" s="65">
        <v>96.831599999999995</v>
      </c>
      <c r="L52" s="66">
        <v>1E-4</v>
      </c>
      <c r="M52" s="66">
        <v>3.5999999999999999E-3</v>
      </c>
      <c r="N52" s="66">
        <v>8.0000000000000004E-4</v>
      </c>
    </row>
    <row r="53" spans="1:14">
      <c r="A53" t="s">
        <v>723</v>
      </c>
      <c r="B53" t="s">
        <v>724</v>
      </c>
      <c r="C53" t="s">
        <v>99</v>
      </c>
      <c r="D53" t="s">
        <v>122</v>
      </c>
      <c r="E53" t="s">
        <v>725</v>
      </c>
      <c r="F53" t="s">
        <v>124</v>
      </c>
      <c r="G53" t="s">
        <v>101</v>
      </c>
      <c r="H53" s="65">
        <v>4117</v>
      </c>
      <c r="I53" s="65">
        <v>1051</v>
      </c>
      <c r="J53" s="65">
        <v>0</v>
      </c>
      <c r="K53" s="65">
        <v>43.269669999999998</v>
      </c>
      <c r="L53" s="66">
        <v>0</v>
      </c>
      <c r="M53" s="66">
        <v>1.6000000000000001E-3</v>
      </c>
      <c r="N53" s="66">
        <v>4.0000000000000002E-4</v>
      </c>
    </row>
    <row r="54" spans="1:14">
      <c r="A54" t="s">
        <v>726</v>
      </c>
      <c r="B54" t="s">
        <v>727</v>
      </c>
      <c r="C54" t="s">
        <v>99</v>
      </c>
      <c r="D54" t="s">
        <v>122</v>
      </c>
      <c r="E54" t="s">
        <v>728</v>
      </c>
      <c r="F54" t="s">
        <v>674</v>
      </c>
      <c r="G54" t="s">
        <v>101</v>
      </c>
      <c r="H54" s="65">
        <v>415</v>
      </c>
      <c r="I54" s="65">
        <v>40690</v>
      </c>
      <c r="J54" s="65">
        <v>0</v>
      </c>
      <c r="K54" s="65">
        <v>168.86349999999999</v>
      </c>
      <c r="L54" s="66">
        <v>0</v>
      </c>
      <c r="M54" s="66">
        <v>6.3E-3</v>
      </c>
      <c r="N54" s="66">
        <v>1.5E-3</v>
      </c>
    </row>
    <row r="55" spans="1:14">
      <c r="A55" t="s">
        <v>729</v>
      </c>
      <c r="B55" t="s">
        <v>730</v>
      </c>
      <c r="C55" t="s">
        <v>99</v>
      </c>
      <c r="D55" t="s">
        <v>122</v>
      </c>
      <c r="E55" t="s">
        <v>731</v>
      </c>
      <c r="F55" t="s">
        <v>732</v>
      </c>
      <c r="G55" t="s">
        <v>101</v>
      </c>
      <c r="H55" s="65">
        <v>3340</v>
      </c>
      <c r="I55" s="65">
        <v>5209</v>
      </c>
      <c r="J55" s="65">
        <v>0</v>
      </c>
      <c r="K55" s="65">
        <v>173.98060000000001</v>
      </c>
      <c r="L55" s="66">
        <v>0</v>
      </c>
      <c r="M55" s="66">
        <v>6.4999999999999997E-3</v>
      </c>
      <c r="N55" s="66">
        <v>1.5E-3</v>
      </c>
    </row>
    <row r="56" spans="1:14">
      <c r="A56" t="s">
        <v>733</v>
      </c>
      <c r="B56" t="s">
        <v>734</v>
      </c>
      <c r="C56" t="s">
        <v>99</v>
      </c>
      <c r="D56" t="s">
        <v>122</v>
      </c>
      <c r="E56" t="s">
        <v>735</v>
      </c>
      <c r="F56" t="s">
        <v>732</v>
      </c>
      <c r="G56" t="s">
        <v>101</v>
      </c>
      <c r="H56" s="65">
        <v>698</v>
      </c>
      <c r="I56" s="65">
        <v>18200</v>
      </c>
      <c r="J56" s="65">
        <v>0</v>
      </c>
      <c r="K56" s="65">
        <v>127.036</v>
      </c>
      <c r="L56" s="66">
        <v>0</v>
      </c>
      <c r="M56" s="66">
        <v>4.7999999999999996E-3</v>
      </c>
      <c r="N56" s="66">
        <v>1.1000000000000001E-3</v>
      </c>
    </row>
    <row r="57" spans="1:14">
      <c r="A57" t="s">
        <v>736</v>
      </c>
      <c r="B57" t="s">
        <v>737</v>
      </c>
      <c r="C57" t="s">
        <v>99</v>
      </c>
      <c r="D57" t="s">
        <v>122</v>
      </c>
      <c r="E57" t="s">
        <v>738</v>
      </c>
      <c r="F57" t="s">
        <v>732</v>
      </c>
      <c r="G57" t="s">
        <v>101</v>
      </c>
      <c r="H57" s="65">
        <v>751</v>
      </c>
      <c r="I57" s="65">
        <v>31540</v>
      </c>
      <c r="J57" s="65">
        <v>0</v>
      </c>
      <c r="K57" s="65">
        <v>236.86539999999999</v>
      </c>
      <c r="L57" s="66">
        <v>0</v>
      </c>
      <c r="M57" s="66">
        <v>8.8999999999999999E-3</v>
      </c>
      <c r="N57" s="66">
        <v>2.0999999999999999E-3</v>
      </c>
    </row>
    <row r="58" spans="1:14">
      <c r="A58" t="s">
        <v>739</v>
      </c>
      <c r="B58" t="s">
        <v>740</v>
      </c>
      <c r="C58" t="s">
        <v>99</v>
      </c>
      <c r="D58" t="s">
        <v>122</v>
      </c>
      <c r="E58" t="s">
        <v>741</v>
      </c>
      <c r="F58" t="s">
        <v>445</v>
      </c>
      <c r="G58" t="s">
        <v>101</v>
      </c>
      <c r="H58" s="65">
        <v>25270</v>
      </c>
      <c r="I58" s="65">
        <v>1768</v>
      </c>
      <c r="J58" s="65">
        <v>0</v>
      </c>
      <c r="K58" s="65">
        <v>446.77359999999999</v>
      </c>
      <c r="L58" s="66">
        <v>1E-4</v>
      </c>
      <c r="M58" s="66">
        <v>1.6799999999999999E-2</v>
      </c>
      <c r="N58" s="66">
        <v>3.8999999999999998E-3</v>
      </c>
    </row>
    <row r="59" spans="1:14">
      <c r="A59" t="s">
        <v>742</v>
      </c>
      <c r="B59" t="s">
        <v>743</v>
      </c>
      <c r="C59" t="s">
        <v>99</v>
      </c>
      <c r="D59" t="s">
        <v>122</v>
      </c>
      <c r="E59" t="s">
        <v>444</v>
      </c>
      <c r="F59" t="s">
        <v>445</v>
      </c>
      <c r="G59" t="s">
        <v>101</v>
      </c>
      <c r="H59" s="65">
        <v>4653.92</v>
      </c>
      <c r="I59" s="65">
        <v>1346</v>
      </c>
      <c r="J59" s="65">
        <v>0</v>
      </c>
      <c r="K59" s="65">
        <v>62.6417632</v>
      </c>
      <c r="L59" s="66">
        <v>0</v>
      </c>
      <c r="M59" s="66">
        <v>2.3999999999999998E-3</v>
      </c>
      <c r="N59" s="66">
        <v>5.0000000000000001E-4</v>
      </c>
    </row>
    <row r="60" spans="1:14">
      <c r="A60" t="s">
        <v>744</v>
      </c>
      <c r="B60" t="s">
        <v>745</v>
      </c>
      <c r="C60" t="s">
        <v>99</v>
      </c>
      <c r="D60" t="s">
        <v>122</v>
      </c>
      <c r="E60" t="s">
        <v>483</v>
      </c>
      <c r="F60" t="s">
        <v>131</v>
      </c>
      <c r="G60" t="s">
        <v>101</v>
      </c>
      <c r="H60" s="65">
        <v>5656</v>
      </c>
      <c r="I60" s="65">
        <v>1499</v>
      </c>
      <c r="J60" s="65">
        <v>0</v>
      </c>
      <c r="K60" s="65">
        <v>84.783439999999999</v>
      </c>
      <c r="L60" s="66">
        <v>0</v>
      </c>
      <c r="M60" s="66">
        <v>3.2000000000000002E-3</v>
      </c>
      <c r="N60" s="66">
        <v>6.9999999999999999E-4</v>
      </c>
    </row>
    <row r="61" spans="1:14">
      <c r="A61" s="67" t="s">
        <v>746</v>
      </c>
      <c r="D61" s="14"/>
      <c r="E61" s="14"/>
      <c r="F61" s="14"/>
      <c r="H61" s="69">
        <v>579864.11</v>
      </c>
      <c r="J61" s="69">
        <v>0</v>
      </c>
      <c r="K61" s="69">
        <v>3480.3395059999998</v>
      </c>
      <c r="M61" s="68">
        <v>0.1308</v>
      </c>
      <c r="N61" s="68">
        <v>3.0300000000000001E-2</v>
      </c>
    </row>
    <row r="62" spans="1:14">
      <c r="A62" t="s">
        <v>747</v>
      </c>
      <c r="B62" t="s">
        <v>748</v>
      </c>
      <c r="C62" t="s">
        <v>99</v>
      </c>
      <c r="D62" t="s">
        <v>122</v>
      </c>
      <c r="E62" t="s">
        <v>749</v>
      </c>
      <c r="F62" t="s">
        <v>331</v>
      </c>
      <c r="G62" t="s">
        <v>101</v>
      </c>
      <c r="H62" s="65">
        <v>4811.51</v>
      </c>
      <c r="I62" s="65">
        <v>3270</v>
      </c>
      <c r="J62" s="65">
        <v>0</v>
      </c>
      <c r="K62" s="65">
        <v>157.336377</v>
      </c>
      <c r="L62" s="66">
        <v>0</v>
      </c>
      <c r="M62" s="66">
        <v>5.8999999999999999E-3</v>
      </c>
      <c r="N62" s="66">
        <v>1.4E-3</v>
      </c>
    </row>
    <row r="63" spans="1:14">
      <c r="A63" t="s">
        <v>750</v>
      </c>
      <c r="B63" t="s">
        <v>751</v>
      </c>
      <c r="C63" t="s">
        <v>99</v>
      </c>
      <c r="D63" t="s">
        <v>122</v>
      </c>
      <c r="E63" t="s">
        <v>752</v>
      </c>
      <c r="F63" t="s">
        <v>753</v>
      </c>
      <c r="G63" t="s">
        <v>101</v>
      </c>
      <c r="H63" s="65">
        <v>115911</v>
      </c>
      <c r="I63" s="65">
        <v>297.60000000000002</v>
      </c>
      <c r="J63" s="65">
        <v>0</v>
      </c>
      <c r="K63" s="65">
        <v>344.95113600000002</v>
      </c>
      <c r="L63" s="66">
        <v>1.1000000000000001E-3</v>
      </c>
      <c r="M63" s="66">
        <v>1.2999999999999999E-2</v>
      </c>
      <c r="N63" s="66">
        <v>3.0000000000000001E-3</v>
      </c>
    </row>
    <row r="64" spans="1:14">
      <c r="A64" t="s">
        <v>754</v>
      </c>
      <c r="B64" t="s">
        <v>755</v>
      </c>
      <c r="C64" t="s">
        <v>99</v>
      </c>
      <c r="D64" t="s">
        <v>122</v>
      </c>
      <c r="E64" t="s">
        <v>756</v>
      </c>
      <c r="F64" t="s">
        <v>753</v>
      </c>
      <c r="G64" t="s">
        <v>101</v>
      </c>
      <c r="H64" s="65">
        <v>41512</v>
      </c>
      <c r="I64" s="65">
        <v>236.9</v>
      </c>
      <c r="J64" s="65">
        <v>0</v>
      </c>
      <c r="K64" s="65">
        <v>98.341927999999996</v>
      </c>
      <c r="L64" s="66">
        <v>8.0000000000000004E-4</v>
      </c>
      <c r="M64" s="66">
        <v>3.7000000000000002E-3</v>
      </c>
      <c r="N64" s="66">
        <v>8.9999999999999998E-4</v>
      </c>
    </row>
    <row r="65" spans="1:14">
      <c r="A65" t="s">
        <v>757</v>
      </c>
      <c r="B65" t="s">
        <v>758</v>
      </c>
      <c r="C65" t="s">
        <v>99</v>
      </c>
      <c r="D65" t="s">
        <v>122</v>
      </c>
      <c r="E65" t="s">
        <v>759</v>
      </c>
      <c r="F65" t="s">
        <v>471</v>
      </c>
      <c r="G65" t="s">
        <v>101</v>
      </c>
      <c r="H65" s="65">
        <v>6821</v>
      </c>
      <c r="I65" s="65">
        <v>2067</v>
      </c>
      <c r="J65" s="65">
        <v>0</v>
      </c>
      <c r="K65" s="65">
        <v>140.99007</v>
      </c>
      <c r="L65" s="66">
        <v>1E-4</v>
      </c>
      <c r="M65" s="66">
        <v>5.3E-3</v>
      </c>
      <c r="N65" s="66">
        <v>1.1999999999999999E-3</v>
      </c>
    </row>
    <row r="66" spans="1:14">
      <c r="A66" t="s">
        <v>760</v>
      </c>
      <c r="B66" t="s">
        <v>761</v>
      </c>
      <c r="C66" t="s">
        <v>99</v>
      </c>
      <c r="D66" t="s">
        <v>122</v>
      </c>
      <c r="E66" t="s">
        <v>762</v>
      </c>
      <c r="F66" t="s">
        <v>471</v>
      </c>
      <c r="G66" t="s">
        <v>101</v>
      </c>
      <c r="H66" s="65">
        <v>4543</v>
      </c>
      <c r="I66" s="65">
        <v>3294</v>
      </c>
      <c r="J66" s="65">
        <v>0</v>
      </c>
      <c r="K66" s="65">
        <v>149.64642000000001</v>
      </c>
      <c r="L66" s="66">
        <v>1E-4</v>
      </c>
      <c r="M66" s="66">
        <v>5.5999999999999999E-3</v>
      </c>
      <c r="N66" s="66">
        <v>1.2999999999999999E-3</v>
      </c>
    </row>
    <row r="67" spans="1:14">
      <c r="A67" t="s">
        <v>763</v>
      </c>
      <c r="B67" t="s">
        <v>764</v>
      </c>
      <c r="C67" t="s">
        <v>99</v>
      </c>
      <c r="D67" t="s">
        <v>122</v>
      </c>
      <c r="E67" t="s">
        <v>765</v>
      </c>
      <c r="F67" t="s">
        <v>504</v>
      </c>
      <c r="G67" t="s">
        <v>101</v>
      </c>
      <c r="H67" s="65">
        <v>7000</v>
      </c>
      <c r="I67" s="65">
        <v>9850</v>
      </c>
      <c r="J67" s="65">
        <v>0</v>
      </c>
      <c r="K67" s="65">
        <v>689.5</v>
      </c>
      <c r="L67" s="66">
        <v>1.8E-3</v>
      </c>
      <c r="M67" s="66">
        <v>2.5899999999999999E-2</v>
      </c>
      <c r="N67" s="66">
        <v>6.0000000000000001E-3</v>
      </c>
    </row>
    <row r="68" spans="1:14">
      <c r="A68" t="s">
        <v>766</v>
      </c>
      <c r="B68" t="s">
        <v>767</v>
      </c>
      <c r="C68" t="s">
        <v>99</v>
      </c>
      <c r="D68" t="s">
        <v>122</v>
      </c>
      <c r="E68" t="s">
        <v>768</v>
      </c>
      <c r="F68" t="s">
        <v>504</v>
      </c>
      <c r="G68" t="s">
        <v>101</v>
      </c>
      <c r="H68" s="65">
        <v>61649</v>
      </c>
      <c r="I68" s="65">
        <v>995.9</v>
      </c>
      <c r="J68" s="65">
        <v>0</v>
      </c>
      <c r="K68" s="65">
        <v>613.96239100000003</v>
      </c>
      <c r="L68" s="66">
        <v>1.1000000000000001E-3</v>
      </c>
      <c r="M68" s="66">
        <v>2.3099999999999999E-2</v>
      </c>
      <c r="N68" s="66">
        <v>5.3E-3</v>
      </c>
    </row>
    <row r="69" spans="1:14">
      <c r="A69" t="s">
        <v>769</v>
      </c>
      <c r="B69" t="s">
        <v>770</v>
      </c>
      <c r="C69" t="s">
        <v>99</v>
      </c>
      <c r="D69" t="s">
        <v>122</v>
      </c>
      <c r="E69" t="s">
        <v>771</v>
      </c>
      <c r="F69" t="s">
        <v>772</v>
      </c>
      <c r="G69" t="s">
        <v>101</v>
      </c>
      <c r="H69" s="65">
        <v>11600</v>
      </c>
      <c r="I69" s="65">
        <v>381.2</v>
      </c>
      <c r="J69" s="65">
        <v>0</v>
      </c>
      <c r="K69" s="65">
        <v>44.219200000000001</v>
      </c>
      <c r="L69" s="66">
        <v>2.8999999999999998E-3</v>
      </c>
      <c r="M69" s="66">
        <v>1.6999999999999999E-3</v>
      </c>
      <c r="N69" s="66">
        <v>4.0000000000000002E-4</v>
      </c>
    </row>
    <row r="70" spans="1:14">
      <c r="A70" t="s">
        <v>773</v>
      </c>
      <c r="B70" t="s">
        <v>774</v>
      </c>
      <c r="C70" t="s">
        <v>99</v>
      </c>
      <c r="D70" t="s">
        <v>122</v>
      </c>
      <c r="E70" t="s">
        <v>775</v>
      </c>
      <c r="F70" t="s">
        <v>772</v>
      </c>
      <c r="G70" t="s">
        <v>101</v>
      </c>
      <c r="H70" s="65">
        <v>25000</v>
      </c>
      <c r="I70" s="65">
        <v>571.5</v>
      </c>
      <c r="J70" s="65">
        <v>0</v>
      </c>
      <c r="K70" s="65">
        <v>142.875</v>
      </c>
      <c r="L70" s="66">
        <v>3.5999999999999999E-3</v>
      </c>
      <c r="M70" s="66">
        <v>5.4000000000000003E-3</v>
      </c>
      <c r="N70" s="66">
        <v>1.1999999999999999E-3</v>
      </c>
    </row>
    <row r="71" spans="1:14">
      <c r="A71" t="s">
        <v>776</v>
      </c>
      <c r="B71" t="s">
        <v>777</v>
      </c>
      <c r="C71" t="s">
        <v>99</v>
      </c>
      <c r="D71" t="s">
        <v>122</v>
      </c>
      <c r="E71" t="s">
        <v>778</v>
      </c>
      <c r="F71" t="s">
        <v>585</v>
      </c>
      <c r="G71" t="s">
        <v>101</v>
      </c>
      <c r="H71" s="65">
        <v>181300</v>
      </c>
      <c r="I71" s="65">
        <v>52.6</v>
      </c>
      <c r="J71" s="65">
        <v>0</v>
      </c>
      <c r="K71" s="65">
        <v>95.363799999999998</v>
      </c>
      <c r="L71" s="66">
        <v>8.0000000000000004E-4</v>
      </c>
      <c r="M71" s="66">
        <v>3.5999999999999999E-3</v>
      </c>
      <c r="N71" s="66">
        <v>8.0000000000000004E-4</v>
      </c>
    </row>
    <row r="72" spans="1:14">
      <c r="A72" t="s">
        <v>779</v>
      </c>
      <c r="B72" t="s">
        <v>780</v>
      </c>
      <c r="C72" t="s">
        <v>99</v>
      </c>
      <c r="D72" t="s">
        <v>122</v>
      </c>
      <c r="E72" t="s">
        <v>421</v>
      </c>
      <c r="F72" t="s">
        <v>386</v>
      </c>
      <c r="G72" t="s">
        <v>101</v>
      </c>
      <c r="H72" s="65">
        <v>24119</v>
      </c>
      <c r="I72" s="65">
        <v>690</v>
      </c>
      <c r="J72" s="65">
        <v>0</v>
      </c>
      <c r="K72" s="65">
        <v>166.4211</v>
      </c>
      <c r="L72" s="66">
        <v>1E-4</v>
      </c>
      <c r="M72" s="66">
        <v>6.3E-3</v>
      </c>
      <c r="N72" s="66">
        <v>1.4E-3</v>
      </c>
    </row>
    <row r="73" spans="1:14">
      <c r="A73" t="s">
        <v>781</v>
      </c>
      <c r="B73" t="s">
        <v>782</v>
      </c>
      <c r="C73" t="s">
        <v>99</v>
      </c>
      <c r="D73" t="s">
        <v>122</v>
      </c>
      <c r="E73" t="s">
        <v>428</v>
      </c>
      <c r="F73" t="s">
        <v>386</v>
      </c>
      <c r="G73" t="s">
        <v>101</v>
      </c>
      <c r="H73" s="65">
        <v>758</v>
      </c>
      <c r="I73" s="65">
        <v>16750</v>
      </c>
      <c r="J73" s="65">
        <v>0</v>
      </c>
      <c r="K73" s="65">
        <v>126.965</v>
      </c>
      <c r="L73" s="66">
        <v>0</v>
      </c>
      <c r="M73" s="66">
        <v>4.7999999999999996E-3</v>
      </c>
      <c r="N73" s="66">
        <v>1.1000000000000001E-3</v>
      </c>
    </row>
    <row r="74" spans="1:14">
      <c r="A74" t="s">
        <v>783</v>
      </c>
      <c r="B74" t="s">
        <v>784</v>
      </c>
      <c r="C74" t="s">
        <v>99</v>
      </c>
      <c r="D74" t="s">
        <v>122</v>
      </c>
      <c r="E74" t="s">
        <v>785</v>
      </c>
      <c r="F74" t="s">
        <v>337</v>
      </c>
      <c r="G74" t="s">
        <v>101</v>
      </c>
      <c r="H74" s="65">
        <v>49957.599999999999</v>
      </c>
      <c r="I74" s="65">
        <v>669</v>
      </c>
      <c r="J74" s="65">
        <v>0</v>
      </c>
      <c r="K74" s="65">
        <v>334.21634399999999</v>
      </c>
      <c r="L74" s="66">
        <v>4.0000000000000002E-4</v>
      </c>
      <c r="M74" s="66">
        <v>1.26E-2</v>
      </c>
      <c r="N74" s="66">
        <v>2.8999999999999998E-3</v>
      </c>
    </row>
    <row r="75" spans="1:14">
      <c r="A75" t="s">
        <v>786</v>
      </c>
      <c r="B75" t="s">
        <v>787</v>
      </c>
      <c r="C75" t="s">
        <v>99</v>
      </c>
      <c r="D75" t="s">
        <v>122</v>
      </c>
      <c r="E75" t="s">
        <v>788</v>
      </c>
      <c r="F75" t="s">
        <v>789</v>
      </c>
      <c r="G75" t="s">
        <v>101</v>
      </c>
      <c r="H75" s="65">
        <v>5974</v>
      </c>
      <c r="I75" s="65">
        <v>2108</v>
      </c>
      <c r="J75" s="65">
        <v>0</v>
      </c>
      <c r="K75" s="65">
        <v>125.93192000000001</v>
      </c>
      <c r="L75" s="66">
        <v>1.6000000000000001E-3</v>
      </c>
      <c r="M75" s="66">
        <v>4.7000000000000002E-3</v>
      </c>
      <c r="N75" s="66">
        <v>1.1000000000000001E-3</v>
      </c>
    </row>
    <row r="76" spans="1:14">
      <c r="A76" t="s">
        <v>790</v>
      </c>
      <c r="B76" t="s">
        <v>791</v>
      </c>
      <c r="C76" t="s">
        <v>99</v>
      </c>
      <c r="D76" t="s">
        <v>122</v>
      </c>
      <c r="E76" t="s">
        <v>792</v>
      </c>
      <c r="F76" t="s">
        <v>793</v>
      </c>
      <c r="G76" t="s">
        <v>101</v>
      </c>
      <c r="H76" s="65">
        <v>2149</v>
      </c>
      <c r="I76" s="65">
        <v>359</v>
      </c>
      <c r="J76" s="65">
        <v>0</v>
      </c>
      <c r="K76" s="65">
        <v>7.7149099999999997</v>
      </c>
      <c r="L76" s="66">
        <v>0</v>
      </c>
      <c r="M76" s="66">
        <v>2.9999999999999997E-4</v>
      </c>
      <c r="N76" s="66">
        <v>1E-4</v>
      </c>
    </row>
    <row r="77" spans="1:14">
      <c r="A77" t="s">
        <v>794</v>
      </c>
      <c r="B77" t="s">
        <v>795</v>
      </c>
      <c r="C77" t="s">
        <v>99</v>
      </c>
      <c r="D77" t="s">
        <v>122</v>
      </c>
      <c r="E77" t="s">
        <v>796</v>
      </c>
      <c r="F77" t="s">
        <v>445</v>
      </c>
      <c r="G77" t="s">
        <v>101</v>
      </c>
      <c r="H77" s="65">
        <v>14362</v>
      </c>
      <c r="I77" s="65">
        <v>1374</v>
      </c>
      <c r="J77" s="65">
        <v>0</v>
      </c>
      <c r="K77" s="65">
        <v>197.33387999999999</v>
      </c>
      <c r="L77" s="66">
        <v>2.0000000000000001E-4</v>
      </c>
      <c r="M77" s="66">
        <v>7.4000000000000003E-3</v>
      </c>
      <c r="N77" s="66">
        <v>1.6999999999999999E-3</v>
      </c>
    </row>
    <row r="78" spans="1:14">
      <c r="A78" t="s">
        <v>797</v>
      </c>
      <c r="B78" t="s">
        <v>798</v>
      </c>
      <c r="C78" t="s">
        <v>99</v>
      </c>
      <c r="D78" t="s">
        <v>122</v>
      </c>
      <c r="E78" t="s">
        <v>799</v>
      </c>
      <c r="F78" t="s">
        <v>128</v>
      </c>
      <c r="G78" t="s">
        <v>101</v>
      </c>
      <c r="H78" s="65">
        <v>22397</v>
      </c>
      <c r="I78" s="65">
        <v>199</v>
      </c>
      <c r="J78" s="65">
        <v>0</v>
      </c>
      <c r="K78" s="65">
        <v>44.570030000000003</v>
      </c>
      <c r="L78" s="66">
        <v>1E-4</v>
      </c>
      <c r="M78" s="66">
        <v>1.6999999999999999E-3</v>
      </c>
      <c r="N78" s="66">
        <v>4.0000000000000002E-4</v>
      </c>
    </row>
    <row r="79" spans="1:14">
      <c r="A79" s="67" t="s">
        <v>800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227</v>
      </c>
      <c r="B80" t="s">
        <v>227</v>
      </c>
      <c r="D80" s="14"/>
      <c r="E80" s="14"/>
      <c r="F80" t="s">
        <v>227</v>
      </c>
      <c r="G80" t="s">
        <v>227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232</v>
      </c>
      <c r="D81" s="14"/>
      <c r="E81" s="14"/>
      <c r="F81" s="14"/>
      <c r="H81" s="69">
        <v>192435.1</v>
      </c>
      <c r="J81" s="69">
        <v>1.0722499999999999</v>
      </c>
      <c r="K81" s="69">
        <v>7774.5135675546198</v>
      </c>
      <c r="M81" s="68">
        <v>0.29220000000000002</v>
      </c>
      <c r="N81" s="68">
        <v>6.7699999999999996E-2</v>
      </c>
    </row>
    <row r="82" spans="1:14">
      <c r="A82" s="67" t="s">
        <v>305</v>
      </c>
      <c r="D82" s="14"/>
      <c r="E82" s="14"/>
      <c r="F82" s="14"/>
      <c r="H82" s="69">
        <v>175468.17</v>
      </c>
      <c r="J82" s="69">
        <v>0</v>
      </c>
      <c r="K82" s="69">
        <v>3812.94373763982</v>
      </c>
      <c r="M82" s="68">
        <v>0.14330000000000001</v>
      </c>
      <c r="N82" s="68">
        <v>3.32E-2</v>
      </c>
    </row>
    <row r="83" spans="1:14">
      <c r="A83" t="s">
        <v>801</v>
      </c>
      <c r="B83" t="s">
        <v>802</v>
      </c>
      <c r="C83" t="s">
        <v>803</v>
      </c>
      <c r="D83" t="s">
        <v>606</v>
      </c>
      <c r="E83" t="s">
        <v>804</v>
      </c>
      <c r="F83" t="s">
        <v>805</v>
      </c>
      <c r="G83" t="s">
        <v>105</v>
      </c>
      <c r="H83" s="65">
        <v>9478</v>
      </c>
      <c r="I83" s="65">
        <v>1064</v>
      </c>
      <c r="J83" s="65">
        <v>0</v>
      </c>
      <c r="K83" s="65">
        <v>325.63147567999999</v>
      </c>
      <c r="L83" s="66">
        <v>2.0000000000000001E-4</v>
      </c>
      <c r="M83" s="66">
        <v>1.2200000000000001E-2</v>
      </c>
      <c r="N83" s="66">
        <v>2.8E-3</v>
      </c>
    </row>
    <row r="84" spans="1:14">
      <c r="A84" t="s">
        <v>806</v>
      </c>
      <c r="B84" t="s">
        <v>807</v>
      </c>
      <c r="C84" t="s">
        <v>808</v>
      </c>
      <c r="D84" t="s">
        <v>606</v>
      </c>
      <c r="E84" t="s">
        <v>809</v>
      </c>
      <c r="F84" t="s">
        <v>810</v>
      </c>
      <c r="G84" t="s">
        <v>105</v>
      </c>
      <c r="H84" s="65">
        <v>731</v>
      </c>
      <c r="I84" s="65">
        <v>14474</v>
      </c>
      <c r="J84" s="65">
        <v>0</v>
      </c>
      <c r="K84" s="65">
        <v>341.64415126</v>
      </c>
      <c r="L84" s="66">
        <v>0</v>
      </c>
      <c r="M84" s="66">
        <v>1.2800000000000001E-2</v>
      </c>
      <c r="N84" s="66">
        <v>3.0000000000000001E-3</v>
      </c>
    </row>
    <row r="85" spans="1:14">
      <c r="A85" t="s">
        <v>811</v>
      </c>
      <c r="B85" t="s">
        <v>812</v>
      </c>
      <c r="C85" t="s">
        <v>808</v>
      </c>
      <c r="D85" t="s">
        <v>606</v>
      </c>
      <c r="E85" t="s">
        <v>813</v>
      </c>
      <c r="F85" t="s">
        <v>814</v>
      </c>
      <c r="G85" t="s">
        <v>105</v>
      </c>
      <c r="H85" s="65">
        <v>719</v>
      </c>
      <c r="I85" s="65">
        <v>11304</v>
      </c>
      <c r="J85" s="65">
        <v>0</v>
      </c>
      <c r="K85" s="65">
        <v>262.43942903999999</v>
      </c>
      <c r="L85" s="66">
        <v>0</v>
      </c>
      <c r="M85" s="66">
        <v>9.9000000000000008E-3</v>
      </c>
      <c r="N85" s="66">
        <v>2.3E-3</v>
      </c>
    </row>
    <row r="86" spans="1:14">
      <c r="A86" t="s">
        <v>815</v>
      </c>
      <c r="B86" t="s">
        <v>816</v>
      </c>
      <c r="C86" t="s">
        <v>808</v>
      </c>
      <c r="D86" t="s">
        <v>606</v>
      </c>
      <c r="E86" t="s">
        <v>817</v>
      </c>
      <c r="F86" t="s">
        <v>814</v>
      </c>
      <c r="G86" t="s">
        <v>105</v>
      </c>
      <c r="H86" s="65">
        <v>534</v>
      </c>
      <c r="I86" s="65">
        <v>18268</v>
      </c>
      <c r="J86" s="65">
        <v>0</v>
      </c>
      <c r="K86" s="65">
        <v>314.99256647999999</v>
      </c>
      <c r="L86" s="66">
        <v>0</v>
      </c>
      <c r="M86" s="66">
        <v>1.18E-2</v>
      </c>
      <c r="N86" s="66">
        <v>2.7000000000000001E-3</v>
      </c>
    </row>
    <row r="87" spans="1:14">
      <c r="A87" t="s">
        <v>818</v>
      </c>
      <c r="B87" t="s">
        <v>819</v>
      </c>
      <c r="C87" t="s">
        <v>803</v>
      </c>
      <c r="D87" t="s">
        <v>606</v>
      </c>
      <c r="E87" t="s">
        <v>820</v>
      </c>
      <c r="F87" t="s">
        <v>814</v>
      </c>
      <c r="G87" t="s">
        <v>105</v>
      </c>
      <c r="H87" s="65">
        <v>158519</v>
      </c>
      <c r="I87" s="65">
        <v>414.50200000000001</v>
      </c>
      <c r="J87" s="65">
        <v>0</v>
      </c>
      <c r="K87" s="65">
        <v>2121.66102955202</v>
      </c>
      <c r="L87" s="66">
        <v>6.9999999999999999E-4</v>
      </c>
      <c r="M87" s="66">
        <v>7.9699999999999993E-2</v>
      </c>
      <c r="N87" s="66">
        <v>1.8499999999999999E-2</v>
      </c>
    </row>
    <row r="88" spans="1:14">
      <c r="A88" t="s">
        <v>821</v>
      </c>
      <c r="B88" t="s">
        <v>822</v>
      </c>
      <c r="C88" t="s">
        <v>808</v>
      </c>
      <c r="D88" t="s">
        <v>823</v>
      </c>
      <c r="E88" t="s">
        <v>824</v>
      </c>
      <c r="F88" t="s">
        <v>814</v>
      </c>
      <c r="G88" t="s">
        <v>105</v>
      </c>
      <c r="H88" s="65">
        <v>4997.17</v>
      </c>
      <c r="I88" s="65">
        <v>846</v>
      </c>
      <c r="J88" s="65">
        <v>0</v>
      </c>
      <c r="K88" s="65">
        <v>136.50939192780001</v>
      </c>
      <c r="L88" s="66">
        <v>2.0000000000000001E-4</v>
      </c>
      <c r="M88" s="66">
        <v>5.1000000000000004E-3</v>
      </c>
      <c r="N88" s="66">
        <v>1.1999999999999999E-3</v>
      </c>
    </row>
    <row r="89" spans="1:14">
      <c r="A89" t="s">
        <v>825</v>
      </c>
      <c r="B89" t="s">
        <v>826</v>
      </c>
      <c r="C89" t="s">
        <v>803</v>
      </c>
      <c r="D89" t="s">
        <v>606</v>
      </c>
      <c r="E89" t="s">
        <v>827</v>
      </c>
      <c r="F89" t="s">
        <v>814</v>
      </c>
      <c r="G89" t="s">
        <v>105</v>
      </c>
      <c r="H89" s="65">
        <v>490</v>
      </c>
      <c r="I89" s="65">
        <v>19597</v>
      </c>
      <c r="J89" s="65">
        <v>0</v>
      </c>
      <c r="K89" s="65">
        <v>310.0656937</v>
      </c>
      <c r="L89" s="66">
        <v>0</v>
      </c>
      <c r="M89" s="66">
        <v>1.17E-2</v>
      </c>
      <c r="N89" s="66">
        <v>2.7000000000000001E-3</v>
      </c>
    </row>
    <row r="90" spans="1:14">
      <c r="A90" s="67" t="s">
        <v>306</v>
      </c>
      <c r="D90" s="14"/>
      <c r="E90" s="14"/>
      <c r="F90" s="14"/>
      <c r="H90" s="69">
        <v>16966.93</v>
      </c>
      <c r="J90" s="69">
        <v>1.0722499999999999</v>
      </c>
      <c r="K90" s="69">
        <v>3961.5698299147998</v>
      </c>
      <c r="M90" s="68">
        <v>0.1489</v>
      </c>
      <c r="N90" s="68">
        <v>3.4500000000000003E-2</v>
      </c>
    </row>
    <row r="91" spans="1:14">
      <c r="A91" t="s">
        <v>828</v>
      </c>
      <c r="B91" t="s">
        <v>829</v>
      </c>
      <c r="C91" t="s">
        <v>808</v>
      </c>
      <c r="D91" t="s">
        <v>606</v>
      </c>
      <c r="E91" t="s">
        <v>830</v>
      </c>
      <c r="F91" t="s">
        <v>831</v>
      </c>
      <c r="G91" t="s">
        <v>105</v>
      </c>
      <c r="H91" s="65">
        <v>986</v>
      </c>
      <c r="I91" s="65">
        <v>6231</v>
      </c>
      <c r="J91" s="65">
        <v>0</v>
      </c>
      <c r="K91" s="65">
        <v>198.38220414</v>
      </c>
      <c r="L91" s="66">
        <v>0</v>
      </c>
      <c r="M91" s="66">
        <v>7.4999999999999997E-3</v>
      </c>
      <c r="N91" s="66">
        <v>1.6999999999999999E-3</v>
      </c>
    </row>
    <row r="92" spans="1:14">
      <c r="A92" t="s">
        <v>832</v>
      </c>
      <c r="B92" t="s">
        <v>833</v>
      </c>
      <c r="C92" t="s">
        <v>99</v>
      </c>
      <c r="D92" t="s">
        <v>606</v>
      </c>
      <c r="E92" t="s">
        <v>834</v>
      </c>
      <c r="F92" t="s">
        <v>835</v>
      </c>
      <c r="G92" t="s">
        <v>105</v>
      </c>
      <c r="H92" s="65">
        <v>337</v>
      </c>
      <c r="I92" s="65">
        <v>33939</v>
      </c>
      <c r="J92" s="65">
        <v>0</v>
      </c>
      <c r="K92" s="65">
        <v>369.31503447</v>
      </c>
      <c r="L92" s="66">
        <v>0</v>
      </c>
      <c r="M92" s="66">
        <v>1.3899999999999999E-2</v>
      </c>
      <c r="N92" s="66">
        <v>3.2000000000000002E-3</v>
      </c>
    </row>
    <row r="93" spans="1:14">
      <c r="A93" t="s">
        <v>836</v>
      </c>
      <c r="B93" t="s">
        <v>837</v>
      </c>
      <c r="C93" t="s">
        <v>838</v>
      </c>
      <c r="D93" t="s">
        <v>606</v>
      </c>
      <c r="E93" t="s">
        <v>839</v>
      </c>
      <c r="F93" t="s">
        <v>835</v>
      </c>
      <c r="G93" t="s">
        <v>105</v>
      </c>
      <c r="H93" s="65">
        <v>118</v>
      </c>
      <c r="I93" s="65">
        <v>156250</v>
      </c>
      <c r="J93" s="65">
        <v>0</v>
      </c>
      <c r="K93" s="65">
        <v>595.34687499999995</v>
      </c>
      <c r="L93" s="66">
        <v>0</v>
      </c>
      <c r="M93" s="66">
        <v>2.24E-2</v>
      </c>
      <c r="N93" s="66">
        <v>5.1999999999999998E-3</v>
      </c>
    </row>
    <row r="94" spans="1:14">
      <c r="A94" t="s">
        <v>840</v>
      </c>
      <c r="B94" t="s">
        <v>841</v>
      </c>
      <c r="C94" t="s">
        <v>122</v>
      </c>
      <c r="D94" t="s">
        <v>606</v>
      </c>
      <c r="E94" t="s">
        <v>842</v>
      </c>
      <c r="F94" t="s">
        <v>843</v>
      </c>
      <c r="G94" t="s">
        <v>109</v>
      </c>
      <c r="H94" s="65">
        <v>9787.93</v>
      </c>
      <c r="I94" s="65">
        <v>313.5</v>
      </c>
      <c r="J94" s="65">
        <v>0</v>
      </c>
      <c r="K94" s="65">
        <v>114.6397598148</v>
      </c>
      <c r="L94" s="66">
        <v>0</v>
      </c>
      <c r="M94" s="66">
        <v>4.3E-3</v>
      </c>
      <c r="N94" s="66">
        <v>1E-3</v>
      </c>
    </row>
    <row r="95" spans="1:14">
      <c r="A95" t="s">
        <v>844</v>
      </c>
      <c r="B95" t="s">
        <v>845</v>
      </c>
      <c r="C95" t="s">
        <v>846</v>
      </c>
      <c r="D95" t="s">
        <v>606</v>
      </c>
      <c r="E95" t="s">
        <v>847</v>
      </c>
      <c r="F95" t="s">
        <v>843</v>
      </c>
      <c r="G95" t="s">
        <v>112</v>
      </c>
      <c r="H95" s="65">
        <v>2307</v>
      </c>
      <c r="I95" s="65">
        <v>1460</v>
      </c>
      <c r="J95" s="65">
        <v>0</v>
      </c>
      <c r="K95" s="65">
        <v>146.1639069</v>
      </c>
      <c r="L95" s="66">
        <v>1E-4</v>
      </c>
      <c r="M95" s="66">
        <v>5.4999999999999997E-3</v>
      </c>
      <c r="N95" s="66">
        <v>1.2999999999999999E-3</v>
      </c>
    </row>
    <row r="96" spans="1:14">
      <c r="A96" t="s">
        <v>848</v>
      </c>
      <c r="B96" t="s">
        <v>849</v>
      </c>
      <c r="C96" t="s">
        <v>808</v>
      </c>
      <c r="D96" t="s">
        <v>606</v>
      </c>
      <c r="E96" t="s">
        <v>850</v>
      </c>
      <c r="F96" t="s">
        <v>851</v>
      </c>
      <c r="G96" t="s">
        <v>105</v>
      </c>
      <c r="H96" s="65">
        <v>1066</v>
      </c>
      <c r="I96" s="65">
        <v>11165</v>
      </c>
      <c r="J96" s="65">
        <v>1.0722499999999999</v>
      </c>
      <c r="K96" s="65">
        <v>385.38427810000002</v>
      </c>
      <c r="L96" s="66">
        <v>0</v>
      </c>
      <c r="M96" s="66">
        <v>1.4500000000000001E-2</v>
      </c>
      <c r="N96" s="66">
        <v>3.3999999999999998E-3</v>
      </c>
    </row>
    <row r="97" spans="1:14">
      <c r="A97" t="s">
        <v>852</v>
      </c>
      <c r="B97" t="s">
        <v>853</v>
      </c>
      <c r="C97" t="s">
        <v>808</v>
      </c>
      <c r="D97" t="s">
        <v>606</v>
      </c>
      <c r="E97" t="s">
        <v>854</v>
      </c>
      <c r="F97" t="s">
        <v>814</v>
      </c>
      <c r="G97" t="s">
        <v>105</v>
      </c>
      <c r="H97" s="65">
        <v>608</v>
      </c>
      <c r="I97" s="65">
        <v>14805</v>
      </c>
      <c r="J97" s="65">
        <v>0</v>
      </c>
      <c r="K97" s="65">
        <v>290.65649760000002</v>
      </c>
      <c r="L97" s="66">
        <v>0</v>
      </c>
      <c r="M97" s="66">
        <v>1.09E-2</v>
      </c>
      <c r="N97" s="66">
        <v>2.5000000000000001E-3</v>
      </c>
    </row>
    <row r="98" spans="1:14">
      <c r="A98" t="s">
        <v>855</v>
      </c>
      <c r="B98" t="s">
        <v>856</v>
      </c>
      <c r="C98" t="s">
        <v>808</v>
      </c>
      <c r="D98" t="s">
        <v>606</v>
      </c>
      <c r="E98" t="s">
        <v>857</v>
      </c>
      <c r="F98" t="s">
        <v>814</v>
      </c>
      <c r="G98" t="s">
        <v>105</v>
      </c>
      <c r="H98" s="65">
        <v>35</v>
      </c>
      <c r="I98" s="65">
        <v>328504</v>
      </c>
      <c r="J98" s="65">
        <v>0</v>
      </c>
      <c r="K98" s="65">
        <v>371.25879559999998</v>
      </c>
      <c r="L98" s="66">
        <v>0</v>
      </c>
      <c r="M98" s="66">
        <v>1.4E-2</v>
      </c>
      <c r="N98" s="66">
        <v>3.2000000000000002E-3</v>
      </c>
    </row>
    <row r="99" spans="1:14">
      <c r="A99" t="s">
        <v>858</v>
      </c>
      <c r="B99" t="s">
        <v>859</v>
      </c>
      <c r="C99" t="s">
        <v>808</v>
      </c>
      <c r="D99" t="s">
        <v>606</v>
      </c>
      <c r="E99" t="s">
        <v>860</v>
      </c>
      <c r="F99" t="s">
        <v>814</v>
      </c>
      <c r="G99" t="s">
        <v>105</v>
      </c>
      <c r="H99" s="65">
        <v>779</v>
      </c>
      <c r="I99" s="65">
        <v>28192</v>
      </c>
      <c r="J99" s="65">
        <v>0</v>
      </c>
      <c r="K99" s="65">
        <v>709.13903072000005</v>
      </c>
      <c r="L99" s="66">
        <v>0</v>
      </c>
      <c r="M99" s="66">
        <v>2.6700000000000002E-2</v>
      </c>
      <c r="N99" s="66">
        <v>6.1999999999999998E-3</v>
      </c>
    </row>
    <row r="100" spans="1:14">
      <c r="A100" t="s">
        <v>861</v>
      </c>
      <c r="B100" t="s">
        <v>862</v>
      </c>
      <c r="C100" t="s">
        <v>808</v>
      </c>
      <c r="D100" t="s">
        <v>606</v>
      </c>
      <c r="E100" t="s">
        <v>863</v>
      </c>
      <c r="F100" t="s">
        <v>864</v>
      </c>
      <c r="G100" t="s">
        <v>105</v>
      </c>
      <c r="H100" s="65">
        <v>900</v>
      </c>
      <c r="I100" s="65">
        <v>14150</v>
      </c>
      <c r="J100" s="65">
        <v>0</v>
      </c>
      <c r="K100" s="65">
        <v>411.21314999999998</v>
      </c>
      <c r="L100" s="66">
        <v>0</v>
      </c>
      <c r="M100" s="66">
        <v>1.55E-2</v>
      </c>
      <c r="N100" s="66">
        <v>3.5999999999999999E-3</v>
      </c>
    </row>
    <row r="101" spans="1:14">
      <c r="A101" t="s">
        <v>865</v>
      </c>
      <c r="B101" t="s">
        <v>866</v>
      </c>
      <c r="C101" t="s">
        <v>808</v>
      </c>
      <c r="D101" t="s">
        <v>606</v>
      </c>
      <c r="E101" t="s">
        <v>867</v>
      </c>
      <c r="F101" t="s">
        <v>864</v>
      </c>
      <c r="G101" t="s">
        <v>105</v>
      </c>
      <c r="H101" s="65">
        <v>43</v>
      </c>
      <c r="I101" s="65">
        <v>266531</v>
      </c>
      <c r="J101" s="65">
        <v>0</v>
      </c>
      <c r="K101" s="65">
        <v>370.07029756999998</v>
      </c>
      <c r="L101" s="66">
        <v>0</v>
      </c>
      <c r="M101" s="66">
        <v>1.3899999999999999E-2</v>
      </c>
      <c r="N101" s="66">
        <v>3.2000000000000002E-3</v>
      </c>
    </row>
    <row r="102" spans="1:14">
      <c r="A102" t="s">
        <v>234</v>
      </c>
      <c r="D102" s="14"/>
      <c r="E102" s="14"/>
      <c r="F102" s="14"/>
    </row>
    <row r="103" spans="1:14">
      <c r="A103" t="s">
        <v>299</v>
      </c>
      <c r="D103" s="14"/>
      <c r="E103" s="14"/>
      <c r="F103" s="14"/>
    </row>
    <row r="104" spans="1:14">
      <c r="A104" t="s">
        <v>300</v>
      </c>
      <c r="D104" s="14"/>
      <c r="E104" s="14"/>
      <c r="F104" s="14"/>
    </row>
    <row r="105" spans="1:14">
      <c r="A105" t="s">
        <v>301</v>
      </c>
      <c r="D105" s="14"/>
      <c r="E105" s="14"/>
      <c r="F105" s="14"/>
    </row>
    <row r="106" spans="1:14">
      <c r="A106" t="s">
        <v>302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4257812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540668.02</v>
      </c>
      <c r="H10" s="7"/>
      <c r="I10" s="63">
        <v>3.4927899999999998</v>
      </c>
      <c r="J10" s="63">
        <v>17111.525956498499</v>
      </c>
      <c r="K10" s="7"/>
      <c r="L10" s="64">
        <v>1</v>
      </c>
      <c r="M10" s="64">
        <v>0.14899999999999999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422701.02</v>
      </c>
      <c r="I11" s="69">
        <v>0</v>
      </c>
      <c r="J11" s="69">
        <v>3102.3040871439998</v>
      </c>
      <c r="L11" s="68">
        <v>0.18129999999999999</v>
      </c>
      <c r="M11" s="68">
        <v>2.7E-2</v>
      </c>
    </row>
    <row r="12" spans="1:62">
      <c r="A12" s="67" t="s">
        <v>868</v>
      </c>
      <c r="C12" s="14"/>
      <c r="D12" s="14"/>
      <c r="E12" s="14"/>
      <c r="F12" s="14"/>
      <c r="G12" s="69">
        <v>22660</v>
      </c>
      <c r="I12" s="69">
        <v>0</v>
      </c>
      <c r="J12" s="69">
        <v>567.59545600000001</v>
      </c>
      <c r="L12" s="68">
        <v>3.32E-2</v>
      </c>
      <c r="M12" s="68">
        <v>4.8999999999999998E-3</v>
      </c>
    </row>
    <row r="13" spans="1:62">
      <c r="A13" t="s">
        <v>869</v>
      </c>
      <c r="B13" t="s">
        <v>870</v>
      </c>
      <c r="C13" t="s">
        <v>99</v>
      </c>
      <c r="D13" t="s">
        <v>871</v>
      </c>
      <c r="E13" t="s">
        <v>872</v>
      </c>
      <c r="F13" t="s">
        <v>101</v>
      </c>
      <c r="G13" s="65">
        <v>20628</v>
      </c>
      <c r="H13" s="65">
        <v>995.2</v>
      </c>
      <c r="I13" s="65">
        <v>0</v>
      </c>
      <c r="J13" s="65">
        <v>205.28985599999999</v>
      </c>
      <c r="K13" s="66">
        <v>4.0000000000000002E-4</v>
      </c>
      <c r="L13" s="66">
        <v>1.2E-2</v>
      </c>
      <c r="M13" s="66">
        <v>1.8E-3</v>
      </c>
    </row>
    <row r="14" spans="1:62">
      <c r="A14" t="s">
        <v>873</v>
      </c>
      <c r="B14" t="s">
        <v>874</v>
      </c>
      <c r="C14" t="s">
        <v>99</v>
      </c>
      <c r="D14" t="s">
        <v>875</v>
      </c>
      <c r="E14" t="s">
        <v>872</v>
      </c>
      <c r="F14" t="s">
        <v>101</v>
      </c>
      <c r="G14" s="65">
        <v>2032</v>
      </c>
      <c r="H14" s="65">
        <v>17830</v>
      </c>
      <c r="I14" s="65">
        <v>0</v>
      </c>
      <c r="J14" s="65">
        <v>362.30560000000003</v>
      </c>
      <c r="K14" s="66">
        <v>1E-4</v>
      </c>
      <c r="L14" s="66">
        <v>2.12E-2</v>
      </c>
      <c r="M14" s="66">
        <v>3.2000000000000002E-3</v>
      </c>
    </row>
    <row r="15" spans="1:62">
      <c r="A15" s="67" t="s">
        <v>876</v>
      </c>
      <c r="C15" s="14"/>
      <c r="D15" s="14"/>
      <c r="E15" s="14"/>
      <c r="F15" s="14"/>
      <c r="G15" s="69">
        <v>13967</v>
      </c>
      <c r="I15" s="69">
        <v>0</v>
      </c>
      <c r="J15" s="69">
        <v>641.74734000000001</v>
      </c>
      <c r="L15" s="68">
        <v>3.7499999999999999E-2</v>
      </c>
      <c r="M15" s="68">
        <v>5.5999999999999999E-3</v>
      </c>
    </row>
    <row r="16" spans="1:62">
      <c r="A16" t="s">
        <v>877</v>
      </c>
      <c r="B16" t="s">
        <v>878</v>
      </c>
      <c r="C16" t="s">
        <v>99</v>
      </c>
      <c r="D16" t="s">
        <v>875</v>
      </c>
      <c r="E16" t="s">
        <v>872</v>
      </c>
      <c r="F16" t="s">
        <v>101</v>
      </c>
      <c r="G16" s="65">
        <v>2129</v>
      </c>
      <c r="H16" s="65">
        <v>5588</v>
      </c>
      <c r="I16" s="65">
        <v>0</v>
      </c>
      <c r="J16" s="65">
        <v>118.96852</v>
      </c>
      <c r="K16" s="66">
        <v>5.9999999999999995E-4</v>
      </c>
      <c r="L16" s="66">
        <v>7.0000000000000001E-3</v>
      </c>
      <c r="M16" s="66">
        <v>1E-3</v>
      </c>
    </row>
    <row r="17" spans="1:13">
      <c r="A17" t="s">
        <v>879</v>
      </c>
      <c r="B17" t="s">
        <v>880</v>
      </c>
      <c r="C17" t="s">
        <v>99</v>
      </c>
      <c r="D17" t="s">
        <v>875</v>
      </c>
      <c r="E17" t="s">
        <v>872</v>
      </c>
      <c r="F17" t="s">
        <v>101</v>
      </c>
      <c r="G17" s="65">
        <v>1316</v>
      </c>
      <c r="H17" s="65">
        <v>9622</v>
      </c>
      <c r="I17" s="65">
        <v>0</v>
      </c>
      <c r="J17" s="65">
        <v>126.62551999999999</v>
      </c>
      <c r="K17" s="66">
        <v>4.0000000000000002E-4</v>
      </c>
      <c r="L17" s="66">
        <v>7.4000000000000003E-3</v>
      </c>
      <c r="M17" s="66">
        <v>1.1000000000000001E-3</v>
      </c>
    </row>
    <row r="18" spans="1:13">
      <c r="A18" t="s">
        <v>881</v>
      </c>
      <c r="B18" t="s">
        <v>882</v>
      </c>
      <c r="C18" t="s">
        <v>99</v>
      </c>
      <c r="D18" t="s">
        <v>875</v>
      </c>
      <c r="E18" t="s">
        <v>872</v>
      </c>
      <c r="F18" t="s">
        <v>101</v>
      </c>
      <c r="G18" s="65">
        <v>10522</v>
      </c>
      <c r="H18" s="65">
        <v>3765</v>
      </c>
      <c r="I18" s="65">
        <v>0</v>
      </c>
      <c r="J18" s="65">
        <v>396.1533</v>
      </c>
      <c r="K18" s="66">
        <v>2.9999999999999997E-4</v>
      </c>
      <c r="L18" s="66">
        <v>2.3199999999999998E-2</v>
      </c>
      <c r="M18" s="66">
        <v>3.3999999999999998E-3</v>
      </c>
    </row>
    <row r="19" spans="1:13">
      <c r="A19" s="67" t="s">
        <v>883</v>
      </c>
      <c r="C19" s="14"/>
      <c r="D19" s="14"/>
      <c r="E19" s="14"/>
      <c r="F19" s="14"/>
      <c r="G19" s="69">
        <v>386074.02</v>
      </c>
      <c r="I19" s="69">
        <v>0</v>
      </c>
      <c r="J19" s="69">
        <v>1892.9612911439999</v>
      </c>
      <c r="L19" s="68">
        <v>0.1106</v>
      </c>
      <c r="M19" s="68">
        <v>1.6500000000000001E-2</v>
      </c>
    </row>
    <row r="20" spans="1:13">
      <c r="A20" t="s">
        <v>884</v>
      </c>
      <c r="B20" t="s">
        <v>885</v>
      </c>
      <c r="C20" t="s">
        <v>99</v>
      </c>
      <c r="D20" t="s">
        <v>886</v>
      </c>
      <c r="E20" t="s">
        <v>887</v>
      </c>
      <c r="F20" t="s">
        <v>101</v>
      </c>
      <c r="G20" s="65">
        <v>14050</v>
      </c>
      <c r="H20" s="65">
        <v>3762.81</v>
      </c>
      <c r="I20" s="65">
        <v>0</v>
      </c>
      <c r="J20" s="65">
        <v>528.67480499999999</v>
      </c>
      <c r="K20" s="66">
        <v>5.9999999999999995E-4</v>
      </c>
      <c r="L20" s="66">
        <v>3.09E-2</v>
      </c>
      <c r="M20" s="66">
        <v>4.5999999999999999E-3</v>
      </c>
    </row>
    <row r="21" spans="1:13">
      <c r="A21" t="s">
        <v>888</v>
      </c>
      <c r="B21" t="s">
        <v>889</v>
      </c>
      <c r="C21" t="s">
        <v>99</v>
      </c>
      <c r="D21" t="s">
        <v>890</v>
      </c>
      <c r="E21" t="s">
        <v>887</v>
      </c>
      <c r="F21" t="s">
        <v>101</v>
      </c>
      <c r="G21" s="65">
        <v>372024.02</v>
      </c>
      <c r="H21" s="65">
        <v>366.72</v>
      </c>
      <c r="I21" s="65">
        <v>0</v>
      </c>
      <c r="J21" s="65">
        <v>1364.286486144</v>
      </c>
      <c r="K21" s="66">
        <v>2.9999999999999997E-4</v>
      </c>
      <c r="L21" s="66">
        <v>7.9699999999999993E-2</v>
      </c>
      <c r="M21" s="66">
        <v>1.1900000000000001E-2</v>
      </c>
    </row>
    <row r="22" spans="1:13">
      <c r="A22" s="67" t="s">
        <v>891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603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892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232</v>
      </c>
      <c r="C28" s="14"/>
      <c r="D28" s="14"/>
      <c r="E28" s="14"/>
      <c r="F28" s="14"/>
      <c r="G28" s="69">
        <v>117967</v>
      </c>
      <c r="I28" s="69">
        <v>3.4927899999999998</v>
      </c>
      <c r="J28" s="69">
        <v>14009.2218693545</v>
      </c>
      <c r="L28" s="68">
        <v>0.81869999999999998</v>
      </c>
      <c r="M28" s="68">
        <v>0.122</v>
      </c>
    </row>
    <row r="29" spans="1:13">
      <c r="A29" s="67" t="s">
        <v>893</v>
      </c>
      <c r="C29" s="14"/>
      <c r="D29" s="14"/>
      <c r="E29" s="14"/>
      <c r="F29" s="14"/>
      <c r="G29" s="69">
        <v>117967</v>
      </c>
      <c r="I29" s="69">
        <v>3.4927899999999998</v>
      </c>
      <c r="J29" s="69">
        <v>14009.2218693545</v>
      </c>
      <c r="L29" s="68">
        <v>0.81869999999999998</v>
      </c>
      <c r="M29" s="68">
        <v>0.122</v>
      </c>
    </row>
    <row r="30" spans="1:13">
      <c r="A30" t="s">
        <v>894</v>
      </c>
      <c r="B30" t="s">
        <v>895</v>
      </c>
      <c r="C30" t="s">
        <v>838</v>
      </c>
      <c r="D30" t="s">
        <v>896</v>
      </c>
      <c r="E30" t="s">
        <v>897</v>
      </c>
      <c r="F30" t="s">
        <v>109</v>
      </c>
      <c r="G30" s="65">
        <v>463</v>
      </c>
      <c r="H30" s="65">
        <v>12950</v>
      </c>
      <c r="I30" s="65">
        <v>0</v>
      </c>
      <c r="J30" s="65">
        <v>224.00495599999999</v>
      </c>
      <c r="K30" s="66">
        <v>0</v>
      </c>
      <c r="L30" s="66">
        <v>1.3100000000000001E-2</v>
      </c>
      <c r="M30" s="66">
        <v>2E-3</v>
      </c>
    </row>
    <row r="31" spans="1:13">
      <c r="A31" t="s">
        <v>898</v>
      </c>
      <c r="B31" t="s">
        <v>899</v>
      </c>
      <c r="C31" t="s">
        <v>808</v>
      </c>
      <c r="D31" t="s">
        <v>896</v>
      </c>
      <c r="E31" t="s">
        <v>897</v>
      </c>
      <c r="F31" t="s">
        <v>105</v>
      </c>
      <c r="G31" s="65">
        <v>399</v>
      </c>
      <c r="H31" s="65">
        <v>21875</v>
      </c>
      <c r="I31" s="65">
        <v>0</v>
      </c>
      <c r="J31" s="65">
        <v>281.83115624999999</v>
      </c>
      <c r="K31" s="66">
        <v>0</v>
      </c>
      <c r="L31" s="66">
        <v>1.6500000000000001E-2</v>
      </c>
      <c r="M31" s="66">
        <v>2.5000000000000001E-3</v>
      </c>
    </row>
    <row r="32" spans="1:13">
      <c r="A32" t="s">
        <v>900</v>
      </c>
      <c r="B32" t="s">
        <v>901</v>
      </c>
      <c r="C32" t="s">
        <v>122</v>
      </c>
      <c r="D32" t="s">
        <v>902</v>
      </c>
      <c r="E32" t="s">
        <v>872</v>
      </c>
      <c r="F32" t="s">
        <v>105</v>
      </c>
      <c r="G32" s="65">
        <v>9194</v>
      </c>
      <c r="H32" s="65">
        <v>1965</v>
      </c>
      <c r="I32" s="65">
        <v>0</v>
      </c>
      <c r="J32" s="65">
        <v>583.35792089999995</v>
      </c>
      <c r="K32" s="66">
        <v>0</v>
      </c>
      <c r="L32" s="66">
        <v>3.4099999999999998E-2</v>
      </c>
      <c r="M32" s="66">
        <v>5.1000000000000004E-3</v>
      </c>
    </row>
    <row r="33" spans="1:13">
      <c r="A33" t="s">
        <v>903</v>
      </c>
      <c r="B33" t="s">
        <v>904</v>
      </c>
      <c r="C33" t="s">
        <v>122</v>
      </c>
      <c r="D33" t="s">
        <v>905</v>
      </c>
      <c r="E33" t="s">
        <v>872</v>
      </c>
      <c r="F33" t="s">
        <v>119</v>
      </c>
      <c r="G33" s="65">
        <v>1140</v>
      </c>
      <c r="H33" s="65">
        <v>12495</v>
      </c>
      <c r="I33" s="65">
        <v>0</v>
      </c>
      <c r="J33" s="65">
        <v>330.7953789</v>
      </c>
      <c r="K33" s="66">
        <v>0</v>
      </c>
      <c r="L33" s="66">
        <v>1.9300000000000001E-2</v>
      </c>
      <c r="M33" s="66">
        <v>2.8999999999999998E-3</v>
      </c>
    </row>
    <row r="34" spans="1:13">
      <c r="A34" t="s">
        <v>906</v>
      </c>
      <c r="B34" t="s">
        <v>907</v>
      </c>
      <c r="C34" t="s">
        <v>808</v>
      </c>
      <c r="D34" t="s">
        <v>908</v>
      </c>
      <c r="E34" t="s">
        <v>872</v>
      </c>
      <c r="F34" t="s">
        <v>105</v>
      </c>
      <c r="G34" s="65">
        <v>710</v>
      </c>
      <c r="H34" s="65">
        <v>44587</v>
      </c>
      <c r="I34" s="65">
        <v>0</v>
      </c>
      <c r="J34" s="65">
        <v>1022.1971033</v>
      </c>
      <c r="K34" s="66">
        <v>0</v>
      </c>
      <c r="L34" s="66">
        <v>5.9700000000000003E-2</v>
      </c>
      <c r="M34" s="66">
        <v>8.8999999999999999E-3</v>
      </c>
    </row>
    <row r="35" spans="1:13">
      <c r="A35" t="s">
        <v>909</v>
      </c>
      <c r="B35" t="s">
        <v>910</v>
      </c>
      <c r="C35" t="s">
        <v>803</v>
      </c>
      <c r="D35" t="s">
        <v>911</v>
      </c>
      <c r="E35" t="s">
        <v>872</v>
      </c>
      <c r="F35" t="s">
        <v>105</v>
      </c>
      <c r="G35" s="65">
        <v>6051</v>
      </c>
      <c r="H35" s="65">
        <v>4872</v>
      </c>
      <c r="I35" s="65">
        <v>0</v>
      </c>
      <c r="J35" s="65">
        <v>951.92444088000002</v>
      </c>
      <c r="K35" s="66">
        <v>0</v>
      </c>
      <c r="L35" s="66">
        <v>5.5599999999999997E-2</v>
      </c>
      <c r="M35" s="66">
        <v>8.3000000000000001E-3</v>
      </c>
    </row>
    <row r="36" spans="1:13">
      <c r="A36" t="s">
        <v>912</v>
      </c>
      <c r="B36" t="s">
        <v>913</v>
      </c>
      <c r="C36" t="s">
        <v>122</v>
      </c>
      <c r="D36" t="s">
        <v>914</v>
      </c>
      <c r="E36" t="s">
        <v>872</v>
      </c>
      <c r="F36" t="s">
        <v>105</v>
      </c>
      <c r="G36" s="65">
        <v>6358</v>
      </c>
      <c r="H36" s="65">
        <v>2541</v>
      </c>
      <c r="I36" s="65">
        <v>0</v>
      </c>
      <c r="J36" s="65">
        <v>521.66684262000001</v>
      </c>
      <c r="K36" s="66">
        <v>0</v>
      </c>
      <c r="L36" s="66">
        <v>3.0499999999999999E-2</v>
      </c>
      <c r="M36" s="66">
        <v>4.4999999999999997E-3</v>
      </c>
    </row>
    <row r="37" spans="1:13">
      <c r="A37" t="s">
        <v>915</v>
      </c>
      <c r="B37" t="s">
        <v>916</v>
      </c>
      <c r="C37" t="s">
        <v>803</v>
      </c>
      <c r="D37" t="s">
        <v>914</v>
      </c>
      <c r="E37" t="s">
        <v>872</v>
      </c>
      <c r="F37" t="s">
        <v>105</v>
      </c>
      <c r="G37" s="65">
        <v>7015</v>
      </c>
      <c r="H37" s="65">
        <v>2928</v>
      </c>
      <c r="I37" s="65">
        <v>0</v>
      </c>
      <c r="J37" s="65">
        <v>663.23401679999995</v>
      </c>
      <c r="K37" s="66">
        <v>0</v>
      </c>
      <c r="L37" s="66">
        <v>3.8800000000000001E-2</v>
      </c>
      <c r="M37" s="66">
        <v>5.7999999999999996E-3</v>
      </c>
    </row>
    <row r="38" spans="1:13">
      <c r="A38" t="s">
        <v>917</v>
      </c>
      <c r="B38" t="s">
        <v>918</v>
      </c>
      <c r="C38" t="s">
        <v>803</v>
      </c>
      <c r="D38" t="s">
        <v>914</v>
      </c>
      <c r="E38" t="s">
        <v>872</v>
      </c>
      <c r="F38" t="s">
        <v>105</v>
      </c>
      <c r="G38" s="65">
        <v>3784</v>
      </c>
      <c r="H38" s="65">
        <v>1772</v>
      </c>
      <c r="I38" s="65">
        <v>0</v>
      </c>
      <c r="J38" s="65">
        <v>216.51245792</v>
      </c>
      <c r="K38" s="66">
        <v>0</v>
      </c>
      <c r="L38" s="66">
        <v>1.2699999999999999E-2</v>
      </c>
      <c r="M38" s="66">
        <v>1.9E-3</v>
      </c>
    </row>
    <row r="39" spans="1:13">
      <c r="A39" t="s">
        <v>919</v>
      </c>
      <c r="B39" t="s">
        <v>920</v>
      </c>
      <c r="C39" t="s">
        <v>803</v>
      </c>
      <c r="D39" t="s">
        <v>921</v>
      </c>
      <c r="E39" t="s">
        <v>872</v>
      </c>
      <c r="F39" t="s">
        <v>105</v>
      </c>
      <c r="G39" s="65">
        <v>652</v>
      </c>
      <c r="H39" s="65">
        <v>35796</v>
      </c>
      <c r="I39" s="65">
        <v>0.65678999999999998</v>
      </c>
      <c r="J39" s="65">
        <v>754.27284168000006</v>
      </c>
      <c r="K39" s="66">
        <v>0</v>
      </c>
      <c r="L39" s="66">
        <v>4.41E-2</v>
      </c>
      <c r="M39" s="66">
        <v>6.6E-3</v>
      </c>
    </row>
    <row r="40" spans="1:13">
      <c r="A40" t="s">
        <v>922</v>
      </c>
      <c r="B40" t="s">
        <v>923</v>
      </c>
      <c r="C40" t="s">
        <v>122</v>
      </c>
      <c r="D40" t="s">
        <v>896</v>
      </c>
      <c r="E40" t="s">
        <v>872</v>
      </c>
      <c r="F40" t="s">
        <v>105</v>
      </c>
      <c r="G40" s="65">
        <v>7743</v>
      </c>
      <c r="H40" s="65">
        <v>3893</v>
      </c>
      <c r="I40" s="65">
        <v>0</v>
      </c>
      <c r="J40" s="65">
        <v>973.33358270999997</v>
      </c>
      <c r="K40" s="66">
        <v>0</v>
      </c>
      <c r="L40" s="66">
        <v>5.6899999999999999E-2</v>
      </c>
      <c r="M40" s="66">
        <v>8.5000000000000006E-3</v>
      </c>
    </row>
    <row r="41" spans="1:13">
      <c r="A41" t="s">
        <v>924</v>
      </c>
      <c r="B41" t="s">
        <v>925</v>
      </c>
      <c r="C41" t="s">
        <v>838</v>
      </c>
      <c r="D41" t="s">
        <v>896</v>
      </c>
      <c r="E41" t="s">
        <v>872</v>
      </c>
      <c r="F41" t="s">
        <v>109</v>
      </c>
      <c r="G41" s="65">
        <v>8344</v>
      </c>
      <c r="H41" s="65">
        <v>980.3</v>
      </c>
      <c r="I41" s="65">
        <v>0</v>
      </c>
      <c r="J41" s="65">
        <v>305.59072275199998</v>
      </c>
      <c r="K41" s="66">
        <v>0</v>
      </c>
      <c r="L41" s="66">
        <v>1.7899999999999999E-2</v>
      </c>
      <c r="M41" s="66">
        <v>2.7000000000000001E-3</v>
      </c>
    </row>
    <row r="42" spans="1:13">
      <c r="A42" t="s">
        <v>926</v>
      </c>
      <c r="B42" t="s">
        <v>927</v>
      </c>
      <c r="C42" t="s">
        <v>846</v>
      </c>
      <c r="D42" t="s">
        <v>896</v>
      </c>
      <c r="E42" t="s">
        <v>872</v>
      </c>
      <c r="F42" t="s">
        <v>105</v>
      </c>
      <c r="G42" s="65">
        <v>8165</v>
      </c>
      <c r="H42" s="65">
        <v>1005.5</v>
      </c>
      <c r="I42" s="65">
        <v>0</v>
      </c>
      <c r="J42" s="65">
        <v>265.09791317499997</v>
      </c>
      <c r="K42" s="66">
        <v>0</v>
      </c>
      <c r="L42" s="66">
        <v>1.55E-2</v>
      </c>
      <c r="M42" s="66">
        <v>2.3E-3</v>
      </c>
    </row>
    <row r="43" spans="1:13">
      <c r="A43" t="s">
        <v>928</v>
      </c>
      <c r="B43" t="s">
        <v>929</v>
      </c>
      <c r="C43" t="s">
        <v>808</v>
      </c>
      <c r="D43" t="s">
        <v>930</v>
      </c>
      <c r="E43" t="s">
        <v>872</v>
      </c>
      <c r="F43" t="s">
        <v>105</v>
      </c>
      <c r="G43" s="65">
        <v>12209</v>
      </c>
      <c r="H43" s="65">
        <v>2363</v>
      </c>
      <c r="I43" s="65">
        <v>0</v>
      </c>
      <c r="J43" s="65">
        <v>931.56220542999995</v>
      </c>
      <c r="K43" s="66">
        <v>0</v>
      </c>
      <c r="L43" s="66">
        <v>5.4399999999999997E-2</v>
      </c>
      <c r="M43" s="66">
        <v>8.0999999999999996E-3</v>
      </c>
    </row>
    <row r="44" spans="1:13">
      <c r="A44" t="s">
        <v>931</v>
      </c>
      <c r="B44" t="s">
        <v>932</v>
      </c>
      <c r="C44" t="s">
        <v>808</v>
      </c>
      <c r="D44" t="s">
        <v>933</v>
      </c>
      <c r="E44" t="s">
        <v>872</v>
      </c>
      <c r="F44" t="s">
        <v>105</v>
      </c>
      <c r="G44" s="65">
        <v>5690</v>
      </c>
      <c r="H44" s="65">
        <v>4732</v>
      </c>
      <c r="I44" s="65">
        <v>0</v>
      </c>
      <c r="J44" s="65">
        <v>869.41083319999996</v>
      </c>
      <c r="K44" s="66">
        <v>0</v>
      </c>
      <c r="L44" s="66">
        <v>5.0799999999999998E-2</v>
      </c>
      <c r="M44" s="66">
        <v>7.6E-3</v>
      </c>
    </row>
    <row r="45" spans="1:13">
      <c r="A45" t="s">
        <v>934</v>
      </c>
      <c r="B45" t="s">
        <v>935</v>
      </c>
      <c r="C45" t="s">
        <v>808</v>
      </c>
      <c r="D45" t="s">
        <v>936</v>
      </c>
      <c r="E45" t="s">
        <v>872</v>
      </c>
      <c r="F45" t="s">
        <v>105</v>
      </c>
      <c r="G45" s="65">
        <v>820</v>
      </c>
      <c r="H45" s="65">
        <v>42914</v>
      </c>
      <c r="I45" s="65">
        <v>2.8359999999999999</v>
      </c>
      <c r="J45" s="65">
        <v>1139.1043092</v>
      </c>
      <c r="K45" s="66">
        <v>0</v>
      </c>
      <c r="L45" s="66">
        <v>6.6600000000000006E-2</v>
      </c>
      <c r="M45" s="66">
        <v>9.9000000000000008E-3</v>
      </c>
    </row>
    <row r="46" spans="1:13">
      <c r="A46" t="s">
        <v>937</v>
      </c>
      <c r="B46" t="s">
        <v>938</v>
      </c>
      <c r="C46" t="s">
        <v>808</v>
      </c>
      <c r="D46" t="s">
        <v>936</v>
      </c>
      <c r="E46" t="s">
        <v>872</v>
      </c>
      <c r="F46" t="s">
        <v>105</v>
      </c>
      <c r="G46" s="65">
        <v>16251</v>
      </c>
      <c r="H46" s="65">
        <v>3753</v>
      </c>
      <c r="I46" s="65">
        <v>0</v>
      </c>
      <c r="J46" s="65">
        <v>1969.36719687</v>
      </c>
      <c r="K46" s="66">
        <v>0</v>
      </c>
      <c r="L46" s="66">
        <v>0.11509999999999999</v>
      </c>
      <c r="M46" s="66">
        <v>1.72E-2</v>
      </c>
    </row>
    <row r="47" spans="1:13">
      <c r="A47" t="s">
        <v>939</v>
      </c>
      <c r="B47" t="s">
        <v>940</v>
      </c>
      <c r="C47" t="s">
        <v>808</v>
      </c>
      <c r="D47" t="s">
        <v>936</v>
      </c>
      <c r="E47" t="s">
        <v>872</v>
      </c>
      <c r="F47" t="s">
        <v>105</v>
      </c>
      <c r="G47" s="65">
        <v>1780</v>
      </c>
      <c r="H47" s="65">
        <v>9784</v>
      </c>
      <c r="I47" s="65">
        <v>0</v>
      </c>
      <c r="J47" s="65">
        <v>562.34714080000003</v>
      </c>
      <c r="K47" s="66">
        <v>0</v>
      </c>
      <c r="L47" s="66">
        <v>3.2899999999999999E-2</v>
      </c>
      <c r="M47" s="66">
        <v>4.8999999999999998E-3</v>
      </c>
    </row>
    <row r="48" spans="1:13">
      <c r="A48" t="s">
        <v>941</v>
      </c>
      <c r="B48" t="s">
        <v>942</v>
      </c>
      <c r="C48" t="s">
        <v>808</v>
      </c>
      <c r="D48" t="s">
        <v>943</v>
      </c>
      <c r="E48" t="s">
        <v>872</v>
      </c>
      <c r="F48" t="s">
        <v>105</v>
      </c>
      <c r="G48" s="65">
        <v>2960</v>
      </c>
      <c r="H48" s="65">
        <v>3740</v>
      </c>
      <c r="I48" s="65">
        <v>0</v>
      </c>
      <c r="J48" s="65">
        <v>357.46321599999999</v>
      </c>
      <c r="K48" s="66">
        <v>0</v>
      </c>
      <c r="L48" s="66">
        <v>2.0899999999999998E-2</v>
      </c>
      <c r="M48" s="66">
        <v>3.0999999999999999E-3</v>
      </c>
    </row>
    <row r="49" spans="1:13">
      <c r="A49" t="s">
        <v>944</v>
      </c>
      <c r="B49" t="s">
        <v>945</v>
      </c>
      <c r="C49" t="s">
        <v>846</v>
      </c>
      <c r="D49" t="s">
        <v>946</v>
      </c>
      <c r="E49" t="s">
        <v>872</v>
      </c>
      <c r="F49" t="s">
        <v>105</v>
      </c>
      <c r="G49" s="65">
        <v>18239</v>
      </c>
      <c r="H49" s="65">
        <v>1844.25</v>
      </c>
      <c r="I49" s="65">
        <v>0</v>
      </c>
      <c r="J49" s="65">
        <v>1086.1476339675</v>
      </c>
      <c r="K49" s="66">
        <v>0</v>
      </c>
      <c r="L49" s="66">
        <v>6.3500000000000001E-2</v>
      </c>
      <c r="M49" s="66">
        <v>9.4999999999999998E-3</v>
      </c>
    </row>
    <row r="50" spans="1:13">
      <c r="A50" s="67" t="s">
        <v>947</v>
      </c>
      <c r="C50" s="14"/>
      <c r="D50" s="14"/>
      <c r="E50" s="14"/>
      <c r="F50" s="14"/>
      <c r="G50" s="69">
        <v>0</v>
      </c>
      <c r="I50" s="69">
        <v>0</v>
      </c>
      <c r="J50" s="69">
        <v>0</v>
      </c>
      <c r="L50" s="68">
        <v>0</v>
      </c>
      <c r="M50" s="68">
        <v>0</v>
      </c>
    </row>
    <row r="51" spans="1:13">
      <c r="A51" t="s">
        <v>227</v>
      </c>
      <c r="B51" t="s">
        <v>227</v>
      </c>
      <c r="C51" s="14"/>
      <c r="D51" s="14"/>
      <c r="E51" t="s">
        <v>227</v>
      </c>
      <c r="F51" t="s">
        <v>227</v>
      </c>
      <c r="G51" s="65">
        <v>0</v>
      </c>
      <c r="H51" s="65">
        <v>0</v>
      </c>
      <c r="J51" s="65">
        <v>0</v>
      </c>
      <c r="K51" s="66">
        <v>0</v>
      </c>
      <c r="L51" s="66">
        <v>0</v>
      </c>
      <c r="M51" s="66">
        <v>0</v>
      </c>
    </row>
    <row r="52" spans="1:13">
      <c r="A52" s="67" t="s">
        <v>603</v>
      </c>
      <c r="C52" s="14"/>
      <c r="D52" s="14"/>
      <c r="E52" s="14"/>
      <c r="F52" s="14"/>
      <c r="G52" s="69">
        <v>0</v>
      </c>
      <c r="I52" s="69">
        <v>0</v>
      </c>
      <c r="J52" s="69">
        <v>0</v>
      </c>
      <c r="L52" s="68">
        <v>0</v>
      </c>
      <c r="M52" s="68">
        <v>0</v>
      </c>
    </row>
    <row r="53" spans="1:13">
      <c r="A53" t="s">
        <v>227</v>
      </c>
      <c r="B53" t="s">
        <v>227</v>
      </c>
      <c r="C53" s="14"/>
      <c r="D53" s="14"/>
      <c r="E53" t="s">
        <v>227</v>
      </c>
      <c r="F53" t="s">
        <v>227</v>
      </c>
      <c r="G53" s="65">
        <v>0</v>
      </c>
      <c r="H53" s="65">
        <v>0</v>
      </c>
      <c r="J53" s="65">
        <v>0</v>
      </c>
      <c r="K53" s="66">
        <v>0</v>
      </c>
      <c r="L53" s="66">
        <v>0</v>
      </c>
      <c r="M53" s="66">
        <v>0</v>
      </c>
    </row>
    <row r="54" spans="1:13">
      <c r="A54" s="67" t="s">
        <v>892</v>
      </c>
      <c r="C54" s="14"/>
      <c r="D54" s="14"/>
      <c r="E54" s="14"/>
      <c r="F54" s="14"/>
      <c r="G54" s="69">
        <v>0</v>
      </c>
      <c r="I54" s="69">
        <v>0</v>
      </c>
      <c r="J54" s="69">
        <v>0</v>
      </c>
      <c r="L54" s="68">
        <v>0</v>
      </c>
      <c r="M54" s="68">
        <v>0</v>
      </c>
    </row>
    <row r="55" spans="1:13">
      <c r="A55" t="s">
        <v>227</v>
      </c>
      <c r="B55" t="s">
        <v>227</v>
      </c>
      <c r="C55" s="14"/>
      <c r="D55" s="14"/>
      <c r="E55" t="s">
        <v>227</v>
      </c>
      <c r="F55" t="s">
        <v>227</v>
      </c>
      <c r="G55" s="65">
        <v>0</v>
      </c>
      <c r="H55" s="65">
        <v>0</v>
      </c>
      <c r="J55" s="65">
        <v>0</v>
      </c>
      <c r="K55" s="66">
        <v>0</v>
      </c>
      <c r="L55" s="66">
        <v>0</v>
      </c>
      <c r="M55" s="66">
        <v>0</v>
      </c>
    </row>
    <row r="56" spans="1:13">
      <c r="A56" t="s">
        <v>234</v>
      </c>
      <c r="C56" s="14"/>
      <c r="D56" s="14"/>
      <c r="E56" s="14"/>
      <c r="F56" s="14"/>
    </row>
    <row r="57" spans="1:13">
      <c r="A57" t="s">
        <v>299</v>
      </c>
      <c r="C57" s="14"/>
      <c r="D57" s="14"/>
      <c r="E57" s="14"/>
      <c r="F57" s="14"/>
    </row>
    <row r="58" spans="1:13">
      <c r="A58" t="s">
        <v>300</v>
      </c>
      <c r="C58" s="14"/>
      <c r="D58" s="14"/>
      <c r="E58" s="14"/>
      <c r="F58" s="14"/>
    </row>
    <row r="59" spans="1:13">
      <c r="A59" t="s">
        <v>301</v>
      </c>
      <c r="C59" s="14"/>
      <c r="D59" s="14"/>
      <c r="E59" s="14"/>
      <c r="F59" s="14"/>
    </row>
    <row r="60" spans="1:13">
      <c r="A60" t="s">
        <v>302</v>
      </c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311938.98</v>
      </c>
      <c r="J10" s="7"/>
      <c r="K10" s="63">
        <v>1642.4395471966</v>
      </c>
      <c r="L10" s="7"/>
      <c r="M10" s="64">
        <v>1</v>
      </c>
      <c r="N10" s="64">
        <v>1.43E-2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308553.98</v>
      </c>
      <c r="K11" s="69">
        <v>263.81365290000002</v>
      </c>
      <c r="M11" s="68">
        <v>0.16059999999999999</v>
      </c>
      <c r="N11" s="68">
        <v>2.3E-3</v>
      </c>
    </row>
    <row r="12" spans="1:64">
      <c r="A12" s="67" t="s">
        <v>948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949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308553.98</v>
      </c>
      <c r="K16" s="69">
        <v>263.81365290000002</v>
      </c>
      <c r="M16" s="68">
        <v>0.16059999999999999</v>
      </c>
      <c r="N16" s="68">
        <v>2.3E-3</v>
      </c>
    </row>
    <row r="17" spans="1:14">
      <c r="A17" t="s">
        <v>950</v>
      </c>
      <c r="B17" t="s">
        <v>951</v>
      </c>
      <c r="C17" t="s">
        <v>99</v>
      </c>
      <c r="D17" t="s">
        <v>952</v>
      </c>
      <c r="E17" t="s">
        <v>872</v>
      </c>
      <c r="F17" t="s">
        <v>332</v>
      </c>
      <c r="G17" t="s">
        <v>206</v>
      </c>
      <c r="H17" t="s">
        <v>105</v>
      </c>
      <c r="I17" s="65">
        <v>308553.98</v>
      </c>
      <c r="J17" s="65">
        <v>85.5</v>
      </c>
      <c r="K17" s="65">
        <v>263.81365290000002</v>
      </c>
      <c r="L17" s="66">
        <v>8.0000000000000004E-4</v>
      </c>
      <c r="M17" s="66">
        <v>0.16059999999999999</v>
      </c>
      <c r="N17" s="66">
        <v>2.3E-3</v>
      </c>
    </row>
    <row r="18" spans="1:14">
      <c r="A18" s="67" t="s">
        <v>603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3385</v>
      </c>
      <c r="K20" s="69">
        <v>1378.6258942966001</v>
      </c>
      <c r="M20" s="68">
        <v>0.83940000000000003</v>
      </c>
      <c r="N20" s="68">
        <v>1.2E-2</v>
      </c>
    </row>
    <row r="21" spans="1:14">
      <c r="A21" s="67" t="s">
        <v>948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949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3385</v>
      </c>
      <c r="K25" s="69">
        <v>1378.6258942966001</v>
      </c>
      <c r="M25" s="68">
        <v>0.83940000000000003</v>
      </c>
      <c r="N25" s="68">
        <v>1.2E-2</v>
      </c>
    </row>
    <row r="26" spans="1:14">
      <c r="A26" t="s">
        <v>953</v>
      </c>
      <c r="B26" t="s">
        <v>954</v>
      </c>
      <c r="C26" t="s">
        <v>122</v>
      </c>
      <c r="D26" t="s">
        <v>955</v>
      </c>
      <c r="E26" t="s">
        <v>872</v>
      </c>
      <c r="F26" t="s">
        <v>227</v>
      </c>
      <c r="G26" t="s">
        <v>956</v>
      </c>
      <c r="H26" t="s">
        <v>105</v>
      </c>
      <c r="I26" s="65">
        <v>736</v>
      </c>
      <c r="J26" s="65">
        <v>21425</v>
      </c>
      <c r="K26" s="65">
        <v>509.17455200000001</v>
      </c>
      <c r="L26" s="66">
        <v>0</v>
      </c>
      <c r="M26" s="66">
        <v>0.31</v>
      </c>
      <c r="N26" s="66">
        <v>4.4000000000000003E-3</v>
      </c>
    </row>
    <row r="27" spans="1:14">
      <c r="A27" t="s">
        <v>957</v>
      </c>
      <c r="B27" t="s">
        <v>958</v>
      </c>
      <c r="C27" t="s">
        <v>122</v>
      </c>
      <c r="D27" t="s">
        <v>959</v>
      </c>
      <c r="E27" t="s">
        <v>872</v>
      </c>
      <c r="F27" t="s">
        <v>227</v>
      </c>
      <c r="G27" t="s">
        <v>956</v>
      </c>
      <c r="H27" t="s">
        <v>105</v>
      </c>
      <c r="I27" s="65">
        <v>560</v>
      </c>
      <c r="J27" s="65">
        <v>12991</v>
      </c>
      <c r="K27" s="65">
        <v>234.9084584</v>
      </c>
      <c r="L27" s="66">
        <v>0</v>
      </c>
      <c r="M27" s="66">
        <v>0.14299999999999999</v>
      </c>
      <c r="N27" s="66">
        <v>2E-3</v>
      </c>
    </row>
    <row r="28" spans="1:14">
      <c r="A28" t="s">
        <v>960</v>
      </c>
      <c r="B28" t="s">
        <v>961</v>
      </c>
      <c r="C28" t="s">
        <v>122</v>
      </c>
      <c r="D28" t="s">
        <v>962</v>
      </c>
      <c r="E28" t="s">
        <v>872</v>
      </c>
      <c r="F28" t="s">
        <v>227</v>
      </c>
      <c r="G28" t="s">
        <v>956</v>
      </c>
      <c r="H28" t="s">
        <v>105</v>
      </c>
      <c r="I28" s="65">
        <v>1288</v>
      </c>
      <c r="J28" s="65">
        <v>8487</v>
      </c>
      <c r="K28" s="65">
        <v>352.97025624000003</v>
      </c>
      <c r="L28" s="66">
        <v>0</v>
      </c>
      <c r="M28" s="66">
        <v>0.21490000000000001</v>
      </c>
      <c r="N28" s="66">
        <v>3.0999999999999999E-3</v>
      </c>
    </row>
    <row r="29" spans="1:14">
      <c r="A29" t="s">
        <v>963</v>
      </c>
      <c r="B29" t="s">
        <v>964</v>
      </c>
      <c r="C29" t="s">
        <v>122</v>
      </c>
      <c r="D29" t="s">
        <v>965</v>
      </c>
      <c r="E29" t="s">
        <v>872</v>
      </c>
      <c r="F29" t="s">
        <v>227</v>
      </c>
      <c r="G29" t="s">
        <v>956</v>
      </c>
      <c r="H29" t="s">
        <v>105</v>
      </c>
      <c r="I29" s="65">
        <v>801</v>
      </c>
      <c r="J29" s="65">
        <v>10886.54</v>
      </c>
      <c r="K29" s="65">
        <v>281.57262765659999</v>
      </c>
      <c r="L29" s="66">
        <v>0</v>
      </c>
      <c r="M29" s="66">
        <v>0.1714</v>
      </c>
      <c r="N29" s="66">
        <v>2.5000000000000001E-3</v>
      </c>
    </row>
    <row r="30" spans="1:14">
      <c r="A30" s="67" t="s">
        <v>603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234</v>
      </c>
      <c r="B32" s="14"/>
      <c r="C32" s="14"/>
      <c r="D32" s="14"/>
    </row>
    <row r="33" spans="1:4">
      <c r="A33" s="85" t="s">
        <v>299</v>
      </c>
      <c r="B33" s="14"/>
      <c r="C33" s="14"/>
      <c r="D33" s="14"/>
    </row>
    <row r="34" spans="1:4">
      <c r="A34" s="85" t="s">
        <v>300</v>
      </c>
      <c r="B34" s="14"/>
      <c r="C34" s="14"/>
      <c r="D34" s="14"/>
    </row>
    <row r="35" spans="1:4">
      <c r="A35" s="85" t="s">
        <v>301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35584</v>
      </c>
      <c r="G10" s="7"/>
      <c r="H10" s="63">
        <v>104.24070399999999</v>
      </c>
      <c r="I10" s="22"/>
      <c r="J10" s="64">
        <v>1</v>
      </c>
      <c r="K10" s="64">
        <v>8.9999999999999998E-4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35584</v>
      </c>
      <c r="H11" s="69">
        <v>104.24070399999999</v>
      </c>
      <c r="J11" s="68">
        <v>1</v>
      </c>
      <c r="K11" s="68">
        <v>8.9999999999999998E-4</v>
      </c>
    </row>
    <row r="12" spans="1:59">
      <c r="A12" s="67" t="s">
        <v>966</v>
      </c>
      <c r="C12" s="14"/>
      <c r="D12" s="14"/>
      <c r="F12" s="69">
        <v>35584</v>
      </c>
      <c r="H12" s="69">
        <v>104.24070399999999</v>
      </c>
      <c r="J12" s="68">
        <v>1</v>
      </c>
      <c r="K12" s="68">
        <v>8.9999999999999998E-4</v>
      </c>
    </row>
    <row r="13" spans="1:59">
      <c r="A13" t="s">
        <v>967</v>
      </c>
      <c r="B13" t="s">
        <v>968</v>
      </c>
      <c r="C13" t="s">
        <v>99</v>
      </c>
      <c r="D13" t="s">
        <v>504</v>
      </c>
      <c r="E13" t="s">
        <v>101</v>
      </c>
      <c r="F13" s="65">
        <v>3500</v>
      </c>
      <c r="G13" s="65">
        <v>1860</v>
      </c>
      <c r="H13" s="65">
        <v>65.099999999999994</v>
      </c>
      <c r="I13" s="66">
        <v>1.8E-3</v>
      </c>
      <c r="J13" s="66">
        <v>0.62450000000000006</v>
      </c>
      <c r="K13" s="66">
        <v>5.9999999999999995E-4</v>
      </c>
    </row>
    <row r="14" spans="1:59">
      <c r="A14" t="s">
        <v>969</v>
      </c>
      <c r="B14" t="s">
        <v>970</v>
      </c>
      <c r="C14" t="s">
        <v>99</v>
      </c>
      <c r="D14" t="s">
        <v>772</v>
      </c>
      <c r="E14" t="s">
        <v>101</v>
      </c>
      <c r="F14" s="65">
        <v>12500</v>
      </c>
      <c r="G14" s="65">
        <v>11.6</v>
      </c>
      <c r="H14" s="65">
        <v>1.45</v>
      </c>
      <c r="I14" s="66">
        <v>3.5999999999999999E-3</v>
      </c>
      <c r="J14" s="66">
        <v>1.3899999999999999E-2</v>
      </c>
      <c r="K14" s="66">
        <v>0</v>
      </c>
    </row>
    <row r="15" spans="1:59">
      <c r="A15" t="s">
        <v>971</v>
      </c>
      <c r="B15" t="s">
        <v>972</v>
      </c>
      <c r="C15" t="s">
        <v>99</v>
      </c>
      <c r="D15" t="s">
        <v>772</v>
      </c>
      <c r="E15" t="s">
        <v>105</v>
      </c>
      <c r="F15" s="65">
        <v>12500</v>
      </c>
      <c r="G15" s="65">
        <v>100</v>
      </c>
      <c r="H15" s="65">
        <v>12.5</v>
      </c>
      <c r="I15" s="66">
        <v>3.5999999999999999E-3</v>
      </c>
      <c r="J15" s="66">
        <v>0.11990000000000001</v>
      </c>
      <c r="K15" s="66">
        <v>1E-4</v>
      </c>
    </row>
    <row r="16" spans="1:59">
      <c r="A16" t="s">
        <v>973</v>
      </c>
      <c r="B16" t="s">
        <v>974</v>
      </c>
      <c r="C16" t="s">
        <v>99</v>
      </c>
      <c r="D16" t="s">
        <v>789</v>
      </c>
      <c r="E16" t="s">
        <v>101</v>
      </c>
      <c r="F16" s="65">
        <v>7084</v>
      </c>
      <c r="G16" s="65">
        <v>355.6</v>
      </c>
      <c r="H16" s="65">
        <v>25.190704</v>
      </c>
      <c r="I16" s="66">
        <v>7.1999999999999998E-3</v>
      </c>
      <c r="J16" s="66">
        <v>0.2417</v>
      </c>
      <c r="K16" s="66">
        <v>2.0000000000000001E-4</v>
      </c>
    </row>
    <row r="17" spans="1:11">
      <c r="A17" s="67" t="s">
        <v>232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975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234</v>
      </c>
      <c r="C20" s="14"/>
      <c r="D20" s="14"/>
    </row>
    <row r="21" spans="1:11">
      <c r="A21" s="85" t="s">
        <v>299</v>
      </c>
      <c r="C21" s="14"/>
      <c r="D21" s="14"/>
    </row>
    <row r="22" spans="1:11">
      <c r="A22" s="85" t="s">
        <v>300</v>
      </c>
      <c r="C22" s="14"/>
      <c r="D22" s="14"/>
    </row>
    <row r="23" spans="1:11">
      <c r="A23" s="85" t="s">
        <v>301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500</v>
      </c>
      <c r="G10" s="7"/>
      <c r="H10" s="63">
        <v>64.838319999999996</v>
      </c>
      <c r="I10" s="22"/>
      <c r="J10" s="64">
        <v>1</v>
      </c>
      <c r="K10" s="64">
        <v>5.9999999999999995E-4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976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977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978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603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500</v>
      </c>
      <c r="H20" s="69">
        <v>64.838319999999996</v>
      </c>
      <c r="J20" s="68">
        <v>1</v>
      </c>
      <c r="K20" s="68">
        <v>5.9999999999999995E-4</v>
      </c>
    </row>
    <row r="21" spans="1:11">
      <c r="A21" s="67" t="s">
        <v>976</v>
      </c>
      <c r="B21" s="14"/>
      <c r="C21" s="14"/>
      <c r="D21" s="14"/>
      <c r="F21" s="69">
        <v>500</v>
      </c>
      <c r="H21" s="69">
        <v>64.838319999999996</v>
      </c>
      <c r="J21" s="68">
        <v>1</v>
      </c>
      <c r="K21" s="68">
        <v>5.9999999999999995E-4</v>
      </c>
    </row>
    <row r="22" spans="1:11">
      <c r="A22" t="s">
        <v>979</v>
      </c>
      <c r="B22" t="s">
        <v>980</v>
      </c>
      <c r="C22" t="s">
        <v>122</v>
      </c>
      <c r="D22" t="s">
        <v>897</v>
      </c>
      <c r="E22" t="s">
        <v>105</v>
      </c>
      <c r="F22" s="65">
        <v>200</v>
      </c>
      <c r="G22" s="65">
        <v>3740</v>
      </c>
      <c r="H22" s="65">
        <v>24.152920000000002</v>
      </c>
      <c r="I22" s="66">
        <v>0</v>
      </c>
      <c r="J22" s="66">
        <v>0.3725</v>
      </c>
      <c r="K22" s="66">
        <v>2.0000000000000001E-4</v>
      </c>
    </row>
    <row r="23" spans="1:11">
      <c r="A23" t="s">
        <v>981</v>
      </c>
      <c r="B23" t="s">
        <v>982</v>
      </c>
      <c r="C23" t="s">
        <v>122</v>
      </c>
      <c r="D23" t="s">
        <v>897</v>
      </c>
      <c r="E23" t="s">
        <v>105</v>
      </c>
      <c r="F23" s="65">
        <v>300</v>
      </c>
      <c r="G23" s="65">
        <v>4200</v>
      </c>
      <c r="H23" s="65">
        <v>40.685400000000001</v>
      </c>
      <c r="I23" s="66">
        <v>0</v>
      </c>
      <c r="J23" s="66">
        <v>0.62749999999999995</v>
      </c>
      <c r="K23" s="66">
        <v>4.0000000000000002E-4</v>
      </c>
    </row>
    <row r="24" spans="1:11">
      <c r="A24" s="67" t="s">
        <v>983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E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978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E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984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603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5" t="s">
        <v>234</v>
      </c>
      <c r="B32" s="14"/>
      <c r="C32" s="14"/>
      <c r="D32" s="14"/>
    </row>
    <row r="33" spans="1:4">
      <c r="A33" s="85" t="s">
        <v>299</v>
      </c>
      <c r="B33" s="14"/>
      <c r="C33" s="14"/>
      <c r="D33" s="14"/>
    </row>
    <row r="34" spans="1:4">
      <c r="A34" s="85" t="s">
        <v>300</v>
      </c>
      <c r="B34" s="14"/>
      <c r="C34" s="14"/>
      <c r="D34" s="14"/>
    </row>
    <row r="35" spans="1:4">
      <c r="A35" s="85" t="s">
        <v>301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-28436.73</v>
      </c>
      <c r="G10" s="22"/>
      <c r="H10" s="63">
        <v>-93.998649638803499</v>
      </c>
      <c r="I10" s="64">
        <v>1</v>
      </c>
      <c r="J10" s="64">
        <v>-8.0000000000000004E-4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232</v>
      </c>
      <c r="B13" s="16"/>
      <c r="C13" s="16"/>
      <c r="D13" s="16"/>
      <c r="E13" s="16"/>
      <c r="F13" s="69">
        <v>-28436.73</v>
      </c>
      <c r="G13" s="16"/>
      <c r="H13" s="69">
        <v>-93.998649638803499</v>
      </c>
      <c r="I13" s="68">
        <v>1</v>
      </c>
      <c r="J13" s="68">
        <v>-8.0000000000000004E-4</v>
      </c>
      <c r="BE13" s="14" t="s">
        <v>125</v>
      </c>
    </row>
    <row r="14" spans="1:59">
      <c r="A14" t="s">
        <v>985</v>
      </c>
      <c r="B14" t="s">
        <v>986</v>
      </c>
      <c r="C14" t="s">
        <v>122</v>
      </c>
      <c r="D14" t="s">
        <v>897</v>
      </c>
      <c r="E14" t="s">
        <v>109</v>
      </c>
      <c r="F14" s="65">
        <v>4</v>
      </c>
      <c r="G14" s="65">
        <v>1.5287999999999999</v>
      </c>
      <c r="H14" s="65">
        <v>2.28463872E-4</v>
      </c>
      <c r="I14" s="66">
        <v>0</v>
      </c>
      <c r="J14" s="66">
        <v>0</v>
      </c>
      <c r="BE14" s="14" t="s">
        <v>126</v>
      </c>
    </row>
    <row r="15" spans="1:59">
      <c r="A15" t="s">
        <v>987</v>
      </c>
      <c r="B15" t="s">
        <v>988</v>
      </c>
      <c r="C15" t="s">
        <v>122</v>
      </c>
      <c r="D15" t="s">
        <v>897</v>
      </c>
      <c r="E15" t="s">
        <v>112</v>
      </c>
      <c r="F15" s="65">
        <v>4</v>
      </c>
      <c r="G15" s="65">
        <v>0.70735000000000003</v>
      </c>
      <c r="H15" s="65">
        <v>1.2278181300000001E-4</v>
      </c>
      <c r="I15" s="66">
        <v>0</v>
      </c>
      <c r="J15" s="66">
        <v>0</v>
      </c>
      <c r="BE15" s="14" t="s">
        <v>127</v>
      </c>
    </row>
    <row r="16" spans="1:59">
      <c r="A16" t="s">
        <v>989</v>
      </c>
      <c r="B16" t="s">
        <v>990</v>
      </c>
      <c r="C16" t="s">
        <v>122</v>
      </c>
      <c r="D16" t="s">
        <v>897</v>
      </c>
      <c r="E16" t="s">
        <v>112</v>
      </c>
      <c r="F16" s="65">
        <v>1680</v>
      </c>
      <c r="G16" s="65">
        <v>100</v>
      </c>
      <c r="H16" s="65">
        <v>7.2903599999999997</v>
      </c>
      <c r="I16" s="66">
        <v>-7.7600000000000002E-2</v>
      </c>
      <c r="J16" s="66">
        <v>1E-4</v>
      </c>
      <c r="BE16" s="14" t="s">
        <v>128</v>
      </c>
    </row>
    <row r="17" spans="1:57">
      <c r="A17" t="s">
        <v>991</v>
      </c>
      <c r="B17" t="s">
        <v>990</v>
      </c>
      <c r="C17" t="s">
        <v>122</v>
      </c>
      <c r="D17" t="s">
        <v>897</v>
      </c>
      <c r="E17" t="s">
        <v>109</v>
      </c>
      <c r="F17" s="65">
        <v>-7947.96</v>
      </c>
      <c r="G17" s="65">
        <v>100</v>
      </c>
      <c r="H17" s="65">
        <v>-29.693578559999999</v>
      </c>
      <c r="I17" s="66">
        <v>0.31590000000000001</v>
      </c>
      <c r="J17" s="66">
        <v>-2.9999999999999997E-4</v>
      </c>
      <c r="BE17" s="14" t="s">
        <v>129</v>
      </c>
    </row>
    <row r="18" spans="1:57">
      <c r="A18" t="s">
        <v>992</v>
      </c>
      <c r="B18" t="s">
        <v>993</v>
      </c>
      <c r="C18" t="s">
        <v>122</v>
      </c>
      <c r="D18" t="s">
        <v>897</v>
      </c>
      <c r="E18" t="s">
        <v>105</v>
      </c>
      <c r="F18" s="65">
        <v>-22172.77</v>
      </c>
      <c r="G18" s="65">
        <v>100</v>
      </c>
      <c r="H18" s="65">
        <v>-71.595874330000001</v>
      </c>
      <c r="I18" s="66">
        <v>0.76170000000000004</v>
      </c>
      <c r="J18" s="66">
        <v>-5.9999999999999995E-4</v>
      </c>
      <c r="BE18" s="14" t="s">
        <v>130</v>
      </c>
    </row>
    <row r="19" spans="1:57">
      <c r="A19" t="s">
        <v>994</v>
      </c>
      <c r="B19" t="s">
        <v>995</v>
      </c>
      <c r="C19" t="s">
        <v>122</v>
      </c>
      <c r="D19" t="s">
        <v>897</v>
      </c>
      <c r="E19" t="s">
        <v>105</v>
      </c>
      <c r="F19" s="65">
        <v>2</v>
      </c>
      <c r="G19" s="65">
        <v>1.4682500000000001</v>
      </c>
      <c r="H19" s="65">
        <v>9.4819584999999995E-5</v>
      </c>
      <c r="I19" s="66">
        <v>0</v>
      </c>
      <c r="J19" s="66">
        <v>0</v>
      </c>
      <c r="BE19" s="14" t="s">
        <v>131</v>
      </c>
    </row>
    <row r="20" spans="1:57">
      <c r="A20" t="s">
        <v>996</v>
      </c>
      <c r="B20" t="s">
        <v>997</v>
      </c>
      <c r="C20" t="s">
        <v>122</v>
      </c>
      <c r="D20" t="s">
        <v>897</v>
      </c>
      <c r="E20" t="s">
        <v>105</v>
      </c>
      <c r="F20" s="65">
        <v>-6</v>
      </c>
      <c r="G20" s="65">
        <v>1.4525E-2</v>
      </c>
      <c r="H20" s="65">
        <v>-2.8140734999999999E-6</v>
      </c>
      <c r="I20" s="66">
        <v>0</v>
      </c>
      <c r="J20" s="66">
        <v>0</v>
      </c>
      <c r="BE20" s="14" t="s">
        <v>122</v>
      </c>
    </row>
    <row r="21" spans="1:57">
      <c r="A21" s="85" t="s">
        <v>234</v>
      </c>
      <c r="B21" s="16"/>
      <c r="C21" s="16"/>
      <c r="D21" s="16"/>
      <c r="E21" s="16"/>
      <c r="F21" s="16"/>
      <c r="G21" s="16"/>
    </row>
    <row r="22" spans="1:57">
      <c r="A22" s="85" t="s">
        <v>299</v>
      </c>
      <c r="B22" s="16"/>
      <c r="C22" s="16"/>
      <c r="D22" s="16"/>
      <c r="E22" s="16"/>
      <c r="F22" s="16"/>
      <c r="G22" s="16"/>
    </row>
    <row r="23" spans="1:57">
      <c r="A23" s="85" t="s">
        <v>300</v>
      </c>
      <c r="B23" s="16"/>
      <c r="C23" s="16"/>
      <c r="D23" s="16"/>
      <c r="E23" s="16"/>
      <c r="F23" s="16"/>
      <c r="G23" s="16"/>
    </row>
    <row r="24" spans="1:57">
      <c r="A24" s="85" t="s">
        <v>301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998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999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1000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1001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1002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1003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1004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999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1000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1001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1002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1003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1004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</row>
    <row r="40" spans="1:16">
      <c r="A40" s="85" t="s">
        <v>299</v>
      </c>
    </row>
    <row r="41" spans="1:16">
      <c r="A41" s="85" t="s">
        <v>300</v>
      </c>
    </row>
    <row r="42" spans="1:16">
      <c r="A42" s="85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1005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1006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1007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1008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603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1009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299</v>
      </c>
    </row>
    <row r="28" spans="1:15">
      <c r="A28" s="85" t="s">
        <v>300</v>
      </c>
    </row>
    <row r="29" spans="1:15">
      <c r="A29" s="85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1010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1011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603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1012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1013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234</v>
      </c>
      <c r="C25" s="14"/>
      <c r="D25" s="14"/>
      <c r="E25" s="14"/>
    </row>
    <row r="26" spans="1:18">
      <c r="A26" s="85" t="s">
        <v>299</v>
      </c>
      <c r="C26" s="14"/>
      <c r="D26" s="14"/>
      <c r="E26" s="14"/>
    </row>
    <row r="27" spans="1:18">
      <c r="A27" s="85" t="s">
        <v>300</v>
      </c>
      <c r="C27" s="14"/>
      <c r="D27" s="14"/>
      <c r="E27" s="14"/>
    </row>
    <row r="28" spans="1:18">
      <c r="A28" s="85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4.0999999999999996</v>
      </c>
      <c r="J10" s="7"/>
      <c r="K10" s="7"/>
      <c r="L10" s="64">
        <v>4.4299999999999999E-2</v>
      </c>
      <c r="M10" s="63">
        <v>1029085.5</v>
      </c>
      <c r="N10" s="7"/>
      <c r="O10" s="63">
        <v>1098.0748376199999</v>
      </c>
      <c r="P10" s="7"/>
      <c r="Q10" s="64">
        <v>1</v>
      </c>
      <c r="R10" s="64">
        <v>9.5999999999999992E-3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4.0999999999999996</v>
      </c>
      <c r="L11" s="68">
        <v>4.4299999999999999E-2</v>
      </c>
      <c r="M11" s="69">
        <v>1029085.5</v>
      </c>
      <c r="O11" s="69">
        <v>1098.0748376199999</v>
      </c>
      <c r="Q11" s="68">
        <v>1</v>
      </c>
      <c r="R11" s="68">
        <v>9.5999999999999992E-3</v>
      </c>
    </row>
    <row r="12" spans="1:80">
      <c r="A12" s="67" t="s">
        <v>1010</v>
      </c>
      <c r="B12" s="14"/>
      <c r="C12" s="14"/>
      <c r="D12" s="14"/>
      <c r="I12" s="69">
        <v>5.59</v>
      </c>
      <c r="L12" s="68">
        <v>2.0999999999999999E-3</v>
      </c>
      <c r="M12" s="69">
        <v>380160</v>
      </c>
      <c r="O12" s="69">
        <v>424.03046399999999</v>
      </c>
      <c r="Q12" s="68">
        <v>0.38619999999999999</v>
      </c>
      <c r="R12" s="68">
        <v>3.7000000000000002E-3</v>
      </c>
    </row>
    <row r="13" spans="1:80">
      <c r="A13" t="s">
        <v>1014</v>
      </c>
      <c r="B13" t="s">
        <v>1015</v>
      </c>
      <c r="C13" t="s">
        <v>122</v>
      </c>
      <c r="D13" t="s">
        <v>1016</v>
      </c>
      <c r="E13" t="s">
        <v>331</v>
      </c>
      <c r="F13" t="s">
        <v>545</v>
      </c>
      <c r="G13" t="s">
        <v>149</v>
      </c>
      <c r="H13" t="s">
        <v>265</v>
      </c>
      <c r="I13" s="65">
        <v>5.59</v>
      </c>
      <c r="J13" t="s">
        <v>101</v>
      </c>
      <c r="K13" s="66">
        <v>1.7999999999999999E-2</v>
      </c>
      <c r="L13" s="66">
        <v>2.0999999999999999E-3</v>
      </c>
      <c r="M13" s="65">
        <v>380160</v>
      </c>
      <c r="N13" s="65">
        <v>111.54</v>
      </c>
      <c r="O13" s="65">
        <v>424.03046399999999</v>
      </c>
      <c r="P13" s="66">
        <v>2.9999999999999997E-4</v>
      </c>
      <c r="Q13" s="66">
        <v>0.38619999999999999</v>
      </c>
      <c r="R13" s="66">
        <v>3.7000000000000002E-3</v>
      </c>
    </row>
    <row r="14" spans="1:80">
      <c r="A14" s="67" t="s">
        <v>1011</v>
      </c>
      <c r="B14" s="14"/>
      <c r="C14" s="14"/>
      <c r="D14" s="14"/>
      <c r="I14" s="69">
        <v>3.16</v>
      </c>
      <c r="L14" s="68">
        <v>7.0800000000000002E-2</v>
      </c>
      <c r="M14" s="69">
        <v>648925.5</v>
      </c>
      <c r="O14" s="69">
        <v>674.04437361999999</v>
      </c>
      <c r="Q14" s="68">
        <v>0.61380000000000001</v>
      </c>
      <c r="R14" s="68">
        <v>5.8999999999999999E-3</v>
      </c>
    </row>
    <row r="15" spans="1:80">
      <c r="A15" t="s">
        <v>1017</v>
      </c>
      <c r="B15" t="s">
        <v>1018</v>
      </c>
      <c r="C15" t="s">
        <v>122</v>
      </c>
      <c r="D15" t="s">
        <v>1019</v>
      </c>
      <c r="E15" t="s">
        <v>445</v>
      </c>
      <c r="F15" t="s">
        <v>373</v>
      </c>
      <c r="G15" t="s">
        <v>206</v>
      </c>
      <c r="H15" t="s">
        <v>1020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137233.20000000001</v>
      </c>
      <c r="N15" s="65">
        <v>102.09</v>
      </c>
      <c r="O15" s="65">
        <v>140.10137388000001</v>
      </c>
      <c r="P15" s="66">
        <v>2.0000000000000001E-4</v>
      </c>
      <c r="Q15" s="66">
        <v>0.12759999999999999</v>
      </c>
      <c r="R15" s="66">
        <v>1.1999999999999999E-3</v>
      </c>
    </row>
    <row r="16" spans="1:80">
      <c r="A16" t="s">
        <v>1021</v>
      </c>
      <c r="B16" t="s">
        <v>1022</v>
      </c>
      <c r="C16" t="s">
        <v>122</v>
      </c>
      <c r="D16" t="s">
        <v>1023</v>
      </c>
      <c r="E16" t="s">
        <v>504</v>
      </c>
      <c r="F16" t="s">
        <v>422</v>
      </c>
      <c r="G16" t="s">
        <v>149</v>
      </c>
      <c r="H16" t="s">
        <v>1024</v>
      </c>
      <c r="I16" s="65">
        <v>3.95</v>
      </c>
      <c r="J16" t="s">
        <v>101</v>
      </c>
      <c r="K16" s="66">
        <v>4.4699999999999997E-2</v>
      </c>
      <c r="L16" s="66">
        <v>3.9300000000000002E-2</v>
      </c>
      <c r="M16" s="65">
        <v>324692.3</v>
      </c>
      <c r="N16" s="65">
        <v>103.38</v>
      </c>
      <c r="O16" s="65">
        <v>335.66689974000002</v>
      </c>
      <c r="P16" s="66">
        <v>5.0000000000000001E-4</v>
      </c>
      <c r="Q16" s="66">
        <v>0.30570000000000003</v>
      </c>
      <c r="R16" s="66">
        <v>2.8999999999999998E-3</v>
      </c>
    </row>
    <row r="17" spans="1:18">
      <c r="A17" t="s">
        <v>1025</v>
      </c>
      <c r="B17" t="s">
        <v>1026</v>
      </c>
      <c r="C17" t="s">
        <v>122</v>
      </c>
      <c r="D17" t="s">
        <v>1027</v>
      </c>
      <c r="E17" t="s">
        <v>462</v>
      </c>
      <c r="F17" t="s">
        <v>545</v>
      </c>
      <c r="G17" t="s">
        <v>149</v>
      </c>
      <c r="H17" t="s">
        <v>1028</v>
      </c>
      <c r="I17" s="65">
        <v>3.25</v>
      </c>
      <c r="J17" t="s">
        <v>101</v>
      </c>
      <c r="K17" s="66">
        <v>4.2999999999999997E-2</v>
      </c>
      <c r="L17" s="66">
        <v>2.81E-2</v>
      </c>
      <c r="M17" s="65">
        <v>187000</v>
      </c>
      <c r="N17" s="65">
        <v>106.03</v>
      </c>
      <c r="O17" s="65">
        <v>198.27610000000001</v>
      </c>
      <c r="P17" s="66">
        <v>8.9999999999999998E-4</v>
      </c>
      <c r="Q17" s="66">
        <v>0.18060000000000001</v>
      </c>
      <c r="R17" s="66">
        <v>1.6999999999999999E-3</v>
      </c>
    </row>
    <row r="18" spans="1:18">
      <c r="A18" s="67" t="s">
        <v>304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603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I21" s="65">
        <v>0</v>
      </c>
      <c r="J21" t="s">
        <v>227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305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306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I26" s="65">
        <v>0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234</v>
      </c>
      <c r="B27" s="14"/>
      <c r="C27" s="14"/>
      <c r="D27" s="14"/>
    </row>
    <row r="28" spans="1:18">
      <c r="A28" s="85" t="s">
        <v>299</v>
      </c>
      <c r="B28" s="14"/>
      <c r="C28" s="14"/>
      <c r="D28" s="14"/>
    </row>
    <row r="29" spans="1:18">
      <c r="A29" s="85" t="s">
        <v>300</v>
      </c>
      <c r="B29" s="14"/>
      <c r="C29" s="14"/>
      <c r="D29" s="14"/>
    </row>
    <row r="30" spans="1:18">
      <c r="A30" s="85" t="s">
        <v>301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2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190097.53</v>
      </c>
      <c r="H10" s="7"/>
      <c r="I10" s="63">
        <v>2251.7761932909457</v>
      </c>
      <c r="J10" s="7"/>
      <c r="K10" s="64">
        <v>1</v>
      </c>
      <c r="L10" s="64">
        <v>1.9599999999999999E-2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20517.89</v>
      </c>
      <c r="I11" s="69">
        <v>1573.117439924587</v>
      </c>
      <c r="K11" s="68">
        <v>0.6986</v>
      </c>
      <c r="L11" s="68">
        <v>1.37E-2</v>
      </c>
    </row>
    <row r="12" spans="1:97">
      <c r="A12" t="s">
        <v>1029</v>
      </c>
      <c r="B12" t="s">
        <v>1030</v>
      </c>
      <c r="C12" t="s">
        <v>122</v>
      </c>
      <c r="D12" t="s">
        <v>1031</v>
      </c>
      <c r="E12" t="s">
        <v>634</v>
      </c>
      <c r="F12" t="s">
        <v>105</v>
      </c>
      <c r="G12" s="65">
        <v>18645.84</v>
      </c>
      <c r="H12" s="65">
        <v>280.58270000000044</v>
      </c>
      <c r="I12" s="65">
        <v>168.931597228957</v>
      </c>
      <c r="J12" s="66">
        <v>2.3999999999999998E-3</v>
      </c>
      <c r="K12" s="66">
        <v>7.4999999999999997E-2</v>
      </c>
      <c r="L12" s="66">
        <v>1.5E-3</v>
      </c>
    </row>
    <row r="13" spans="1:97">
      <c r="A13" t="s">
        <v>1032</v>
      </c>
      <c r="B13" t="s">
        <v>770</v>
      </c>
      <c r="C13" t="s">
        <v>122</v>
      </c>
      <c r="D13" t="s">
        <v>771</v>
      </c>
      <c r="E13" t="s">
        <v>772</v>
      </c>
      <c r="F13" t="s">
        <v>101</v>
      </c>
      <c r="G13" s="65">
        <v>497</v>
      </c>
      <c r="H13" s="65">
        <v>389.86354799999998</v>
      </c>
      <c r="I13" s="65">
        <v>1.93762183356</v>
      </c>
      <c r="J13" s="66">
        <v>2.8999999999999998E-3</v>
      </c>
      <c r="K13" s="66">
        <v>8.9999999999999998E-4</v>
      </c>
      <c r="L13" s="66">
        <v>0</v>
      </c>
    </row>
    <row r="14" spans="1:97">
      <c r="A14" t="s">
        <v>1033</v>
      </c>
      <c r="B14" t="s">
        <v>1034</v>
      </c>
      <c r="C14" t="s">
        <v>122</v>
      </c>
      <c r="D14" t="s">
        <v>1035</v>
      </c>
      <c r="E14" t="s">
        <v>705</v>
      </c>
      <c r="F14" t="s">
        <v>101</v>
      </c>
      <c r="G14" s="65">
        <v>3</v>
      </c>
      <c r="H14" s="65">
        <v>31973775.862069</v>
      </c>
      <c r="I14" s="65">
        <v>959.21327586206996</v>
      </c>
      <c r="J14" s="66">
        <v>2.8448275862068967E-3</v>
      </c>
      <c r="K14" s="66">
        <v>0.42599999999999999</v>
      </c>
      <c r="L14" s="66">
        <v>8.3999999999999995E-3</v>
      </c>
    </row>
    <row r="15" spans="1:97">
      <c r="A15" t="s">
        <v>1036</v>
      </c>
      <c r="B15" t="s">
        <v>1037</v>
      </c>
      <c r="C15" t="s">
        <v>122</v>
      </c>
      <c r="D15" t="s">
        <v>1027</v>
      </c>
      <c r="E15" t="s">
        <v>462</v>
      </c>
      <c r="F15" t="s">
        <v>105</v>
      </c>
      <c r="G15" s="65">
        <v>1372.05</v>
      </c>
      <c r="H15" s="65">
        <v>10000</v>
      </c>
      <c r="I15" s="65">
        <v>443.03494499999999</v>
      </c>
      <c r="J15" s="66">
        <v>5.0000000000000001E-4</v>
      </c>
      <c r="K15" s="66">
        <v>0.19670000000000001</v>
      </c>
      <c r="L15" s="66">
        <v>3.8999999999999998E-3</v>
      </c>
    </row>
    <row r="16" spans="1:97">
      <c r="A16" s="67" t="s">
        <v>232</v>
      </c>
      <c r="B16" s="14"/>
      <c r="C16" s="14"/>
      <c r="D16" s="14"/>
      <c r="G16" s="69">
        <v>169579.64</v>
      </c>
      <c r="I16" s="69">
        <v>678.65875336635895</v>
      </c>
      <c r="K16" s="68">
        <v>0.3014</v>
      </c>
      <c r="L16" s="68">
        <v>5.8999999999999999E-3</v>
      </c>
    </row>
    <row r="17" spans="1:12">
      <c r="A17" s="67" t="s">
        <v>305</v>
      </c>
      <c r="B17" s="14"/>
      <c r="C17" s="14"/>
      <c r="D17" s="14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67" t="s">
        <v>306</v>
      </c>
      <c r="B19" s="14"/>
      <c r="C19" s="14"/>
      <c r="D19" s="14"/>
      <c r="G19" s="69">
        <v>169579.64</v>
      </c>
      <c r="I19" s="69">
        <v>678.65875336635895</v>
      </c>
      <c r="K19" s="68">
        <v>0.3014</v>
      </c>
      <c r="L19" s="68">
        <v>5.8999999999999999E-3</v>
      </c>
    </row>
    <row r="20" spans="1:12">
      <c r="A20" t="s">
        <v>1038</v>
      </c>
      <c r="B20" t="s">
        <v>1039</v>
      </c>
      <c r="C20" t="s">
        <v>122</v>
      </c>
      <c r="D20" t="s">
        <v>1040</v>
      </c>
      <c r="E20" t="s">
        <v>843</v>
      </c>
      <c r="F20" t="s">
        <v>109</v>
      </c>
      <c r="G20" s="65">
        <v>144490</v>
      </c>
      <c r="H20" s="65">
        <v>110.47448700000004</v>
      </c>
      <c r="I20" s="65">
        <v>596.35745429089695</v>
      </c>
      <c r="J20" s="66">
        <v>1.1107670138458768E-3</v>
      </c>
      <c r="K20" s="66">
        <v>0.26479999999999998</v>
      </c>
      <c r="L20" s="66">
        <v>5.1999999999999998E-3</v>
      </c>
    </row>
    <row r="21" spans="1:12">
      <c r="A21" t="s">
        <v>1041</v>
      </c>
      <c r="B21" t="s">
        <v>1042</v>
      </c>
      <c r="C21" t="s">
        <v>122</v>
      </c>
      <c r="D21" t="s">
        <v>1035</v>
      </c>
      <c r="E21" t="s">
        <v>843</v>
      </c>
      <c r="F21" t="s">
        <v>109</v>
      </c>
      <c r="G21" s="65">
        <v>25089.64</v>
      </c>
      <c r="H21" s="65">
        <v>87.802198999999973</v>
      </c>
      <c r="I21" s="65">
        <v>82.301299075461898</v>
      </c>
      <c r="J21" s="66">
        <v>2.3395121491031927E-3</v>
      </c>
      <c r="K21" s="66">
        <v>3.6499999999999998E-2</v>
      </c>
      <c r="L21" s="66">
        <v>6.9999999999999999E-4</v>
      </c>
    </row>
    <row r="22" spans="1:12">
      <c r="A22" s="85" t="s">
        <v>234</v>
      </c>
      <c r="B22" s="14"/>
      <c r="C22" s="14"/>
      <c r="D22" s="14"/>
    </row>
    <row r="23" spans="1:12">
      <c r="A23" s="85" t="s">
        <v>299</v>
      </c>
      <c r="B23" s="14"/>
      <c r="C23" s="14"/>
      <c r="D23" s="14"/>
    </row>
    <row r="24" spans="1:12">
      <c r="A24" s="85" t="s">
        <v>300</v>
      </c>
      <c r="B24" s="14"/>
      <c r="C24" s="14"/>
      <c r="D24" s="14"/>
    </row>
    <row r="25" spans="1:12">
      <c r="A25" s="85" t="s">
        <v>301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5431012.6100000003</v>
      </c>
      <c r="F10" s="7"/>
      <c r="G10" s="63">
        <v>13874.756466849716</v>
      </c>
      <c r="H10" s="7"/>
      <c r="I10" s="64">
        <v>1</v>
      </c>
      <c r="J10" s="64">
        <v>0.1208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3624195.53</v>
      </c>
      <c r="G11" s="69">
        <v>6961.8414911842301</v>
      </c>
      <c r="I11" s="68">
        <v>0.50180000000000002</v>
      </c>
      <c r="J11" s="68">
        <v>6.0600000000000001E-2</v>
      </c>
    </row>
    <row r="12" spans="1:54">
      <c r="A12" s="67" t="s">
        <v>1043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1044</v>
      </c>
      <c r="B14" s="14"/>
      <c r="E14" s="69">
        <v>593120.69999999995</v>
      </c>
      <c r="G14" s="69">
        <v>865.55261712316997</v>
      </c>
      <c r="I14" s="68">
        <v>6.2399999999999997E-2</v>
      </c>
      <c r="J14" s="68">
        <v>7.4999999999999997E-3</v>
      </c>
    </row>
    <row r="15" spans="1:54">
      <c r="A15" t="s">
        <v>1045</v>
      </c>
      <c r="B15" t="s">
        <v>1046</v>
      </c>
      <c r="C15" t="s">
        <v>101</v>
      </c>
      <c r="D15" t="s">
        <v>1047</v>
      </c>
      <c r="E15" s="65">
        <v>253201.1</v>
      </c>
      <c r="F15" s="65">
        <v>149.59898999999999</v>
      </c>
      <c r="G15" s="65">
        <v>378.78628826889002</v>
      </c>
      <c r="H15" s="66">
        <v>3.1560029233201827E-4</v>
      </c>
      <c r="I15" s="66">
        <v>2.7300000000000001E-2</v>
      </c>
      <c r="J15" s="66">
        <v>3.3E-3</v>
      </c>
    </row>
    <row r="16" spans="1:54">
      <c r="A16" t="s">
        <v>1048</v>
      </c>
      <c r="B16" t="s">
        <v>1049</v>
      </c>
      <c r="C16" t="s">
        <v>101</v>
      </c>
      <c r="D16" t="s">
        <v>1050</v>
      </c>
      <c r="E16" s="65">
        <v>339919.6</v>
      </c>
      <c r="F16" s="65">
        <v>143.20043000000001</v>
      </c>
      <c r="G16" s="65">
        <v>486.76632885428</v>
      </c>
      <c r="H16" s="66">
        <v>1.0250986356931994E-3</v>
      </c>
      <c r="I16" s="66">
        <v>3.5099999999999999E-2</v>
      </c>
      <c r="J16" s="66">
        <v>4.1999999999999997E-3</v>
      </c>
    </row>
    <row r="17" spans="1:10">
      <c r="A17" s="67" t="s">
        <v>1051</v>
      </c>
      <c r="B17" s="14"/>
      <c r="E17" s="69">
        <v>1486017.08</v>
      </c>
      <c r="G17" s="69">
        <v>1745.7617752820049</v>
      </c>
      <c r="I17" s="68">
        <v>0.1258</v>
      </c>
      <c r="J17" s="68">
        <v>1.52E-2</v>
      </c>
    </row>
    <row r="18" spans="1:10">
      <c r="A18" t="s">
        <v>1052</v>
      </c>
      <c r="B18" t="s">
        <v>1053</v>
      </c>
      <c r="C18" t="s">
        <v>101</v>
      </c>
      <c r="D18" t="s">
        <v>1054</v>
      </c>
      <c r="E18" s="65">
        <v>389759.92</v>
      </c>
      <c r="F18" s="65">
        <v>174.58208099999996</v>
      </c>
      <c r="G18" s="65">
        <v>680.45097923993501</v>
      </c>
      <c r="H18" s="66">
        <v>1.605144596187593E-3</v>
      </c>
      <c r="I18" s="66">
        <v>4.9000000000000002E-2</v>
      </c>
      <c r="J18" s="66">
        <v>5.8999999999999999E-3</v>
      </c>
    </row>
    <row r="19" spans="1:10">
      <c r="A19" t="s">
        <v>1055</v>
      </c>
      <c r="B19" t="s">
        <v>1056</v>
      </c>
      <c r="C19" t="s">
        <v>101</v>
      </c>
      <c r="D19" t="s">
        <v>1054</v>
      </c>
      <c r="E19" s="65">
        <v>1096257.1599999999</v>
      </c>
      <c r="F19" s="65">
        <v>97.177088999999782</v>
      </c>
      <c r="G19" s="65">
        <v>1065.31079604207</v>
      </c>
      <c r="H19" s="66">
        <v>1.4739735054917311E-3</v>
      </c>
      <c r="I19" s="66">
        <v>7.6799999999999993E-2</v>
      </c>
      <c r="J19" s="66">
        <v>9.2999999999999992E-3</v>
      </c>
    </row>
    <row r="20" spans="1:10">
      <c r="A20" s="67" t="s">
        <v>1057</v>
      </c>
      <c r="B20" s="14"/>
      <c r="E20" s="69">
        <v>1545057.75</v>
      </c>
      <c r="G20" s="69">
        <v>4350.5270987790554</v>
      </c>
      <c r="I20" s="68">
        <v>0.31359999999999999</v>
      </c>
      <c r="J20" s="68">
        <v>3.7900000000000003E-2</v>
      </c>
    </row>
    <row r="21" spans="1:10">
      <c r="A21" t="s">
        <v>1058</v>
      </c>
      <c r="B21" t="s">
        <v>1059</v>
      </c>
      <c r="C21" t="s">
        <v>105</v>
      </c>
      <c r="D21" t="s">
        <v>1060</v>
      </c>
      <c r="E21" s="65">
        <v>58900</v>
      </c>
      <c r="F21" s="65">
        <v>96.990656000000001</v>
      </c>
      <c r="G21" s="65">
        <v>184.46468582393601</v>
      </c>
      <c r="H21" s="66">
        <v>1.6547218749996769E-3</v>
      </c>
      <c r="I21" s="66">
        <v>1.3299999999999999E-2</v>
      </c>
      <c r="J21" s="66">
        <v>1.6000000000000001E-3</v>
      </c>
    </row>
    <row r="22" spans="1:10">
      <c r="A22" t="s">
        <v>1061</v>
      </c>
      <c r="B22" t="s">
        <v>1062</v>
      </c>
      <c r="C22" t="s">
        <v>105</v>
      </c>
      <c r="D22" t="s">
        <v>1063</v>
      </c>
      <c r="E22" s="65">
        <v>61337.81</v>
      </c>
      <c r="F22" s="65">
        <v>69.077464000000049</v>
      </c>
      <c r="G22" s="65">
        <v>136.81467909265601</v>
      </c>
      <c r="H22" s="66">
        <v>1.6024454397626433E-3</v>
      </c>
      <c r="I22" s="66">
        <v>9.9000000000000008E-3</v>
      </c>
      <c r="J22" s="66">
        <v>1.1999999999999999E-3</v>
      </c>
    </row>
    <row r="23" spans="1:10">
      <c r="A23" t="s">
        <v>1064</v>
      </c>
      <c r="B23" t="s">
        <v>1065</v>
      </c>
      <c r="C23" t="s">
        <v>101</v>
      </c>
      <c r="D23" t="s">
        <v>249</v>
      </c>
      <c r="E23" s="65">
        <v>43731</v>
      </c>
      <c r="F23" s="65">
        <v>100</v>
      </c>
      <c r="G23" s="65">
        <v>43.731000000000002</v>
      </c>
      <c r="H23" s="66">
        <v>3.1090423293956312E-3</v>
      </c>
      <c r="I23" s="66">
        <v>3.2000000000000002E-3</v>
      </c>
      <c r="J23" s="66">
        <v>4.0000000000000002E-4</v>
      </c>
    </row>
    <row r="24" spans="1:10">
      <c r="A24" t="s">
        <v>1066</v>
      </c>
      <c r="B24" t="s">
        <v>1062</v>
      </c>
      <c r="C24" t="s">
        <v>105</v>
      </c>
      <c r="D24" t="s">
        <v>1067</v>
      </c>
      <c r="E24" s="65">
        <v>72036.160000000003</v>
      </c>
      <c r="F24" s="65">
        <v>315.05521900000008</v>
      </c>
      <c r="G24" s="65">
        <v>732.83343803877801</v>
      </c>
      <c r="H24" s="66">
        <v>1.6024454397626433E-3</v>
      </c>
      <c r="I24" s="66">
        <v>5.28E-2</v>
      </c>
      <c r="J24" s="66">
        <v>6.4000000000000003E-3</v>
      </c>
    </row>
    <row r="25" spans="1:10">
      <c r="A25" t="s">
        <v>1068</v>
      </c>
      <c r="B25" t="s">
        <v>1069</v>
      </c>
      <c r="C25" t="s">
        <v>101</v>
      </c>
      <c r="D25" t="s">
        <v>1070</v>
      </c>
      <c r="E25" s="65">
        <v>2886</v>
      </c>
      <c r="F25" s="65">
        <v>54621.289262999999</v>
      </c>
      <c r="G25" s="65">
        <v>1576.3704081301801</v>
      </c>
      <c r="H25" s="66">
        <v>1.0695912734919168E-3</v>
      </c>
      <c r="I25" s="66">
        <v>0.11360000000000001</v>
      </c>
      <c r="J25" s="66">
        <v>1.37E-2</v>
      </c>
    </row>
    <row r="26" spans="1:10">
      <c r="A26" t="s">
        <v>1071</v>
      </c>
      <c r="B26" t="s">
        <v>1072</v>
      </c>
      <c r="C26" t="s">
        <v>101</v>
      </c>
      <c r="D26" t="s">
        <v>1073</v>
      </c>
      <c r="E26" s="65">
        <v>825748</v>
      </c>
      <c r="F26" s="65">
        <v>119.441024</v>
      </c>
      <c r="G26" s="65">
        <v>986.28186685952005</v>
      </c>
      <c r="H26" s="66">
        <v>2.371390159329842E-3</v>
      </c>
      <c r="I26" s="66">
        <v>7.1099999999999997E-2</v>
      </c>
      <c r="J26" s="66">
        <v>8.6E-3</v>
      </c>
    </row>
    <row r="27" spans="1:10">
      <c r="A27" t="s">
        <v>1074</v>
      </c>
      <c r="B27" t="s">
        <v>1075</v>
      </c>
      <c r="C27" t="s">
        <v>101</v>
      </c>
      <c r="D27" t="s">
        <v>246</v>
      </c>
      <c r="E27" s="65">
        <v>352255</v>
      </c>
      <c r="F27" s="65">
        <v>166.05313899999999</v>
      </c>
      <c r="G27" s="65">
        <v>584.93048478444996</v>
      </c>
      <c r="H27" s="66">
        <v>2.0731491998846473E-3</v>
      </c>
      <c r="I27" s="66">
        <v>4.2200000000000001E-2</v>
      </c>
      <c r="J27" s="66">
        <v>5.1000000000000004E-3</v>
      </c>
    </row>
    <row r="28" spans="1:10">
      <c r="A28" t="s">
        <v>1076</v>
      </c>
      <c r="B28" t="s">
        <v>1077</v>
      </c>
      <c r="C28" t="s">
        <v>101</v>
      </c>
      <c r="D28" t="s">
        <v>1078</v>
      </c>
      <c r="E28" s="65">
        <v>128163.78</v>
      </c>
      <c r="F28" s="65">
        <v>82.004866000000149</v>
      </c>
      <c r="G28" s="65">
        <v>105.10053604953499</v>
      </c>
      <c r="H28" s="66">
        <v>9.6279973472434329E-4</v>
      </c>
      <c r="I28" s="66">
        <v>7.6E-3</v>
      </c>
      <c r="J28" s="66">
        <v>8.9999999999999998E-4</v>
      </c>
    </row>
    <row r="29" spans="1:10">
      <c r="A29" s="67" t="s">
        <v>232</v>
      </c>
      <c r="B29" s="14"/>
      <c r="E29" s="69">
        <v>1806817.08</v>
      </c>
      <c r="G29" s="69">
        <v>6912.9149756654861</v>
      </c>
      <c r="I29" s="68">
        <v>0.49819999999999998</v>
      </c>
      <c r="J29" s="68">
        <v>6.0199999999999997E-2</v>
      </c>
    </row>
    <row r="30" spans="1:10">
      <c r="A30" s="67" t="s">
        <v>1079</v>
      </c>
      <c r="B30" s="14"/>
      <c r="E30" s="69">
        <v>0</v>
      </c>
      <c r="G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E31" s="65">
        <v>0</v>
      </c>
      <c r="F31" s="65">
        <v>0</v>
      </c>
      <c r="G31" s="65">
        <v>0</v>
      </c>
      <c r="H31" s="66"/>
      <c r="I31" s="66">
        <v>0</v>
      </c>
      <c r="J31" s="66">
        <v>0</v>
      </c>
    </row>
    <row r="32" spans="1:10">
      <c r="A32" s="67" t="s">
        <v>1080</v>
      </c>
      <c r="B32" s="14"/>
      <c r="E32" s="69">
        <v>123171.35</v>
      </c>
      <c r="G32" s="69">
        <v>1071.9010190437009</v>
      </c>
      <c r="I32" s="68">
        <v>7.7299999999999994E-2</v>
      </c>
      <c r="J32" s="68">
        <v>9.2999999999999992E-3</v>
      </c>
    </row>
    <row r="33" spans="1:10">
      <c r="A33" t="s">
        <v>1081</v>
      </c>
      <c r="B33" t="s">
        <v>1082</v>
      </c>
      <c r="C33" t="s">
        <v>105</v>
      </c>
      <c r="D33" t="s">
        <v>1083</v>
      </c>
      <c r="E33" s="65">
        <v>11550.35</v>
      </c>
      <c r="F33" s="65">
        <v>1361.1950200000013</v>
      </c>
      <c r="G33" s="65">
        <v>507.67238565700899</v>
      </c>
      <c r="H33" s="66">
        <v>3.1436150685946237E-4</v>
      </c>
      <c r="I33" s="66">
        <v>3.6600000000000001E-2</v>
      </c>
      <c r="J33" s="66">
        <v>4.4000000000000003E-3</v>
      </c>
    </row>
    <row r="34" spans="1:10">
      <c r="A34" t="s">
        <v>1084</v>
      </c>
      <c r="B34" t="s">
        <v>1085</v>
      </c>
      <c r="C34" t="s">
        <v>105</v>
      </c>
      <c r="D34" t="s">
        <v>1086</v>
      </c>
      <c r="E34" s="65">
        <v>111621</v>
      </c>
      <c r="F34" s="65">
        <v>156.54570900000004</v>
      </c>
      <c r="G34" s="65">
        <v>564.22863338669197</v>
      </c>
      <c r="H34" s="66">
        <v>1.0955387817442733E-3</v>
      </c>
      <c r="I34" s="66">
        <v>4.07E-2</v>
      </c>
      <c r="J34" s="66">
        <v>4.8999999999999998E-3</v>
      </c>
    </row>
    <row r="35" spans="1:10">
      <c r="A35" s="67" t="s">
        <v>1087</v>
      </c>
      <c r="B35" s="14"/>
      <c r="E35" s="69">
        <v>760402.02</v>
      </c>
      <c r="G35" s="69">
        <v>2280.7352043642832</v>
      </c>
      <c r="I35" s="68">
        <v>0.16439999999999999</v>
      </c>
      <c r="J35" s="68">
        <v>1.9900000000000001E-2</v>
      </c>
    </row>
    <row r="36" spans="1:10">
      <c r="A36" t="s">
        <v>1088</v>
      </c>
      <c r="B36" t="s">
        <v>1089</v>
      </c>
      <c r="C36" t="s">
        <v>105</v>
      </c>
      <c r="D36" t="s">
        <v>1090</v>
      </c>
      <c r="E36" s="65">
        <v>94424</v>
      </c>
      <c r="F36" s="65">
        <v>95.926867999999914</v>
      </c>
      <c r="G36" s="65">
        <v>292.47631627839303</v>
      </c>
      <c r="H36" s="66">
        <v>6.6852192000001534E-4</v>
      </c>
      <c r="I36" s="66">
        <v>2.1100000000000001E-2</v>
      </c>
      <c r="J36" s="66">
        <v>2.5000000000000001E-3</v>
      </c>
    </row>
    <row r="37" spans="1:10">
      <c r="A37" t="s">
        <v>1091</v>
      </c>
      <c r="B37" t="s">
        <v>1092</v>
      </c>
      <c r="C37" t="s">
        <v>105</v>
      </c>
      <c r="D37" t="s">
        <v>1093</v>
      </c>
      <c r="E37" s="65">
        <v>188393.63</v>
      </c>
      <c r="F37" s="65">
        <v>102.41306300000004</v>
      </c>
      <c r="G37" s="65">
        <v>623.00224925805503</v>
      </c>
      <c r="H37" s="66">
        <v>4.113502560927806E-4</v>
      </c>
      <c r="I37" s="66">
        <v>4.4900000000000002E-2</v>
      </c>
      <c r="J37" s="66">
        <v>5.4000000000000003E-3</v>
      </c>
    </row>
    <row r="38" spans="1:10">
      <c r="A38" t="s">
        <v>1094</v>
      </c>
      <c r="B38" t="s">
        <v>1095</v>
      </c>
      <c r="C38" t="s">
        <v>105</v>
      </c>
      <c r="D38" t="s">
        <v>578</v>
      </c>
      <c r="E38" s="65">
        <v>135879.6</v>
      </c>
      <c r="F38" s="65">
        <v>97.22796895999997</v>
      </c>
      <c r="G38" s="65">
        <v>426.592797279129</v>
      </c>
      <c r="H38" s="66">
        <v>1.6216113564439965E-4</v>
      </c>
      <c r="I38" s="66">
        <v>3.0700000000000002E-2</v>
      </c>
      <c r="J38" s="66">
        <v>3.7000000000000002E-3</v>
      </c>
    </row>
    <row r="39" spans="1:10">
      <c r="A39" t="s">
        <v>1096</v>
      </c>
      <c r="B39" t="s">
        <v>1097</v>
      </c>
      <c r="C39" t="s">
        <v>105</v>
      </c>
      <c r="D39" t="s">
        <v>1098</v>
      </c>
      <c r="E39" s="65">
        <v>167770.79</v>
      </c>
      <c r="F39" s="65">
        <v>92.259667999999934</v>
      </c>
      <c r="G39" s="65">
        <v>499.80003477772101</v>
      </c>
      <c r="H39" s="66">
        <v>6.9501647423052585E-4</v>
      </c>
      <c r="I39" s="66">
        <v>3.5999999999999997E-2</v>
      </c>
      <c r="J39" s="66">
        <v>4.4000000000000003E-3</v>
      </c>
    </row>
    <row r="40" spans="1:10">
      <c r="A40" t="s">
        <v>1099</v>
      </c>
      <c r="B40" t="s">
        <v>1100</v>
      </c>
      <c r="C40" t="s">
        <v>105</v>
      </c>
      <c r="D40" t="s">
        <v>1101</v>
      </c>
      <c r="E40" s="65">
        <v>173934</v>
      </c>
      <c r="F40" s="65">
        <v>78.14068900000008</v>
      </c>
      <c r="G40" s="65">
        <v>438.86380677098498</v>
      </c>
      <c r="H40" s="66">
        <v>3.8458740000001353E-3</v>
      </c>
      <c r="I40" s="66">
        <v>3.1600000000000003E-2</v>
      </c>
      <c r="J40" s="66">
        <v>3.8E-3</v>
      </c>
    </row>
    <row r="41" spans="1:10">
      <c r="A41" s="67" t="s">
        <v>1102</v>
      </c>
      <c r="B41" s="14"/>
      <c r="E41" s="69">
        <v>923243.71</v>
      </c>
      <c r="G41" s="69">
        <v>3560.2787522575022</v>
      </c>
      <c r="I41" s="68">
        <v>0.25659999999999999</v>
      </c>
      <c r="J41" s="68">
        <v>3.1E-2</v>
      </c>
    </row>
    <row r="42" spans="1:10">
      <c r="A42" t="s">
        <v>1103</v>
      </c>
      <c r="B42" t="s">
        <v>1104</v>
      </c>
      <c r="C42" t="s">
        <v>105</v>
      </c>
      <c r="D42" t="s">
        <v>1105</v>
      </c>
      <c r="E42" s="65">
        <v>55117.18</v>
      </c>
      <c r="F42" s="65">
        <v>380.39106899999979</v>
      </c>
      <c r="G42" s="65">
        <v>676.994820730828</v>
      </c>
      <c r="H42" s="66">
        <v>1.373360671275532E-3</v>
      </c>
      <c r="I42" s="66">
        <v>4.8800000000000003E-2</v>
      </c>
      <c r="J42" s="66">
        <v>5.8999999999999999E-3</v>
      </c>
    </row>
    <row r="43" spans="1:10">
      <c r="A43" t="s">
        <v>1106</v>
      </c>
      <c r="B43" t="s">
        <v>1107</v>
      </c>
      <c r="C43" t="s">
        <v>105</v>
      </c>
      <c r="D43" t="s">
        <v>1108</v>
      </c>
      <c r="E43" s="65">
        <v>112802.48</v>
      </c>
      <c r="F43" s="65">
        <v>172.93362899999988</v>
      </c>
      <c r="G43" s="65">
        <v>629.89208049691103</v>
      </c>
      <c r="H43" s="66">
        <v>1.1665285308205902E-3</v>
      </c>
      <c r="I43" s="66">
        <v>4.5400000000000003E-2</v>
      </c>
      <c r="J43" s="66">
        <v>5.4999999999999997E-3</v>
      </c>
    </row>
    <row r="44" spans="1:10">
      <c r="A44" t="s">
        <v>1109</v>
      </c>
      <c r="B44" t="s">
        <v>1110</v>
      </c>
      <c r="C44" t="s">
        <v>105</v>
      </c>
      <c r="D44" t="s">
        <v>1111</v>
      </c>
      <c r="E44" s="65">
        <v>119005.08</v>
      </c>
      <c r="F44" s="65">
        <v>99.246240999999941</v>
      </c>
      <c r="G44" s="65">
        <v>381.37095318340897</v>
      </c>
      <c r="H44" s="66">
        <v>7.0580431745887514E-4</v>
      </c>
      <c r="I44" s="66">
        <v>2.75E-2</v>
      </c>
      <c r="J44" s="66">
        <v>3.3E-3</v>
      </c>
    </row>
    <row r="45" spans="1:10">
      <c r="A45" t="s">
        <v>1112</v>
      </c>
      <c r="B45" t="s">
        <v>1113</v>
      </c>
      <c r="C45" t="s">
        <v>105</v>
      </c>
      <c r="D45" t="s">
        <v>1114</v>
      </c>
      <c r="E45" s="65">
        <v>35265.769999999997</v>
      </c>
      <c r="F45" s="65">
        <v>92.650949000000068</v>
      </c>
      <c r="G45" s="65">
        <v>105.50457389364099</v>
      </c>
      <c r="H45" s="66">
        <v>6.2376401998876191E-4</v>
      </c>
      <c r="I45" s="66">
        <v>7.6E-3</v>
      </c>
      <c r="J45" s="66">
        <v>8.9999999999999998E-4</v>
      </c>
    </row>
    <row r="46" spans="1:10">
      <c r="A46" t="s">
        <v>1115</v>
      </c>
      <c r="B46" t="s">
        <v>1116</v>
      </c>
      <c r="C46" t="s">
        <v>105</v>
      </c>
      <c r="D46" t="s">
        <v>1054</v>
      </c>
      <c r="E46" s="65">
        <v>63082.96</v>
      </c>
      <c r="F46" s="65">
        <v>111.59273699999976</v>
      </c>
      <c r="G46" s="65">
        <v>227.308689310462</v>
      </c>
      <c r="H46" s="66">
        <v>2.2817820933964557E-5</v>
      </c>
      <c r="I46" s="66">
        <v>1.6400000000000001E-2</v>
      </c>
      <c r="J46" s="66">
        <v>2E-3</v>
      </c>
    </row>
    <row r="47" spans="1:10">
      <c r="A47" t="s">
        <v>1117</v>
      </c>
      <c r="B47" t="s">
        <v>1118</v>
      </c>
      <c r="C47" t="s">
        <v>109</v>
      </c>
      <c r="D47" t="s">
        <v>1119</v>
      </c>
      <c r="E47" s="65">
        <v>88892</v>
      </c>
      <c r="F47" s="65">
        <v>100</v>
      </c>
      <c r="G47" s="65">
        <v>332.10051199999998</v>
      </c>
      <c r="H47" s="66">
        <v>4.3000957635467981E-3</v>
      </c>
      <c r="I47" s="66">
        <v>2.3900000000000001E-2</v>
      </c>
      <c r="J47" s="66">
        <v>2.8999999999999998E-3</v>
      </c>
    </row>
    <row r="48" spans="1:10">
      <c r="A48" t="s">
        <v>1120</v>
      </c>
      <c r="B48" t="s">
        <v>1121</v>
      </c>
      <c r="C48" t="s">
        <v>105</v>
      </c>
      <c r="D48" t="s">
        <v>1122</v>
      </c>
      <c r="E48" s="65">
        <v>108676.51</v>
      </c>
      <c r="F48" s="65">
        <v>78.836784999999978</v>
      </c>
      <c r="G48" s="65">
        <v>276.65124783894299</v>
      </c>
      <c r="H48" s="66">
        <v>5.5405188733292031E-4</v>
      </c>
      <c r="I48" s="66">
        <v>1.9900000000000001E-2</v>
      </c>
      <c r="J48" s="66">
        <v>2.3999999999999998E-3</v>
      </c>
    </row>
    <row r="49" spans="1:10">
      <c r="A49" t="s">
        <v>1123</v>
      </c>
      <c r="B49" t="s">
        <v>1124</v>
      </c>
      <c r="C49" t="s">
        <v>105</v>
      </c>
      <c r="D49" t="s">
        <v>1125</v>
      </c>
      <c r="E49" s="65">
        <v>105385</v>
      </c>
      <c r="F49" s="65">
        <v>100</v>
      </c>
      <c r="G49" s="65">
        <v>340.28816499999999</v>
      </c>
      <c r="H49" s="66">
        <v>1.3784358E-3</v>
      </c>
      <c r="I49" s="66">
        <v>2.4500000000000001E-2</v>
      </c>
      <c r="J49" s="66">
        <v>3.0000000000000001E-3</v>
      </c>
    </row>
    <row r="50" spans="1:10">
      <c r="A50" t="s">
        <v>1126</v>
      </c>
      <c r="B50" t="s">
        <v>1127</v>
      </c>
      <c r="C50" t="s">
        <v>105</v>
      </c>
      <c r="D50" t="s">
        <v>447</v>
      </c>
      <c r="E50" s="65">
        <v>22189.4</v>
      </c>
      <c r="F50" s="65">
        <v>16.883753999999996</v>
      </c>
      <c r="G50" s="65">
        <v>12.097137579835399</v>
      </c>
      <c r="H50" s="66">
        <v>1.9215998037419157E-4</v>
      </c>
      <c r="I50" s="66">
        <v>8.9999999999999998E-4</v>
      </c>
      <c r="J50" s="66">
        <v>1E-4</v>
      </c>
    </row>
    <row r="51" spans="1:10">
      <c r="A51" t="s">
        <v>1128</v>
      </c>
      <c r="B51" t="s">
        <v>1129</v>
      </c>
      <c r="C51" t="s">
        <v>105</v>
      </c>
      <c r="D51" t="s">
        <v>1130</v>
      </c>
      <c r="E51" s="65">
        <v>123158.13</v>
      </c>
      <c r="F51" s="65">
        <v>105.26114299999995</v>
      </c>
      <c r="G51" s="65">
        <v>418.59998907809</v>
      </c>
      <c r="H51" s="66">
        <v>4.0595295004562815E-3</v>
      </c>
      <c r="I51" s="66">
        <v>3.0200000000000001E-2</v>
      </c>
      <c r="J51" s="66">
        <v>3.5999999999999999E-3</v>
      </c>
    </row>
    <row r="52" spans="1:10">
      <c r="A52" t="s">
        <v>1131</v>
      </c>
      <c r="B52" t="s">
        <v>1132</v>
      </c>
      <c r="C52" t="s">
        <v>105</v>
      </c>
      <c r="D52" t="s">
        <v>1133</v>
      </c>
      <c r="E52" s="65">
        <v>70785.2</v>
      </c>
      <c r="F52" s="65">
        <v>45.917873999999827</v>
      </c>
      <c r="G52" s="65">
        <v>104.952377338726</v>
      </c>
      <c r="H52" s="66">
        <v>1.1418312011531103E-3</v>
      </c>
      <c r="I52" s="66">
        <v>7.6E-3</v>
      </c>
      <c r="J52" s="66">
        <v>8.9999999999999998E-4</v>
      </c>
    </row>
    <row r="53" spans="1:10">
      <c r="A53" t="s">
        <v>1134</v>
      </c>
      <c r="B53" t="s">
        <v>1135</v>
      </c>
      <c r="C53" t="s">
        <v>105</v>
      </c>
      <c r="D53" t="s">
        <v>1078</v>
      </c>
      <c r="E53" s="65">
        <v>18884</v>
      </c>
      <c r="F53" s="65">
        <v>89.408646000000061</v>
      </c>
      <c r="G53" s="65">
        <v>54.518205806656603</v>
      </c>
      <c r="H53" s="66">
        <v>3.147333333335728E-4</v>
      </c>
      <c r="I53" s="66">
        <v>3.8999999999999998E-3</v>
      </c>
      <c r="J53" s="66">
        <v>5.0000000000000001E-4</v>
      </c>
    </row>
    <row r="54" spans="1:10">
      <c r="A54" t="s">
        <v>234</v>
      </c>
      <c r="B54" s="14"/>
    </row>
    <row r="55" spans="1:10">
      <c r="A55" s="85" t="s">
        <v>299</v>
      </c>
      <c r="B55" s="14"/>
    </row>
    <row r="56" spans="1:10">
      <c r="A56" s="85" t="s">
        <v>300</v>
      </c>
      <c r="B56" s="14"/>
    </row>
    <row r="57" spans="1:10">
      <c r="A57" s="85" t="s">
        <v>301</v>
      </c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9.140625" style="13" customWidth="1"/>
    <col min="2" max="2" width="14.285156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18645.84</v>
      </c>
      <c r="G10" s="7"/>
      <c r="H10" s="63">
        <v>11.9293170534583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1136</v>
      </c>
      <c r="B11" s="14"/>
      <c r="C11" s="14"/>
      <c r="F11" s="69">
        <v>18645.84</v>
      </c>
      <c r="H11" s="69">
        <v>11.9293170534583</v>
      </c>
      <c r="J11" s="68">
        <v>1</v>
      </c>
      <c r="K11" s="68">
        <v>1E-4</v>
      </c>
    </row>
    <row r="12" spans="1:58">
      <c r="A12" t="s">
        <v>1137</v>
      </c>
      <c r="B12" t="s">
        <v>1138</v>
      </c>
      <c r="C12" t="s">
        <v>634</v>
      </c>
      <c r="D12" t="s">
        <v>105</v>
      </c>
      <c r="E12" t="s">
        <v>1139</v>
      </c>
      <c r="F12" s="65">
        <v>18645.84</v>
      </c>
      <c r="G12" s="65">
        <v>19.813699999999965</v>
      </c>
      <c r="H12" s="65">
        <v>11.9293170534583</v>
      </c>
      <c r="I12" s="66">
        <v>0</v>
      </c>
      <c r="J12" s="66">
        <v>1</v>
      </c>
      <c r="K12" s="66">
        <v>1E-4</v>
      </c>
    </row>
    <row r="13" spans="1:58">
      <c r="A13" s="67" t="s">
        <v>975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234</v>
      </c>
      <c r="B15" s="14"/>
      <c r="C15" s="14"/>
    </row>
    <row r="16" spans="1:58">
      <c r="A16" s="85" t="s">
        <v>299</v>
      </c>
      <c r="B16" s="14"/>
      <c r="C16" s="14"/>
    </row>
    <row r="17" spans="1:3">
      <c r="A17" s="85" t="s">
        <v>300</v>
      </c>
      <c r="B17" s="14"/>
      <c r="C17" s="14"/>
    </row>
    <row r="18" spans="1:3">
      <c r="A18" s="85" t="s">
        <v>301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976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977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1140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603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976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983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984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603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234</v>
      </c>
      <c r="B33" s="14"/>
      <c r="C33" s="14"/>
    </row>
    <row r="34" spans="1:3">
      <c r="A34" s="85" t="s">
        <v>299</v>
      </c>
      <c r="B34" s="14"/>
      <c r="C34" s="14"/>
    </row>
    <row r="35" spans="1:3">
      <c r="A35" s="85" t="s">
        <v>300</v>
      </c>
      <c r="B35" s="14"/>
      <c r="C35" s="14"/>
    </row>
    <row r="36" spans="1:3">
      <c r="A36" s="85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-5095893</v>
      </c>
      <c r="G10" s="7"/>
      <c r="H10" s="63">
        <v>233.8536764311645</v>
      </c>
      <c r="I10" s="64">
        <v>1</v>
      </c>
      <c r="J10" s="64">
        <v>2E-3</v>
      </c>
      <c r="AV10" s="14"/>
    </row>
    <row r="11" spans="1:48">
      <c r="A11" s="67" t="s">
        <v>200</v>
      </c>
      <c r="B11" s="14"/>
      <c r="C11" s="14"/>
      <c r="F11" s="69">
        <v>-5095893</v>
      </c>
      <c r="H11" s="69">
        <v>233.8536764311645</v>
      </c>
      <c r="I11" s="68">
        <v>1</v>
      </c>
      <c r="J11" s="68">
        <v>2E-3</v>
      </c>
    </row>
    <row r="12" spans="1:48">
      <c r="A12" s="67" t="s">
        <v>976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977</v>
      </c>
      <c r="B14" s="14"/>
      <c r="C14" s="14"/>
      <c r="F14" s="69">
        <v>-5095893</v>
      </c>
      <c r="H14" s="69">
        <v>233.8536764311645</v>
      </c>
      <c r="I14" s="68">
        <v>1</v>
      </c>
      <c r="J14" s="68">
        <v>2E-3</v>
      </c>
    </row>
    <row r="15" spans="1:48">
      <c r="A15" t="s">
        <v>1141</v>
      </c>
      <c r="B15" t="s">
        <v>1142</v>
      </c>
      <c r="C15" t="s">
        <v>122</v>
      </c>
      <c r="D15" t="s">
        <v>109</v>
      </c>
      <c r="E15" t="s">
        <v>1143</v>
      </c>
      <c r="F15" s="65">
        <v>-789893</v>
      </c>
      <c r="G15" s="65">
        <v>-21.870246825668033</v>
      </c>
      <c r="H15" s="65">
        <v>172.75154875867401</v>
      </c>
      <c r="I15" s="66">
        <v>0.73870000000000002</v>
      </c>
      <c r="J15" s="66">
        <v>1.5E-3</v>
      </c>
    </row>
    <row r="16" spans="1:48">
      <c r="A16" t="s">
        <v>1144</v>
      </c>
      <c r="B16" t="s">
        <v>1145</v>
      </c>
      <c r="C16" t="s">
        <v>122</v>
      </c>
      <c r="D16" t="s">
        <v>105</v>
      </c>
      <c r="E16" t="s">
        <v>1143</v>
      </c>
      <c r="F16" s="65">
        <v>-3311000</v>
      </c>
      <c r="G16" s="65">
        <v>-1.1029444704491695</v>
      </c>
      <c r="H16" s="65">
        <v>36.518491416571997</v>
      </c>
      <c r="I16" s="66">
        <v>0.15620000000000001</v>
      </c>
      <c r="J16" s="66">
        <v>2.9999999999999997E-4</v>
      </c>
    </row>
    <row r="17" spans="1:10">
      <c r="A17" t="s">
        <v>1146</v>
      </c>
      <c r="B17" t="s">
        <v>1147</v>
      </c>
      <c r="C17" t="s">
        <v>122</v>
      </c>
      <c r="D17" t="s">
        <v>105</v>
      </c>
      <c r="E17" t="s">
        <v>1143</v>
      </c>
      <c r="F17" s="65">
        <v>-338000</v>
      </c>
      <c r="G17" s="65">
        <v>-1.2029316599485829</v>
      </c>
      <c r="H17" s="65">
        <v>4.0659090106262097</v>
      </c>
      <c r="I17" s="66">
        <v>1.7399999999999999E-2</v>
      </c>
      <c r="J17" s="66">
        <v>0</v>
      </c>
    </row>
    <row r="18" spans="1:10">
      <c r="A18" t="s">
        <v>1148</v>
      </c>
      <c r="B18" t="s">
        <v>1149</v>
      </c>
      <c r="C18" t="s">
        <v>122</v>
      </c>
      <c r="D18" t="s">
        <v>105</v>
      </c>
      <c r="E18" t="s">
        <v>1150</v>
      </c>
      <c r="F18" s="65">
        <v>-657000</v>
      </c>
      <c r="G18" s="65">
        <v>-3.1229417420536225</v>
      </c>
      <c r="H18" s="65">
        <v>20.517727245292299</v>
      </c>
      <c r="I18" s="66">
        <v>8.77E-2</v>
      </c>
      <c r="J18" s="66">
        <v>2.0000000000000001E-4</v>
      </c>
    </row>
    <row r="19" spans="1:10">
      <c r="A19" s="67" t="s">
        <v>1140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227</v>
      </c>
      <c r="B20" t="s">
        <v>227</v>
      </c>
      <c r="C20" t="s">
        <v>227</v>
      </c>
      <c r="D20" t="s">
        <v>227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978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D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603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976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983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227</v>
      </c>
      <c r="B29" t="s">
        <v>227</v>
      </c>
      <c r="C29" t="s">
        <v>227</v>
      </c>
      <c r="D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978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D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603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227</v>
      </c>
      <c r="B33" t="s">
        <v>227</v>
      </c>
      <c r="C33" t="s">
        <v>227</v>
      </c>
      <c r="D33" t="s">
        <v>227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5" t="s">
        <v>234</v>
      </c>
      <c r="B34" s="14"/>
      <c r="C34" s="14"/>
    </row>
    <row r="35" spans="1:10">
      <c r="A35" s="85" t="s">
        <v>299</v>
      </c>
      <c r="B35" s="14"/>
      <c r="C35" s="14"/>
    </row>
    <row r="36" spans="1:10">
      <c r="A36" s="85" t="s">
        <v>300</v>
      </c>
      <c r="B36" s="14"/>
      <c r="C36" s="14"/>
    </row>
    <row r="37" spans="1:10">
      <c r="A37" s="85" t="s">
        <v>301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998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999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1000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1001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1002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1003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1004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999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1000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1001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1002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1003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1004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  <c r="C39" s="14"/>
    </row>
    <row r="40" spans="1:16">
      <c r="A40" s="85" t="s">
        <v>299</v>
      </c>
      <c r="C40" s="14"/>
    </row>
    <row r="41" spans="1:16">
      <c r="A41" s="85" t="s">
        <v>300</v>
      </c>
      <c r="C41" s="14"/>
    </row>
    <row r="42" spans="1:16">
      <c r="A42" s="85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1.26</v>
      </c>
      <c r="I9" s="15"/>
      <c r="J9" s="15"/>
      <c r="K9" s="15"/>
      <c r="L9" s="64">
        <v>7.3200000000000001E-2</v>
      </c>
      <c r="M9" s="63">
        <v>1243691.06</v>
      </c>
      <c r="N9" s="7"/>
      <c r="O9" s="63">
        <v>1381.601728500767</v>
      </c>
      <c r="P9" s="64">
        <v>1</v>
      </c>
      <c r="Q9" s="64">
        <v>1.2E-2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1.26</v>
      </c>
      <c r="L10" s="68">
        <v>7.3200000000000001E-2</v>
      </c>
      <c r="M10" s="69">
        <v>1243691.06</v>
      </c>
      <c r="O10" s="69">
        <v>1381.601728500767</v>
      </c>
      <c r="P10" s="68">
        <v>1</v>
      </c>
      <c r="Q10" s="68">
        <v>1.2E-2</v>
      </c>
    </row>
    <row r="11" spans="1:59">
      <c r="A11" s="67" t="s">
        <v>1151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227</v>
      </c>
      <c r="C12" t="s">
        <v>227</v>
      </c>
      <c r="E12" t="s">
        <v>227</v>
      </c>
      <c r="H12" s="65">
        <v>0</v>
      </c>
      <c r="I12" t="s">
        <v>227</v>
      </c>
      <c r="J12" t="s">
        <v>227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1152</v>
      </c>
      <c r="H13" s="69">
        <v>0.56999999999999995</v>
      </c>
      <c r="L13" s="68">
        <v>4.1399999999999999E-2</v>
      </c>
      <c r="M13" s="69">
        <v>320110.88</v>
      </c>
      <c r="O13" s="69">
        <v>333.23542608000002</v>
      </c>
      <c r="P13" s="68">
        <v>0.2412</v>
      </c>
      <c r="Q13" s="68">
        <v>2.8999999999999998E-3</v>
      </c>
    </row>
    <row r="14" spans="1:59">
      <c r="A14" t="s">
        <v>1153</v>
      </c>
      <c r="B14" t="s">
        <v>1154</v>
      </c>
      <c r="C14" t="s">
        <v>1155</v>
      </c>
      <c r="D14" t="s">
        <v>1156</v>
      </c>
      <c r="E14" t="s">
        <v>227</v>
      </c>
      <c r="F14" t="s">
        <v>1157</v>
      </c>
      <c r="G14" t="s">
        <v>956</v>
      </c>
      <c r="H14" s="65">
        <v>0.56999999999999995</v>
      </c>
      <c r="I14" t="s">
        <v>471</v>
      </c>
      <c r="J14" t="s">
        <v>101</v>
      </c>
      <c r="K14" s="66">
        <v>7.0000000000000007E-2</v>
      </c>
      <c r="L14" s="66">
        <v>4.1399999999999999E-2</v>
      </c>
      <c r="M14" s="65">
        <v>320110.88</v>
      </c>
      <c r="N14" s="65">
        <v>104.1</v>
      </c>
      <c r="O14" s="65">
        <v>333.23542608000002</v>
      </c>
      <c r="P14" s="66">
        <v>0.2412</v>
      </c>
      <c r="Q14" s="66">
        <v>2.8999999999999998E-3</v>
      </c>
    </row>
    <row r="15" spans="1:59">
      <c r="A15" s="67" t="s">
        <v>1158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1159</v>
      </c>
      <c r="H17" s="69">
        <v>1.03</v>
      </c>
      <c r="L17" s="68">
        <v>0.10340000000000001</v>
      </c>
      <c r="M17" s="69">
        <v>578580.18000000005</v>
      </c>
      <c r="O17" s="69">
        <v>684.77080242076704</v>
      </c>
      <c r="P17" s="68">
        <v>0.49559999999999998</v>
      </c>
      <c r="Q17" s="68">
        <v>6.0000000000000001E-3</v>
      </c>
    </row>
    <row r="18" spans="1:17">
      <c r="A18" t="s">
        <v>1160</v>
      </c>
      <c r="B18" t="s">
        <v>1154</v>
      </c>
      <c r="C18" t="s">
        <v>1161</v>
      </c>
      <c r="D18" t="s">
        <v>1035</v>
      </c>
      <c r="E18" t="s">
        <v>1162</v>
      </c>
      <c r="F18" t="s">
        <v>510</v>
      </c>
      <c r="G18" t="s">
        <v>1163</v>
      </c>
      <c r="I18" t="s">
        <v>705</v>
      </c>
      <c r="J18" t="s">
        <v>101</v>
      </c>
      <c r="K18" s="66">
        <v>0</v>
      </c>
      <c r="L18" s="66">
        <v>0</v>
      </c>
      <c r="M18" s="65">
        <v>42612.5</v>
      </c>
      <c r="N18" s="65">
        <v>426.27451000000002</v>
      </c>
      <c r="O18" s="65">
        <v>181.64622557375</v>
      </c>
      <c r="P18" s="66">
        <v>0.13150000000000001</v>
      </c>
      <c r="Q18" s="66">
        <v>1.6000000000000001E-3</v>
      </c>
    </row>
    <row r="19" spans="1:17">
      <c r="A19" t="s">
        <v>1164</v>
      </c>
      <c r="B19" t="s">
        <v>1154</v>
      </c>
      <c r="C19" t="s">
        <v>1165</v>
      </c>
      <c r="D19" t="s">
        <v>1035</v>
      </c>
      <c r="E19" t="s">
        <v>1162</v>
      </c>
      <c r="F19" t="s">
        <v>1166</v>
      </c>
      <c r="G19" t="s">
        <v>1163</v>
      </c>
      <c r="H19" s="65">
        <v>1.4</v>
      </c>
      <c r="I19" t="s">
        <v>705</v>
      </c>
      <c r="J19" t="s">
        <v>101</v>
      </c>
      <c r="K19" s="66">
        <v>7.0000000000000007E-2</v>
      </c>
      <c r="L19" s="66">
        <v>0.1835</v>
      </c>
      <c r="M19" s="65">
        <v>285305.68</v>
      </c>
      <c r="N19" s="65">
        <v>88.488451000000069</v>
      </c>
      <c r="O19" s="65">
        <v>252.462576847017</v>
      </c>
      <c r="P19" s="66">
        <v>0.1827</v>
      </c>
      <c r="Q19" s="66">
        <v>2.2000000000000001E-3</v>
      </c>
    </row>
    <row r="20" spans="1:17">
      <c r="A20" t="s">
        <v>1167</v>
      </c>
      <c r="B20" t="s">
        <v>1154</v>
      </c>
      <c r="C20" t="s">
        <v>1168</v>
      </c>
      <c r="D20" t="s">
        <v>1035</v>
      </c>
      <c r="E20" t="s">
        <v>227</v>
      </c>
      <c r="F20" t="s">
        <v>1169</v>
      </c>
      <c r="G20" t="s">
        <v>956</v>
      </c>
      <c r="H20" s="65">
        <v>1.4</v>
      </c>
      <c r="I20" t="s">
        <v>705</v>
      </c>
      <c r="J20" t="s">
        <v>101</v>
      </c>
      <c r="K20" s="66">
        <v>0.08</v>
      </c>
      <c r="L20" s="66">
        <v>9.7799999999999998E-2</v>
      </c>
      <c r="M20" s="65">
        <v>250662</v>
      </c>
      <c r="N20" s="65">
        <v>100</v>
      </c>
      <c r="O20" s="65">
        <v>250.66200000000001</v>
      </c>
      <c r="P20" s="66">
        <v>0.18140000000000001</v>
      </c>
      <c r="Q20" s="66">
        <v>2.2000000000000001E-3</v>
      </c>
    </row>
    <row r="21" spans="1:17">
      <c r="A21" s="67" t="s">
        <v>1170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227</v>
      </c>
      <c r="C22" t="s">
        <v>227</v>
      </c>
      <c r="E22" t="s">
        <v>227</v>
      </c>
      <c r="H22" s="65">
        <v>0</v>
      </c>
      <c r="I22" t="s">
        <v>227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1171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1172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1173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1174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t="s">
        <v>227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1175</v>
      </c>
      <c r="H30" s="69">
        <v>2.3199999999999998</v>
      </c>
      <c r="L30" s="68">
        <v>4.5199999999999997E-2</v>
      </c>
      <c r="M30" s="69">
        <v>345000</v>
      </c>
      <c r="O30" s="69">
        <v>363.59550000000002</v>
      </c>
      <c r="P30" s="68">
        <v>0.26319999999999999</v>
      </c>
      <c r="Q30" s="68">
        <v>3.2000000000000002E-3</v>
      </c>
    </row>
    <row r="31" spans="1:17">
      <c r="A31" t="s">
        <v>1176</v>
      </c>
      <c r="B31" t="s">
        <v>1154</v>
      </c>
      <c r="C31" t="s">
        <v>1177</v>
      </c>
      <c r="D31" t="s">
        <v>1019</v>
      </c>
      <c r="E31" t="s">
        <v>472</v>
      </c>
      <c r="F31" t="s">
        <v>1178</v>
      </c>
      <c r="G31" t="s">
        <v>149</v>
      </c>
      <c r="H31" s="65">
        <v>2.3199999999999998</v>
      </c>
      <c r="I31" t="s">
        <v>445</v>
      </c>
      <c r="J31" t="s">
        <v>101</v>
      </c>
      <c r="K31" s="66">
        <v>5.1799999999999999E-2</v>
      </c>
      <c r="L31" s="66">
        <v>4.5199999999999997E-2</v>
      </c>
      <c r="M31" s="65">
        <v>345000</v>
      </c>
      <c r="N31" s="65">
        <v>105.39</v>
      </c>
      <c r="O31" s="65">
        <v>363.59550000000002</v>
      </c>
      <c r="P31" s="66">
        <v>0.26319999999999999</v>
      </c>
      <c r="Q31" s="66">
        <v>3.2000000000000002E-3</v>
      </c>
    </row>
    <row r="32" spans="1:17">
      <c r="A32" s="67" t="s">
        <v>232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1179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t="s">
        <v>227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1158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t="s">
        <v>227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1159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t="s">
        <v>227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1175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227</v>
      </c>
      <c r="C40" t="s">
        <v>227</v>
      </c>
      <c r="E40" t="s">
        <v>227</v>
      </c>
      <c r="H40" s="65">
        <v>0</v>
      </c>
      <c r="I40" t="s">
        <v>227</v>
      </c>
      <c r="J40" t="s">
        <v>227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234</v>
      </c>
    </row>
    <row r="42" spans="1:17">
      <c r="A42" s="85" t="s">
        <v>299</v>
      </c>
    </row>
    <row r="43" spans="1:17">
      <c r="A43" s="85" t="s">
        <v>300</v>
      </c>
    </row>
    <row r="44" spans="1:17">
      <c r="A44" s="85" t="s">
        <v>301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1010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1011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1180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1181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603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234</v>
      </c>
    </row>
    <row r="24" spans="1:14">
      <c r="A24" s="85" t="s">
        <v>299</v>
      </c>
    </row>
    <row r="25" spans="1:14">
      <c r="A25" s="85" t="s">
        <v>300</v>
      </c>
    </row>
    <row r="26" spans="1:14">
      <c r="A26" s="85" t="s">
        <v>301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429.22434285712802</v>
      </c>
      <c r="G9" s="64">
        <v>1</v>
      </c>
      <c r="H9" s="64">
        <v>3.7000000000000002E-3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429.22434285712802</v>
      </c>
      <c r="G10" s="68">
        <v>1</v>
      </c>
      <c r="H10" s="68">
        <v>3.7000000000000002E-3</v>
      </c>
    </row>
    <row r="11" spans="1:54">
      <c r="A11" s="67" t="s">
        <v>1182</v>
      </c>
      <c r="D11" s="68">
        <v>0</v>
      </c>
      <c r="E11" s="16"/>
      <c r="F11" s="69">
        <v>429.22434285712802</v>
      </c>
      <c r="G11" s="68">
        <v>1</v>
      </c>
      <c r="H11" s="68">
        <v>3.7000000000000002E-3</v>
      </c>
    </row>
    <row r="12" spans="1:54">
      <c r="A12" t="s">
        <v>1183</v>
      </c>
      <c r="B12" t="s">
        <v>1184</v>
      </c>
      <c r="C12" t="s">
        <v>122</v>
      </c>
      <c r="D12" s="66">
        <v>0</v>
      </c>
      <c r="E12" t="s">
        <v>101</v>
      </c>
      <c r="F12" s="65">
        <v>429.22434285712802</v>
      </c>
      <c r="G12" s="66">
        <v>1</v>
      </c>
      <c r="H12" s="66">
        <v>3.7000000000000002E-3</v>
      </c>
    </row>
    <row r="13" spans="1:54">
      <c r="A13" s="67" t="s">
        <v>1185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1182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1185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:J1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1959.126602045</v>
      </c>
      <c r="I9" s="64">
        <v>1</v>
      </c>
      <c r="J9" s="64">
        <v>1.7100000000000001E-2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1959.126602045</v>
      </c>
      <c r="I12" s="68">
        <v>1</v>
      </c>
      <c r="J12" s="68">
        <v>1.7100000000000001E-2</v>
      </c>
    </row>
    <row r="13" spans="1:59">
      <c r="A13" t="s">
        <v>1186</v>
      </c>
      <c r="B13" t="s">
        <v>1187</v>
      </c>
      <c r="C13" t="s">
        <v>227</v>
      </c>
      <c r="D13" t="s">
        <v>956</v>
      </c>
      <c r="E13" s="66">
        <v>0</v>
      </c>
      <c r="F13" t="s">
        <v>199</v>
      </c>
      <c r="G13" s="66">
        <v>0</v>
      </c>
      <c r="H13" s="65">
        <v>41.997237599999998</v>
      </c>
      <c r="I13" s="66">
        <v>2.1399999999999999E-2</v>
      </c>
      <c r="J13" s="66">
        <v>4.0000000000000002E-4</v>
      </c>
    </row>
    <row r="14" spans="1:59">
      <c r="A14" t="s">
        <v>1188</v>
      </c>
      <c r="B14" t="s">
        <v>1189</v>
      </c>
      <c r="C14" t="s">
        <v>227</v>
      </c>
      <c r="D14" t="s">
        <v>956</v>
      </c>
      <c r="E14" s="66">
        <v>0</v>
      </c>
      <c r="F14" t="s">
        <v>112</v>
      </c>
      <c r="G14" s="66">
        <v>0</v>
      </c>
      <c r="H14" s="65">
        <v>89.987213414999999</v>
      </c>
      <c r="I14" s="66">
        <v>4.5900000000000003E-2</v>
      </c>
      <c r="J14" s="66">
        <v>8.0000000000000004E-4</v>
      </c>
    </row>
    <row r="15" spans="1:59">
      <c r="A15" t="s">
        <v>1190</v>
      </c>
      <c r="B15" t="s">
        <v>1191</v>
      </c>
      <c r="C15" t="s">
        <v>227</v>
      </c>
      <c r="D15" t="s">
        <v>956</v>
      </c>
      <c r="E15" s="66">
        <v>0</v>
      </c>
      <c r="F15" t="s">
        <v>109</v>
      </c>
      <c r="G15" s="66">
        <v>0</v>
      </c>
      <c r="H15" s="65">
        <v>158.81694904</v>
      </c>
      <c r="I15" s="66">
        <v>8.1100000000000005E-2</v>
      </c>
      <c r="J15" s="66">
        <v>1.4E-3</v>
      </c>
    </row>
    <row r="16" spans="1:59">
      <c r="A16" t="s">
        <v>1192</v>
      </c>
      <c r="B16" t="s">
        <v>1193</v>
      </c>
      <c r="C16" t="s">
        <v>227</v>
      </c>
      <c r="D16" t="s">
        <v>956</v>
      </c>
      <c r="E16" s="66">
        <v>0</v>
      </c>
      <c r="F16" t="s">
        <v>105</v>
      </c>
      <c r="G16" s="66">
        <v>0</v>
      </c>
      <c r="H16" s="65">
        <v>1668.3252019900001</v>
      </c>
      <c r="I16" s="66">
        <v>0.85160000000000002</v>
      </c>
      <c r="J16" s="66">
        <v>1.4500000000000001E-2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B10+B19</f>
        <v>4594.184436562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200</v>
      </c>
      <c r="B10" s="71">
        <f>SUM(B11:B18)</f>
        <v>2852.7047219420001</v>
      </c>
    </row>
    <row r="11" spans="1:16">
      <c r="A11" s="72" t="s">
        <v>1194</v>
      </c>
      <c r="B11" s="73">
        <f>96750.527/1000</f>
        <v>96.750527000000005</v>
      </c>
      <c r="C11" s="74">
        <v>45347</v>
      </c>
    </row>
    <row r="12" spans="1:16">
      <c r="A12" s="72" t="s">
        <v>1195</v>
      </c>
      <c r="B12" s="73">
        <f>278261/1000</f>
        <v>278.26100000000002</v>
      </c>
      <c r="C12" s="74">
        <v>44854</v>
      </c>
    </row>
    <row r="13" spans="1:16">
      <c r="A13" s="72" t="s">
        <v>1196</v>
      </c>
      <c r="B13" s="73">
        <f>142452.251942/1000</f>
        <v>142.452251942</v>
      </c>
      <c r="C13" s="74">
        <v>45307</v>
      </c>
    </row>
    <row r="14" spans="1:16">
      <c r="A14" s="72" t="s">
        <v>1197</v>
      </c>
      <c r="B14" s="73">
        <f>580896/1000</f>
        <v>580.89599999999996</v>
      </c>
      <c r="C14" s="74">
        <v>44926</v>
      </c>
    </row>
    <row r="15" spans="1:16">
      <c r="A15" s="72" t="s">
        <v>1198</v>
      </c>
      <c r="B15" s="73">
        <f>70012/1000</f>
        <v>70.012</v>
      </c>
      <c r="C15" s="74">
        <v>44926</v>
      </c>
    </row>
    <row r="16" spans="1:16">
      <c r="A16" s="72" t="s">
        <v>1199</v>
      </c>
      <c r="B16" s="73">
        <f>455663.564/1000</f>
        <v>455.66356400000001</v>
      </c>
      <c r="C16" s="74">
        <v>46197</v>
      </c>
    </row>
    <row r="17" spans="1:3">
      <c r="A17" s="72" t="s">
        <v>1200</v>
      </c>
      <c r="B17" s="73">
        <f>943384/1000</f>
        <v>943.38400000000001</v>
      </c>
      <c r="C17" s="74">
        <v>46196</v>
      </c>
    </row>
    <row r="18" spans="1:3">
      <c r="A18" s="72" t="s">
        <v>1209</v>
      </c>
      <c r="B18" s="73">
        <f>285285.379/1000</f>
        <v>285.28537900000003</v>
      </c>
      <c r="C18" s="74">
        <v>47331</v>
      </c>
    </row>
    <row r="19" spans="1:3">
      <c r="A19" s="70" t="s">
        <v>232</v>
      </c>
      <c r="B19" s="71">
        <f>SUM(B20:B36)</f>
        <v>1741.4797146199996</v>
      </c>
    </row>
    <row r="20" spans="1:3">
      <c r="A20" t="s">
        <v>1201</v>
      </c>
      <c r="B20" s="73">
        <f>193555.947/1000</f>
        <v>193.55594699999997</v>
      </c>
      <c r="C20" s="75">
        <v>44926</v>
      </c>
    </row>
    <row r="21" spans="1:3">
      <c r="A21" t="s">
        <v>1202</v>
      </c>
      <c r="B21" s="73">
        <f>321230.607/1000</f>
        <v>321.23060700000002</v>
      </c>
      <c r="C21" s="75">
        <v>44926</v>
      </c>
    </row>
    <row r="22" spans="1:3">
      <c r="A22" t="s">
        <v>1203</v>
      </c>
      <c r="B22" s="73">
        <f>303383.924/1000</f>
        <v>303.38392399999998</v>
      </c>
      <c r="C22" s="75">
        <v>44926</v>
      </c>
    </row>
    <row r="23" spans="1:3">
      <c r="A23" t="s">
        <v>1204</v>
      </c>
      <c r="B23" s="73">
        <f>63669.422/1000</f>
        <v>63.669421999999997</v>
      </c>
      <c r="C23" s="75">
        <v>44926</v>
      </c>
    </row>
    <row r="24" spans="1:3">
      <c r="A24" t="s">
        <v>1205</v>
      </c>
      <c r="B24" s="73">
        <f>20298.4627/1000</f>
        <v>20.298462700000002</v>
      </c>
      <c r="C24" s="75">
        <v>44977</v>
      </c>
    </row>
    <row r="25" spans="1:3">
      <c r="A25" t="s">
        <v>1206</v>
      </c>
      <c r="B25" s="73">
        <f>49658.17749/1000</f>
        <v>49.65817749</v>
      </c>
      <c r="C25" s="75">
        <v>45859</v>
      </c>
    </row>
    <row r="26" spans="1:3">
      <c r="A26" t="s">
        <v>1207</v>
      </c>
      <c r="B26" s="73">
        <f>257600.9017/1000</f>
        <v>257.60090170000001</v>
      </c>
      <c r="C26" s="74">
        <v>45658</v>
      </c>
    </row>
    <row r="27" spans="1:3">
      <c r="A27" t="s">
        <v>1115</v>
      </c>
      <c r="B27" s="73">
        <f>455119.05773/1000</f>
        <v>455.11905773000001</v>
      </c>
      <c r="C27" s="75">
        <v>45748</v>
      </c>
    </row>
    <row r="28" spans="1:3">
      <c r="A28" t="s">
        <v>1208</v>
      </c>
      <c r="B28" s="73">
        <f>76963.215/1000</f>
        <v>76.963214999999991</v>
      </c>
      <c r="C28" s="75">
        <v>44713</v>
      </c>
    </row>
    <row r="29" spans="1:3" hidden="1"/>
    <row r="3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603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299</v>
      </c>
      <c r="C25" s="14"/>
    </row>
    <row r="26" spans="1:15">
      <c r="A26" s="85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1010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1011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603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299</v>
      </c>
      <c r="C25" s="14"/>
    </row>
    <row r="26" spans="1:15">
      <c r="A26" s="85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1010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1011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603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234</v>
      </c>
      <c r="C24" s="14"/>
    </row>
    <row r="25" spans="1:22">
      <c r="A25" s="85" t="s">
        <v>299</v>
      </c>
      <c r="C25" s="14"/>
    </row>
    <row r="26" spans="1:22">
      <c r="A26" s="85" t="s">
        <v>300</v>
      </c>
      <c r="C26" s="14"/>
    </row>
    <row r="27" spans="1:22">
      <c r="A27" s="85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5773C9-64E8-4124-84BE-80CE1DA94D4F}">
  <ds:schemaRefs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ca4df27-5183-4bee-9dbd-0c46c9c4aa4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F89EA8-CC97-4F50-AAAF-7B7774409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4D3E3-8AC9-4C74-9EDE-4B8FCB151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520042177_b9630_0321</dc:title>
  <dc:creator>Yuli</dc:creator>
  <cp:lastModifiedBy>User</cp:lastModifiedBy>
  <dcterms:created xsi:type="dcterms:W3CDTF">2015-11-10T09:34:27Z</dcterms:created>
  <dcterms:modified xsi:type="dcterms:W3CDTF">2022-01-19T07:20:04Z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