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819" firstSheet="23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N12" i="22" l="1"/>
  <c r="N12" i="5" l="1"/>
  <c r="N11" i="5" s="1"/>
  <c r="N10" i="5" s="1"/>
  <c r="Q127" i="5"/>
  <c r="O127" i="5" s="1"/>
  <c r="Q164" i="5"/>
  <c r="O164" i="5" s="1"/>
  <c r="Q102" i="5"/>
  <c r="O102" i="5" s="1"/>
  <c r="Q103" i="5"/>
  <c r="O103" i="5" s="1"/>
  <c r="Q93" i="5"/>
  <c r="O93" i="5" s="1"/>
  <c r="Q97" i="5"/>
  <c r="O97" i="5" s="1"/>
  <c r="Q96" i="5"/>
  <c r="O96" i="5" s="1"/>
  <c r="Q89" i="5"/>
  <c r="O89" i="5" s="1"/>
  <c r="Q88" i="5"/>
  <c r="O88" i="5" s="1"/>
  <c r="K116" i="6"/>
  <c r="I116" i="6" s="1"/>
  <c r="K115" i="6"/>
  <c r="I115" i="6" s="1"/>
  <c r="K98" i="6"/>
  <c r="I98" i="6" s="1"/>
  <c r="K89" i="6"/>
  <c r="I89" i="6" s="1"/>
  <c r="K88" i="6"/>
  <c r="I88" i="6" s="1"/>
  <c r="C41" i="1" l="1"/>
  <c r="I12" i="2"/>
  <c r="I11" i="2" s="1"/>
  <c r="I10" i="2" s="1"/>
  <c r="I9" i="2" s="1"/>
  <c r="C10" i="1" s="1"/>
</calcChain>
</file>

<file path=xl/sharedStrings.xml><?xml version="1.0" encoding="utf-8"?>
<sst xmlns="http://schemas.openxmlformats.org/spreadsheetml/2006/main" count="5617" uniqueCount="1548">
  <si>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</si>
  <si>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</si>
  <si>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</si>
  <si>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</si>
  <si>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</si>
  <si>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</si>
  <si>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</si>
  <si>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</si>
  <si>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</si>
  <si>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</si>
  <si>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</si>
  <si>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</si>
  <si>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</si>
  <si>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</si>
  <si>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</si>
  <si>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</si>
  <si>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</si>
  <si>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</si>
  <si>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</si>
  <si>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</si>
  <si>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</si>
  <si>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</si>
  <si>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</si>
  <si>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</si>
  <si>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</si>
  <si>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</si>
  <si>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</si>
  <si>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</si>
  <si>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</si>
  <si>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</si>
  <si>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</si>
  <si>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</si>
  <si>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</si>
  <si>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</si>
  <si>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</si>
  <si>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</si>
  <si>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</si>
  <si>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</si>
  <si>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</si>
  <si>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</si>
  <si>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</si>
  <si>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</si>
  <si>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</si>
  <si>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</si>
  <si>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</si>
  <si>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</si>
  <si>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</si>
  <si>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</si>
  <si>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</si>
  <si>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</si>
  <si>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</si>
  <si>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</si>
  <si>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</si>
  <si>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</si>
  <si>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</si>
  <si>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</si>
  <si>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</si>
  <si>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</si>
  <si>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</si>
  <si>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</si>
  <si>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</si>
  <si>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</si>
  <si>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</si>
  <si>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</si>
  <si>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</si>
  <si>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</si>
  <si>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</si>
  <si>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</si>
  <si>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</si>
  <si>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</si>
  <si>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</si>
  <si>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</si>
  <si>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</si>
  <si>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</si>
  <si>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</si>
  <si>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</si>
  <si>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</si>
  <si>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</si>
  <si>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</si>
  <si>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</si>
  <si>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</si>
  <si>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</si>
  <si>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</si>
  <si>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</si>
  <si>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</si>
  <si>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</si>
  <si>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</si>
  <si>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</si>
  <si>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</si>
  <si>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</si>
  <si>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</si>
  <si>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</si>
  <si>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</si>
  <si>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</si>
  <si>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</si>
  <si>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</si>
  <si>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</si>
  <si>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</si>
  <si>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</si>
  <si>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</si>
  <si>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</si>
  <si>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</si>
  <si>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</si>
  <si>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</si>
  <si>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</si>
  <si>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</si>
  <si>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</si>
  <si>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</si>
  <si>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</si>
  <si>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</si>
  <si>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</si>
  <si>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</si>
  <si>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</si>
  <si>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</si>
  <si>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</si>
  <si>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</si>
  <si>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</si>
  <si>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</si>
  <si>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</si>
  <si>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</si>
  <si>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</si>
  <si>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</si>
  <si>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</si>
  <si>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</si>
  <si>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</si>
  <si>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</si>
  <si>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</si>
  <si>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</si>
  <si>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</si>
  <si>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</si>
  <si>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</si>
  <si>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</si>
  <si>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</si>
  <si>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</si>
  <si>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</si>
  <si>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</si>
  <si>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</si>
  <si>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</si>
  <si>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</si>
  <si>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</si>
  <si>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</si>
  <si>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</si>
  <si>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</si>
  <si>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</si>
  <si>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</si>
  <si>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</si>
  <si>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</si>
  <si>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</si>
  <si>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</si>
  <si>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</si>
  <si>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</si>
  <si>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</si>
  <si>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</si>
  <si>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</si>
  <si>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</si>
  <si>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</si>
  <si>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</si>
  <si>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</si>
  <si>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</si>
  <si>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</si>
  <si>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</si>
  <si>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</si>
  <si>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</si>
  <si>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</si>
  <si>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</si>
  <si>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</si>
  <si>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</si>
  <si>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</si>
  <si>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</si>
  <si>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</si>
  <si>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</si>
  <si>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</si>
  <si>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</si>
  <si>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</si>
  <si>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</si>
  <si>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</si>
  <si>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</si>
  <si>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</si>
  <si>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</si>
  <si>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</si>
  <si>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</si>
  <si>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</si>
  <si>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</si>
  <si>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</si>
  <si>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</si>
  <si>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</si>
  <si>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</si>
  <si>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</si>
  <si>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</si>
  <si>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</si>
  <si>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</si>
  <si>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</si>
  <si>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</si>
  <si>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</si>
  <si>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</si>
  <si>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</si>
  <si>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</si>
  <si>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ילין לפידות כללי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</si>
  <si>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</si>
  <si>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</si>
  <si>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</si>
  <si>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</si>
  <si>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</si>
  <si>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</si>
  <si>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</si>
  <si>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</si>
  <si>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</si>
  <si>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</si>
  <si>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</si>
  <si>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</si>
  <si>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</si>
  <si>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</si>
  <si>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</si>
  <si>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</si>
  <si>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אוסטרלי 183- בנק מזרחי</t>
  </si>
  <si>
    <t>183- 20- בנק מזרחי</t>
  </si>
  <si>
    <t>דולר הונג קונג-353- בנק מזרחי</t>
  </si>
  <si>
    <t>353- 20-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</si>
  <si>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</si>
  <si>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</si>
  <si>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</si>
  <si>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</si>
  <si>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</si>
  <si>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</si>
  <si>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</si>
  <si>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</si>
  <si>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</si>
  <si>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</si>
  <si>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</si>
  <si>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</si>
  <si>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</si>
  <si>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</si>
  <si>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</si>
  <si>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</si>
  <si>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14/10/20</t>
  </si>
  <si>
    <t>5904 גליל- האוצר - ממשלתית צמודה</t>
  </si>
  <si>
    <t>9590431</t>
  </si>
  <si>
    <t>02/02/21</t>
  </si>
  <si>
    <t>ממצמ0922- האוצר - ממשלתית צמודה</t>
  </si>
  <si>
    <t>1124056</t>
  </si>
  <si>
    <t>29/10/20</t>
  </si>
  <si>
    <t>ממצמ0923</t>
  </si>
  <si>
    <t>1128081</t>
  </si>
  <si>
    <t>28/10/20</t>
  </si>
  <si>
    <t>ממשל צמודה 0529- האוצר - ממשלתית צמודה</t>
  </si>
  <si>
    <t>1157023</t>
  </si>
  <si>
    <t>07/02/21</t>
  </si>
  <si>
    <t>ממשל צמודה 0726- האוצר - ממשלתית צמודה</t>
  </si>
  <si>
    <t>1169564</t>
  </si>
  <si>
    <t>01/02/21</t>
  </si>
  <si>
    <t>ממשל צמודה 1025- האוצר - ממשלתית צמודה</t>
  </si>
  <si>
    <t>1135912</t>
  </si>
  <si>
    <t>12/10/20</t>
  </si>
  <si>
    <t>ממשל צמודה 1131- האוצר - ממשלתית צמודה</t>
  </si>
  <si>
    <t>1172220</t>
  </si>
  <si>
    <t>15/02/21</t>
  </si>
  <si>
    <t>ממשלתי צמוד 0527- האוצר - ממשלתית צמודה</t>
  </si>
  <si>
    <t>1140847</t>
  </si>
  <si>
    <t>ממשלתי צמוד 0545</t>
  </si>
  <si>
    <t>1134865</t>
  </si>
  <si>
    <t>08/06/20</t>
  </si>
  <si>
    <t>סה"כ לא צמודות</t>
  </si>
  <si>
    <t>סה"כ מלווה קצר מועד</t>
  </si>
  <si>
    <t>סה"כ שחר</t>
  </si>
  <si>
    <t>ממשל קצרה 0521- האוצר - ממשלתית קצרה</t>
  </si>
  <si>
    <t>1167113</t>
  </si>
  <si>
    <t>17/08/20</t>
  </si>
  <si>
    <t>ממשל קצרה 0821- האוצר - ממשלתית קצרה</t>
  </si>
  <si>
    <t>1168939</t>
  </si>
  <si>
    <t>07/12/20</t>
  </si>
  <si>
    <t>ממשל שקלית 0327</t>
  </si>
  <si>
    <t>1139344</t>
  </si>
  <si>
    <t>04/08/20</t>
  </si>
  <si>
    <t>ממשל שקלית 0330- האוצר - ממשלתית שקלית</t>
  </si>
  <si>
    <t>1160985</t>
  </si>
  <si>
    <t>ממשל שקלית 0347</t>
  </si>
  <si>
    <t>1140193</t>
  </si>
  <si>
    <t>21/07/20</t>
  </si>
  <si>
    <t>ממשל שקלית 0421</t>
  </si>
  <si>
    <t>1138130</t>
  </si>
  <si>
    <t>11/11/18</t>
  </si>
  <si>
    <t>ממשל שקלית 0537- האוצר - ממשלתית שקלית</t>
  </si>
  <si>
    <t>1166180</t>
  </si>
  <si>
    <t>14/02/21</t>
  </si>
  <si>
    <t>ממשל שקלית 0722- האוצר - ממשלתית שקלית</t>
  </si>
  <si>
    <t>1158104</t>
  </si>
  <si>
    <t>10/12/19</t>
  </si>
  <si>
    <t>ממשל שקלית 0928</t>
  </si>
  <si>
    <t>1150879</t>
  </si>
  <si>
    <t>15/12/20</t>
  </si>
  <si>
    <t>ממשל שקלית 1122- האוצר - ממשלתית שקלית</t>
  </si>
  <si>
    <t>1141225</t>
  </si>
  <si>
    <t>21/12/20</t>
  </si>
  <si>
    <t>ממשל שקלית 1123- האוצר - ממשלתית שקלית</t>
  </si>
  <si>
    <t>1155068</t>
  </si>
  <si>
    <t>13/04/20</t>
  </si>
  <si>
    <t>ממשלתי 0122- האוצר - ממשלתית שקלית</t>
  </si>
  <si>
    <t>1123272</t>
  </si>
  <si>
    <t>20/12/20</t>
  </si>
  <si>
    <t>ממשלתי 0323</t>
  </si>
  <si>
    <t>1126747</t>
  </si>
  <si>
    <t>31/03/21</t>
  </si>
  <si>
    <t>ממשלתי 0324- האוצר - ממשלתית שקלית</t>
  </si>
  <si>
    <t>1130848</t>
  </si>
  <si>
    <t>ממשלתי 0825- האוצר - ממשלתית שקלית</t>
  </si>
  <si>
    <t>1135557</t>
  </si>
  <si>
    <t>24/06/20</t>
  </si>
  <si>
    <t>ממשלתי שקלי 0425- האוצר - ממשלתית שקלית</t>
  </si>
  <si>
    <t>1162668</t>
  </si>
  <si>
    <t>ממשלתי שקלי 723</t>
  </si>
  <si>
    <t>1167105</t>
  </si>
  <si>
    <t>סה"כ גילון</t>
  </si>
  <si>
    <t>ממשל משתנה 0526- האוצר - ממשלתית משתנה</t>
  </si>
  <si>
    <t>1141795</t>
  </si>
  <si>
    <t>05/05/20</t>
  </si>
  <si>
    <t>ממשל משתנה 1121- האוצר - ממשלתית משתנה</t>
  </si>
  <si>
    <t>1127646</t>
  </si>
  <si>
    <t>30/04/20</t>
  </si>
  <si>
    <t>סה"כ צמודות לדולר</t>
  </si>
  <si>
    <t>סה"כ אג"ח של ממשלת ישראל שהונפקו בחו"ל</t>
  </si>
  <si>
    <t>ISRAEL 2.5 15/1/30</t>
  </si>
  <si>
    <t>ISRAEL 2.5 01/15/30 Corp</t>
  </si>
  <si>
    <t>A1</t>
  </si>
  <si>
    <t>Moodys</t>
  </si>
  <si>
    <t>09/01/20</t>
  </si>
  <si>
    <t>ISRAEL 2.75 03/07/30</t>
  </si>
  <si>
    <t>US46513JB346</t>
  </si>
  <si>
    <t>01/04/20</t>
  </si>
  <si>
    <t>ISRAEL 2.875 28/01/24</t>
  </si>
  <si>
    <t>XS1023541847</t>
  </si>
  <si>
    <t>10/12/20</t>
  </si>
  <si>
    <t>ISRAEL 3.25 17.01.2028</t>
  </si>
  <si>
    <t>US46513YJH27</t>
  </si>
  <si>
    <t>NYSE</t>
  </si>
  <si>
    <t>10/01/18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</si>
  <si>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</si>
  <si>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</si>
  <si>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</si>
  <si>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</si>
  <si>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</si>
  <si>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</si>
  <si>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</si>
  <si>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</si>
  <si>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</si>
  <si>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</si>
  <si>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</si>
  <si>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</si>
  <si>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</si>
  <si>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24/09/20</t>
  </si>
  <si>
    <t>אלה פקדון אגח ה- אלה פקדונות</t>
  </si>
  <si>
    <t>1162577</t>
  </si>
  <si>
    <t>08/07/20</t>
  </si>
  <si>
    <t>בינל הנפק אגח י- בינלאומי הנפקות</t>
  </si>
  <si>
    <t>1160290</t>
  </si>
  <si>
    <t>513141879</t>
  </si>
  <si>
    <t>בנקים</t>
  </si>
  <si>
    <t>10/02/20</t>
  </si>
  <si>
    <t>לאומי אג"ח 181- לאומי</t>
  </si>
  <si>
    <t>6040505</t>
  </si>
  <si>
    <t>520018078</t>
  </si>
  <si>
    <t>Aaa.il</t>
  </si>
  <si>
    <t>23/07/20</t>
  </si>
  <si>
    <t>מז טפ הנפק   45- מזרחי טפחות הנפק</t>
  </si>
  <si>
    <t>2310217</t>
  </si>
  <si>
    <t>520032046</t>
  </si>
  <si>
    <t>15/07/20</t>
  </si>
  <si>
    <t>מז טפ הנפק   46- מזרחי טפחות הנפק</t>
  </si>
  <si>
    <t>2310225</t>
  </si>
  <si>
    <t>01/03/21</t>
  </si>
  <si>
    <t>מז טפ הנפק 51- מזרחי טפחות הנפק</t>
  </si>
  <si>
    <t>2310324</t>
  </si>
  <si>
    <t>17/12/20</t>
  </si>
  <si>
    <t>מזרחי  הנפקות אגח 38- מזרחי טפחות הנפק</t>
  </si>
  <si>
    <t>2310142</t>
  </si>
  <si>
    <t>16/12/20</t>
  </si>
  <si>
    <t>מזרחי  טפ הנפק   43</t>
  </si>
  <si>
    <t>2310191</t>
  </si>
  <si>
    <t>03/06/20</t>
  </si>
  <si>
    <t>מזרחי הנפקות אג"ח 49- מזרחי טפחות הנפק</t>
  </si>
  <si>
    <t>2310282</t>
  </si>
  <si>
    <t>25/07/19</t>
  </si>
  <si>
    <t>מזרחי טפחות  הנפקות אג"ח 44</t>
  </si>
  <si>
    <t>2310209</t>
  </si>
  <si>
    <t>10/08/20</t>
  </si>
  <si>
    <t>מקורות  אגח 11- מקורות</t>
  </si>
  <si>
    <t>1158476</t>
  </si>
  <si>
    <t>520010869</t>
  </si>
  <si>
    <t>שרותים</t>
  </si>
  <si>
    <t>11/02/21</t>
  </si>
  <si>
    <t>מקורות אגח 10- מקורות</t>
  </si>
  <si>
    <t>1158468</t>
  </si>
  <si>
    <t>מרכנתיל הנ אגח ג- מרכנתיל הנפקות</t>
  </si>
  <si>
    <t>1171297</t>
  </si>
  <si>
    <t>513686154</t>
  </si>
  <si>
    <t>03/01/21</t>
  </si>
  <si>
    <t>מרכנתיל הנ אגח ד- מרכנתיל הנפקות</t>
  </si>
  <si>
    <t>1171305</t>
  </si>
  <si>
    <t>פועלים הנ אג34- פועלים הנפקות</t>
  </si>
  <si>
    <t>1940576</t>
  </si>
  <si>
    <t>520032640</t>
  </si>
  <si>
    <t>פועלים הנ אגח35- פועלים הנפקות</t>
  </si>
  <si>
    <t>1940618</t>
  </si>
  <si>
    <t>26/07/18</t>
  </si>
  <si>
    <t>פועלים הנפ אג32- פועלים הנפקות</t>
  </si>
  <si>
    <t>1940535</t>
  </si>
  <si>
    <t>17/11/20</t>
  </si>
  <si>
    <t>פועלים הנפקות  אג"ח 36- פועלים הנפקות</t>
  </si>
  <si>
    <t>1940659</t>
  </si>
  <si>
    <t>11/05/20</t>
  </si>
  <si>
    <t>אגוד הנפ  אגח ט- אגוד הנפקות</t>
  </si>
  <si>
    <t>1139492</t>
  </si>
  <si>
    <t>513668277</t>
  </si>
  <si>
    <t>Aa1.il</t>
  </si>
  <si>
    <t>אגוד הנפ אגח יא</t>
  </si>
  <si>
    <t>1157353</t>
  </si>
  <si>
    <t>04/11/20</t>
  </si>
  <si>
    <t>אגוד הנפ אגח יג'- אגוד הנפקות</t>
  </si>
  <si>
    <t>1161538</t>
  </si>
  <si>
    <t>04/12/19</t>
  </si>
  <si>
    <t>אגוד הנפקות אג"ח י</t>
  </si>
  <si>
    <t>1154764</t>
  </si>
  <si>
    <t>27/08/20</t>
  </si>
  <si>
    <t>דיסקונט מנפיקים 4- דיסקונט מנפיקים</t>
  </si>
  <si>
    <t>7480049</t>
  </si>
  <si>
    <t>520029935</t>
  </si>
  <si>
    <t>ilAA+</t>
  </si>
  <si>
    <t>29/01/20</t>
  </si>
  <si>
    <t>וילאר אג"ח 6- וילאר</t>
  </si>
  <si>
    <t>4160115</t>
  </si>
  <si>
    <t>520038910</t>
  </si>
  <si>
    <t>נדלן מניב בישראל</t>
  </si>
  <si>
    <t>10/10/18</t>
  </si>
  <si>
    <t>חשמל     אגח 29- חשמל</t>
  </si>
  <si>
    <t>6000236</t>
  </si>
  <si>
    <t>520000472</t>
  </si>
  <si>
    <t>אנרגיה</t>
  </si>
  <si>
    <t>14/05/20</t>
  </si>
  <si>
    <t>חשמל  אג"ח 31- חשמל</t>
  </si>
  <si>
    <t>6000285</t>
  </si>
  <si>
    <t>חשמל אג27</t>
  </si>
  <si>
    <t>6000210</t>
  </si>
  <si>
    <t>28/06/20</t>
  </si>
  <si>
    <t>נמלי ישראל אג "ח א- נמלי ישראל</t>
  </si>
  <si>
    <t>1145564</t>
  </si>
  <si>
    <t>513569780</t>
  </si>
  <si>
    <t>07/05/18</t>
  </si>
  <si>
    <t>נמלי ישראל אג"ח ב- נמלי ישראל</t>
  </si>
  <si>
    <t>1145572</t>
  </si>
  <si>
    <t>19/12/19</t>
  </si>
  <si>
    <t>נתיבי הגז אג"ח ד- נתיבי הגז</t>
  </si>
  <si>
    <t>1147503</t>
  </si>
  <si>
    <t>513436394</t>
  </si>
  <si>
    <t>31/05/20</t>
  </si>
  <si>
    <t>עזריאלי אג"ח ד</t>
  </si>
  <si>
    <t>1138650</t>
  </si>
  <si>
    <t>510960719</t>
  </si>
  <si>
    <t>14/11/19</t>
  </si>
  <si>
    <t>עזריאלי אג"ח ה- קבוצת עזריאלי</t>
  </si>
  <si>
    <t>1156603</t>
  </si>
  <si>
    <t>06/05/20</t>
  </si>
  <si>
    <t>עזריאלי אג"ח ו- קבוצת עזריאלי</t>
  </si>
  <si>
    <t>1156611</t>
  </si>
  <si>
    <t>עזריאלי אג2- קבוצת עזריאלי</t>
  </si>
  <si>
    <t>1134436</t>
  </si>
  <si>
    <t>05/08/19</t>
  </si>
  <si>
    <t>פועלים הנפקות אגח 15- פועלים הנפקות</t>
  </si>
  <si>
    <t>1940543</t>
  </si>
  <si>
    <t>07/01/20</t>
  </si>
  <si>
    <t>פועלים הנפקות התח.14- פועלים הנפקות</t>
  </si>
  <si>
    <t>1940501</t>
  </si>
  <si>
    <t>28/03/19</t>
  </si>
  <si>
    <t>רכבת אג"ח 2- רכבת ישראל</t>
  </si>
  <si>
    <t>1134998</t>
  </si>
  <si>
    <t>520043613</t>
  </si>
  <si>
    <t>25/02/21</t>
  </si>
  <si>
    <t>אגוד הנפ התח יט- אגוד הנפקות</t>
  </si>
  <si>
    <t>1124080</t>
  </si>
  <si>
    <t>Aa2.il</t>
  </si>
  <si>
    <t>21/11/19</t>
  </si>
  <si>
    <t>ביג  אגח יג- ביג</t>
  </si>
  <si>
    <t>1159516</t>
  </si>
  <si>
    <t>513623314</t>
  </si>
  <si>
    <t>ilAA</t>
  </si>
  <si>
    <t>ביג אגח יד- ביג</t>
  </si>
  <si>
    <t>1161512</t>
  </si>
  <si>
    <t>01/03/20</t>
  </si>
  <si>
    <t>ביג אגח יז</t>
  </si>
  <si>
    <t>1168459</t>
  </si>
  <si>
    <t>07/09/20</t>
  </si>
  <si>
    <t>הראל הנפקות אגח 1- הראל ביטוח מימון והנפקות בע"מ</t>
  </si>
  <si>
    <t>1099738</t>
  </si>
  <si>
    <t>513834200</t>
  </si>
  <si>
    <t>ביטוח</t>
  </si>
  <si>
    <t>27/03/18</t>
  </si>
  <si>
    <t>מבני תעשיה אגח יט</t>
  </si>
  <si>
    <t>2260487</t>
  </si>
  <si>
    <t>520024126</t>
  </si>
  <si>
    <t>17/01/19</t>
  </si>
  <si>
    <t>מבני תעשיה אגח כג- מבנה נדל"ן (כ.ד)</t>
  </si>
  <si>
    <t>2260545</t>
  </si>
  <si>
    <t>30/01/20</t>
  </si>
  <si>
    <t>מליסרון  אגח יד</t>
  </si>
  <si>
    <t>3230232</t>
  </si>
  <si>
    <t>520037789</t>
  </si>
  <si>
    <t>19/02/20</t>
  </si>
  <si>
    <t>מליסרון  אגח יט</t>
  </si>
  <si>
    <t>3230398</t>
  </si>
  <si>
    <t>18/08/20</t>
  </si>
  <si>
    <t>מליסרון  אגח16- מליסרון</t>
  </si>
  <si>
    <t>3230265</t>
  </si>
  <si>
    <t>מליסרון אג10- מליסרון</t>
  </si>
  <si>
    <t>3230190</t>
  </si>
  <si>
    <t>25/02/19</t>
  </si>
  <si>
    <t>מליסרון אג8- מליסרון</t>
  </si>
  <si>
    <t>3230166</t>
  </si>
  <si>
    <t>08/11/17</t>
  </si>
  <si>
    <t>מליסרון אגח יח- מליסרון</t>
  </si>
  <si>
    <t>3230372</t>
  </si>
  <si>
    <t>03/03/20</t>
  </si>
  <si>
    <t>פועלים הנ שה נד 1- פועלים הנפקות</t>
  </si>
  <si>
    <t>1940444</t>
  </si>
  <si>
    <t>03/12/20</t>
  </si>
  <si>
    <t>ריט 1     אגח ו</t>
  </si>
  <si>
    <t>1138544</t>
  </si>
  <si>
    <t>513821488</t>
  </si>
  <si>
    <t>11/06/20</t>
  </si>
  <si>
    <t>ריט 1 אגח ה- ריט1</t>
  </si>
  <si>
    <t>1136753</t>
  </si>
  <si>
    <t>29/01/18</t>
  </si>
  <si>
    <t>ריט אג"ח 4- ריט1</t>
  </si>
  <si>
    <t>1129899</t>
  </si>
  <si>
    <t>שופרסל    אגח ו- שופרסל</t>
  </si>
  <si>
    <t>7770217</t>
  </si>
  <si>
    <t>520022732</t>
  </si>
  <si>
    <t>מסחר</t>
  </si>
  <si>
    <t>29/06/20</t>
  </si>
  <si>
    <t>אדמה אגח  2</t>
  </si>
  <si>
    <t>1110915</t>
  </si>
  <si>
    <t>520043605</t>
  </si>
  <si>
    <t>כימיה, גומי ופלסטיק</t>
  </si>
  <si>
    <t>ilAA-</t>
  </si>
  <si>
    <t>אלון ריבוע כחול אג"ח ז</t>
  </si>
  <si>
    <t>1140615</t>
  </si>
  <si>
    <t>513765859</t>
  </si>
  <si>
    <t>בזק אגח 12- בזק</t>
  </si>
  <si>
    <t>2300242</t>
  </si>
  <si>
    <t>520031931</t>
  </si>
  <si>
    <t>26/04/20</t>
  </si>
  <si>
    <t>בזק.ק6- בזק</t>
  </si>
  <si>
    <t>2300143</t>
  </si>
  <si>
    <t>12/05/19</t>
  </si>
  <si>
    <t>ביג  אגח יח- ביג</t>
  </si>
  <si>
    <t>1174226</t>
  </si>
  <si>
    <t>Aa3.il</t>
  </si>
  <si>
    <t>22/03/21</t>
  </si>
  <si>
    <t>גזית גלוב אגח יד- גזית גלוב</t>
  </si>
  <si>
    <t>1260736</t>
  </si>
  <si>
    <t>520033234</t>
  </si>
  <si>
    <t>נדלן מניב בחו"ל</t>
  </si>
  <si>
    <t>22/06/20</t>
  </si>
  <si>
    <t>ירושלים הנ אגח טו- ירושלים הנפקות</t>
  </si>
  <si>
    <t>1161769</t>
  </si>
  <si>
    <t>513682146</t>
  </si>
  <si>
    <t>22/04/20</t>
  </si>
  <si>
    <t>ירושלים הנפקות 13- ירושלים הנפקות</t>
  </si>
  <si>
    <t>1142512</t>
  </si>
  <si>
    <t>20/07/20</t>
  </si>
  <si>
    <t>ירושלים הנפקות אג"ח ט- ירושלים הנפקות</t>
  </si>
  <si>
    <t>1127422</t>
  </si>
  <si>
    <t>מליסרון   אגח ו- מליסרון</t>
  </si>
  <si>
    <t>3230125</t>
  </si>
  <si>
    <t>25/03/19</t>
  </si>
  <si>
    <t>מליסרון אג"ח יג- מליסרון</t>
  </si>
  <si>
    <t>3230224</t>
  </si>
  <si>
    <t>18/04/19</t>
  </si>
  <si>
    <t>מנורה מבטחים גיוס הון אג"ח א'- מנורה מבטחים גיוס הון בע"מ</t>
  </si>
  <si>
    <t>1103670</t>
  </si>
  <si>
    <t>513937714</t>
  </si>
  <si>
    <t>16/11/17</t>
  </si>
  <si>
    <t>סלע נדל"ן אג"ח 2- סלע קפיטל נדל"ן</t>
  </si>
  <si>
    <t>1132927</t>
  </si>
  <si>
    <t>513992529</t>
  </si>
  <si>
    <t>סלע נדל"ן אג3</t>
  </si>
  <si>
    <t>1138973</t>
  </si>
  <si>
    <t>27/04/20</t>
  </si>
  <si>
    <t>סלע נדלן  אגח ד- סלע קפיטל נדל"ן</t>
  </si>
  <si>
    <t>1167147</t>
  </si>
  <si>
    <t>פז נפט    אגח ז- פז חברת הנפט</t>
  </si>
  <si>
    <t>1142595</t>
  </si>
  <si>
    <t>510216054</t>
  </si>
  <si>
    <t>רבוע נדלן אגח ח- רבוע נדלן</t>
  </si>
  <si>
    <t>1157569</t>
  </si>
  <si>
    <t>29/09/20</t>
  </si>
  <si>
    <t>אשטרום נכ אגח 12- אשטרום נכסים</t>
  </si>
  <si>
    <t>2510279</t>
  </si>
  <si>
    <t>520036617</t>
  </si>
  <si>
    <t>ilA+</t>
  </si>
  <si>
    <t>30/06/20</t>
  </si>
  <si>
    <t>אשטרום נכסים אג"ח 11</t>
  </si>
  <si>
    <t>2510238</t>
  </si>
  <si>
    <t>24/12/18</t>
  </si>
  <si>
    <t>גירון     אגח ו- גירון פיתוח</t>
  </si>
  <si>
    <t>520044520</t>
  </si>
  <si>
    <t>A1.il</t>
  </si>
  <si>
    <t>04/01/21</t>
  </si>
  <si>
    <t>יוניברסל אג1- יוניברסל מוטורס</t>
  </si>
  <si>
    <t>1141639</t>
  </si>
  <si>
    <t>511809071</t>
  </si>
  <si>
    <t>05/07/20</t>
  </si>
  <si>
    <t>יוניברסל אגח ג- יוניברסל מוטורס</t>
  </si>
  <si>
    <t>1160670</t>
  </si>
  <si>
    <t>26/09/19</t>
  </si>
  <si>
    <t>לוינשטיין נכסים אג"ח 2- לוינשטין נכסים</t>
  </si>
  <si>
    <t>1139716</t>
  </si>
  <si>
    <t>511134298</t>
  </si>
  <si>
    <t>12/06/17</t>
  </si>
  <si>
    <t>מגה אור אגח ט- מגה אור</t>
  </si>
  <si>
    <t>513257873</t>
  </si>
  <si>
    <t>07/01/21</t>
  </si>
  <si>
    <t>אלדן תחבורה אגח ה- אלדן תחבורה</t>
  </si>
  <si>
    <t>1155357</t>
  </si>
  <si>
    <t>510454333</t>
  </si>
  <si>
    <t>ilA</t>
  </si>
  <si>
    <t>15/12/19</t>
  </si>
  <si>
    <t>אספן גרופ אגח ו- אספן גרופ</t>
  </si>
  <si>
    <t>3130291</t>
  </si>
  <si>
    <t>520037540</t>
  </si>
  <si>
    <t>29/05/19</t>
  </si>
  <si>
    <t>510560188</t>
  </si>
  <si>
    <t>A2.il</t>
  </si>
  <si>
    <t>25/10/20</t>
  </si>
  <si>
    <t>אפריקה נכס אגחח- אפי נכסים</t>
  </si>
  <si>
    <t>אשטרום נכסים אגח 7- אשטרום נכסים</t>
  </si>
  <si>
    <t>2510139</t>
  </si>
  <si>
    <t>14/12/20</t>
  </si>
  <si>
    <t>אשטרום נכסים אגח 8- אשטרום נכסים</t>
  </si>
  <si>
    <t>2510162</t>
  </si>
  <si>
    <t>22/02/18</t>
  </si>
  <si>
    <t>ירושלים הנפקות אג"ח 10- ירושלים הנפקות</t>
  </si>
  <si>
    <t>1127414</t>
  </si>
  <si>
    <t>16/02/20</t>
  </si>
  <si>
    <t>מימון ישיר אג ב- מימון ישיר קב</t>
  </si>
  <si>
    <t>1168145</t>
  </si>
  <si>
    <t>513893123</t>
  </si>
  <si>
    <t>שרותים פיננסים</t>
  </si>
  <si>
    <t>26/08/20</t>
  </si>
  <si>
    <t>מימון ישיר אגחג</t>
  </si>
  <si>
    <t>1171214</t>
  </si>
  <si>
    <t>שיכון ובינוי אגח 5- שיכון ובינוי</t>
  </si>
  <si>
    <t>1125210</t>
  </si>
  <si>
    <t>520036104</t>
  </si>
  <si>
    <t>בנייה</t>
  </si>
  <si>
    <t>13/03/19</t>
  </si>
  <si>
    <t>מגוריט אג1- מגוריט</t>
  </si>
  <si>
    <t>1141712</t>
  </si>
  <si>
    <t>515434074</t>
  </si>
  <si>
    <t>לא מדורג</t>
  </si>
  <si>
    <t>08/09/19</t>
  </si>
  <si>
    <t>מניבים ריט אג"ח 1- מניבים ריט</t>
  </si>
  <si>
    <t>1140581</t>
  </si>
  <si>
    <t>515327120</t>
  </si>
  <si>
    <t>23/12/20</t>
  </si>
  <si>
    <t>מניבים ריט אג"ח ב- מניבים ריט</t>
  </si>
  <si>
    <t>1155928</t>
  </si>
  <si>
    <t>15/01/20</t>
  </si>
  <si>
    <t>צור       אגח י- צור שמיר</t>
  </si>
  <si>
    <t>7300171</t>
  </si>
  <si>
    <t>520025586</t>
  </si>
  <si>
    <t>השקעה ואחזקות</t>
  </si>
  <si>
    <t>25/09/19</t>
  </si>
  <si>
    <t>דיסקונט מנפיקים אג"ח יג</t>
  </si>
  <si>
    <t>7480155</t>
  </si>
  <si>
    <t>19/11/20</t>
  </si>
  <si>
    <t>דיסקונט מנפיקים אג"ח יד</t>
  </si>
  <si>
    <t>7480163</t>
  </si>
  <si>
    <t>הראל פיקד אגח א- הראל פיקדון סחיר</t>
  </si>
  <si>
    <t>1159623</t>
  </si>
  <si>
    <t>515989440</t>
  </si>
  <si>
    <t>לאומי אג"ח 180- לאומי</t>
  </si>
  <si>
    <t>6040422</t>
  </si>
  <si>
    <t>18/07/19</t>
  </si>
  <si>
    <t>מזרחי  טפ הנפק   40</t>
  </si>
  <si>
    <t>2310167</t>
  </si>
  <si>
    <t>מזרחי הנפקות אג"ח   41- מזרחי טפחות הנפק</t>
  </si>
  <si>
    <t>2310175</t>
  </si>
  <si>
    <t>מרכנתיל הנפקות אגח ב</t>
  </si>
  <si>
    <t>1138205</t>
  </si>
  <si>
    <t>12/11/20</t>
  </si>
  <si>
    <t>חשמל     אגח 26- חשמל</t>
  </si>
  <si>
    <t>6000202</t>
  </si>
  <si>
    <t>נמלי ישראל אג"ח ג- נמלי ישראל</t>
  </si>
  <si>
    <t>1145580</t>
  </si>
  <si>
    <t>13/07/20</t>
  </si>
  <si>
    <t>פועלים הנפקות הת 16- פועלים הנפקות</t>
  </si>
  <si>
    <t>1940550</t>
  </si>
  <si>
    <t>05/01/20</t>
  </si>
  <si>
    <t>רכבת אג"ח 1- רכבת ישראל</t>
  </si>
  <si>
    <t>1134980</t>
  </si>
  <si>
    <t>11/09/19</t>
  </si>
  <si>
    <t>שטראוס    אגח ה- שטראוס גרופ</t>
  </si>
  <si>
    <t>7460389</t>
  </si>
  <si>
    <t>520003781</t>
  </si>
  <si>
    <t>מזון</t>
  </si>
  <si>
    <t>איי.סי.אל אגח ז- איי.סי.אל</t>
  </si>
  <si>
    <t>2810372</t>
  </si>
  <si>
    <t>520027830</t>
  </si>
  <si>
    <t>18/05/20</t>
  </si>
  <si>
    <t>אקויטל    אגח 2- אקויטל</t>
  </si>
  <si>
    <t>7550122</t>
  </si>
  <si>
    <t>520030859</t>
  </si>
  <si>
    <t>02/12/19</t>
  </si>
  <si>
    <t>כיל       אגח ה</t>
  </si>
  <si>
    <t>2810299</t>
  </si>
  <si>
    <t>22/02/21</t>
  </si>
  <si>
    <t>נפטא אגח ח- נפטא</t>
  </si>
  <si>
    <t>6430169</t>
  </si>
  <si>
    <t>520020942</t>
  </si>
  <si>
    <t>חיפושי נפט וגז</t>
  </si>
  <si>
    <t>תעשיה אוירית אג"ח 4</t>
  </si>
  <si>
    <t>1133131</t>
  </si>
  <si>
    <t>520027194</t>
  </si>
  <si>
    <t>ביטחוניות</t>
  </si>
  <si>
    <t>03/11/20</t>
  </si>
  <si>
    <t>אלוני חץ אגח יב- אלוני חץ</t>
  </si>
  <si>
    <t>520038506</t>
  </si>
  <si>
    <t>בזק       אגח 9</t>
  </si>
  <si>
    <t>2300176</t>
  </si>
  <si>
    <t>02/05/19</t>
  </si>
  <si>
    <t>בזק אגח 11- בזק</t>
  </si>
  <si>
    <t>2300234</t>
  </si>
  <si>
    <t>דה זראסאי אגח ג- דה זראסאי גרופ</t>
  </si>
  <si>
    <t>1137975</t>
  </si>
  <si>
    <t>1744984</t>
  </si>
  <si>
    <t>02/02/20</t>
  </si>
  <si>
    <t>הפניקס אג4- הפניקס</t>
  </si>
  <si>
    <t>7670250</t>
  </si>
  <si>
    <t>520017450</t>
  </si>
  <si>
    <t>04/02/21</t>
  </si>
  <si>
    <t>טאואר     אגח ז</t>
  </si>
  <si>
    <t>1138494</t>
  </si>
  <si>
    <t>520041997</t>
  </si>
  <si>
    <t>מוליכים למחצה</t>
  </si>
  <si>
    <t>מגדל הון אג"ח 3- מגדל ביטוח הון</t>
  </si>
  <si>
    <t>1135862</t>
  </si>
  <si>
    <t>513230029</t>
  </si>
  <si>
    <t>16/05/19</t>
  </si>
  <si>
    <t>פורמולה אג"ח 1- פורמולה מערכות</t>
  </si>
  <si>
    <t>2560142</t>
  </si>
  <si>
    <t>520036690</t>
  </si>
  <si>
    <t>שרותי מידע</t>
  </si>
  <si>
    <t>01/02/18</t>
  </si>
  <si>
    <t>אמ.ג'יג'י אגח ב- אמ.ג'י.ג'י</t>
  </si>
  <si>
    <t>1160811</t>
  </si>
  <si>
    <t>1761</t>
  </si>
  <si>
    <t>גירון אג5- גירון פיתוח</t>
  </si>
  <si>
    <t>1133784</t>
  </si>
  <si>
    <t>דלתא.אגח 5- דלתא</t>
  </si>
  <si>
    <t>6270136</t>
  </si>
  <si>
    <t>520025602</t>
  </si>
  <si>
    <t>20/02/20</t>
  </si>
  <si>
    <t>דמרי אג"ח 5- דמרי</t>
  </si>
  <si>
    <t>1134261</t>
  </si>
  <si>
    <t>511399388</t>
  </si>
  <si>
    <t>21/02/21</t>
  </si>
  <si>
    <t>יוניברסל  אגח ד- יוניברסל מוטורס</t>
  </si>
  <si>
    <t>1172253</t>
  </si>
  <si>
    <t>לוינשטיין הנדסה  אגח ג</t>
  </si>
  <si>
    <t>5730080</t>
  </si>
  <si>
    <t>520033424</t>
  </si>
  <si>
    <t>15/06/20</t>
  </si>
  <si>
    <t>ממן אגח ב- ממן</t>
  </si>
  <si>
    <t>2380046</t>
  </si>
  <si>
    <t>520036435</t>
  </si>
  <si>
    <t>ספנסר אגח ג- ספנסר אקוויטי</t>
  </si>
  <si>
    <t>1147495</t>
  </si>
  <si>
    <t>1838863</t>
  </si>
  <si>
    <t>19/09/19</t>
  </si>
  <si>
    <t>פרטנר     אגח ו- פרטנר</t>
  </si>
  <si>
    <t>1141415</t>
  </si>
  <si>
    <t>520044314</t>
  </si>
  <si>
    <t>פרטנר  אגח ז- פרטנר</t>
  </si>
  <si>
    <t>1156397</t>
  </si>
  <si>
    <t>01/07/20</t>
  </si>
  <si>
    <t>פרטנר.ק4- פרטנר</t>
  </si>
  <si>
    <t>1118835</t>
  </si>
  <si>
    <t>קרסו אגח א- קרסו מוטורס</t>
  </si>
  <si>
    <t>1136464</t>
  </si>
  <si>
    <t>514065283</t>
  </si>
  <si>
    <t>אי.די.אי הנפקות הת ד- איידיאיי הנפקות</t>
  </si>
  <si>
    <t>1133099</t>
  </si>
  <si>
    <t>514486042</t>
  </si>
  <si>
    <t>24/02/20</t>
  </si>
  <si>
    <t>אלון רבוע אגח ו- אלון רבוע כחול</t>
  </si>
  <si>
    <t>1169127</t>
  </si>
  <si>
    <t>520042847</t>
  </si>
  <si>
    <t>06/01/21</t>
  </si>
  <si>
    <t>אפי נכסים אגח יב- אפי נכסים</t>
  </si>
  <si>
    <t>1173764</t>
  </si>
  <si>
    <t>09/03/21</t>
  </si>
  <si>
    <t>אפריקה נכסים אג"ח ט- אפי נכסים</t>
  </si>
  <si>
    <t>1156470</t>
  </si>
  <si>
    <t>27/01/20</t>
  </si>
  <si>
    <t>גולד בונד אג3</t>
  </si>
  <si>
    <t>1490051</t>
  </si>
  <si>
    <t>520034349</t>
  </si>
  <si>
    <t>20/04/20</t>
  </si>
  <si>
    <t>דה לסר אגח ו- דה לסר</t>
  </si>
  <si>
    <t>1167477</t>
  </si>
  <si>
    <t>1513</t>
  </si>
  <si>
    <t>הרץ פרופר אגח א- הרץ פרופרטיס</t>
  </si>
  <si>
    <t>1142603</t>
  </si>
  <si>
    <t>1957081</t>
  </si>
  <si>
    <t>26/02/20</t>
  </si>
  <si>
    <t>ויקטורי   אגח א- ויקטורי</t>
  </si>
  <si>
    <t>1136126</t>
  </si>
  <si>
    <t>514068980</t>
  </si>
  <si>
    <t>מגדלי תיכון אגחה</t>
  </si>
  <si>
    <t>1168517</t>
  </si>
  <si>
    <t>512719485</t>
  </si>
  <si>
    <t>05/11/20</t>
  </si>
  <si>
    <t>סלקום    אגח יב- סלקום</t>
  </si>
  <si>
    <t>1143080</t>
  </si>
  <si>
    <t>511930125</t>
  </si>
  <si>
    <t>27/05/19</t>
  </si>
  <si>
    <t>קרסו  אגח ד- קרסו מוטורס</t>
  </si>
  <si>
    <t>1173566</t>
  </si>
  <si>
    <t>07/03/21</t>
  </si>
  <si>
    <t>קרסו אגח ב- קרסו מוטורס</t>
  </si>
  <si>
    <t>1139591</t>
  </si>
  <si>
    <t>13/05/20</t>
  </si>
  <si>
    <t>אוריין    אגח ב- אוריין</t>
  </si>
  <si>
    <t>1143379</t>
  </si>
  <si>
    <t>511068256</t>
  </si>
  <si>
    <t>ilA-</t>
  </si>
  <si>
    <t>אלון רבוע אגח ד- אלון רבוע כחול</t>
  </si>
  <si>
    <t>1139583</t>
  </si>
  <si>
    <t>A3.il</t>
  </si>
  <si>
    <t>03/02/20</t>
  </si>
  <si>
    <t>אנלייט אנרגיה אג ו- אנלייט אנרגיה</t>
  </si>
  <si>
    <t>7200173</t>
  </si>
  <si>
    <t>520041146</t>
  </si>
  <si>
    <t>01/09/20</t>
  </si>
  <si>
    <t>אנקור     אגח א- אנקור פרופרטיס</t>
  </si>
  <si>
    <t>1141118</t>
  </si>
  <si>
    <t>1939883</t>
  </si>
  <si>
    <t>13/01/19</t>
  </si>
  <si>
    <t>אפקון החזקות אג"ח א- אפקון החזקות</t>
  </si>
  <si>
    <t>5780135</t>
  </si>
  <si>
    <t>520033473</t>
  </si>
  <si>
    <t>חשמל</t>
  </si>
  <si>
    <t>20/01/20</t>
  </si>
  <si>
    <t>520036658</t>
  </si>
  <si>
    <t>בזן   אגח יב- בזן (בתי זיקוק)</t>
  </si>
  <si>
    <t>בזן  אגח י'- בזן (בתי זיקוק)</t>
  </si>
  <si>
    <t>2590511</t>
  </si>
  <si>
    <t>16/09/19</t>
  </si>
  <si>
    <t>פרשקובסקי אגח יג</t>
  </si>
  <si>
    <t>1169309</t>
  </si>
  <si>
    <t>513817817</t>
  </si>
  <si>
    <t>פתאל אג2- פתאל נכסים (אירופה)</t>
  </si>
  <si>
    <t>1140854</t>
  </si>
  <si>
    <t>515328250</t>
  </si>
  <si>
    <t>פתאל אגח 3- פתאל נכסים (אירופה)</t>
  </si>
  <si>
    <t>1141852</t>
  </si>
  <si>
    <t>פתאל אירו אגח ד- פתאל נכסים (אירופה)</t>
  </si>
  <si>
    <t>1168038</t>
  </si>
  <si>
    <t>11/08/20</t>
  </si>
  <si>
    <t>אביב בניה אגח 6- אביב בניה</t>
  </si>
  <si>
    <t>4440095</t>
  </si>
  <si>
    <t>520039264</t>
  </si>
  <si>
    <t>Baa1.il</t>
  </si>
  <si>
    <t>08/03/21</t>
  </si>
  <si>
    <t>איילון הנ אגח א'- איילון ביטוח הנפקות</t>
  </si>
  <si>
    <t>1159565</t>
  </si>
  <si>
    <t>514732825</t>
  </si>
  <si>
    <t>09/02/20</t>
  </si>
  <si>
    <t>אלומיי אג"ח ג</t>
  </si>
  <si>
    <t>1159375</t>
  </si>
  <si>
    <t>520039868</t>
  </si>
  <si>
    <t>23/02/21</t>
  </si>
  <si>
    <t>אלעד קנדה אגח ב- אלעד קנדה</t>
  </si>
  <si>
    <t>1160761</t>
  </si>
  <si>
    <t>1753</t>
  </si>
  <si>
    <t>ilBBB+</t>
  </si>
  <si>
    <t>דוניץ     אג  א- דוניץ</t>
  </si>
  <si>
    <t>4000055</t>
  </si>
  <si>
    <t>520038605</t>
  </si>
  <si>
    <t>03/10/19</t>
  </si>
  <si>
    <t>פתאל החזקות אגח ג- פתאל החזקות</t>
  </si>
  <si>
    <t>1161785</t>
  </si>
  <si>
    <t>512607888</t>
  </si>
  <si>
    <t>מלונאות ותיירות</t>
  </si>
  <si>
    <t>16/12/19</t>
  </si>
  <si>
    <t>צרפתי     אגח ט- צרפתי</t>
  </si>
  <si>
    <t>4250197</t>
  </si>
  <si>
    <t>520039090</t>
  </si>
  <si>
    <t>27/01/21</t>
  </si>
  <si>
    <t>רבד אג"ח 2- רבד</t>
  </si>
  <si>
    <t>5260088</t>
  </si>
  <si>
    <t>520040148</t>
  </si>
  <si>
    <t>30/03/21</t>
  </si>
  <si>
    <t>אאורה     אגח י</t>
  </si>
  <si>
    <t>3730413</t>
  </si>
  <si>
    <t>520038274</t>
  </si>
  <si>
    <t>ilBBB</t>
  </si>
  <si>
    <t>אאורה אג"ח י"ב- אאורה</t>
  </si>
  <si>
    <t>3730454</t>
  </si>
  <si>
    <t>10/09/19</t>
  </si>
  <si>
    <t>אלעד קנדה אגח א- אלעד קנדה</t>
  </si>
  <si>
    <t>1152453</t>
  </si>
  <si>
    <t>12/11/19</t>
  </si>
  <si>
    <t>ברם אג"ח 1</t>
  </si>
  <si>
    <t>1135730</t>
  </si>
  <si>
    <t>513579482</t>
  </si>
  <si>
    <t>11/11/19</t>
  </si>
  <si>
    <t>אמ.די.ג'י אגח ב- אמ.די.ג'י</t>
  </si>
  <si>
    <t>1140557</t>
  </si>
  <si>
    <t>1632</t>
  </si>
  <si>
    <t>Baa3.il</t>
  </si>
  <si>
    <t>20/08/19</t>
  </si>
  <si>
    <t>דיסק השק  אגח י- דיסקונט השקעות</t>
  </si>
  <si>
    <t>6390348</t>
  </si>
  <si>
    <t>520023896</t>
  </si>
  <si>
    <t>ilBBB-</t>
  </si>
  <si>
    <t>18/06/19</t>
  </si>
  <si>
    <t>דלק קבוצה אג31- דלק קבוצה</t>
  </si>
  <si>
    <t>1134790</t>
  </si>
  <si>
    <t>520044322</t>
  </si>
  <si>
    <t>ilB</t>
  </si>
  <si>
    <t>בי קומיוניק אג"ח 3</t>
  </si>
  <si>
    <t>1139203</t>
  </si>
  <si>
    <t>512832742</t>
  </si>
  <si>
    <t>Caa2.il</t>
  </si>
  <si>
    <t>15/09/20</t>
  </si>
  <si>
    <t>אול-יר    אגח ג- אול יר</t>
  </si>
  <si>
    <t>1140136</t>
  </si>
  <si>
    <t>184580</t>
  </si>
  <si>
    <t>Caa3.il</t>
  </si>
  <si>
    <t>אול-יר    אגח ה- אול יר</t>
  </si>
  <si>
    <t>1143304</t>
  </si>
  <si>
    <t>אמ אר אר  אגח א</t>
  </si>
  <si>
    <t>1154772</t>
  </si>
  <si>
    <t>1983001</t>
  </si>
  <si>
    <t>23/10/18</t>
  </si>
  <si>
    <t>אם.אר.פי אג"ח ג</t>
  </si>
  <si>
    <t>1139278</t>
  </si>
  <si>
    <t>520044421</t>
  </si>
  <si>
    <t>04/05/20</t>
  </si>
  <si>
    <t>ברוקלנד   אגח ב</t>
  </si>
  <si>
    <t>1136993</t>
  </si>
  <si>
    <t>1814237</t>
  </si>
  <si>
    <t>12/07/18</t>
  </si>
  <si>
    <t>רבל        אג ב- רבל</t>
  </si>
  <si>
    <t>1142769</t>
  </si>
  <si>
    <t>513506329</t>
  </si>
  <si>
    <t>21/07/19</t>
  </si>
  <si>
    <t>רוטשטיין  אגח ט- רוטשטיין</t>
  </si>
  <si>
    <t>5390224</t>
  </si>
  <si>
    <t>520039959</t>
  </si>
  <si>
    <t>17/01/21</t>
  </si>
  <si>
    <t>אלה פקדון אג1- אלה פקדונות</t>
  </si>
  <si>
    <t>1141662</t>
  </si>
  <si>
    <t>אלה פקדון אגח ד- אלה פקדונות</t>
  </si>
  <si>
    <t>1162304</t>
  </si>
  <si>
    <t>ישראמקו   אגח ב</t>
  </si>
  <si>
    <t>2320224</t>
  </si>
  <si>
    <t>550010003</t>
  </si>
  <si>
    <t>ישראמקו אג1- ישראמקו יהש</t>
  </si>
  <si>
    <t>2320174</t>
  </si>
  <si>
    <t>19/11/19</t>
  </si>
  <si>
    <t>דלק תמלוגים אג"ח א- דלק תמלוגים</t>
  </si>
  <si>
    <t>1147479</t>
  </si>
  <si>
    <t>514837111</t>
  </si>
  <si>
    <t>שמוס  אג"ח א- שמוס</t>
  </si>
  <si>
    <t>1155951</t>
  </si>
  <si>
    <t>633896</t>
  </si>
  <si>
    <t>08/01/20</t>
  </si>
  <si>
    <t>סאפיינס   אגח ב- סאפיינס</t>
  </si>
  <si>
    <t>1141936</t>
  </si>
  <si>
    <t>1146</t>
  </si>
  <si>
    <t>תמר פטרו  אגח א- תמר פטרוליום</t>
  </si>
  <si>
    <t>1141332</t>
  </si>
  <si>
    <t>515334662</t>
  </si>
  <si>
    <t>דלק קידוחים אגח א- דלק קידוחים יהש</t>
  </si>
  <si>
    <t>4750089</t>
  </si>
  <si>
    <t>550013098</t>
  </si>
  <si>
    <t>חברה לישראל אג"ח 11</t>
  </si>
  <si>
    <t>5760244</t>
  </si>
  <si>
    <t>520028010</t>
  </si>
  <si>
    <t>13/12/20</t>
  </si>
  <si>
    <t>בזן       אגח ט- בזן (בתי זיקוק)</t>
  </si>
  <si>
    <t>2590461</t>
  </si>
  <si>
    <t>בזן אג"ח 6- בזן (בתי זיקוק)</t>
  </si>
  <si>
    <t>2590396</t>
  </si>
  <si>
    <t>17/09/20</t>
  </si>
  <si>
    <t>פננטפארק  אגח א- פננטפארק</t>
  </si>
  <si>
    <t>1142371</t>
  </si>
  <si>
    <t>1504619</t>
  </si>
  <si>
    <t>סה"כ אחר</t>
  </si>
  <si>
    <t>TEVA PHARMA FNC 1.625 15.</t>
  </si>
  <si>
    <t>XS1439749364</t>
  </si>
  <si>
    <t>בלומברג</t>
  </si>
  <si>
    <t>520013954</t>
  </si>
  <si>
    <t>Pharma &amp; Biotechnology</t>
  </si>
  <si>
    <t>BB-</t>
  </si>
  <si>
    <t>S&amp;P</t>
  </si>
  <si>
    <t>20/07/16</t>
  </si>
  <si>
    <t>ALATPF 5.25% PREP 21/07/23</t>
  </si>
  <si>
    <t>XS1634523754</t>
  </si>
  <si>
    <t>FWB</t>
  </si>
  <si>
    <t>4845</t>
  </si>
  <si>
    <t>Real Estate</t>
  </si>
  <si>
    <t>BBB-</t>
  </si>
  <si>
    <t>14/06/17</t>
  </si>
  <si>
    <t>AVGO 2.45 15/02/31</t>
  </si>
  <si>
    <t>US11135FBH38</t>
  </si>
  <si>
    <t>5256</t>
  </si>
  <si>
    <t>Telecommunication Services</t>
  </si>
  <si>
    <t>05/01/21</t>
  </si>
  <si>
    <t>XIAOMI  3.375 04/30</t>
  </si>
  <si>
    <t>USY77108AA93</t>
  </si>
  <si>
    <t>5263</t>
  </si>
  <si>
    <t>Technology Hardware &amp; Equip</t>
  </si>
  <si>
    <t>20/01/21</t>
  </si>
  <si>
    <t>ENOIGA 4.5 30/03/28</t>
  </si>
  <si>
    <t>IL0011736571</t>
  </si>
  <si>
    <t>560033185</t>
  </si>
  <si>
    <t>Energy</t>
  </si>
  <si>
    <t>Ba3</t>
  </si>
  <si>
    <t>סה"כ תל אביב 35</t>
  </si>
  <si>
    <t>מיטרוניקס</t>
  </si>
  <si>
    <t>1091065</t>
  </si>
  <si>
    <t>511527202</t>
  </si>
  <si>
    <t>אלקטרוניקה ואופטיקה</t>
  </si>
  <si>
    <t>או.פי.סי אנרגיה- או.פי.סי אנרגיה</t>
  </si>
  <si>
    <t>1141571</t>
  </si>
  <si>
    <t>514401702</t>
  </si>
  <si>
    <t>פניקס    1- הפניקס</t>
  </si>
  <si>
    <t>767012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</si>
  <si>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</si>
  <si>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</si>
  <si>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</si>
  <si>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</si>
  <si>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</si>
  <si>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</si>
  <si>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שיכון ובינוי- שיכון ובינוי</t>
  </si>
  <si>
    <t>1081942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</si>
  <si>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</si>
  <si>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</si>
  <si>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</si>
  <si>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</si>
  <si>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</si>
  <si>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</si>
  <si>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</si>
  <si>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</si>
  <si>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</t>
  </si>
  <si>
    <t>662577</t>
  </si>
  <si>
    <t>520000118</t>
  </si>
  <si>
    <t>איי.סי.אל- איי.סי.אל</t>
  </si>
  <si>
    <t>281014</t>
  </si>
  <si>
    <t>טאואר- טאואר</t>
  </si>
  <si>
    <t>1082379</t>
  </si>
  <si>
    <t>נובה- נובה</t>
  </si>
  <si>
    <t>1084557</t>
  </si>
  <si>
    <t>511812463</t>
  </si>
  <si>
    <t>שטראוס- שטראוס גרופ</t>
  </si>
  <si>
    <t>746016</t>
  </si>
  <si>
    <t>שופרסל- שופרסל</t>
  </si>
  <si>
    <t>777037</t>
  </si>
  <si>
    <t>אלוני חץ- אלוני חץ</t>
  </si>
  <si>
    <t>390013</t>
  </si>
  <si>
    <t>אמות- אמות</t>
  </si>
  <si>
    <t>1097278</t>
  </si>
  <si>
    <t>520026683</t>
  </si>
  <si>
    <t>מבני תעשיה- מבנה נדל"ן (כ.ד)</t>
  </si>
  <si>
    <t>226019</t>
  </si>
  <si>
    <t>מליסרון- מליסרון</t>
  </si>
  <si>
    <t>323014</t>
  </si>
  <si>
    <t>עזריאלי קבוצה</t>
  </si>
  <si>
    <t>1119478</t>
  </si>
  <si>
    <t>טבע- טבע</t>
  </si>
  <si>
    <t>629014</t>
  </si>
  <si>
    <t>פארמה</t>
  </si>
  <si>
    <t>פריגו (חדש)- פריגו</t>
  </si>
  <si>
    <t>1130699</t>
  </si>
  <si>
    <t>529592</t>
  </si>
  <si>
    <t>אורמת טכנו- אורמת טכנו</t>
  </si>
  <si>
    <t>1134402</t>
  </si>
  <si>
    <t>880326081</t>
  </si>
  <si>
    <t>נייס</t>
  </si>
  <si>
    <t>273011</t>
  </si>
  <si>
    <t>520036872</t>
  </si>
  <si>
    <t>סאפינס</t>
  </si>
  <si>
    <t>1087659</t>
  </si>
  <si>
    <t>בזק- בזק</t>
  </si>
  <si>
    <t>230011</t>
  </si>
  <si>
    <t>סה"כ תל אביב 90</t>
  </si>
  <si>
    <t>פוקס- פוקס</t>
  </si>
  <si>
    <t>1087022</t>
  </si>
  <si>
    <t>512157603</t>
  </si>
  <si>
    <t>ארד- ארד</t>
  </si>
  <si>
    <t>1091651</t>
  </si>
  <si>
    <t>510007800</t>
  </si>
  <si>
    <t>בזן- בזן (בתי זיקוק)</t>
  </si>
  <si>
    <t>2590248</t>
  </si>
  <si>
    <t>סופרגז- סופרגז אנרגיה</t>
  </si>
  <si>
    <t>1166917</t>
  </si>
  <si>
    <t>516077989</t>
  </si>
  <si>
    <t>פז נפט- פז חברת הנפט</t>
  </si>
  <si>
    <t>1100007</t>
  </si>
  <si>
    <t>איידיאיי ביטוח</t>
  </si>
  <si>
    <t>1129501</t>
  </si>
  <si>
    <t>513910703</t>
  </si>
  <si>
    <t>כלל ביטוח- כלל עסקי ביטוח</t>
  </si>
  <si>
    <t>224014</t>
  </si>
  <si>
    <t>520036120</t>
  </si>
  <si>
    <t>מגדל ביטוח- מגדל בטוח</t>
  </si>
  <si>
    <t>1081165</t>
  </si>
  <si>
    <t>520029984</t>
  </si>
  <si>
    <t>מנורה    1- מנורה מבטחים החזקות</t>
  </si>
  <si>
    <t>566018</t>
  </si>
  <si>
    <t>520007469</t>
  </si>
  <si>
    <t>אזורים</t>
  </si>
  <si>
    <t>715011</t>
  </si>
  <si>
    <t>520025990</t>
  </si>
  <si>
    <t>אפריקה מגורים</t>
  </si>
  <si>
    <t>1097948</t>
  </si>
  <si>
    <t>520034760</t>
  </si>
  <si>
    <t>פיבי- פיבי</t>
  </si>
  <si>
    <t>763011</t>
  </si>
  <si>
    <t>520029026</t>
  </si>
  <si>
    <t>אלקו- אלקו</t>
  </si>
  <si>
    <t>694034</t>
  </si>
  <si>
    <t>520025370</t>
  </si>
  <si>
    <t>חברה לישראל- חברה לישראל</t>
  </si>
  <si>
    <t>576017</t>
  </si>
  <si>
    <t>ערד- ערד השקעות</t>
  </si>
  <si>
    <t>731018</t>
  </si>
  <si>
    <t>520025198</t>
  </si>
  <si>
    <t>קנון- קנון הולדינגס</t>
  </si>
  <si>
    <t>1134139</t>
  </si>
  <si>
    <t>1635</t>
  </si>
  <si>
    <t>ישראמקו יהש- ישראמקו יהש</t>
  </si>
  <si>
    <t>232017</t>
  </si>
  <si>
    <t>קרור     1- קרור</t>
  </si>
  <si>
    <t>621011</t>
  </si>
  <si>
    <t>520001546</t>
  </si>
  <si>
    <t>אלקטרה צריכה- אלקטרה צריכה</t>
  </si>
  <si>
    <t>5010129</t>
  </si>
  <si>
    <t>520039967</t>
  </si>
  <si>
    <t>קרסו- קרסו מוטורס</t>
  </si>
  <si>
    <t>1123850</t>
  </si>
  <si>
    <t>אלקטרה נדלן- אלקטרה נדל"ן</t>
  </si>
  <si>
    <t>1094044</t>
  </si>
  <si>
    <t>510607328</t>
  </si>
  <si>
    <t>גזית גלוב- גזית גלוב</t>
  </si>
  <si>
    <t>126011</t>
  </si>
  <si>
    <t>סאמיט</t>
  </si>
  <si>
    <t>1081686</t>
  </si>
  <si>
    <t>520043720</t>
  </si>
  <si>
    <t>ביג</t>
  </si>
  <si>
    <t>1097260</t>
  </si>
  <si>
    <t>הכשרת הישוב- הכשרת הישוב</t>
  </si>
  <si>
    <t>612010</t>
  </si>
  <si>
    <t>520020116</t>
  </si>
  <si>
    <t>מגדלי תיכון- מגדלי ים תיכון</t>
  </si>
  <si>
    <t>1131523</t>
  </si>
  <si>
    <t>מגה אור- מגה אור</t>
  </si>
  <si>
    <t>1104488</t>
  </si>
  <si>
    <t>מניבים ריט</t>
  </si>
  <si>
    <t>1140573</t>
  </si>
  <si>
    <t>רבוע נדלן- רבוע נדלן</t>
  </si>
  <si>
    <t>1098565</t>
  </si>
  <si>
    <t>אודיוקודס- אודיוקודס</t>
  </si>
  <si>
    <t>1082965</t>
  </si>
  <si>
    <t>520044132</t>
  </si>
  <si>
    <t>ציוד תקשורת</t>
  </si>
  <si>
    <t>גילת- גילת</t>
  </si>
  <si>
    <t>1082510</t>
  </si>
  <si>
    <t>520038936</t>
  </si>
  <si>
    <t>אלומיי- אלומיי קפיטל</t>
  </si>
  <si>
    <t>1082635</t>
  </si>
  <si>
    <t>אנלייט אנרגיה- אנלייט אנרגיה</t>
  </si>
  <si>
    <t>720011</t>
  </si>
  <si>
    <t>נופר אנרג'י</t>
  </si>
  <si>
    <t>1170877</t>
  </si>
  <si>
    <t>514599943</t>
  </si>
  <si>
    <t>וואן תוכנה- וואן טכנולוגיות תוכנה</t>
  </si>
  <si>
    <t>161018</t>
  </si>
  <si>
    <t>520034695</t>
  </si>
  <si>
    <t>פורמולה- פורמולה מערכות</t>
  </si>
  <si>
    <t>256016</t>
  </si>
  <si>
    <t>דנאל כא- דנאל כא</t>
  </si>
  <si>
    <t>314013</t>
  </si>
  <si>
    <t>520037565</t>
  </si>
  <si>
    <t>נובולוג- נובולוג</t>
  </si>
  <si>
    <t>1140151</t>
  </si>
  <si>
    <t>510475312</t>
  </si>
  <si>
    <t>ישראכרט- ישראכרט</t>
  </si>
  <si>
    <t>1157403</t>
  </si>
  <si>
    <t>510706153</t>
  </si>
  <si>
    <t>מגיק- מג'יק</t>
  </si>
  <si>
    <t>1082312</t>
  </si>
  <si>
    <t>520036740</t>
  </si>
  <si>
    <t>פרטנר- פרטנר</t>
  </si>
  <si>
    <t>1083484</t>
  </si>
  <si>
    <t>סה"כ מניות היתר</t>
  </si>
  <si>
    <t>איירטאצ- איירטאצ' סולאר</t>
  </si>
  <si>
    <t>1173376</t>
  </si>
  <si>
    <t>515509347</t>
  </si>
  <si>
    <t>פיסיבי- פי.סי.בי טכנולוגיות</t>
  </si>
  <si>
    <t>1091685</t>
  </si>
  <si>
    <t>511888356</t>
  </si>
  <si>
    <t>ג'י.פי גלובל- ג'י.פי. גלובל</t>
  </si>
  <si>
    <t>1144781</t>
  </si>
  <si>
    <t>512821216</t>
  </si>
  <si>
    <t>אאורה</t>
  </si>
  <si>
    <t>373019</t>
  </si>
  <si>
    <t>חנן מור- חנן מור</t>
  </si>
  <si>
    <t>1102532</t>
  </si>
  <si>
    <t>513605519</t>
  </si>
  <si>
    <t>צמח המרמן- צמח המרמן</t>
  </si>
  <si>
    <t>1104058</t>
  </si>
  <si>
    <t>512531203</t>
  </si>
  <si>
    <t>להב- להב</t>
  </si>
  <si>
    <t>520034257</t>
  </si>
  <si>
    <t>מבטח שמיר- מבטח שמיר</t>
  </si>
  <si>
    <t>127019</t>
  </si>
  <si>
    <t>520034125</t>
  </si>
  <si>
    <t>קפיטל פוינט- קפיטל פוינט</t>
  </si>
  <si>
    <t>1097146</t>
  </si>
  <si>
    <t>512950320</t>
  </si>
  <si>
    <t>השקעות במדעי החיים</t>
  </si>
  <si>
    <t>גניגר- גניגר</t>
  </si>
  <si>
    <t>1095892</t>
  </si>
  <si>
    <t>512416991</t>
  </si>
  <si>
    <t>כפרית</t>
  </si>
  <si>
    <t>522011</t>
  </si>
  <si>
    <t>520038787</t>
  </si>
  <si>
    <t>רבל- רבל</t>
  </si>
  <si>
    <t>1103878</t>
  </si>
  <si>
    <t>גן שמואל- גן שמואל</t>
  </si>
  <si>
    <t>532010</t>
  </si>
  <si>
    <t>520039934</t>
  </si>
  <si>
    <t>כלל משקאות- כלל משקאות</t>
  </si>
  <si>
    <t>1147685</t>
  </si>
  <si>
    <t>515818524</t>
  </si>
  <si>
    <t>נטו- נטו אחזקות</t>
  </si>
  <si>
    <t>168013</t>
  </si>
  <si>
    <t>520034109</t>
  </si>
  <si>
    <t>ישרוטל- ישרוטל</t>
  </si>
  <si>
    <t>520042482</t>
  </si>
  <si>
    <t>גלוברנדס- גלוברנדס גרופ</t>
  </si>
  <si>
    <t>1147487</t>
  </si>
  <si>
    <t>515809499</t>
  </si>
  <si>
    <t>דיפלומט אחזקות- דיפלומט</t>
  </si>
  <si>
    <t>1173491</t>
  </si>
  <si>
    <t>510400740</t>
  </si>
  <si>
    <t>המלט- המלט</t>
  </si>
  <si>
    <t>1080324</t>
  </si>
  <si>
    <t>520041575</t>
  </si>
  <si>
    <t>מתכת ומוצרי בניה</t>
  </si>
  <si>
    <t>בית שמש- מנועי בית שמש</t>
  </si>
  <si>
    <t>1081561</t>
  </si>
  <si>
    <t>520043480</t>
  </si>
  <si>
    <t>קליל     5- קליל</t>
  </si>
  <si>
    <t>797035</t>
  </si>
  <si>
    <t>520032442</t>
  </si>
  <si>
    <t>אספן גרופ- אספן גרופ</t>
  </si>
  <si>
    <t>313015</t>
  </si>
  <si>
    <t>סים בכורה  סד L- סים קומרשייל</t>
  </si>
  <si>
    <t>1142355</t>
  </si>
  <si>
    <t>908311</t>
  </si>
  <si>
    <t>וילאר- וילאר</t>
  </si>
  <si>
    <t>416016</t>
  </si>
  <si>
    <t>נכסים בנין</t>
  </si>
  <si>
    <t>699017</t>
  </si>
  <si>
    <t>520025438</t>
  </si>
  <si>
    <t>אבגול- אבגול</t>
  </si>
  <si>
    <t>1100957</t>
  </si>
  <si>
    <t>510119068</t>
  </si>
  <si>
    <t>עץ, נייר ודפוס</t>
  </si>
  <si>
    <t>ניסן</t>
  </si>
  <si>
    <t>660019</t>
  </si>
  <si>
    <t>520040940</t>
  </si>
  <si>
    <t>ספנטק</t>
  </si>
  <si>
    <t>1090117</t>
  </si>
  <si>
    <t>512288713</t>
  </si>
  <si>
    <t>סולאיר- סולאיר</t>
  </si>
  <si>
    <t>1172287</t>
  </si>
  <si>
    <t>516046307</t>
  </si>
  <si>
    <t>פינרג'י- פינרג'י</t>
  </si>
  <si>
    <t>1172360</t>
  </si>
  <si>
    <t>514354786</t>
  </si>
  <si>
    <t>מחשוב ישיר- מיחשוב ישיר</t>
  </si>
  <si>
    <t>507012</t>
  </si>
  <si>
    <t>520040007</t>
  </si>
  <si>
    <t>אוברסיז קומרס בע"מ- אוברסיז</t>
  </si>
  <si>
    <t>1139617</t>
  </si>
  <si>
    <t>510490071</t>
  </si>
  <si>
    <t>אוריין- אוריין</t>
  </si>
  <si>
    <t>רפק</t>
  </si>
  <si>
    <t>769026</t>
  </si>
  <si>
    <t>520029505</t>
  </si>
  <si>
    <t>בי קומיוניקיישנס- בי קומיוניקיישנס</t>
  </si>
  <si>
    <t>1107663</t>
  </si>
  <si>
    <t>סה"כ call 001 אופציות</t>
  </si>
  <si>
    <t>KORNIT DIGITAL-KRNT</t>
  </si>
  <si>
    <t>IL0011216723</t>
  </si>
  <si>
    <t>1564</t>
  </si>
  <si>
    <t>INDUSTRIAL</t>
  </si>
  <si>
    <t>WIX -  WIX.COM- WIX.COM</t>
  </si>
  <si>
    <t>IL0011301780</t>
  </si>
  <si>
    <t>NASDAQ</t>
  </si>
  <si>
    <t>2275</t>
  </si>
  <si>
    <t>Software &amp; Services</t>
  </si>
  <si>
    <t>RADWARE LTD</t>
  </si>
  <si>
    <t>IL0010834765</t>
  </si>
  <si>
    <t>2159</t>
  </si>
  <si>
    <t>SOLAREDGE</t>
  </si>
  <si>
    <t>US83417M1045</t>
  </si>
  <si>
    <t>4744</t>
  </si>
  <si>
    <t>SILICOM</t>
  </si>
  <si>
    <t>IL0010826928</t>
  </si>
  <si>
    <t>520041120</t>
  </si>
  <si>
    <t>ITURAN LOCATION-US</t>
  </si>
  <si>
    <t>IL0010818685</t>
  </si>
  <si>
    <t>5169</t>
  </si>
  <si>
    <t>RDCM-RADCOM LTD</t>
  </si>
  <si>
    <t>IL0010826688</t>
  </si>
  <si>
    <t>2104</t>
  </si>
  <si>
    <t>CESAR STONE SDO</t>
  </si>
  <si>
    <t>IL0011259137</t>
  </si>
  <si>
    <t>2264</t>
  </si>
  <si>
    <t>Utilities</t>
  </si>
  <si>
    <t>INTL FLAVORS &amp; FRAGRANCES</t>
  </si>
  <si>
    <t>US4595061015</t>
  </si>
  <si>
    <t>5262</t>
  </si>
  <si>
    <t>Food Beverage &amp; Tobacco</t>
  </si>
  <si>
    <t>VIATRIS INC</t>
  </si>
  <si>
    <t>US92556V1061</t>
  </si>
  <si>
    <t>5247</t>
  </si>
  <si>
    <t>Health Care Equip &amp; Services</t>
  </si>
  <si>
    <t>AROUNDTOWN PROP</t>
  </si>
  <si>
    <t>CY0105562116</t>
  </si>
  <si>
    <t>סה"כ שמחקות מדדי מניות בישראל</t>
  </si>
  <si>
    <t>סה"כ שמחקות מדדי מניות בחו"ל</t>
  </si>
  <si>
    <t>הראל דאו-ג'ונס 30</t>
  </si>
  <si>
    <t>1149228</t>
  </si>
  <si>
    <t>511776783</t>
  </si>
  <si>
    <t>קרנות סל מניות</t>
  </si>
  <si>
    <t>הראל סל 50 EURO STOXX- הראל קרנות מדד</t>
  </si>
  <si>
    <t>1149244</t>
  </si>
  <si>
    <t>RUSSEL 2000 (4D) MTF מגדל- מגדל קרנות נאמנות</t>
  </si>
  <si>
    <t>1150242</t>
  </si>
  <si>
    <t>511303661</t>
  </si>
  <si>
    <t>מגדל S&amp;P (4D) MTF- מגדל קרנות נאמנות</t>
  </si>
  <si>
    <t>1150333</t>
  </si>
  <si>
    <t>תכלית 100 NASDAQ NDX</t>
  </si>
  <si>
    <t>1144401</t>
  </si>
  <si>
    <t>513534974</t>
  </si>
  <si>
    <t>תכלית RUSSL 2000- מיטב תכלית</t>
  </si>
  <si>
    <t>1144484</t>
  </si>
  <si>
    <t>תכלית S&amp;P500</t>
  </si>
  <si>
    <t>1144385</t>
  </si>
  <si>
    <t>תכלית סל 600 4STOXX- מיטב תכלית</t>
  </si>
  <si>
    <t>1144724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</si>
  <si>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</si>
  <si>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</si>
  <si>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</si>
  <si>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</si>
  <si>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QQQQ - Nasdaq 100- INVESCO POWERSHARES</t>
  </si>
  <si>
    <t>US73935A1043</t>
  </si>
  <si>
    <t>1290</t>
  </si>
  <si>
    <t>ISHARES CORE MSCI EM</t>
  </si>
  <si>
    <t>IE00BKM4GZ66</t>
  </si>
  <si>
    <t>4601</t>
  </si>
  <si>
    <t>HEALTH CARE XLV- STATE STREET-SPDRS</t>
  </si>
  <si>
    <t>us81369y2090</t>
  </si>
  <si>
    <t>4640</t>
  </si>
  <si>
    <t>XLF - Financial Select- STATE STREET-SPDRS</t>
  </si>
  <si>
    <t>US81369Y6059</t>
  </si>
  <si>
    <t>XLP - CONSUMER STAPLES</t>
  </si>
  <si>
    <t>US81369Y3080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</si>
  <si>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</si>
  <si>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</si>
  <si>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</si>
  <si>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</si>
  <si>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ביג  אופציה 1 13/12/22- ביג</t>
  </si>
  <si>
    <t>1171024</t>
  </si>
  <si>
    <t>מניבים ריט אפ 3 15/12/2022</t>
  </si>
  <si>
    <t>1170927</t>
  </si>
  <si>
    <t>אלומיי  אפ 1</t>
  </si>
  <si>
    <t>1169325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</si>
  <si>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</si>
  <si>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</si>
  <si>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</si>
  <si>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</si>
  <si>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</si>
  <si>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</si>
  <si>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ASX SPI 200 - XPM1 - 17/06/2021</t>
  </si>
  <si>
    <t>BBG00RGW0N9</t>
  </si>
  <si>
    <t>Other</t>
  </si>
  <si>
    <t>DAX - GXM1 - 18/06/2021</t>
  </si>
  <si>
    <t>DE000C5SKRK9</t>
  </si>
  <si>
    <t>DJIA MINI - DMM1 - 18/06/2021</t>
  </si>
  <si>
    <t>BBG00VDHP4L0</t>
  </si>
  <si>
    <t>FTSE - Z M1 - 18/06/2021</t>
  </si>
  <si>
    <t>GB00J7WH8275</t>
  </si>
  <si>
    <t>FUT VAL AUDHSBC-רוו"ה מחוזים</t>
  </si>
  <si>
    <t>333773</t>
  </si>
  <si>
    <t>FUT VAL EUR HSB -רוו"ה מח</t>
  </si>
  <si>
    <t>333740</t>
  </si>
  <si>
    <t>FUT VAL EUR HSBC - רוו"ה מחוזים</t>
  </si>
  <si>
    <t>FUT VAL HKD HSB - רוו"ה מחוזים</t>
  </si>
  <si>
    <t>333724</t>
  </si>
  <si>
    <t>FUT VAL USD - רוו"ה מחוזים</t>
  </si>
  <si>
    <t>415349</t>
  </si>
  <si>
    <t>HANG SENG INDEX -HIJ1 - 29/04/2021</t>
  </si>
  <si>
    <t>BBG00ZGDWT98</t>
  </si>
  <si>
    <t>NASDAQ 100 EMINI -NQM1-18/6/2021</t>
  </si>
  <si>
    <t>BBG00SBY30C4</t>
  </si>
  <si>
    <t>P500 EMINI -ESM1 - 18/06/2021ַַַ&amp;S</t>
  </si>
  <si>
    <t>BBG00SBY3025</t>
  </si>
  <si>
    <t>RUSSELL 2000 - RTYM1 - 18/06/2021</t>
  </si>
  <si>
    <t>BBG00SBY32Z5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</si>
  <si>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</si>
  <si>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</si>
  <si>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</si>
  <si>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</si>
  <si>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</si>
  <si>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</si>
  <si>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</si>
  <si>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</si>
  <si>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</si>
  <si>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</si>
  <si>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</si>
  <si>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</si>
  <si>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</si>
  <si>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</si>
  <si>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</si>
  <si>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</si>
  <si>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אג"ח 8 22.04.13- מקורות</t>
  </si>
  <si>
    <t>1124346</t>
  </si>
  <si>
    <t>04/09/18</t>
  </si>
  <si>
    <t>תשת אנרג אגא-רמ</t>
  </si>
  <si>
    <t>1168087</t>
  </si>
  <si>
    <t>520027293</t>
  </si>
  <si>
    <t>אורמת אגח 4 - רמ</t>
  </si>
  <si>
    <t>1167212</t>
  </si>
  <si>
    <t>י.ח.ק אגח א -רמ- י.ח.ק להשקעות</t>
  </si>
  <si>
    <t>1143007</t>
  </si>
  <si>
    <t>550016091</t>
  </si>
  <si>
    <t>15/01/18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</si>
  <si>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</si>
  <si>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</si>
  <si>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</si>
  <si>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</si>
  <si>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</si>
  <si>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</si>
  <si>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</si>
  <si>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</si>
  <si>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אלעד גר אגחא-רמ- אלעד גרופ יו.אס</t>
  </si>
  <si>
    <t>1162205</t>
  </si>
  <si>
    <t>1789</t>
  </si>
  <si>
    <t>אורבנקורפ אגח א- אורבנקורפ</t>
  </si>
  <si>
    <t>1137041</t>
  </si>
  <si>
    <t>514941525</t>
  </si>
  <si>
    <t>04/04/16</t>
  </si>
  <si>
    <t>אורמת אגח 3 -רמ</t>
  </si>
  <si>
    <t>1139179</t>
  </si>
  <si>
    <t>21/04/20</t>
  </si>
  <si>
    <t>סה"כ קרנות הון סיכון</t>
  </si>
  <si>
    <t>סה"כ קרנות גידור</t>
  </si>
  <si>
    <t>סה"כ קרנות נדל"ן</t>
  </si>
  <si>
    <t>סה"כ קרנות השקעה אחרות</t>
  </si>
  <si>
    <t>קרן קרדיטו- קרן קרדיטו</t>
  </si>
  <si>
    <t>74201</t>
  </si>
  <si>
    <t>23/09/20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</si>
  <si>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</si>
  <si>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</si>
  <si>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</si>
  <si>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</si>
  <si>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</si>
  <si>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ישרוטל - אופציה</t>
  </si>
  <si>
    <t>108098511</t>
  </si>
  <si>
    <t>סה"כ מט"ח/מט"ח</t>
  </si>
  <si>
    <t>סה"כ כנגד חסכון עמיתים/מבוטחים</t>
  </si>
  <si>
    <t>996199</t>
  </si>
  <si>
    <t>לא</t>
  </si>
  <si>
    <t>3308</t>
  </si>
  <si>
    <t>4340</t>
  </si>
  <si>
    <t>27/07/18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</si>
  <si>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</si>
  <si>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</si>
  <si>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</si>
  <si>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</si>
  <si>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</si>
  <si>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</si>
  <si>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</si>
  <si>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</si>
  <si>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</si>
  <si>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</si>
  <si>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</si>
  <si>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</si>
  <si>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</si>
  <si>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</si>
  <si>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</si>
  <si>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GBP HSBC - בטחונות</t>
  </si>
  <si>
    <t>327114</t>
  </si>
  <si>
    <t>MONEY HKD HSBC - בטחונות</t>
  </si>
  <si>
    <t>327106</t>
  </si>
  <si>
    <t>MONEY AUD HSBC-בטחונות</t>
  </si>
  <si>
    <t>333856</t>
  </si>
  <si>
    <t>MONEY EUR HSBC - בטחונות</t>
  </si>
  <si>
    <t>327064</t>
  </si>
  <si>
    <t>MONEY USD HSBC - בטחונות</t>
  </si>
  <si>
    <t>415323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</si>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</sst>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1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5" borderId="0" xfId="0" applyFill="1"/>
    <xf numFmtId="4" fontId="0" fillId="5" borderId="0" xfId="0" applyNumberFormat="1" applyFont="1" applyFill="1"/>
    <xf numFmtId="167" fontId="0" fillId="5" borderId="0" xfId="0" applyNumberFormat="1" applyFont="1" applyFill="1"/>
    <xf numFmtId="0" fontId="2" fillId="5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ont="1" applyFill="1"/>
    <xf numFmtId="167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17" fillId="0" borderId="0" xfId="0" applyFont="1" applyFill="1"/>
    <xf numFmtId="4" fontId="17" fillId="0" borderId="0" xfId="0" applyNumberFormat="1" applyFont="1" applyFill="1"/>
    <xf numFmtId="167" fontId="17" fillId="0" borderId="0" xfId="0" applyNumberFormat="1" applyFont="1" applyFill="1"/>
    <xf numFmtId="4" fontId="1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6" tableBorderDxfId="415">
  <autoFilter ref="B6:D42">
    <filterColumn colId="0" hiddenButton="1"/>
    <filterColumn colId="1" hiddenButton="1"/>
    <filterColumn colId="2" hiddenButton="1"/>
  </autoFilter>
  <tableColumns count="3">
    <tableColumn id="1" name="עמודה1" dataDxfId="414" dataCellStyle="Normal_2007-16618"/>
    <tableColumn id="2" name="שווי הוגן" dataDxfId="413"/>
    <tableColumn id="3" name="שעור מנכסי השקעה*" dataDxfId="4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8" totalsRowShown="0" headerRowDxfId="284" dataDxfId="285" headerRowBorderDxfId="293" tableBorderDxfId="294">
  <autoFilter ref="A7:K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92"/>
    <tableColumn id="4" name="ענף מסחר"/>
    <tableColumn id="5" name="סוג מטבע"/>
    <tableColumn id="6" name="ערך נקוב****" dataDxfId="291"/>
    <tableColumn id="7" name="שער***" dataDxfId="290"/>
    <tableColumn id="8" name="שווי שוק" dataDxfId="289"/>
    <tableColumn id="9" name="שעור מערך נקוב מונפק" dataDxfId="288"/>
    <tableColumn id="10" name="שעור מנכסי אפיק ההשקעה" dataDxfId="287"/>
    <tableColumn id="11" name="שעור מסך נכסי השקעה**" dataDxfId="2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3" dataDxfId="274" headerRowBorderDxfId="282" tableBorderDxfId="283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1"/>
    <tableColumn id="4" name="ענף מסחר"/>
    <tableColumn id="5" name="סוג מטבע"/>
    <tableColumn id="6" name="ערך נקוב****" dataDxfId="280"/>
    <tableColumn id="7" name="שער***" dataDxfId="279"/>
    <tableColumn id="8" name="שווי שוק" dataDxfId="278"/>
    <tableColumn id="9" name="שעור מערך נקוב מונפק" dataDxfId="277"/>
    <tableColumn id="10" name="שעור מנכסי אפיק ההשקעה" dataDxfId="276"/>
    <tableColumn id="11" name="שעור מסך נכסי השקעה**" dataDxfId="2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6" totalsRowShown="0" headerRowDxfId="264" dataDxfId="265" headerRowBorderDxfId="271" tableBorderDxfId="272">
  <autoFilter ref="A7:J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נכסי אפיק ההשקעה" dataDxfId="267"/>
    <tableColumn id="10" name="שעור מסך נכסי השקעה**" dataDxfId="2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8" dataDxfId="249" headerRowBorderDxfId="262" tableBorderDxfId="263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1"/>
    <tableColumn id="4" name="דירוג"/>
    <tableColumn id="5" name="שם מדרג" dataDxfId="260"/>
    <tableColumn id="6" name="תאריך רכישה" dataDxfId="259"/>
    <tableColumn id="7" name="מח&quot;מ" dataDxfId="258"/>
    <tableColumn id="8" name="סוג מטבע"/>
    <tableColumn id="9" name="שיעור ריבית" dataDxfId="257"/>
    <tableColumn id="10" name="תשואה לפידיון" dataDxfId="256"/>
    <tableColumn id="11" name="ערך נקוב****" dataDxfId="255"/>
    <tableColumn id="12" name="שער***" dataDxfId="254"/>
    <tableColumn id="13" name="שווי שוק" dataDxfId="253"/>
    <tableColumn id="14" name="שעור מערך נקוב מונפק" dataDxfId="252"/>
    <tableColumn id="15" name="שעור מנכסי אפיק ההשקעה" dataDxfId="251"/>
    <tableColumn id="16" name="שעור מסך נכסי השקעה**" dataDxfId="2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9" dataDxfId="230" headerRowBorderDxfId="246" tableBorderDxfId="247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5"/>
    <tableColumn id="2" name="מספר ני&quot;ע" dataDxfId="244"/>
    <tableColumn id="3" name="דירוג" dataDxfId="243"/>
    <tableColumn id="4" name="שם מדרג" dataDxfId="242"/>
    <tableColumn id="5" name="תאריך רכישה" dataDxfId="241"/>
    <tableColumn id="6" name="מח&quot;מ" dataDxfId="240"/>
    <tableColumn id="7" name="סוג מטבע" dataDxfId="239"/>
    <tableColumn id="8" name="שיעור ריבית" dataDxfId="238"/>
    <tableColumn id="9" name="תשואה לפידיון" dataDxfId="237"/>
    <tableColumn id="10" name="ערך נקוב****" dataDxfId="236"/>
    <tableColumn id="11" name="שער***" dataDxfId="235"/>
    <tableColumn id="12" name="שווי הוגן" dataDxfId="234"/>
    <tableColumn id="13" name="שעור מערך נקוב מונפק" dataDxfId="233"/>
    <tableColumn id="14" name="שעור מנכסי אפיק ההשקעה" dataDxfId="232"/>
    <tableColumn id="15" name="שעור מסך נכסי השקעה**" dataDxfId="23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7" dataDxfId="208" headerRowBorderDxfId="227" tableBorderDxfId="228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6"/>
    <tableColumn id="2" name="מספר ני&quot;ע" dataDxfId="225"/>
    <tableColumn id="3" name="ספק המידע" dataDxfId="224"/>
    <tableColumn id="4" name="מספר מנפיק" dataDxfId="223"/>
    <tableColumn id="5" name="ענף מסחר" dataDxfId="222"/>
    <tableColumn id="6" name="דירוג" dataDxfId="221"/>
    <tableColumn id="7" name="שם מדרג" dataDxfId="220"/>
    <tableColumn id="8" name="תאריך רכישה" dataDxfId="219"/>
    <tableColumn id="9" name="מח&quot;מ" dataDxfId="218"/>
    <tableColumn id="10" name="סוג מטבע" dataDxfId="217"/>
    <tableColumn id="11" name="שיעור ריבית" dataDxfId="216"/>
    <tableColumn id="12" name="תשואה לפידיון" dataDxfId="215"/>
    <tableColumn id="13" name="ערך נקוב****" dataDxfId="214"/>
    <tableColumn id="14" name="שער***" dataDxfId="213"/>
    <tableColumn id="15" name="שווי הוגן" dataDxfId="212"/>
    <tableColumn id="16" name="שעור מערך נקוב מונפק" dataDxfId="211"/>
    <tableColumn id="17" name="שעור מנכסי אפיק ההשקעה" dataDxfId="210"/>
    <tableColumn id="18" name="שעור מסך נכסי השקעה**" dataDxfId="2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30" totalsRowShown="0" headerRowDxfId="185" dataDxfId="186" headerRowBorderDxfId="205" tableBorderDxfId="206">
  <autoFilter ref="A7:R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4"/>
    <tableColumn id="2" name="מספר ני&quot;ע" dataDxfId="203"/>
    <tableColumn id="3" name="ספק המידע" dataDxfId="202"/>
    <tableColumn id="4" name="מספר מנפיק" dataDxfId="201"/>
    <tableColumn id="5" name="ענף מסחר" dataDxfId="200"/>
    <tableColumn id="6" name="דירוג" dataDxfId="199"/>
    <tableColumn id="7" name="שם מדרג" dataDxfId="198"/>
    <tableColumn id="8" name="תאריך רכישה" dataDxfId="197"/>
    <tableColumn id="9" name="מח&quot;מ" dataDxfId="196"/>
    <tableColumn id="10" name="סוג מטבע" dataDxfId="195"/>
    <tableColumn id="11" name="שיעור ריבית" dataDxfId="194"/>
    <tableColumn id="12" name="תשואה לפידיון" dataDxfId="193"/>
    <tableColumn id="13" name="ערך נקוב****" dataDxfId="192"/>
    <tableColumn id="14" name="שער***" dataDxfId="191"/>
    <tableColumn id="15" name="שווי הוגן" dataDxfId="190"/>
    <tableColumn id="16" name="שעור מערך נקוב מונפק" dataDxfId="189"/>
    <tableColumn id="17" name="שעור מנכסי אפיק ההשקעה" dataDxfId="188"/>
    <tableColumn id="18" name="שעור מסך נכסי השקעה**" dataDxfId="1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9" dataDxfId="170" headerRowBorderDxfId="183" tableBorderDxfId="184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2"/>
    <tableColumn id="2" name="מספר ני&quot;ע" dataDxfId="181"/>
    <tableColumn id="3" name="ספק המידע" dataDxfId="180"/>
    <tableColumn id="4" name="מספר מנפיק" dataDxfId="179"/>
    <tableColumn id="5" name="ענף מסחר" dataDxfId="178"/>
    <tableColumn id="6" name="סוג מטבע" dataDxfId="177"/>
    <tableColumn id="7" name="ערך נקוב****" dataDxfId="176"/>
    <tableColumn id="8" name="שער***" dataDxfId="175"/>
    <tableColumn id="9" name="שווי הוגן" dataDxfId="174"/>
    <tableColumn id="10" name="שעור מערך נקוב מונפק" dataDxfId="173"/>
    <tableColumn id="11" name="שעור מנכסי אפיק ההשקעה" dataDxfId="172"/>
    <tableColumn id="12" name="שעור מסך נכסי השקעה**" dataDxfId="1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8" dataDxfId="159" headerRowBorderDxfId="167" tableBorderDxfId="168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6"/>
    <tableColumn id="5" name="ערך נקוב****" dataDxfId="165"/>
    <tableColumn id="6" name="שער***" dataDxfId="164"/>
    <tableColumn id="7" name="שווי הוגן" dataDxfId="163"/>
    <tableColumn id="8" name="שעור מערך נקוב מונפק" dataDxfId="162"/>
    <tableColumn id="9" name="שעור מנכסי אפיק ההשקעה" dataDxfId="161"/>
    <tableColumn id="10" name="שעור מסך נכסי השקעה**" dataDxfId="1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4" headerRowBorderDxfId="156" tableBorderDxfId="157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5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0" totalsRowShown="0" headerRowDxfId="411" headerRowBorderDxfId="410" tableBorderDxfId="409" headerRowCellStyle="Normal_2007-16618">
  <autoFilter ref="C44:D50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43" dataDxfId="144" headerRowBorderDxfId="152" tableBorderDxfId="153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1"/>
    <tableColumn id="6" name="ערך נקוב****" dataDxfId="150"/>
    <tableColumn id="7" name="שער***" dataDxfId="149"/>
    <tableColumn id="8" name="שווי הוגן" dataDxfId="148"/>
    <tableColumn id="9" name="שעור מערך נקוב מונפק" dataDxfId="147"/>
    <tableColumn id="10" name="שעור מנכסי אפיק ההשקעה" dataDxfId="146"/>
    <tableColumn id="11" name="שעור מסך נכסי השקעה**" dataDxfId="1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33" dataDxfId="134" headerRowBorderDxfId="141" tableBorderDxfId="142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0"/>
    <tableColumn id="6" name="ערך נקוב****" dataDxfId="139"/>
    <tableColumn id="7" name="שער***" dataDxfId="138"/>
    <tableColumn id="8" name="שווי הוגן" dataDxfId="137"/>
    <tableColumn id="9" name="שעור מנכסי אפיק ההשקעה" dataDxfId="136"/>
    <tableColumn id="10" name="שעור מסך נכסי השקעה**" dataDxfId="1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7" dataDxfId="118" headerRowBorderDxfId="131" tableBorderDxfId="132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30"/>
    <tableColumn id="4" name="דירוג"/>
    <tableColumn id="5" name="שם מדרג" dataDxfId="129"/>
    <tableColumn id="6" name="תאריך רכישה" dataDxfId="128"/>
    <tableColumn id="7" name="מח&quot;מ" dataDxfId="127"/>
    <tableColumn id="8" name="סוג מטבע"/>
    <tableColumn id="9" name="שיעור ריבית" dataDxfId="126"/>
    <tableColumn id="10" name="תשואה לפידיון" dataDxfId="125"/>
    <tableColumn id="11" name="ערך נקוב****" dataDxfId="124"/>
    <tableColumn id="12" name="שער***" dataDxfId="123"/>
    <tableColumn id="13" name="שווי הוגן" dataDxfId="122"/>
    <tableColumn id="14" name="שעור מערך נקוב מונפק" dataDxfId="121"/>
    <tableColumn id="15" name="שעור מנכסי אפיק ההשקעה" dataDxfId="120"/>
    <tableColumn id="16" name="שעור מסך נכסי השקעה**" dataDxfId="1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01" dataDxfId="102" headerRowBorderDxfId="115" tableBorderDxfId="116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4"/>
    <tableColumn id="3" name="מספר ני&quot;ע"/>
    <tableColumn id="4" name="מספר מנפיק" dataDxfId="113"/>
    <tableColumn id="5" name="דירוג"/>
    <tableColumn id="6" name="תאריך רכישה" dataDxfId="112"/>
    <tableColumn id="7" name="שם מדרג" dataDxfId="111"/>
    <tableColumn id="8" name="מח&quot;מ" dataDxfId="110"/>
    <tableColumn id="9" name="ענף משק"/>
    <tableColumn id="10" name="סוג מטבע"/>
    <tableColumn id="11" name="שיעור ריבית ממוצע" dataDxfId="109"/>
    <tableColumn id="12" name="תשואה לפידיון" dataDxfId="108"/>
    <tableColumn id="13" name="ערך נקוב****" dataDxfId="107"/>
    <tableColumn id="14" name="שער***" dataDxfId="106"/>
    <tableColumn id="15" name="שווי הוגן" dataDxfId="105"/>
    <tableColumn id="16" name="שעור מנכסי אפיק ההשקעה" dataDxfId="104"/>
    <tableColumn id="17" name="שעור מסך נכסי השקעה**" dataDxfId="1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7" dataDxfId="88" headerRowBorderDxfId="99" tableBorderDxfId="100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8"/>
    <tableColumn id="4" name="דירוג"/>
    <tableColumn id="5" name="שם מדרג" dataDxfId="97"/>
    <tableColumn id="6" name="מח&quot;מ" dataDxfId="96"/>
    <tableColumn id="7" name="סוג מטבע"/>
    <tableColumn id="8" name="תנאי ושיעור ריבית" dataDxfId="95"/>
    <tableColumn id="9" name="תשואה לפידיון" dataDxfId="94"/>
    <tableColumn id="10" name="ערך נקוב****" dataDxfId="93"/>
    <tableColumn id="11" name="שער***" dataDxfId="92"/>
    <tableColumn id="12" name="שווי הוגן" dataDxfId="91"/>
    <tableColumn id="13" name="שעור מנכסי אפיק ההשקעה" dataDxfId="90"/>
    <tableColumn id="14" name="שעור מסך נכסי השקעה**" dataDxfId="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74" dataDxfId="75" headerRowBorderDxfId="85" tableBorderDxfId="86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4"/>
    <tableColumn id="2" name="תאריך שערוך אחרון" dataDxfId="83"/>
    <tableColumn id="3" name="אופי הנכס" dataDxfId="82"/>
    <tableColumn id="4" name="שעור תשואה במהלך התקופה" dataDxfId="81"/>
    <tableColumn id="5" name="סוג מטבע" dataDxfId="80"/>
    <tableColumn id="6" name="שווי משוערך" dataDxfId="79"/>
    <tableColumn id="7" name="שעור מנכסי אפיק ההשקעה" dataDxfId="78"/>
    <tableColumn id="8" name="שעור מסך נכסי השקעה" dataDxfId="77"/>
    <tableColumn id="9" name="כתובת הנכס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9" headerRowBorderDxfId="72" tableBorderDxfId="73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71"/>
    <tableColumn id="3" name="דירוג"/>
    <tableColumn id="4" name="שם המדרג" dataDxfId="70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7" totalsRowShown="0" headerRowDxfId="60" dataDxfId="61" headerRowBorderDxfId="67" tableBorderDxfId="68">
  <autoFilter ref="A6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 dataDxfId="66"/>
    <tableColumn id="6" name="סוג מטבע"/>
    <tableColumn id="7" name="תשואה לפדיון" dataDxfId="65"/>
    <tableColumn id="8" name="שווי הוגן" dataDxfId="64"/>
    <tableColumn id="9" name="שעור מנכסי אפיק ההשקעה" dataDxfId="63"/>
    <tableColumn id="10" name="שעור מסך נכסי השקעה" dataDxfId="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5" totalsRowShown="0" headerRowDxfId="394" dataDxfId="395" headerRowBorderDxfId="407" tableBorderDxfId="408">
  <autoFilter ref="A6:K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6"/>
    <tableColumn id="2" name="מספר ני&quot;ע" dataDxfId="405"/>
    <tableColumn id="3" name="מספר מנפיק" dataDxfId="404"/>
    <tableColumn id="4" name="דירוג" dataDxfId="403"/>
    <tableColumn id="5" name="שם מדרג" dataDxfId="402"/>
    <tableColumn id="6" name="סוג מטבע" dataDxfId="401"/>
    <tableColumn id="7" name="שיעור ריבית" dataDxfId="400"/>
    <tableColumn id="8" name="תשואה לפידיון" dataDxfId="399"/>
    <tableColumn id="9" name="שווי שוק" dataDxfId="398"/>
    <tableColumn id="10" name="שעור מנכסי אפיק ההשקעה" dataDxfId="397"/>
    <tableColumn id="11" name="שעור מסך נכסי השקעה" dataDxfId="3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57" totalsRowShown="0" headerRowDxfId="380" dataDxfId="381" headerRowBorderDxfId="392" tableBorderDxfId="393">
  <autoFilter ref="A7:Q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/>
    <tableColumn id="2" name="מספר ני&quot;ע"/>
    <tableColumn id="3" name="זירת מסחר"/>
    <tableColumn id="4" name="דירוג"/>
    <tableColumn id="5" name="שם מדרג"/>
    <tableColumn id="6" name="תאריך רכישה"/>
    <tableColumn id="7" name="מח&quot;מ" dataDxfId="391"/>
    <tableColumn id="8" name="סוג מטבע"/>
    <tableColumn id="9" name="שיעור ריבית" dataDxfId="390"/>
    <tableColumn id="10" name="תשואה לפידיון" dataDxfId="389"/>
    <tableColumn id="11" name="ערך נקוב****" dataDxfId="388"/>
    <tableColumn id="12" name="שער***" dataDxfId="387"/>
    <tableColumn id="13" name="פדיון/ריבית/דיבידנד לקבל*****  " dataDxfId="386"/>
    <tableColumn id="14" name="שווי שוק" dataDxfId="385"/>
    <tableColumn id="15" name="שעור מערך נקוב**** מונפק" dataDxfId="384"/>
    <tableColumn id="16" name="שעור מנכסי אפיק ההשקעה" dataDxfId="383"/>
    <tableColumn id="17" name="שעור מסך נכסי השקעה**" dataDxfId="3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6" dataDxfId="357" headerRowBorderDxfId="378" tableBorderDxfId="379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7"/>
    <tableColumn id="2" name="מספר ני&quot;ע" dataDxfId="376"/>
    <tableColumn id="3" name="זירת מסחר" dataDxfId="375"/>
    <tableColumn id="4" name="ספק מידע" dataDxfId="374"/>
    <tableColumn id="5" name="מספר מנפיק" dataDxfId="373"/>
    <tableColumn id="6" name="ענף מסחר" dataDxfId="372"/>
    <tableColumn id="7" name="דירוג" dataDxfId="371"/>
    <tableColumn id="8" name="שם מדרג" dataDxfId="370"/>
    <tableColumn id="9" name="תאריך רכישה" dataDxfId="369"/>
    <tableColumn id="10" name="מח&quot;מ" dataDxfId="368"/>
    <tableColumn id="11" name="סוג מטבע" dataDxfId="367"/>
    <tableColumn id="12" name="שיעור ריבית" dataDxfId="366"/>
    <tableColumn id="13" name="תשואה לפידיון" dataDxfId="365"/>
    <tableColumn id="14" name="ערך נקוב****" dataDxfId="364"/>
    <tableColumn id="15" name="שער***" dataDxfId="363"/>
    <tableColumn id="16" name="פדיון/ריבית/דיבידנד לקבל*****  " dataDxfId="362"/>
    <tableColumn id="17" name="שווי שוק" dataDxfId="361"/>
    <tableColumn id="18" name="שעור מערך נקוב מונפק" dataDxfId="360"/>
    <tableColumn id="19" name="שעור מנכסי אפיק ההשקעה" dataDxfId="359"/>
    <tableColumn id="20" name="שעור מסך נכסי השקעה**" dataDxfId="3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16" totalsRowShown="0" headerRowDxfId="332" dataDxfId="333" headerRowBorderDxfId="354" tableBorderDxfId="355">
  <autoFilter ref="A7:T2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3"/>
    <tableColumn id="2" name="מספר ני&quot;ע" dataDxfId="352"/>
    <tableColumn id="3" name="זירת מסחר" dataDxfId="351"/>
    <tableColumn id="4" name="ספק מידע" dataDxfId="350"/>
    <tableColumn id="5" name="מספר מנפיק" dataDxfId="349"/>
    <tableColumn id="6" name="ענף מסחר" dataDxfId="348"/>
    <tableColumn id="7" name="דירוג" dataDxfId="347"/>
    <tableColumn id="8" name="שם מדרג" dataDxfId="346"/>
    <tableColumn id="9" name="תאריך רכישה" dataDxfId="345"/>
    <tableColumn id="10" name="מח&quot;מ" dataDxfId="344"/>
    <tableColumn id="11" name="סוג מטבע" dataDxfId="343"/>
    <tableColumn id="12" name="שיעור ריבית" dataDxfId="342"/>
    <tableColumn id="13" name="תשואה לפידיון" dataDxfId="341"/>
    <tableColumn id="14" name="ערך נקוב****" dataDxfId="340"/>
    <tableColumn id="15" name="שער***" dataDxfId="339"/>
    <tableColumn id="16" name="פדיון/ריבית/דיבידנד לקבל*****  " dataDxfId="338"/>
    <tableColumn id="17" name="שווי שוק" dataDxfId="337"/>
    <tableColumn id="18" name="שעור מערך נקוב מונפק" dataDxfId="336"/>
    <tableColumn id="19" name="שעור מנכסי אפיק ההשקעה" dataDxfId="335"/>
    <tableColumn id="20" name="שעור מסך נכסי השקעה**" dataDxfId="3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34" totalsRowShown="0" headerRowDxfId="321" dataDxfId="322" headerRowBorderDxfId="330" tableBorderDxfId="331">
  <autoFilter ref="A7:N1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9"/>
    <tableColumn id="9" name="שער***" dataDxfId="328"/>
    <tableColumn id="10" name="פדיון/ריבית/דיבידנד לקבל*****  " dataDxfId="327"/>
    <tableColumn id="11" name="שווי שוק" dataDxfId="326"/>
    <tableColumn id="12" name="שעור מערך נקוב מונפק" dataDxfId="325"/>
    <tableColumn id="13" name="שעור מנכסי אפיק ההשקעה" dataDxfId="324"/>
    <tableColumn id="14" name="שעור מסך נכסי השקעה**" dataDxfId="3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43" totalsRowShown="0" headerRowDxfId="308" dataDxfId="309" headerRowBorderDxfId="319" tableBorderDxfId="320">
  <autoFilter ref="A7:M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8"/>
    <tableColumn id="4" name="מספר מנפיק" dataDxfId="317"/>
    <tableColumn id="5" name="ענף מסחר"/>
    <tableColumn id="6" name="סוג מטבע"/>
    <tableColumn id="7" name="ערך נקוב****" dataDxfId="316"/>
    <tableColumn id="8" name="שער***" dataDxfId="315"/>
    <tableColumn id="9" name="פדיון/ריבית/דיבידנד לקבל*****  " dataDxfId="314"/>
    <tableColumn id="10" name="שווי שוק" dataDxfId="313"/>
    <tableColumn id="11" name="שעור מערך נקוב מונפק" dataDxfId="312"/>
    <tableColumn id="12" name="שעור מנכסי אפיק ההשקעה" dataDxfId="311"/>
    <tableColumn id="13" name="שעור מסך נכסי השקעה**" dataDxfId="3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95" dataDxfId="296" headerRowBorderDxfId="306" tableBorderDxfId="307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5"/>
    <tableColumn id="4" name="מספר מנפיק" dataDxfId="304"/>
    <tableColumn id="5" name="ענף מסחר"/>
    <tableColumn id="6" name="דירוג"/>
    <tableColumn id="7" name="שם מדרג" dataDxfId="303"/>
    <tableColumn id="8" name="סוג מטבע"/>
    <tableColumn id="9" name="ערך נקוב****" dataDxfId="302"/>
    <tableColumn id="10" name="שער***" dataDxfId="301"/>
    <tableColumn id="11" name="שווי שוק" dataDxfId="300"/>
    <tableColumn id="12" name="שעור מערך נקוב מונפק" dataDxfId="299"/>
    <tableColumn id="13" name="שעור מנכסי אפיק ההשקעה" dataDxfId="298"/>
    <tableColumn id="14" name="שעור מסך נכסי השקעה**" dataDxfId="2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1"/>
  <sheetViews>
    <sheetView rightToLeft="1" topLeftCell="A4" workbookViewId="0">
      <selection activeCell="C45" sqref="C45"/>
    </sheetView>
  </sheetViews>
  <sheetFormatPr defaultColWidth="0" defaultRowHeight="18" zeroHeight="1"/>
  <cols>
    <col min="1" max="1" width="27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82" t="s">
        <v>4</v>
      </c>
      <c r="C5" s="83"/>
      <c r="D5" s="84"/>
    </row>
    <row r="6" spans="1:36" s="3" customFormat="1">
      <c r="B6" s="40" t="s">
        <v>1547</v>
      </c>
      <c r="C6" s="85" t="s">
        <v>5</v>
      </c>
      <c r="D6" s="86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1518</v>
      </c>
      <c r="B10" s="57" t="s">
        <v>13</v>
      </c>
      <c r="C10" s="63">
        <f>מזומנים!I9</f>
        <v>145948.4386050902</v>
      </c>
      <c r="D10" s="64">
        <v>7.0400000000000004E-2</v>
      </c>
    </row>
    <row r="11" spans="1:36">
      <c r="B11" s="57" t="s">
        <v>14</v>
      </c>
      <c r="C11" s="50"/>
      <c r="D11" s="50"/>
    </row>
    <row r="12" spans="1:36">
      <c r="A12" s="9" t="s">
        <v>1519</v>
      </c>
      <c r="B12" s="58" t="s">
        <v>15</v>
      </c>
      <c r="C12" s="65">
        <v>665157.26367468503</v>
      </c>
      <c r="D12" s="66">
        <v>0.31480000000000002</v>
      </c>
    </row>
    <row r="13" spans="1:36">
      <c r="A13" s="9" t="s">
        <v>1520</v>
      </c>
      <c r="B13" s="58" t="s">
        <v>16</v>
      </c>
      <c r="C13" s="65">
        <v>0</v>
      </c>
      <c r="D13" s="66">
        <v>0</v>
      </c>
    </row>
    <row r="14" spans="1:36">
      <c r="A14" s="9" t="s">
        <v>1521</v>
      </c>
      <c r="B14" s="58" t="s">
        <v>17</v>
      </c>
      <c r="C14" s="65">
        <v>527750.32588952407</v>
      </c>
      <c r="D14" s="66">
        <v>0.24970000000000001</v>
      </c>
    </row>
    <row r="15" spans="1:36">
      <c r="A15" s="9" t="s">
        <v>1522</v>
      </c>
      <c r="B15" s="58" t="s">
        <v>18</v>
      </c>
      <c r="C15" s="65">
        <v>405698.63738859352</v>
      </c>
      <c r="D15" s="66">
        <v>0.192</v>
      </c>
    </row>
    <row r="16" spans="1:36">
      <c r="A16" s="9" t="s">
        <v>1523</v>
      </c>
      <c r="B16" s="58" t="s">
        <v>194</v>
      </c>
      <c r="C16" s="65">
        <v>259976.95831044001</v>
      </c>
      <c r="D16" s="66">
        <v>0.123</v>
      </c>
    </row>
    <row r="17" spans="1:4">
      <c r="A17" s="9" t="s">
        <v>1524</v>
      </c>
      <c r="B17" s="58" t="s">
        <v>19</v>
      </c>
      <c r="C17" s="65">
        <v>0</v>
      </c>
      <c r="D17" s="66">
        <v>0</v>
      </c>
    </row>
    <row r="18" spans="1:4">
      <c r="A18" s="9" t="s">
        <v>1525</v>
      </c>
      <c r="B18" s="58" t="s">
        <v>20</v>
      </c>
      <c r="C18" s="65">
        <v>450.56625439999999</v>
      </c>
      <c r="D18" s="66">
        <v>2.0000000000000001E-4</v>
      </c>
    </row>
    <row r="19" spans="1:4">
      <c r="A19" s="9" t="s">
        <v>1526</v>
      </c>
      <c r="B19" s="58" t="s">
        <v>21</v>
      </c>
      <c r="C19" s="65">
        <v>0</v>
      </c>
      <c r="D19" s="66">
        <v>0</v>
      </c>
    </row>
    <row r="20" spans="1:4">
      <c r="A20" s="9" t="s">
        <v>1527</v>
      </c>
      <c r="B20" s="58" t="s">
        <v>22</v>
      </c>
      <c r="C20" s="65">
        <v>1275.7233741218772</v>
      </c>
      <c r="D20" s="66">
        <v>5.9999999999999995E-4</v>
      </c>
    </row>
    <row r="21" spans="1:4">
      <c r="A21" s="9" t="s">
        <v>1528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1529</v>
      </c>
      <c r="B23" s="58" t="s">
        <v>25</v>
      </c>
      <c r="C23" s="65">
        <v>0</v>
      </c>
      <c r="D23" s="66">
        <v>0</v>
      </c>
    </row>
    <row r="24" spans="1:4">
      <c r="A24" s="9" t="s">
        <v>1530</v>
      </c>
      <c r="B24" s="58" t="s">
        <v>26</v>
      </c>
      <c r="C24" s="65">
        <v>0</v>
      </c>
      <c r="D24" s="66">
        <v>0</v>
      </c>
    </row>
    <row r="25" spans="1:4">
      <c r="A25" s="9" t="s">
        <v>1531</v>
      </c>
      <c r="B25" s="58" t="s">
        <v>17</v>
      </c>
      <c r="C25" s="65">
        <v>30097.73406382</v>
      </c>
      <c r="D25" s="66">
        <v>1.4200000000000001E-2</v>
      </c>
    </row>
    <row r="26" spans="1:4">
      <c r="A26" s="9" t="s">
        <v>1532</v>
      </c>
      <c r="B26" s="58" t="s">
        <v>27</v>
      </c>
      <c r="C26" s="65">
        <v>0</v>
      </c>
      <c r="D26" s="66">
        <v>0</v>
      </c>
    </row>
    <row r="27" spans="1:4">
      <c r="A27" s="9" t="s">
        <v>1533</v>
      </c>
      <c r="B27" s="58" t="s">
        <v>28</v>
      </c>
      <c r="C27" s="65">
        <v>8031.4332071819999</v>
      </c>
      <c r="D27" s="66">
        <v>3.8E-3</v>
      </c>
    </row>
    <row r="28" spans="1:4">
      <c r="A28" s="9" t="s">
        <v>1534</v>
      </c>
      <c r="B28" s="58" t="s">
        <v>29</v>
      </c>
      <c r="C28" s="65">
        <v>34.700674599999999</v>
      </c>
      <c r="D28" s="66">
        <v>0</v>
      </c>
    </row>
    <row r="29" spans="1:4">
      <c r="A29" s="9" t="s">
        <v>1535</v>
      </c>
      <c r="B29" s="58" t="s">
        <v>30</v>
      </c>
      <c r="C29" s="65">
        <v>0</v>
      </c>
      <c r="D29" s="66">
        <v>0</v>
      </c>
    </row>
    <row r="30" spans="1:4">
      <c r="A30" s="9" t="s">
        <v>1536</v>
      </c>
      <c r="B30" s="58" t="s">
        <v>31</v>
      </c>
      <c r="C30" s="65">
        <v>0</v>
      </c>
      <c r="D30" s="66">
        <v>0</v>
      </c>
    </row>
    <row r="31" spans="1:4">
      <c r="A31" s="9" t="s">
        <v>1537</v>
      </c>
      <c r="B31" s="58" t="s">
        <v>32</v>
      </c>
      <c r="C31" s="65">
        <v>0</v>
      </c>
      <c r="D31" s="66">
        <v>0</v>
      </c>
    </row>
    <row r="32" spans="1:4">
      <c r="A32" s="9" t="s">
        <v>1538</v>
      </c>
      <c r="B32" s="57" t="s">
        <v>33</v>
      </c>
      <c r="C32" s="65">
        <v>36224.917158689903</v>
      </c>
      <c r="D32" s="66">
        <v>1.7100000000000001E-2</v>
      </c>
    </row>
    <row r="33" spans="1:4">
      <c r="A33" s="9" t="s">
        <v>1539</v>
      </c>
      <c r="B33" s="57" t="s">
        <v>34</v>
      </c>
      <c r="C33" s="65">
        <v>0</v>
      </c>
      <c r="D33" s="66">
        <v>0</v>
      </c>
    </row>
    <row r="34" spans="1:4">
      <c r="A34" s="9" t="s">
        <v>1540</v>
      </c>
      <c r="B34" s="57" t="s">
        <v>35</v>
      </c>
      <c r="C34" s="65">
        <v>0</v>
      </c>
      <c r="D34" s="66">
        <v>0</v>
      </c>
    </row>
    <row r="35" spans="1:4">
      <c r="A35" s="9" t="s">
        <v>1541</v>
      </c>
      <c r="B35" s="57" t="s">
        <v>36</v>
      </c>
      <c r="C35" s="65">
        <v>0</v>
      </c>
      <c r="D35" s="66">
        <v>0</v>
      </c>
    </row>
    <row r="36" spans="1:4">
      <c r="A36" s="9" t="s">
        <v>1542</v>
      </c>
      <c r="B36" s="57" t="s">
        <v>37</v>
      </c>
      <c r="C36" s="65">
        <v>30011.373915549</v>
      </c>
      <c r="D36" s="66">
        <v>1.4200000000000001E-2</v>
      </c>
    </row>
    <row r="37" spans="1:4">
      <c r="A37" s="9"/>
      <c r="B37" s="59" t="s">
        <v>38</v>
      </c>
      <c r="C37" s="50"/>
      <c r="D37" s="50"/>
    </row>
    <row r="38" spans="1:4">
      <c r="A38" s="9" t="s">
        <v>1543</v>
      </c>
      <c r="B38" s="60" t="s">
        <v>39</v>
      </c>
      <c r="C38" s="65">
        <v>0</v>
      </c>
      <c r="D38" s="66">
        <v>0</v>
      </c>
    </row>
    <row r="39" spans="1:4">
      <c r="A39" s="9" t="s">
        <v>1544</v>
      </c>
      <c r="B39" s="60" t="s">
        <v>40</v>
      </c>
      <c r="C39" s="65">
        <v>0</v>
      </c>
      <c r="D39" s="66">
        <v>0</v>
      </c>
    </row>
    <row r="40" spans="1:4">
      <c r="A40" s="9" t="s">
        <v>1545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f>2113165.3895167-2507.3169999998</f>
        <v>2110658.0725167003</v>
      </c>
      <c r="D41" s="66">
        <v>1</v>
      </c>
    </row>
    <row r="42" spans="1:4">
      <c r="A42" s="9" t="s">
        <v>1546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87" t="s">
        <v>44</v>
      </c>
      <c r="D44" s="86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3.9127000000000001</v>
      </c>
    </row>
    <row r="47" spans="1:4">
      <c r="C47" t="s">
        <v>119</v>
      </c>
      <c r="D47">
        <v>2.5383</v>
      </c>
    </row>
    <row r="48" spans="1:4">
      <c r="C48" t="s">
        <v>199</v>
      </c>
      <c r="D48">
        <v>0.42880000000000001</v>
      </c>
    </row>
    <row r="49" spans="3:4">
      <c r="C49" t="s">
        <v>105</v>
      </c>
      <c r="D49">
        <v>3.3340000000000001</v>
      </c>
    </row>
    <row r="50" spans="3:4">
      <c r="C50" t="s">
        <v>112</v>
      </c>
      <c r="D50">
        <v>4.5869</v>
      </c>
    </row>
    <row r="51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סכום נכסי הקרן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105" t="s">
        <v>67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60" ht="26.25" customHeight="1">
      <c r="A6" s="105" t="s">
        <v>97</v>
      </c>
      <c r="B6" s="106"/>
      <c r="C6" s="106"/>
      <c r="D6" s="106"/>
      <c r="E6" s="106"/>
      <c r="F6" s="106"/>
      <c r="G6" s="106"/>
      <c r="H6" s="106"/>
      <c r="I6" s="106"/>
      <c r="J6" s="106"/>
      <c r="K6" s="107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200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1395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221</v>
      </c>
      <c r="B13" t="s">
        <v>221</v>
      </c>
      <c r="C13" s="14"/>
      <c r="D13" t="s">
        <v>221</v>
      </c>
      <c r="E13" t="s">
        <v>221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1396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221</v>
      </c>
      <c r="B15" t="s">
        <v>221</v>
      </c>
      <c r="C15" s="14"/>
      <c r="D15" t="s">
        <v>221</v>
      </c>
      <c r="E15" t="s">
        <v>221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1397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221</v>
      </c>
      <c r="B17" t="s">
        <v>221</v>
      </c>
      <c r="C17" s="14"/>
      <c r="D17" t="s">
        <v>221</v>
      </c>
      <c r="E17" t="s">
        <v>221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998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221</v>
      </c>
      <c r="B19" t="s">
        <v>221</v>
      </c>
      <c r="C19" s="14"/>
      <c r="D19" t="s">
        <v>221</v>
      </c>
      <c r="E19" t="s">
        <v>221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226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1395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221</v>
      </c>
      <c r="B22" t="s">
        <v>221</v>
      </c>
      <c r="C22" s="14"/>
      <c r="D22" t="s">
        <v>221</v>
      </c>
      <c r="E22" t="s">
        <v>221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1398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221</v>
      </c>
      <c r="B24" t="s">
        <v>221</v>
      </c>
      <c r="C24" s="14"/>
      <c r="D24" t="s">
        <v>221</v>
      </c>
      <c r="E24" t="s">
        <v>221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1397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221</v>
      </c>
      <c r="B26" t="s">
        <v>221</v>
      </c>
      <c r="C26" s="14"/>
      <c r="D26" t="s">
        <v>221</v>
      </c>
      <c r="E26" t="s">
        <v>221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1399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221</v>
      </c>
      <c r="B28" t="s">
        <v>221</v>
      </c>
      <c r="C28" s="14"/>
      <c r="D28" t="s">
        <v>221</v>
      </c>
      <c r="E28" t="s">
        <v>221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998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221</v>
      </c>
      <c r="B30" t="s">
        <v>221</v>
      </c>
      <c r="C30" s="14"/>
      <c r="D30" t="s">
        <v>221</v>
      </c>
      <c r="E30" t="s">
        <v>221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91" t="s">
        <v>228</v>
      </c>
      <c r="B31" s="14"/>
      <c r="C31" s="14"/>
      <c r="D31" s="14"/>
    </row>
    <row r="32" spans="1:11">
      <c r="A32" s="91" t="s">
        <v>336</v>
      </c>
      <c r="B32" s="14"/>
      <c r="C32" s="14"/>
      <c r="D32" s="14"/>
    </row>
    <row r="33" spans="1:4">
      <c r="A33" s="91" t="s">
        <v>337</v>
      </c>
      <c r="B33" s="14"/>
      <c r="C33" s="14"/>
      <c r="D33" s="14"/>
    </row>
    <row r="34" spans="1:4">
      <c r="A34" s="91" t="s">
        <v>338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31" sqref="A3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3.8554687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105" t="s">
        <v>67</v>
      </c>
      <c r="B5" s="106"/>
      <c r="C5" s="106"/>
      <c r="D5" s="106"/>
      <c r="E5" s="106"/>
      <c r="F5" s="106"/>
      <c r="G5" s="106"/>
      <c r="H5" s="106"/>
      <c r="I5" s="106"/>
      <c r="J5" s="107"/>
      <c r="BB5" s="14" t="s">
        <v>99</v>
      </c>
      <c r="BD5" s="14" t="s">
        <v>100</v>
      </c>
      <c r="BF5" s="16" t="s">
        <v>101</v>
      </c>
    </row>
    <row r="6" spans="1:58" ht="26.25" customHeight="1">
      <c r="A6" s="105" t="s">
        <v>102</v>
      </c>
      <c r="B6" s="106"/>
      <c r="C6" s="106"/>
      <c r="D6" s="106"/>
      <c r="E6" s="106"/>
      <c r="F6" s="106"/>
      <c r="G6" s="106"/>
      <c r="H6" s="106"/>
      <c r="I6" s="106"/>
      <c r="J6" s="107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397424.54</v>
      </c>
      <c r="G10" s="22"/>
      <c r="H10" s="63">
        <v>1275.7233741218772</v>
      </c>
      <c r="I10" s="64">
        <v>1</v>
      </c>
      <c r="J10" s="64">
        <v>5.9999999999999995E-4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200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221</v>
      </c>
      <c r="B12" t="s">
        <v>221</v>
      </c>
      <c r="C12" s="16"/>
      <c r="D12" t="s">
        <v>221</v>
      </c>
      <c r="E12" t="s">
        <v>221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226</v>
      </c>
      <c r="B13" s="16"/>
      <c r="C13" s="16"/>
      <c r="D13" s="16"/>
      <c r="E13" s="16"/>
      <c r="F13" s="69">
        <v>397424.54</v>
      </c>
      <c r="G13" s="16"/>
      <c r="H13" s="69">
        <v>1275.7233741218772</v>
      </c>
      <c r="I13" s="68">
        <v>1</v>
      </c>
      <c r="J13" s="68">
        <v>5.9999999999999995E-4</v>
      </c>
      <c r="BD13" s="14" t="s">
        <v>125</v>
      </c>
    </row>
    <row r="14" spans="1:58">
      <c r="A14" t="s">
        <v>1400</v>
      </c>
      <c r="B14" t="s">
        <v>1401</v>
      </c>
      <c r="C14" t="s">
        <v>122</v>
      </c>
      <c r="D14" t="s">
        <v>1402</v>
      </c>
      <c r="E14" t="s">
        <v>119</v>
      </c>
      <c r="F14" s="65">
        <v>54</v>
      </c>
      <c r="G14" s="65">
        <v>0.67659999999999998</v>
      </c>
      <c r="H14" s="65">
        <v>9.2740344119999997E-4</v>
      </c>
      <c r="I14" s="66">
        <v>0</v>
      </c>
      <c r="J14" s="66">
        <v>0</v>
      </c>
      <c r="BD14" s="14" t="s">
        <v>126</v>
      </c>
    </row>
    <row r="15" spans="1:58">
      <c r="A15" t="s">
        <v>1403</v>
      </c>
      <c r="B15" t="s">
        <v>1404</v>
      </c>
      <c r="C15" t="s">
        <v>122</v>
      </c>
      <c r="D15" t="s">
        <v>1402</v>
      </c>
      <c r="E15" t="s">
        <v>109</v>
      </c>
      <c r="F15" s="65">
        <v>18</v>
      </c>
      <c r="G15" s="65">
        <v>1.5028999999999999</v>
      </c>
      <c r="H15" s="65">
        <v>1.0584714294E-3</v>
      </c>
      <c r="I15" s="66">
        <v>0</v>
      </c>
      <c r="J15" s="66">
        <v>0</v>
      </c>
      <c r="BD15" s="14" t="s">
        <v>127</v>
      </c>
    </row>
    <row r="16" spans="1:58">
      <c r="A16" t="s">
        <v>1405</v>
      </c>
      <c r="B16" t="s">
        <v>1406</v>
      </c>
      <c r="C16" t="s">
        <v>122</v>
      </c>
      <c r="D16" t="s">
        <v>1402</v>
      </c>
      <c r="E16" t="s">
        <v>105</v>
      </c>
      <c r="F16" s="65">
        <v>14</v>
      </c>
      <c r="G16" s="65">
        <v>3.2898000000000001</v>
      </c>
      <c r="H16" s="65">
        <v>1.535547048E-3</v>
      </c>
      <c r="I16" s="66">
        <v>0</v>
      </c>
      <c r="J16" s="66">
        <v>0</v>
      </c>
      <c r="BD16" s="14" t="s">
        <v>128</v>
      </c>
    </row>
    <row r="17" spans="1:56">
      <c r="A17" t="s">
        <v>1407</v>
      </c>
      <c r="B17" t="s">
        <v>1408</v>
      </c>
      <c r="C17" t="s">
        <v>122</v>
      </c>
      <c r="D17" t="s">
        <v>1402</v>
      </c>
      <c r="E17" t="s">
        <v>112</v>
      </c>
      <c r="F17" s="65">
        <v>12</v>
      </c>
      <c r="G17" s="65">
        <v>0.66795000000000004</v>
      </c>
      <c r="H17" s="65">
        <v>3.676583826E-4</v>
      </c>
      <c r="I17" s="66">
        <v>0</v>
      </c>
      <c r="J17" s="66">
        <v>0</v>
      </c>
      <c r="BD17" s="14" t="s">
        <v>129</v>
      </c>
    </row>
    <row r="18" spans="1:56">
      <c r="A18" t="s">
        <v>1409</v>
      </c>
      <c r="B18" t="s">
        <v>1410</v>
      </c>
      <c r="C18" t="s">
        <v>122</v>
      </c>
      <c r="D18" t="s">
        <v>1402</v>
      </c>
      <c r="E18" t="s">
        <v>119</v>
      </c>
      <c r="F18" s="65">
        <v>16200</v>
      </c>
      <c r="G18" s="65">
        <v>100</v>
      </c>
      <c r="H18" s="65">
        <v>41.120460000000001</v>
      </c>
      <c r="I18" s="66">
        <v>3.2199999999999999E-2</v>
      </c>
      <c r="J18" s="66">
        <v>0</v>
      </c>
      <c r="BD18" s="14" t="s">
        <v>130</v>
      </c>
    </row>
    <row r="19" spans="1:56">
      <c r="A19" t="s">
        <v>1411</v>
      </c>
      <c r="B19" t="s">
        <v>1412</v>
      </c>
      <c r="C19" t="s">
        <v>122</v>
      </c>
      <c r="D19" t="s">
        <v>1402</v>
      </c>
      <c r="E19" t="s">
        <v>112</v>
      </c>
      <c r="F19" s="65">
        <v>-1260</v>
      </c>
      <c r="G19" s="65">
        <v>100</v>
      </c>
      <c r="H19" s="65">
        <v>-5.7794939999999997</v>
      </c>
      <c r="I19" s="66">
        <v>-4.4999999999999997E-3</v>
      </c>
      <c r="J19" s="66">
        <v>0</v>
      </c>
      <c r="BD19" s="14" t="s">
        <v>131</v>
      </c>
    </row>
    <row r="20" spans="1:56">
      <c r="A20" t="s">
        <v>1413</v>
      </c>
      <c r="B20" t="s">
        <v>1412</v>
      </c>
      <c r="C20" t="s">
        <v>122</v>
      </c>
      <c r="D20" t="s">
        <v>1402</v>
      </c>
      <c r="E20" t="s">
        <v>109</v>
      </c>
      <c r="F20" s="65">
        <v>251325</v>
      </c>
      <c r="G20" s="65">
        <v>100</v>
      </c>
      <c r="H20" s="65">
        <v>983.35932749999995</v>
      </c>
      <c r="I20" s="66">
        <v>0.77080000000000004</v>
      </c>
      <c r="J20" s="66">
        <v>5.0000000000000001E-4</v>
      </c>
      <c r="BD20" s="14" t="s">
        <v>122</v>
      </c>
    </row>
    <row r="21" spans="1:56">
      <c r="A21" t="s">
        <v>1414</v>
      </c>
      <c r="B21" t="s">
        <v>1415</v>
      </c>
      <c r="C21" t="s">
        <v>122</v>
      </c>
      <c r="D21" t="s">
        <v>1402</v>
      </c>
      <c r="E21" t="s">
        <v>199</v>
      </c>
      <c r="F21" s="65">
        <v>61550</v>
      </c>
      <c r="G21" s="65">
        <v>100</v>
      </c>
      <c r="H21" s="65">
        <v>26.39264</v>
      </c>
      <c r="I21" s="66">
        <v>2.07E-2</v>
      </c>
      <c r="J21" s="66">
        <v>0</v>
      </c>
    </row>
    <row r="22" spans="1:56">
      <c r="A22" t="s">
        <v>1416</v>
      </c>
      <c r="B22" t="s">
        <v>1417</v>
      </c>
      <c r="C22" t="s">
        <v>122</v>
      </c>
      <c r="D22" t="s">
        <v>1402</v>
      </c>
      <c r="E22" t="s">
        <v>105</v>
      </c>
      <c r="F22" s="65">
        <v>69172.539999999994</v>
      </c>
      <c r="G22" s="65">
        <v>100</v>
      </c>
      <c r="H22" s="65">
        <v>230.62124836000001</v>
      </c>
      <c r="I22" s="66">
        <v>0.18079999999999999</v>
      </c>
      <c r="J22" s="66">
        <v>1E-4</v>
      </c>
    </row>
    <row r="23" spans="1:56">
      <c r="A23" t="s">
        <v>1418</v>
      </c>
      <c r="B23" t="s">
        <v>1419</v>
      </c>
      <c r="C23" t="s">
        <v>122</v>
      </c>
      <c r="D23" t="s">
        <v>1402</v>
      </c>
      <c r="E23" t="s">
        <v>199</v>
      </c>
      <c r="F23" s="65">
        <v>19</v>
      </c>
      <c r="G23" s="65">
        <v>2.8315999999999999</v>
      </c>
      <c r="H23" s="65">
        <v>2.306961152E-4</v>
      </c>
      <c r="I23" s="66">
        <v>0</v>
      </c>
      <c r="J23" s="66">
        <v>0</v>
      </c>
    </row>
    <row r="24" spans="1:56">
      <c r="A24" t="s">
        <v>1420</v>
      </c>
      <c r="B24" t="s">
        <v>1421</v>
      </c>
      <c r="C24" t="s">
        <v>122</v>
      </c>
      <c r="D24" t="s">
        <v>1402</v>
      </c>
      <c r="E24" t="s">
        <v>105</v>
      </c>
      <c r="F24" s="65">
        <v>41</v>
      </c>
      <c r="G24" s="65">
        <v>1.308975</v>
      </c>
      <c r="H24" s="65">
        <v>1.7892902865E-3</v>
      </c>
      <c r="I24" s="66">
        <v>0</v>
      </c>
      <c r="J24" s="66">
        <v>0</v>
      </c>
    </row>
    <row r="25" spans="1:56">
      <c r="A25" t="s">
        <v>1422</v>
      </c>
      <c r="B25" t="s">
        <v>1423</v>
      </c>
      <c r="C25" t="s">
        <v>122</v>
      </c>
      <c r="D25" t="s">
        <v>1402</v>
      </c>
      <c r="E25" t="s">
        <v>105</v>
      </c>
      <c r="F25" s="65">
        <v>209</v>
      </c>
      <c r="G25" s="65">
        <v>0.39673999999999998</v>
      </c>
      <c r="H25" s="65">
        <v>2.7645081244E-3</v>
      </c>
      <c r="I25" s="66">
        <v>0</v>
      </c>
      <c r="J25" s="66">
        <v>0</v>
      </c>
    </row>
    <row r="26" spans="1:56">
      <c r="A26" t="s">
        <v>1424</v>
      </c>
      <c r="B26" t="s">
        <v>1425</v>
      </c>
      <c r="C26" t="s">
        <v>122</v>
      </c>
      <c r="D26" t="s">
        <v>1402</v>
      </c>
      <c r="E26" t="s">
        <v>105</v>
      </c>
      <c r="F26" s="65">
        <v>70</v>
      </c>
      <c r="G26" s="65">
        <v>0.22225</v>
      </c>
      <c r="H26" s="65">
        <v>5.1868705000000001E-4</v>
      </c>
      <c r="I26" s="66">
        <v>0</v>
      </c>
      <c r="J26" s="66">
        <v>0</v>
      </c>
    </row>
    <row r="27" spans="1:56">
      <c r="A27" s="91" t="s">
        <v>228</v>
      </c>
      <c r="B27" s="16"/>
      <c r="C27" s="16"/>
      <c r="D27" s="16"/>
      <c r="E27" s="16"/>
      <c r="F27" s="16"/>
      <c r="G27" s="16"/>
    </row>
    <row r="28" spans="1:56">
      <c r="A28" s="91" t="s">
        <v>336</v>
      </c>
      <c r="B28" s="16"/>
      <c r="C28" s="16"/>
      <c r="D28" s="16"/>
      <c r="E28" s="16"/>
      <c r="F28" s="16"/>
      <c r="G28" s="16"/>
    </row>
    <row r="29" spans="1:56">
      <c r="A29" s="91" t="s">
        <v>337</v>
      </c>
      <c r="B29" s="16"/>
      <c r="C29" s="16"/>
      <c r="D29" s="16"/>
      <c r="E29" s="16"/>
      <c r="F29" s="16"/>
      <c r="G29" s="16"/>
    </row>
    <row r="30" spans="1:56">
      <c r="A30" s="91" t="s">
        <v>338</v>
      </c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105" t="s">
        <v>67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</row>
    <row r="6" spans="1:80" ht="26.25" customHeight="1">
      <c r="A6" s="105" t="s">
        <v>132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200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1426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221</v>
      </c>
      <c r="B13" t="s">
        <v>221</v>
      </c>
      <c r="D13" t="s">
        <v>221</v>
      </c>
      <c r="G13" s="65">
        <v>0</v>
      </c>
      <c r="H13" t="s">
        <v>221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1427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221</v>
      </c>
      <c r="B15" t="s">
        <v>221</v>
      </c>
      <c r="D15" t="s">
        <v>221</v>
      </c>
      <c r="G15" s="65">
        <v>0</v>
      </c>
      <c r="H15" t="s">
        <v>221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1428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1429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221</v>
      </c>
      <c r="B18" t="s">
        <v>221</v>
      </c>
      <c r="D18" t="s">
        <v>221</v>
      </c>
      <c r="G18" s="65">
        <v>0</v>
      </c>
      <c r="H18" t="s">
        <v>221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1430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221</v>
      </c>
      <c r="B20" t="s">
        <v>221</v>
      </c>
      <c r="D20" t="s">
        <v>221</v>
      </c>
      <c r="G20" s="65">
        <v>0</v>
      </c>
      <c r="H20" t="s">
        <v>221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1431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221</v>
      </c>
      <c r="B22" t="s">
        <v>221</v>
      </c>
      <c r="D22" t="s">
        <v>221</v>
      </c>
      <c r="G22" s="65">
        <v>0</v>
      </c>
      <c r="H22" t="s">
        <v>221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1432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221</v>
      </c>
      <c r="B24" t="s">
        <v>221</v>
      </c>
      <c r="D24" t="s">
        <v>221</v>
      </c>
      <c r="G24" s="65">
        <v>0</v>
      </c>
      <c r="H24" t="s">
        <v>221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226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1426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221</v>
      </c>
      <c r="B27" t="s">
        <v>221</v>
      </c>
      <c r="D27" t="s">
        <v>221</v>
      </c>
      <c r="G27" s="65">
        <v>0</v>
      </c>
      <c r="H27" t="s">
        <v>221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1427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221</v>
      </c>
      <c r="B29" t="s">
        <v>221</v>
      </c>
      <c r="D29" t="s">
        <v>221</v>
      </c>
      <c r="G29" s="65">
        <v>0</v>
      </c>
      <c r="H29" t="s">
        <v>221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1428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1429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221</v>
      </c>
      <c r="B32" t="s">
        <v>221</v>
      </c>
      <c r="D32" t="s">
        <v>221</v>
      </c>
      <c r="G32" s="65">
        <v>0</v>
      </c>
      <c r="H32" t="s">
        <v>221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1430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221</v>
      </c>
      <c r="B34" t="s">
        <v>221</v>
      </c>
      <c r="D34" t="s">
        <v>221</v>
      </c>
      <c r="G34" s="65">
        <v>0</v>
      </c>
      <c r="H34" t="s">
        <v>221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1431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221</v>
      </c>
      <c r="B36" t="s">
        <v>221</v>
      </c>
      <c r="D36" t="s">
        <v>221</v>
      </c>
      <c r="G36" s="65">
        <v>0</v>
      </c>
      <c r="H36" t="s">
        <v>221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1432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221</v>
      </c>
      <c r="B38" t="s">
        <v>221</v>
      </c>
      <c r="D38" t="s">
        <v>221</v>
      </c>
      <c r="G38" s="65">
        <v>0</v>
      </c>
      <c r="H38" t="s">
        <v>221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91" t="s">
        <v>228</v>
      </c>
    </row>
    <row r="40" spans="1:16">
      <c r="A40" s="91" t="s">
        <v>336</v>
      </c>
    </row>
    <row r="41" spans="1:16">
      <c r="A41" s="91" t="s">
        <v>337</v>
      </c>
    </row>
    <row r="42" spans="1:16">
      <c r="A42" s="91" t="s">
        <v>338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105" t="s">
        <v>135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71" ht="26.25" customHeight="1">
      <c r="A6" s="105" t="s">
        <v>68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200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1433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221</v>
      </c>
      <c r="B13" t="s">
        <v>221</v>
      </c>
      <c r="C13" t="s">
        <v>221</v>
      </c>
      <c r="F13" s="65">
        <v>0</v>
      </c>
      <c r="G13" t="s">
        <v>221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1434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221</v>
      </c>
      <c r="B15" t="s">
        <v>221</v>
      </c>
      <c r="C15" t="s">
        <v>221</v>
      </c>
      <c r="F15" s="65">
        <v>0</v>
      </c>
      <c r="G15" t="s">
        <v>221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1435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221</v>
      </c>
      <c r="B17" t="s">
        <v>221</v>
      </c>
      <c r="C17" t="s">
        <v>221</v>
      </c>
      <c r="F17" s="65">
        <v>0</v>
      </c>
      <c r="G17" t="s">
        <v>221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1436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221</v>
      </c>
      <c r="B19" t="s">
        <v>221</v>
      </c>
      <c r="C19" t="s">
        <v>221</v>
      </c>
      <c r="F19" s="65">
        <v>0</v>
      </c>
      <c r="G19" t="s">
        <v>221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998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221</v>
      </c>
      <c r="B21" t="s">
        <v>221</v>
      </c>
      <c r="C21" t="s">
        <v>221</v>
      </c>
      <c r="F21" s="65">
        <v>0</v>
      </c>
      <c r="G21" t="s">
        <v>221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226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319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221</v>
      </c>
      <c r="B24" t="s">
        <v>221</v>
      </c>
      <c r="C24" t="s">
        <v>221</v>
      </c>
      <c r="F24" s="65">
        <v>0</v>
      </c>
      <c r="G24" t="s">
        <v>221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1437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221</v>
      </c>
      <c r="B26" t="s">
        <v>221</v>
      </c>
      <c r="C26" t="s">
        <v>221</v>
      </c>
      <c r="F26" s="65">
        <v>0</v>
      </c>
      <c r="G26" t="s">
        <v>221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91" t="s">
        <v>336</v>
      </c>
    </row>
    <row r="28" spans="1:15">
      <c r="A28" s="91" t="s">
        <v>337</v>
      </c>
    </row>
    <row r="29" spans="1:15">
      <c r="A29" s="91" t="s">
        <v>338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05" t="s">
        <v>135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7"/>
    </row>
    <row r="6" spans="1:64" ht="26.25" customHeight="1">
      <c r="A6" s="105" t="s">
        <v>81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8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200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1438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221</v>
      </c>
      <c r="B13" t="s">
        <v>221</v>
      </c>
      <c r="C13" s="14"/>
      <c r="D13" s="14"/>
      <c r="E13" t="s">
        <v>221</v>
      </c>
      <c r="F13" t="s">
        <v>221</v>
      </c>
      <c r="I13" s="65">
        <v>0</v>
      </c>
      <c r="J13" t="s">
        <v>221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1439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221</v>
      </c>
      <c r="B15" t="s">
        <v>221</v>
      </c>
      <c r="C15" s="14"/>
      <c r="D15" s="14"/>
      <c r="E15" t="s">
        <v>221</v>
      </c>
      <c r="F15" t="s">
        <v>221</v>
      </c>
      <c r="I15" s="65">
        <v>0</v>
      </c>
      <c r="J15" t="s">
        <v>221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341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221</v>
      </c>
      <c r="B17" t="s">
        <v>221</v>
      </c>
      <c r="C17" s="14"/>
      <c r="D17" s="14"/>
      <c r="E17" t="s">
        <v>221</v>
      </c>
      <c r="F17" t="s">
        <v>221</v>
      </c>
      <c r="I17" s="65">
        <v>0</v>
      </c>
      <c r="J17" t="s">
        <v>221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998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221</v>
      </c>
      <c r="B19" t="s">
        <v>221</v>
      </c>
      <c r="C19" s="14"/>
      <c r="D19" s="14"/>
      <c r="E19" t="s">
        <v>221</v>
      </c>
      <c r="F19" t="s">
        <v>221</v>
      </c>
      <c r="I19" s="65">
        <v>0</v>
      </c>
      <c r="J19" t="s">
        <v>221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226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1440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221</v>
      </c>
      <c r="B22" t="s">
        <v>221</v>
      </c>
      <c r="C22" s="14"/>
      <c r="D22" s="14"/>
      <c r="E22" t="s">
        <v>221</v>
      </c>
      <c r="F22" t="s">
        <v>221</v>
      </c>
      <c r="I22" s="65">
        <v>0</v>
      </c>
      <c r="J22" t="s">
        <v>221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1441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221</v>
      </c>
      <c r="B24" t="s">
        <v>221</v>
      </c>
      <c r="C24" s="14"/>
      <c r="D24" s="14"/>
      <c r="E24" t="s">
        <v>221</v>
      </c>
      <c r="F24" t="s">
        <v>221</v>
      </c>
      <c r="I24" s="65">
        <v>0</v>
      </c>
      <c r="J24" t="s">
        <v>221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91" t="s">
        <v>228</v>
      </c>
      <c r="C25" s="14"/>
      <c r="D25" s="14"/>
      <c r="E25" s="14"/>
    </row>
    <row r="26" spans="1:18">
      <c r="A26" s="91" t="s">
        <v>336</v>
      </c>
      <c r="C26" s="14"/>
      <c r="D26" s="14"/>
      <c r="E26" s="14"/>
    </row>
    <row r="27" spans="1:18">
      <c r="A27" s="91" t="s">
        <v>337</v>
      </c>
      <c r="C27" s="14"/>
      <c r="D27" s="14"/>
      <c r="E27" s="14"/>
    </row>
    <row r="28" spans="1:18">
      <c r="A28" s="91" t="s">
        <v>338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105" t="s">
        <v>135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7"/>
    </row>
    <row r="6" spans="1:80" ht="26.25" customHeight="1">
      <c r="A6" s="105" t="s">
        <v>88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8" t="s">
        <v>54</v>
      </c>
      <c r="M7" s="108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5.59</v>
      </c>
      <c r="J10" s="7"/>
      <c r="K10" s="7"/>
      <c r="L10" s="64">
        <v>2.9700000000000001E-2</v>
      </c>
      <c r="M10" s="63">
        <v>25036771.77</v>
      </c>
      <c r="N10" s="7"/>
      <c r="O10" s="63">
        <v>30097.73406382</v>
      </c>
      <c r="P10" s="7"/>
      <c r="Q10" s="64">
        <v>1</v>
      </c>
      <c r="R10" s="64">
        <v>1.4200000000000001E-2</v>
      </c>
      <c r="S10" s="30"/>
      <c r="BY10" s="14"/>
      <c r="CB10" s="14"/>
    </row>
    <row r="11" spans="1:80">
      <c r="A11" s="67" t="s">
        <v>200</v>
      </c>
      <c r="B11" s="14"/>
      <c r="C11" s="14"/>
      <c r="D11" s="14"/>
      <c r="I11" s="69">
        <v>5.59</v>
      </c>
      <c r="L11" s="68">
        <v>2.9700000000000001E-2</v>
      </c>
      <c r="M11" s="69">
        <v>25036771.77</v>
      </c>
      <c r="O11" s="69">
        <v>30097.73406382</v>
      </c>
      <c r="Q11" s="68">
        <v>1</v>
      </c>
      <c r="R11" s="68">
        <v>1.4200000000000001E-2</v>
      </c>
    </row>
    <row r="12" spans="1:80">
      <c r="A12" s="67" t="s">
        <v>1438</v>
      </c>
      <c r="B12" s="14"/>
      <c r="C12" s="14"/>
      <c r="D12" s="14"/>
      <c r="I12" s="69">
        <v>11.48</v>
      </c>
      <c r="L12" s="68">
        <v>7.7000000000000002E-3</v>
      </c>
      <c r="M12" s="69">
        <v>6234047.4000000004</v>
      </c>
      <c r="O12" s="69">
        <v>8832.8492863800002</v>
      </c>
      <c r="Q12" s="68">
        <v>0.29349999999999998</v>
      </c>
      <c r="R12" s="68">
        <v>4.1999999999999997E-3</v>
      </c>
    </row>
    <row r="13" spans="1:80">
      <c r="A13" t="s">
        <v>1442</v>
      </c>
      <c r="B13" t="s">
        <v>1443</v>
      </c>
      <c r="C13" t="s">
        <v>122</v>
      </c>
      <c r="D13" t="s">
        <v>386</v>
      </c>
      <c r="E13" t="s">
        <v>387</v>
      </c>
      <c r="F13" t="s">
        <v>205</v>
      </c>
      <c r="G13" t="s">
        <v>206</v>
      </c>
      <c r="H13" t="s">
        <v>1444</v>
      </c>
      <c r="I13" s="65">
        <v>11.65</v>
      </c>
      <c r="J13" t="s">
        <v>101</v>
      </c>
      <c r="K13" s="66">
        <v>4.1000000000000002E-2</v>
      </c>
      <c r="L13" s="66">
        <v>7.6E-3</v>
      </c>
      <c r="M13" s="65">
        <v>5040000.4000000004</v>
      </c>
      <c r="N13" s="65">
        <v>151.22</v>
      </c>
      <c r="O13" s="65">
        <v>7621.4886048799999</v>
      </c>
      <c r="P13" s="66">
        <v>1.1999999999999999E-3</v>
      </c>
      <c r="Q13" s="66">
        <v>0.25319999999999998</v>
      </c>
      <c r="R13" s="66">
        <v>3.5999999999999999E-3</v>
      </c>
    </row>
    <row r="14" spans="1:80">
      <c r="A14" t="s">
        <v>1445</v>
      </c>
      <c r="B14" t="s">
        <v>1446</v>
      </c>
      <c r="C14" t="s">
        <v>122</v>
      </c>
      <c r="D14" t="s">
        <v>1447</v>
      </c>
      <c r="E14" t="s">
        <v>435</v>
      </c>
      <c r="F14" t="s">
        <v>360</v>
      </c>
      <c r="G14" t="s">
        <v>149</v>
      </c>
      <c r="H14" t="s">
        <v>266</v>
      </c>
      <c r="I14" s="65">
        <v>10.42</v>
      </c>
      <c r="J14" t="s">
        <v>101</v>
      </c>
      <c r="K14" s="66">
        <v>8.3000000000000001E-3</v>
      </c>
      <c r="L14" s="66">
        <v>8.2000000000000007E-3</v>
      </c>
      <c r="M14" s="65">
        <v>1194047</v>
      </c>
      <c r="N14" s="65">
        <v>101.45</v>
      </c>
      <c r="O14" s="65">
        <v>1211.3606815000001</v>
      </c>
      <c r="P14" s="66">
        <v>3.3999999999999998E-3</v>
      </c>
      <c r="Q14" s="66">
        <v>4.02E-2</v>
      </c>
      <c r="R14" s="66">
        <v>5.9999999999999995E-4</v>
      </c>
    </row>
    <row r="15" spans="1:80">
      <c r="A15" s="67" t="s">
        <v>1439</v>
      </c>
      <c r="B15" s="14"/>
      <c r="C15" s="14"/>
      <c r="D15" s="14"/>
      <c r="I15" s="69">
        <v>3.35</v>
      </c>
      <c r="L15" s="68">
        <v>3.95E-2</v>
      </c>
      <c r="M15" s="69">
        <v>18112724.370000001</v>
      </c>
      <c r="O15" s="69">
        <v>18923.936681439998</v>
      </c>
      <c r="Q15" s="68">
        <v>0.62870000000000004</v>
      </c>
      <c r="R15" s="68">
        <v>8.9999999999999993E-3</v>
      </c>
    </row>
    <row r="16" spans="1:80">
      <c r="A16" t="s">
        <v>1448</v>
      </c>
      <c r="B16" t="s">
        <v>1449</v>
      </c>
      <c r="C16" t="s">
        <v>122</v>
      </c>
      <c r="D16" t="s">
        <v>1088</v>
      </c>
      <c r="E16" t="s">
        <v>124</v>
      </c>
      <c r="F16" t="s">
        <v>540</v>
      </c>
      <c r="G16" t="s">
        <v>206</v>
      </c>
      <c r="H16" t="s">
        <v>782</v>
      </c>
      <c r="I16" s="65">
        <v>5.13</v>
      </c>
      <c r="J16" t="s">
        <v>101</v>
      </c>
      <c r="K16" s="66">
        <v>3.3500000000000002E-2</v>
      </c>
      <c r="L16" s="66">
        <v>2.7699999999999999E-2</v>
      </c>
      <c r="M16" s="65">
        <v>4600000</v>
      </c>
      <c r="N16" s="65">
        <v>104.06</v>
      </c>
      <c r="O16" s="65">
        <v>4786.76</v>
      </c>
      <c r="P16" s="66">
        <v>4.5999999999999999E-3</v>
      </c>
      <c r="Q16" s="66">
        <v>0.159</v>
      </c>
      <c r="R16" s="66">
        <v>2.3E-3</v>
      </c>
    </row>
    <row r="17" spans="1:18">
      <c r="A17" t="s">
        <v>1450</v>
      </c>
      <c r="B17" t="s">
        <v>1451</v>
      </c>
      <c r="C17" t="s">
        <v>122</v>
      </c>
      <c r="D17" t="s">
        <v>1452</v>
      </c>
      <c r="E17" t="s">
        <v>668</v>
      </c>
      <c r="F17" t="s">
        <v>622</v>
      </c>
      <c r="G17" t="s">
        <v>206</v>
      </c>
      <c r="H17" t="s">
        <v>1453</v>
      </c>
      <c r="I17" s="65">
        <v>0.75</v>
      </c>
      <c r="J17" t="s">
        <v>101</v>
      </c>
      <c r="K17" s="66">
        <v>2.5700000000000001E-2</v>
      </c>
      <c r="L17" s="66">
        <v>1.8800000000000001E-2</v>
      </c>
      <c r="M17" s="65">
        <v>1800000</v>
      </c>
      <c r="N17" s="65">
        <v>101.15</v>
      </c>
      <c r="O17" s="65">
        <v>1820.7</v>
      </c>
      <c r="P17" s="66">
        <v>1.12E-2</v>
      </c>
      <c r="Q17" s="66">
        <v>6.0499999999999998E-2</v>
      </c>
      <c r="R17" s="66">
        <v>8.9999999999999998E-4</v>
      </c>
    </row>
    <row r="18" spans="1:18">
      <c r="A18" t="s">
        <v>1454</v>
      </c>
      <c r="B18" t="s">
        <v>1455</v>
      </c>
      <c r="C18" t="s">
        <v>122</v>
      </c>
      <c r="D18" t="s">
        <v>1456</v>
      </c>
      <c r="E18" t="s">
        <v>668</v>
      </c>
      <c r="F18" t="s">
        <v>629</v>
      </c>
      <c r="G18" t="s">
        <v>149</v>
      </c>
      <c r="H18" t="s">
        <v>1457</v>
      </c>
      <c r="I18" s="65">
        <v>4.3499999999999996</v>
      </c>
      <c r="J18" t="s">
        <v>101</v>
      </c>
      <c r="K18" s="66">
        <v>4.4699999999999997E-2</v>
      </c>
      <c r="L18" s="66">
        <v>4.1399999999999999E-2</v>
      </c>
      <c r="M18" s="65">
        <v>2825013.67</v>
      </c>
      <c r="N18" s="65">
        <v>102.7</v>
      </c>
      <c r="O18" s="65">
        <v>2901.2890390900002</v>
      </c>
      <c r="P18" s="66">
        <v>4.7000000000000002E-3</v>
      </c>
      <c r="Q18" s="66">
        <v>9.64E-2</v>
      </c>
      <c r="R18" s="66">
        <v>1.4E-3</v>
      </c>
    </row>
    <row r="19" spans="1:18">
      <c r="A19" t="s">
        <v>1458</v>
      </c>
      <c r="B19" t="s">
        <v>1459</v>
      </c>
      <c r="C19" t="s">
        <v>122</v>
      </c>
      <c r="D19" t="s">
        <v>1460</v>
      </c>
      <c r="E19" t="s">
        <v>534</v>
      </c>
      <c r="F19" t="s">
        <v>836</v>
      </c>
      <c r="G19" t="s">
        <v>149</v>
      </c>
      <c r="H19" t="s">
        <v>1461</v>
      </c>
      <c r="I19" s="65">
        <v>3.67</v>
      </c>
      <c r="J19" t="s">
        <v>101</v>
      </c>
      <c r="K19" s="66">
        <v>4.2999999999999997E-2</v>
      </c>
      <c r="L19" s="66">
        <v>3.1199999999999999E-2</v>
      </c>
      <c r="M19" s="65">
        <v>3530000</v>
      </c>
      <c r="N19" s="65">
        <v>105.52</v>
      </c>
      <c r="O19" s="65">
        <v>3724.8560000000002</v>
      </c>
      <c r="P19" s="66">
        <v>1.7299999999999999E-2</v>
      </c>
      <c r="Q19" s="66">
        <v>0.12379999999999999</v>
      </c>
      <c r="R19" s="66">
        <v>1.8E-3</v>
      </c>
    </row>
    <row r="20" spans="1:18">
      <c r="A20" t="s">
        <v>1462</v>
      </c>
      <c r="B20" t="s">
        <v>1463</v>
      </c>
      <c r="C20" t="s">
        <v>122</v>
      </c>
      <c r="D20" t="s">
        <v>1464</v>
      </c>
      <c r="E20" t="s">
        <v>651</v>
      </c>
      <c r="F20" t="s">
        <v>904</v>
      </c>
      <c r="G20" t="s">
        <v>206</v>
      </c>
      <c r="H20" t="s">
        <v>801</v>
      </c>
      <c r="I20" s="65">
        <v>2.02</v>
      </c>
      <c r="J20" t="s">
        <v>101</v>
      </c>
      <c r="K20" s="66">
        <v>6.4199999999999993E-2</v>
      </c>
      <c r="L20" s="66">
        <v>6.2100000000000002E-2</v>
      </c>
      <c r="M20" s="65">
        <v>5300000</v>
      </c>
      <c r="N20" s="65">
        <v>104.74</v>
      </c>
      <c r="O20" s="65">
        <v>5551.22</v>
      </c>
      <c r="P20" s="66">
        <v>9.4000000000000004E-3</v>
      </c>
      <c r="Q20" s="66">
        <v>0.18440000000000001</v>
      </c>
      <c r="R20" s="66">
        <v>2.5999999999999999E-3</v>
      </c>
    </row>
    <row r="21" spans="1:18">
      <c r="A21" t="s">
        <v>1465</v>
      </c>
      <c r="B21" t="s">
        <v>1466</v>
      </c>
      <c r="C21" t="s">
        <v>122</v>
      </c>
      <c r="D21" t="s">
        <v>1467</v>
      </c>
      <c r="E21" t="s">
        <v>651</v>
      </c>
      <c r="F21" t="s">
        <v>221</v>
      </c>
      <c r="G21" t="s">
        <v>656</v>
      </c>
      <c r="H21" t="s">
        <v>1468</v>
      </c>
      <c r="I21" s="65">
        <v>0</v>
      </c>
      <c r="J21" t="s">
        <v>101</v>
      </c>
      <c r="K21" s="66">
        <v>8.6499999999999994E-2</v>
      </c>
      <c r="L21" s="66">
        <v>0</v>
      </c>
      <c r="M21" s="65">
        <v>57710.7</v>
      </c>
      <c r="N21" s="65">
        <v>241.05</v>
      </c>
      <c r="O21" s="65">
        <v>139.11164235000001</v>
      </c>
      <c r="P21" s="66">
        <v>2.0999999999999999E-3</v>
      </c>
      <c r="Q21" s="66">
        <v>4.5999999999999999E-3</v>
      </c>
      <c r="R21" s="66">
        <v>1E-4</v>
      </c>
    </row>
    <row r="22" spans="1:18">
      <c r="A22" s="67" t="s">
        <v>341</v>
      </c>
      <c r="B22" s="14"/>
      <c r="C22" s="14"/>
      <c r="D22" s="14"/>
      <c r="I22" s="69">
        <v>0</v>
      </c>
      <c r="L22" s="68">
        <v>0</v>
      </c>
      <c r="M22" s="69">
        <v>0</v>
      </c>
      <c r="O22" s="69">
        <v>0</v>
      </c>
      <c r="Q22" s="68">
        <v>0</v>
      </c>
      <c r="R22" s="68">
        <v>0</v>
      </c>
    </row>
    <row r="23" spans="1:18">
      <c r="A23" t="s">
        <v>221</v>
      </c>
      <c r="B23" t="s">
        <v>221</v>
      </c>
      <c r="C23" s="14"/>
      <c r="D23" s="14"/>
      <c r="E23" t="s">
        <v>221</v>
      </c>
      <c r="F23" t="s">
        <v>221</v>
      </c>
      <c r="I23" s="65">
        <v>0</v>
      </c>
      <c r="J23" t="s">
        <v>221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  <c r="R23" s="66">
        <v>0</v>
      </c>
    </row>
    <row r="24" spans="1:18">
      <c r="A24" s="67" t="s">
        <v>998</v>
      </c>
      <c r="B24" s="14"/>
      <c r="C24" s="14"/>
      <c r="D24" s="14"/>
      <c r="I24" s="69">
        <v>1.43</v>
      </c>
      <c r="L24" s="68">
        <v>3.3599999999999998E-2</v>
      </c>
      <c r="M24" s="69">
        <v>690000</v>
      </c>
      <c r="O24" s="69">
        <v>2340.9480960000001</v>
      </c>
      <c r="Q24" s="68">
        <v>7.7799999999999994E-2</v>
      </c>
      <c r="R24" s="68">
        <v>1.1000000000000001E-3</v>
      </c>
    </row>
    <row r="25" spans="1:18">
      <c r="A25" t="s">
        <v>1469</v>
      </c>
      <c r="B25" t="s">
        <v>1470</v>
      </c>
      <c r="C25" t="s">
        <v>122</v>
      </c>
      <c r="D25" t="s">
        <v>1088</v>
      </c>
      <c r="E25" t="s">
        <v>124</v>
      </c>
      <c r="F25" t="s">
        <v>540</v>
      </c>
      <c r="G25" t="s">
        <v>206</v>
      </c>
      <c r="H25" t="s">
        <v>1471</v>
      </c>
      <c r="I25" s="65">
        <v>1.43</v>
      </c>
      <c r="J25" t="s">
        <v>105</v>
      </c>
      <c r="K25" s="66">
        <v>4.4499999999999998E-2</v>
      </c>
      <c r="L25" s="66">
        <v>3.3599999999999998E-2</v>
      </c>
      <c r="M25" s="65">
        <v>690000</v>
      </c>
      <c r="N25" s="65">
        <v>101.76</v>
      </c>
      <c r="O25" s="65">
        <v>2340.9480960000001</v>
      </c>
      <c r="P25" s="66">
        <v>3.2000000000000002E-3</v>
      </c>
      <c r="Q25" s="66">
        <v>7.7799999999999994E-2</v>
      </c>
      <c r="R25" s="66">
        <v>1.1000000000000001E-3</v>
      </c>
    </row>
    <row r="26" spans="1:18">
      <c r="A26" s="67" t="s">
        <v>226</v>
      </c>
      <c r="B26" s="14"/>
      <c r="C26" s="14"/>
      <c r="D26" s="14"/>
      <c r="I26" s="69">
        <v>0</v>
      </c>
      <c r="L26" s="68">
        <v>0</v>
      </c>
      <c r="M26" s="69">
        <v>0</v>
      </c>
      <c r="O26" s="69">
        <v>0</v>
      </c>
      <c r="Q26" s="68">
        <v>0</v>
      </c>
      <c r="R26" s="68">
        <v>0</v>
      </c>
    </row>
    <row r="27" spans="1:18">
      <c r="A27" s="67" t="s">
        <v>342</v>
      </c>
      <c r="B27" s="14"/>
      <c r="C27" s="14"/>
      <c r="D27" s="14"/>
      <c r="I27" s="69">
        <v>0</v>
      </c>
      <c r="L27" s="68">
        <v>0</v>
      </c>
      <c r="M27" s="69">
        <v>0</v>
      </c>
      <c r="O27" s="69">
        <v>0</v>
      </c>
      <c r="Q27" s="68">
        <v>0</v>
      </c>
      <c r="R27" s="68">
        <v>0</v>
      </c>
    </row>
    <row r="28" spans="1:18">
      <c r="A28" t="s">
        <v>221</v>
      </c>
      <c r="B28" t="s">
        <v>221</v>
      </c>
      <c r="C28" s="14"/>
      <c r="D28" s="14"/>
      <c r="E28" t="s">
        <v>221</v>
      </c>
      <c r="F28" t="s">
        <v>221</v>
      </c>
      <c r="I28" s="65">
        <v>0</v>
      </c>
      <c r="J28" t="s">
        <v>221</v>
      </c>
      <c r="K28" s="66">
        <v>0</v>
      </c>
      <c r="L28" s="66">
        <v>0</v>
      </c>
      <c r="M28" s="65">
        <v>0</v>
      </c>
      <c r="N28" s="65">
        <v>0</v>
      </c>
      <c r="O28" s="65">
        <v>0</v>
      </c>
      <c r="P28" s="66">
        <v>0</v>
      </c>
      <c r="Q28" s="66">
        <v>0</v>
      </c>
      <c r="R28" s="66">
        <v>0</v>
      </c>
    </row>
    <row r="29" spans="1:18">
      <c r="A29" s="67" t="s">
        <v>343</v>
      </c>
      <c r="B29" s="14"/>
      <c r="C29" s="14"/>
      <c r="D29" s="14"/>
      <c r="I29" s="69">
        <v>0</v>
      </c>
      <c r="L29" s="68">
        <v>0</v>
      </c>
      <c r="M29" s="69">
        <v>0</v>
      </c>
      <c r="O29" s="69">
        <v>0</v>
      </c>
      <c r="Q29" s="68">
        <v>0</v>
      </c>
      <c r="R29" s="68">
        <v>0</v>
      </c>
    </row>
    <row r="30" spans="1:18">
      <c r="A30" t="s">
        <v>221</v>
      </c>
      <c r="B30" t="s">
        <v>221</v>
      </c>
      <c r="C30" s="14"/>
      <c r="D30" s="14"/>
      <c r="E30" t="s">
        <v>221</v>
      </c>
      <c r="F30" t="s">
        <v>221</v>
      </c>
      <c r="I30" s="65">
        <v>0</v>
      </c>
      <c r="J30" t="s">
        <v>221</v>
      </c>
      <c r="K30" s="66">
        <v>0</v>
      </c>
      <c r="L30" s="66">
        <v>0</v>
      </c>
      <c r="M30" s="65">
        <v>0</v>
      </c>
      <c r="N30" s="65">
        <v>0</v>
      </c>
      <c r="O30" s="65">
        <v>0</v>
      </c>
      <c r="P30" s="66">
        <v>0</v>
      </c>
      <c r="Q30" s="66">
        <v>0</v>
      </c>
      <c r="R30" s="66">
        <v>0</v>
      </c>
    </row>
    <row r="31" spans="1:18">
      <c r="A31" s="91" t="s">
        <v>228</v>
      </c>
      <c r="B31" s="14"/>
      <c r="C31" s="14"/>
      <c r="D31" s="14"/>
    </row>
    <row r="32" spans="1:18">
      <c r="A32" s="91" t="s">
        <v>336</v>
      </c>
      <c r="B32" s="14"/>
      <c r="C32" s="14"/>
      <c r="D32" s="14"/>
    </row>
    <row r="33" spans="1:4">
      <c r="A33" s="91" t="s">
        <v>337</v>
      </c>
      <c r="B33" s="14"/>
      <c r="C33" s="14"/>
      <c r="D33" s="14"/>
    </row>
    <row r="34" spans="1:4">
      <c r="A34" s="91" t="s">
        <v>338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M7" sqref="M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105" t="s">
        <v>135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7"/>
    </row>
    <row r="6" spans="1:97" ht="26.25" customHeight="1">
      <c r="A6" s="105" t="s">
        <v>90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200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221</v>
      </c>
      <c r="B12" t="s">
        <v>221</v>
      </c>
      <c r="C12" s="14"/>
      <c r="D12" s="14"/>
      <c r="E12" t="s">
        <v>221</v>
      </c>
      <c r="F12" t="s">
        <v>221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226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342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221</v>
      </c>
      <c r="B15" t="s">
        <v>221</v>
      </c>
      <c r="C15" s="14"/>
      <c r="D15" s="14"/>
      <c r="E15" t="s">
        <v>221</v>
      </c>
      <c r="F15" t="s">
        <v>221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343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221</v>
      </c>
      <c r="B17" t="s">
        <v>221</v>
      </c>
      <c r="C17" s="14"/>
      <c r="D17" s="14"/>
      <c r="E17" t="s">
        <v>221</v>
      </c>
      <c r="F17" t="s">
        <v>221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91" t="s">
        <v>228</v>
      </c>
      <c r="B18" s="14"/>
      <c r="C18" s="14"/>
      <c r="D18" s="14"/>
    </row>
    <row r="19" spans="1:12">
      <c r="A19" s="91" t="s">
        <v>336</v>
      </c>
      <c r="B19" s="14"/>
      <c r="C19" s="14"/>
      <c r="D19" s="14"/>
    </row>
    <row r="20" spans="1:12">
      <c r="A20" s="91" t="s">
        <v>337</v>
      </c>
      <c r="B20" s="14"/>
      <c r="C20" s="14"/>
      <c r="D20" s="14"/>
    </row>
    <row r="21" spans="1:12">
      <c r="A21" s="91" t="s">
        <v>338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K17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5" t="s">
        <v>135</v>
      </c>
      <c r="B5" s="106"/>
      <c r="C5" s="106"/>
      <c r="D5" s="106"/>
      <c r="E5" s="106"/>
      <c r="F5" s="106"/>
      <c r="G5" s="106"/>
      <c r="H5" s="106"/>
      <c r="I5" s="106"/>
      <c r="J5" s="107"/>
    </row>
    <row r="6" spans="1:54" ht="26.25" customHeight="1">
      <c r="A6" s="105" t="s">
        <v>138</v>
      </c>
      <c r="B6" s="106"/>
      <c r="C6" s="106"/>
      <c r="D6" s="106"/>
      <c r="E6" s="106"/>
      <c r="F6" s="106"/>
      <c r="G6" s="106"/>
      <c r="H6" s="106"/>
      <c r="I6" s="106"/>
      <c r="J6" s="107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6920069.9699999997</v>
      </c>
      <c r="F10" s="7"/>
      <c r="G10" s="63">
        <v>8031.4332071819999</v>
      </c>
      <c r="H10" s="7"/>
      <c r="I10" s="64">
        <v>1</v>
      </c>
      <c r="J10" s="64">
        <v>3.8E-3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200</v>
      </c>
      <c r="B11" s="14"/>
      <c r="E11" s="69">
        <v>6920069.9699999997</v>
      </c>
      <c r="G11" s="69">
        <v>8031.4332071819999</v>
      </c>
      <c r="I11" s="68">
        <v>1</v>
      </c>
      <c r="J11" s="68">
        <v>3.8E-3</v>
      </c>
    </row>
    <row r="12" spans="1:54">
      <c r="A12" s="67" t="s">
        <v>1472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221</v>
      </c>
      <c r="B13" t="s">
        <v>221</v>
      </c>
      <c r="C13" t="s">
        <v>221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1473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221</v>
      </c>
      <c r="B15" t="s">
        <v>221</v>
      </c>
      <c r="C15" t="s">
        <v>221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1474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221</v>
      </c>
      <c r="B17" t="s">
        <v>221</v>
      </c>
      <c r="C17" t="s">
        <v>221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1475</v>
      </c>
      <c r="B18" s="14"/>
      <c r="E18" s="69">
        <v>6920069.9699999997</v>
      </c>
      <c r="G18" s="69">
        <v>8031.4332071819999</v>
      </c>
      <c r="I18" s="68">
        <v>1</v>
      </c>
      <c r="J18" s="68">
        <v>3.8E-3</v>
      </c>
    </row>
    <row r="19" spans="1:10">
      <c r="A19" t="s">
        <v>1476</v>
      </c>
      <c r="B19" t="s">
        <v>1477</v>
      </c>
      <c r="C19" t="s">
        <v>101</v>
      </c>
      <c r="D19" t="s">
        <v>1478</v>
      </c>
      <c r="E19" s="65">
        <v>6920069.9699999997</v>
      </c>
      <c r="F19" s="65">
        <v>116.06</v>
      </c>
      <c r="G19" s="65">
        <v>8031.4332071819999</v>
      </c>
      <c r="H19" s="66">
        <v>2.0384000655403803E-2</v>
      </c>
      <c r="I19" s="66">
        <v>1</v>
      </c>
      <c r="J19" s="66">
        <v>3.8E-3</v>
      </c>
    </row>
    <row r="20" spans="1:10">
      <c r="A20" s="67" t="s">
        <v>226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1479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221</v>
      </c>
      <c r="B22" t="s">
        <v>221</v>
      </c>
      <c r="C22" t="s">
        <v>221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1480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221</v>
      </c>
      <c r="B24" t="s">
        <v>221</v>
      </c>
      <c r="C24" t="s">
        <v>221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1481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221</v>
      </c>
      <c r="B26" t="s">
        <v>221</v>
      </c>
      <c r="C26" t="s">
        <v>221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1482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221</v>
      </c>
      <c r="B28" t="s">
        <v>221</v>
      </c>
      <c r="C28" t="s">
        <v>221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91" t="s">
        <v>228</v>
      </c>
      <c r="B29" s="14"/>
    </row>
    <row r="30" spans="1:10">
      <c r="A30" s="91" t="s">
        <v>336</v>
      </c>
      <c r="B30" s="14"/>
    </row>
    <row r="31" spans="1:10">
      <c r="A31" s="91" t="s">
        <v>337</v>
      </c>
      <c r="B31" s="14"/>
    </row>
    <row r="32" spans="1:10">
      <c r="A32" s="91" t="s">
        <v>338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105" t="s">
        <v>135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58" ht="26.25" customHeight="1">
      <c r="A6" s="105" t="s">
        <v>140</v>
      </c>
      <c r="B6" s="106"/>
      <c r="C6" s="106"/>
      <c r="D6" s="106"/>
      <c r="E6" s="106"/>
      <c r="F6" s="106"/>
      <c r="G6" s="106"/>
      <c r="H6" s="106"/>
      <c r="I6" s="106"/>
      <c r="J6" s="106"/>
      <c r="K6" s="107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6200</v>
      </c>
      <c r="G10" s="7"/>
      <c r="H10" s="63">
        <v>34.700674599999999</v>
      </c>
      <c r="I10" s="7"/>
      <c r="J10" s="64">
        <v>1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1483</v>
      </c>
      <c r="B11" s="14"/>
      <c r="C11" s="14"/>
      <c r="F11" s="69">
        <v>6200</v>
      </c>
      <c r="H11" s="69">
        <v>34.700674599999999</v>
      </c>
      <c r="J11" s="68">
        <v>1</v>
      </c>
      <c r="K11" s="68">
        <v>0</v>
      </c>
    </row>
    <row r="12" spans="1:58">
      <c r="A12" t="s">
        <v>1484</v>
      </c>
      <c r="B12" t="s">
        <v>1485</v>
      </c>
      <c r="C12" t="s">
        <v>891</v>
      </c>
      <c r="D12" t="s">
        <v>101</v>
      </c>
      <c r="E12" t="s">
        <v>604</v>
      </c>
      <c r="F12" s="65">
        <v>6200</v>
      </c>
      <c r="G12" s="65">
        <v>559.68830000000003</v>
      </c>
      <c r="H12" s="65">
        <v>34.700674599999999</v>
      </c>
      <c r="I12" s="66">
        <v>0</v>
      </c>
      <c r="J12" s="66">
        <v>1</v>
      </c>
      <c r="K12" s="66">
        <v>0</v>
      </c>
    </row>
    <row r="13" spans="1:58">
      <c r="A13" s="67" t="s">
        <v>1394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221</v>
      </c>
      <c r="B14" t="s">
        <v>221</v>
      </c>
      <c r="C14" t="s">
        <v>221</v>
      </c>
      <c r="D14" t="s">
        <v>221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91" t="s">
        <v>228</v>
      </c>
      <c r="B15" s="14"/>
      <c r="C15" s="14"/>
    </row>
    <row r="16" spans="1:58">
      <c r="A16" s="91" t="s">
        <v>336</v>
      </c>
      <c r="B16" s="14"/>
      <c r="C16" s="14"/>
    </row>
    <row r="17" spans="1:3">
      <c r="A17" s="91" t="s">
        <v>337</v>
      </c>
      <c r="B17" s="14"/>
      <c r="C17" s="14"/>
    </row>
    <row r="18" spans="1:3">
      <c r="A18" s="91" t="s">
        <v>338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105" t="s">
        <v>135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51" ht="26.25" customHeight="1">
      <c r="A6" s="105" t="s">
        <v>141</v>
      </c>
      <c r="B6" s="106"/>
      <c r="C6" s="106"/>
      <c r="D6" s="106"/>
      <c r="E6" s="106"/>
      <c r="F6" s="106"/>
      <c r="G6" s="106"/>
      <c r="H6" s="106"/>
      <c r="I6" s="106"/>
      <c r="J6" s="106"/>
      <c r="K6" s="107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1395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221</v>
      </c>
      <c r="B13" t="s">
        <v>221</v>
      </c>
      <c r="C13" t="s">
        <v>221</v>
      </c>
      <c r="D13" t="s">
        <v>221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1396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221</v>
      </c>
      <c r="B15" t="s">
        <v>221</v>
      </c>
      <c r="C15" t="s">
        <v>221</v>
      </c>
      <c r="D15" t="s">
        <v>221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1486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221</v>
      </c>
      <c r="B17" t="s">
        <v>221</v>
      </c>
      <c r="C17" t="s">
        <v>221</v>
      </c>
      <c r="D17" t="s">
        <v>221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1397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221</v>
      </c>
      <c r="B19" t="s">
        <v>221</v>
      </c>
      <c r="C19" t="s">
        <v>221</v>
      </c>
      <c r="D19" t="s">
        <v>221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998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221</v>
      </c>
      <c r="B21" t="s">
        <v>221</v>
      </c>
      <c r="C21" t="s">
        <v>221</v>
      </c>
      <c r="D21" t="s">
        <v>221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226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1395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221</v>
      </c>
      <c r="B24" t="s">
        <v>221</v>
      </c>
      <c r="C24" t="s">
        <v>221</v>
      </c>
      <c r="D24" t="s">
        <v>221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1398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221</v>
      </c>
      <c r="B26" t="s">
        <v>221</v>
      </c>
      <c r="C26" t="s">
        <v>221</v>
      </c>
      <c r="D26" t="s">
        <v>221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1397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221</v>
      </c>
      <c r="B28" t="s">
        <v>221</v>
      </c>
      <c r="C28" t="s">
        <v>221</v>
      </c>
      <c r="D28" t="s">
        <v>221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1399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221</v>
      </c>
      <c r="B30" t="s">
        <v>221</v>
      </c>
      <c r="C30" t="s">
        <v>221</v>
      </c>
      <c r="D30" t="s">
        <v>221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998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221</v>
      </c>
      <c r="B32" t="s">
        <v>221</v>
      </c>
      <c r="C32" t="s">
        <v>221</v>
      </c>
      <c r="D32" t="s">
        <v>221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91" t="s">
        <v>228</v>
      </c>
      <c r="B33" s="14"/>
      <c r="C33" s="14"/>
    </row>
    <row r="34" spans="1:3">
      <c r="A34" s="91" t="s">
        <v>336</v>
      </c>
      <c r="B34" s="14"/>
      <c r="C34" s="14"/>
    </row>
    <row r="35" spans="1:3">
      <c r="A35" s="91" t="s">
        <v>337</v>
      </c>
      <c r="B35" s="14"/>
      <c r="C35" s="14"/>
    </row>
    <row r="36" spans="1:3">
      <c r="A36" s="91" t="s">
        <v>338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88" t="s">
        <v>46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2" s="16" customFormat="1">
      <c r="A6" s="90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145948.4386050902</v>
      </c>
      <c r="J9" s="64">
        <v>1</v>
      </c>
      <c r="K9" s="64">
        <v>7.0300000000000001E-2</v>
      </c>
    </row>
    <row r="10" spans="1:12">
      <c r="A10" s="67" t="s">
        <v>200</v>
      </c>
      <c r="B10" s="23"/>
      <c r="C10" s="24"/>
      <c r="D10" s="24"/>
      <c r="E10" s="24"/>
      <c r="F10" s="24"/>
      <c r="G10" s="24"/>
      <c r="H10" s="68">
        <v>0</v>
      </c>
      <c r="I10" s="69">
        <f>I11+I15</f>
        <v>145948.4386050902</v>
      </c>
      <c r="J10" s="68">
        <v>1</v>
      </c>
      <c r="K10" s="68">
        <v>7.0300000000000001E-2</v>
      </c>
    </row>
    <row r="11" spans="1:12">
      <c r="A11" s="67" t="s">
        <v>201</v>
      </c>
      <c r="B11" s="23"/>
      <c r="C11" s="24"/>
      <c r="D11" s="24"/>
      <c r="E11" s="24"/>
      <c r="F11" s="24"/>
      <c r="G11" s="24"/>
      <c r="H11" s="68">
        <v>0</v>
      </c>
      <c r="I11" s="69">
        <f>I12+I13+I14</f>
        <v>72232.768240000194</v>
      </c>
      <c r="J11" s="68">
        <v>0.50349999999999995</v>
      </c>
      <c r="K11" s="68">
        <v>3.5400000000000001E-2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101</v>
      </c>
      <c r="G12" s="66">
        <v>0</v>
      </c>
      <c r="H12" s="66">
        <v>0</v>
      </c>
      <c r="I12" s="65">
        <f>72930.46648-2507.3169999998</f>
        <v>70423.149480000196</v>
      </c>
      <c r="J12" s="66">
        <v>0.49130000000000001</v>
      </c>
      <c r="K12" s="66">
        <v>3.4500000000000003E-2</v>
      </c>
    </row>
    <row r="13" spans="1:12">
      <c r="A13" t="s">
        <v>207</v>
      </c>
      <c r="B13" t="s">
        <v>203</v>
      </c>
      <c r="C13" t="s">
        <v>204</v>
      </c>
      <c r="D13" t="s">
        <v>205</v>
      </c>
      <c r="E13" t="s">
        <v>206</v>
      </c>
      <c r="F13" t="s">
        <v>101</v>
      </c>
      <c r="G13" s="66">
        <v>0</v>
      </c>
      <c r="H13" s="66">
        <v>0</v>
      </c>
      <c r="I13" s="65">
        <v>1372.6072899999999</v>
      </c>
      <c r="J13" s="66">
        <v>9.1999999999999998E-3</v>
      </c>
      <c r="K13" s="66">
        <v>5.9999999999999995E-4</v>
      </c>
    </row>
    <row r="14" spans="1:12">
      <c r="A14" t="s">
        <v>208</v>
      </c>
      <c r="B14" t="s">
        <v>203</v>
      </c>
      <c r="C14" t="s">
        <v>204</v>
      </c>
      <c r="D14" t="s">
        <v>205</v>
      </c>
      <c r="E14" t="s">
        <v>206</v>
      </c>
      <c r="F14" t="s">
        <v>101</v>
      </c>
      <c r="G14" s="66">
        <v>0</v>
      </c>
      <c r="H14" s="66">
        <v>0</v>
      </c>
      <c r="I14" s="65">
        <v>437.01146999999997</v>
      </c>
      <c r="J14" s="66">
        <v>2.8999999999999998E-3</v>
      </c>
      <c r="K14" s="66">
        <v>2.0000000000000001E-4</v>
      </c>
    </row>
    <row r="15" spans="1:12">
      <c r="A15" s="67" t="s">
        <v>209</v>
      </c>
      <c r="C15" s="14"/>
      <c r="H15" s="68">
        <v>0</v>
      </c>
      <c r="I15" s="69">
        <v>73715.670365090002</v>
      </c>
      <c r="J15" s="68">
        <v>0.4965</v>
      </c>
      <c r="K15" s="68">
        <v>3.49E-2</v>
      </c>
    </row>
    <row r="16" spans="1:12">
      <c r="A16" t="s">
        <v>210</v>
      </c>
      <c r="B16" t="s">
        <v>211</v>
      </c>
      <c r="C16" t="s">
        <v>204</v>
      </c>
      <c r="D16" t="s">
        <v>205</v>
      </c>
      <c r="E16" t="s">
        <v>206</v>
      </c>
      <c r="F16" t="s">
        <v>109</v>
      </c>
      <c r="G16" s="66">
        <v>0</v>
      </c>
      <c r="H16" s="66">
        <v>0</v>
      </c>
      <c r="I16" s="65">
        <v>303.40996935700002</v>
      </c>
      <c r="J16" s="66">
        <v>2E-3</v>
      </c>
      <c r="K16" s="66">
        <v>1E-4</v>
      </c>
    </row>
    <row r="17" spans="1:11">
      <c r="A17" t="s">
        <v>212</v>
      </c>
      <c r="B17" t="s">
        <v>213</v>
      </c>
      <c r="C17" t="s">
        <v>204</v>
      </c>
      <c r="D17" t="s">
        <v>205</v>
      </c>
      <c r="E17" t="s">
        <v>206</v>
      </c>
      <c r="F17" t="s">
        <v>105</v>
      </c>
      <c r="G17" s="66">
        <v>0</v>
      </c>
      <c r="H17" s="66">
        <v>0</v>
      </c>
      <c r="I17" s="65">
        <v>70496.654011499995</v>
      </c>
      <c r="J17" s="66">
        <v>0.47489999999999999</v>
      </c>
      <c r="K17" s="66">
        <v>3.3399999999999999E-2</v>
      </c>
    </row>
    <row r="18" spans="1:11">
      <c r="A18" t="s">
        <v>214</v>
      </c>
      <c r="B18" t="s">
        <v>215</v>
      </c>
      <c r="C18" t="s">
        <v>204</v>
      </c>
      <c r="D18" t="s">
        <v>205</v>
      </c>
      <c r="E18" t="s">
        <v>206</v>
      </c>
      <c r="F18" t="s">
        <v>119</v>
      </c>
      <c r="G18" s="66">
        <v>0</v>
      </c>
      <c r="H18" s="66">
        <v>0</v>
      </c>
      <c r="I18" s="65">
        <v>2537.9956832130001</v>
      </c>
      <c r="J18" s="66">
        <v>1.7100000000000001E-2</v>
      </c>
      <c r="K18" s="66">
        <v>1.1999999999999999E-3</v>
      </c>
    </row>
    <row r="19" spans="1:11">
      <c r="A19" t="s">
        <v>216</v>
      </c>
      <c r="B19" t="s">
        <v>217</v>
      </c>
      <c r="C19" t="s">
        <v>204</v>
      </c>
      <c r="D19" t="s">
        <v>205</v>
      </c>
      <c r="E19" t="s">
        <v>206</v>
      </c>
      <c r="F19" t="s">
        <v>199</v>
      </c>
      <c r="G19" s="66">
        <v>0</v>
      </c>
      <c r="H19" s="66">
        <v>0</v>
      </c>
      <c r="I19" s="65">
        <v>31.122329728</v>
      </c>
      <c r="J19" s="66">
        <v>2.0000000000000001E-4</v>
      </c>
      <c r="K19" s="66">
        <v>0</v>
      </c>
    </row>
    <row r="20" spans="1:11">
      <c r="A20" t="s">
        <v>218</v>
      </c>
      <c r="B20" t="s">
        <v>219</v>
      </c>
      <c r="C20" t="s">
        <v>204</v>
      </c>
      <c r="D20" t="s">
        <v>205</v>
      </c>
      <c r="E20" t="s">
        <v>206</v>
      </c>
      <c r="F20" t="s">
        <v>112</v>
      </c>
      <c r="G20" s="66">
        <v>0</v>
      </c>
      <c r="H20" s="66">
        <v>0</v>
      </c>
      <c r="I20" s="65">
        <v>346.48837129200001</v>
      </c>
      <c r="J20" s="66">
        <v>2.3E-3</v>
      </c>
      <c r="K20" s="66">
        <v>2.0000000000000001E-4</v>
      </c>
    </row>
    <row r="21" spans="1:11">
      <c r="A21" s="67" t="s">
        <v>220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221</v>
      </c>
      <c r="B22" t="s">
        <v>221</v>
      </c>
      <c r="C22" s="14"/>
      <c r="D22" t="s">
        <v>221</v>
      </c>
      <c r="F22" t="s">
        <v>221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222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221</v>
      </c>
      <c r="B24" t="s">
        <v>221</v>
      </c>
      <c r="C24" s="14"/>
      <c r="D24" t="s">
        <v>221</v>
      </c>
      <c r="F24" t="s">
        <v>221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223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221</v>
      </c>
      <c r="B26" t="s">
        <v>221</v>
      </c>
      <c r="C26" s="14"/>
      <c r="D26" t="s">
        <v>221</v>
      </c>
      <c r="F26" t="s">
        <v>221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224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221</v>
      </c>
      <c r="B28" t="s">
        <v>221</v>
      </c>
      <c r="C28" s="14"/>
      <c r="D28" t="s">
        <v>221</v>
      </c>
      <c r="F28" t="s">
        <v>221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225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221</v>
      </c>
      <c r="B30" t="s">
        <v>221</v>
      </c>
      <c r="C30" s="14"/>
      <c r="D30" t="s">
        <v>221</v>
      </c>
      <c r="F30" t="s">
        <v>221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s="67" t="s">
        <v>226</v>
      </c>
      <c r="C31" s="14"/>
      <c r="H31" s="68">
        <v>0</v>
      </c>
      <c r="I31" s="69">
        <v>0</v>
      </c>
      <c r="J31" s="68">
        <v>0</v>
      </c>
      <c r="K31" s="68">
        <v>0</v>
      </c>
    </row>
    <row r="32" spans="1:11">
      <c r="A32" s="67" t="s">
        <v>227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t="s">
        <v>221</v>
      </c>
      <c r="B33" t="s">
        <v>221</v>
      </c>
      <c r="C33" s="14"/>
      <c r="D33" t="s">
        <v>221</v>
      </c>
      <c r="F33" t="s">
        <v>221</v>
      </c>
      <c r="G33" s="66">
        <v>0</v>
      </c>
      <c r="H33" s="66">
        <v>0</v>
      </c>
      <c r="I33" s="65">
        <v>0</v>
      </c>
      <c r="J33" s="66">
        <v>0</v>
      </c>
      <c r="K33" s="66">
        <v>0</v>
      </c>
    </row>
    <row r="34" spans="1:11">
      <c r="A34" s="67" t="s">
        <v>225</v>
      </c>
      <c r="C34" s="14"/>
      <c r="H34" s="68">
        <v>0</v>
      </c>
      <c r="I34" s="69">
        <v>0</v>
      </c>
      <c r="J34" s="68">
        <v>0</v>
      </c>
      <c r="K34" s="68">
        <v>0</v>
      </c>
    </row>
    <row r="35" spans="1:11">
      <c r="A35" t="s">
        <v>221</v>
      </c>
      <c r="B35" t="s">
        <v>221</v>
      </c>
      <c r="C35" s="14"/>
      <c r="D35" t="s">
        <v>221</v>
      </c>
      <c r="F35" t="s">
        <v>221</v>
      </c>
      <c r="G35" s="66">
        <v>0</v>
      </c>
      <c r="H35" s="66">
        <v>0</v>
      </c>
      <c r="I35" s="65">
        <v>0</v>
      </c>
      <c r="J35" s="66">
        <v>0</v>
      </c>
      <c r="K35" s="66">
        <v>0</v>
      </c>
    </row>
    <row r="36" spans="1:11">
      <c r="A36" t="s">
        <v>228</v>
      </c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105" t="s">
        <v>135</v>
      </c>
      <c r="B5" s="106"/>
      <c r="C5" s="106"/>
      <c r="D5" s="106"/>
      <c r="E5" s="106"/>
      <c r="F5" s="106"/>
      <c r="G5" s="106"/>
      <c r="H5" s="106"/>
      <c r="I5" s="106"/>
      <c r="J5" s="107"/>
    </row>
    <row r="6" spans="1:48" ht="26.25" customHeight="1">
      <c r="A6" s="105" t="s">
        <v>142</v>
      </c>
      <c r="B6" s="106"/>
      <c r="C6" s="106"/>
      <c r="D6" s="106"/>
      <c r="E6" s="106"/>
      <c r="F6" s="106"/>
      <c r="G6" s="106"/>
      <c r="H6" s="106"/>
      <c r="I6" s="106"/>
      <c r="J6" s="107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200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1395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221</v>
      </c>
      <c r="B13" t="s">
        <v>221</v>
      </c>
      <c r="C13" t="s">
        <v>221</v>
      </c>
      <c r="D13" t="s">
        <v>221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1396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221</v>
      </c>
      <c r="B15" t="s">
        <v>221</v>
      </c>
      <c r="C15" t="s">
        <v>221</v>
      </c>
      <c r="D15" t="s">
        <v>221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1486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221</v>
      </c>
      <c r="B17" t="s">
        <v>221</v>
      </c>
      <c r="C17" t="s">
        <v>221</v>
      </c>
      <c r="D17" t="s">
        <v>221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1397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221</v>
      </c>
      <c r="B19" t="s">
        <v>221</v>
      </c>
      <c r="C19" t="s">
        <v>221</v>
      </c>
      <c r="D19" t="s">
        <v>221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998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221</v>
      </c>
      <c r="B21" t="s">
        <v>221</v>
      </c>
      <c r="C21" t="s">
        <v>221</v>
      </c>
      <c r="D21" t="s">
        <v>221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226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1395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221</v>
      </c>
      <c r="B24" t="s">
        <v>221</v>
      </c>
      <c r="C24" t="s">
        <v>221</v>
      </c>
      <c r="D24" t="s">
        <v>221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1398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221</v>
      </c>
      <c r="B26" t="s">
        <v>221</v>
      </c>
      <c r="C26" t="s">
        <v>221</v>
      </c>
      <c r="D26" t="s">
        <v>221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1397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221</v>
      </c>
      <c r="B28" t="s">
        <v>221</v>
      </c>
      <c r="C28" t="s">
        <v>221</v>
      </c>
      <c r="D28" t="s">
        <v>221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998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221</v>
      </c>
      <c r="B30" t="s">
        <v>221</v>
      </c>
      <c r="C30" t="s">
        <v>221</v>
      </c>
      <c r="D30" t="s">
        <v>221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91" t="s">
        <v>228</v>
      </c>
      <c r="B31" s="14"/>
      <c r="C31" s="14"/>
    </row>
    <row r="32" spans="1:10">
      <c r="A32" s="91" t="s">
        <v>336</v>
      </c>
      <c r="B32" s="14"/>
      <c r="C32" s="14"/>
    </row>
    <row r="33" spans="1:3">
      <c r="A33" s="91" t="s">
        <v>337</v>
      </c>
      <c r="B33" s="14"/>
      <c r="C33" s="14"/>
    </row>
    <row r="34" spans="1:3">
      <c r="A34" s="91" t="s">
        <v>338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A10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105" t="s">
        <v>135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</row>
    <row r="6" spans="1:77" ht="26.25" customHeight="1">
      <c r="A6" s="105" t="s">
        <v>144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200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1426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221</v>
      </c>
      <c r="B13" t="s">
        <v>221</v>
      </c>
      <c r="C13" s="14"/>
      <c r="D13" t="s">
        <v>221</v>
      </c>
      <c r="G13" s="65">
        <v>0</v>
      </c>
      <c r="H13" t="s">
        <v>221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1427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221</v>
      </c>
      <c r="B15" t="s">
        <v>221</v>
      </c>
      <c r="C15" s="14"/>
      <c r="D15" t="s">
        <v>221</v>
      </c>
      <c r="G15" s="65">
        <v>0</v>
      </c>
      <c r="H15" t="s">
        <v>221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1428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1429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221</v>
      </c>
      <c r="B18" t="s">
        <v>221</v>
      </c>
      <c r="C18" s="14"/>
      <c r="D18" t="s">
        <v>221</v>
      </c>
      <c r="G18" s="65">
        <v>0</v>
      </c>
      <c r="H18" t="s">
        <v>221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1430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221</v>
      </c>
      <c r="B20" t="s">
        <v>221</v>
      </c>
      <c r="C20" s="14"/>
      <c r="D20" t="s">
        <v>221</v>
      </c>
      <c r="G20" s="65">
        <v>0</v>
      </c>
      <c r="H20" t="s">
        <v>221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1431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221</v>
      </c>
      <c r="B22" t="s">
        <v>221</v>
      </c>
      <c r="C22" s="14"/>
      <c r="D22" t="s">
        <v>221</v>
      </c>
      <c r="G22" s="65">
        <v>0</v>
      </c>
      <c r="H22" t="s">
        <v>221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1432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221</v>
      </c>
      <c r="B24" t="s">
        <v>221</v>
      </c>
      <c r="C24" s="14"/>
      <c r="D24" t="s">
        <v>221</v>
      </c>
      <c r="G24" s="65">
        <v>0</v>
      </c>
      <c r="H24" t="s">
        <v>221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226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1426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221</v>
      </c>
      <c r="B27" t="s">
        <v>221</v>
      </c>
      <c r="C27" s="14"/>
      <c r="D27" t="s">
        <v>221</v>
      </c>
      <c r="G27" s="65">
        <v>0</v>
      </c>
      <c r="H27" t="s">
        <v>221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1427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221</v>
      </c>
      <c r="B29" t="s">
        <v>221</v>
      </c>
      <c r="C29" s="14"/>
      <c r="D29" t="s">
        <v>221</v>
      </c>
      <c r="G29" s="65">
        <v>0</v>
      </c>
      <c r="H29" t="s">
        <v>221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1428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1429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221</v>
      </c>
      <c r="B32" t="s">
        <v>221</v>
      </c>
      <c r="C32" s="14"/>
      <c r="D32" t="s">
        <v>221</v>
      </c>
      <c r="G32" s="65">
        <v>0</v>
      </c>
      <c r="H32" t="s">
        <v>221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1430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221</v>
      </c>
      <c r="B34" t="s">
        <v>221</v>
      </c>
      <c r="C34" s="14"/>
      <c r="D34" t="s">
        <v>221</v>
      </c>
      <c r="G34" s="65">
        <v>0</v>
      </c>
      <c r="H34" t="s">
        <v>221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1431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221</v>
      </c>
      <c r="B36" t="s">
        <v>221</v>
      </c>
      <c r="C36" s="14"/>
      <c r="D36" t="s">
        <v>221</v>
      </c>
      <c r="G36" s="65">
        <v>0</v>
      </c>
      <c r="H36" t="s">
        <v>221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1432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221</v>
      </c>
      <c r="B38" t="s">
        <v>221</v>
      </c>
      <c r="C38" s="14"/>
      <c r="D38" t="s">
        <v>221</v>
      </c>
      <c r="G38" s="65">
        <v>0</v>
      </c>
      <c r="H38" t="s">
        <v>221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91" t="s">
        <v>228</v>
      </c>
      <c r="C39" s="14"/>
    </row>
    <row r="40" spans="1:16">
      <c r="A40" s="91" t="s">
        <v>336</v>
      </c>
      <c r="C40" s="14"/>
    </row>
    <row r="41" spans="1:16">
      <c r="A41" s="91" t="s">
        <v>337</v>
      </c>
      <c r="C41" s="14"/>
    </row>
    <row r="42" spans="1:16">
      <c r="A42" s="91" t="s">
        <v>338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R27" sqref="R1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47" width="9.140625" style="14" hidden="1"/>
    <col min="48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5" t="s">
        <v>145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7"/>
    </row>
    <row r="6" spans="1:59" s="16" customFormat="1" ht="36">
      <c r="A6" s="40" t="s">
        <v>95</v>
      </c>
      <c r="B6" s="41" t="s">
        <v>146</v>
      </c>
      <c r="C6" s="41" t="s">
        <v>48</v>
      </c>
      <c r="D6" s="108" t="s">
        <v>49</v>
      </c>
      <c r="E6" s="108" t="s">
        <v>50</v>
      </c>
      <c r="F6" s="108" t="s">
        <v>70</v>
      </c>
      <c r="G6" s="108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8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3.59</v>
      </c>
      <c r="I9" s="15"/>
      <c r="J9" s="15"/>
      <c r="K9" s="15"/>
      <c r="L9" s="64">
        <v>7.7000000000000002E-3</v>
      </c>
      <c r="M9" s="63">
        <v>34468003.409999996</v>
      </c>
      <c r="N9" s="7"/>
      <c r="O9" s="63">
        <v>36224.917158689903</v>
      </c>
      <c r="P9" s="64">
        <v>1</v>
      </c>
      <c r="Q9" s="64">
        <v>1.7100000000000001E-2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200</v>
      </c>
      <c r="H10" s="69">
        <v>3.59</v>
      </c>
      <c r="L10" s="68">
        <v>7.7000000000000002E-3</v>
      </c>
      <c r="M10" s="69">
        <v>34468003.409999996</v>
      </c>
      <c r="O10" s="69">
        <v>36224.917158689903</v>
      </c>
      <c r="P10" s="68">
        <v>1</v>
      </c>
      <c r="Q10" s="68">
        <v>1.7100000000000001E-2</v>
      </c>
    </row>
    <row r="11" spans="1:59">
      <c r="A11" s="67" t="s">
        <v>1487</v>
      </c>
      <c r="H11" s="69">
        <v>3.59</v>
      </c>
      <c r="L11" s="68">
        <v>7.7000000000000002E-3</v>
      </c>
      <c r="M11" s="69">
        <v>34468003.409999996</v>
      </c>
      <c r="O11" s="69">
        <v>36224.917158689903</v>
      </c>
      <c r="P11" s="68">
        <v>1</v>
      </c>
      <c r="Q11" s="68">
        <v>1.7100000000000001E-2</v>
      </c>
    </row>
    <row r="12" spans="1:59">
      <c r="A12" t="s">
        <v>1488</v>
      </c>
      <c r="B12" t="s">
        <v>1489</v>
      </c>
      <c r="C12" t="s">
        <v>1490</v>
      </c>
      <c r="D12" t="s">
        <v>1491</v>
      </c>
      <c r="E12" t="s">
        <v>425</v>
      </c>
      <c r="F12" t="s">
        <v>1492</v>
      </c>
      <c r="G12" t="s">
        <v>206</v>
      </c>
      <c r="H12" s="65">
        <v>3.17</v>
      </c>
      <c r="I12" t="s">
        <v>1493</v>
      </c>
      <c r="J12" t="s">
        <v>101</v>
      </c>
      <c r="K12" s="66">
        <v>2.1000000000000001E-2</v>
      </c>
      <c r="L12" s="66">
        <v>7.7000000000000002E-3</v>
      </c>
      <c r="M12" s="81">
        <v>34468003.409999996</v>
      </c>
      <c r="N12" s="65">
        <f>O12/M12*100*1000</f>
        <v>105.09723098199586</v>
      </c>
      <c r="O12" s="81">
        <v>36224.917158689903</v>
      </c>
      <c r="P12" s="66">
        <v>2.3999999999999998E-3</v>
      </c>
      <c r="Q12" s="66">
        <v>0</v>
      </c>
    </row>
    <row r="13" spans="1:59">
      <c r="A13" s="67" t="s">
        <v>1494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221</v>
      </c>
      <c r="C14" t="s">
        <v>221</v>
      </c>
      <c r="E14" t="s">
        <v>221</v>
      </c>
      <c r="H14" s="65">
        <v>0</v>
      </c>
      <c r="I14" t="s">
        <v>221</v>
      </c>
      <c r="J14" t="s">
        <v>221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1495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221</v>
      </c>
      <c r="C16" t="s">
        <v>221</v>
      </c>
      <c r="E16" t="s">
        <v>221</v>
      </c>
      <c r="H16" s="65">
        <v>0</v>
      </c>
      <c r="I16" t="s">
        <v>221</v>
      </c>
      <c r="J16" t="s">
        <v>221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1496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221</v>
      </c>
      <c r="C18" t="s">
        <v>221</v>
      </c>
      <c r="E18" t="s">
        <v>221</v>
      </c>
      <c r="H18" s="65">
        <v>0</v>
      </c>
      <c r="I18" t="s">
        <v>221</v>
      </c>
      <c r="J18" t="s">
        <v>221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1497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221</v>
      </c>
      <c r="C20" t="s">
        <v>221</v>
      </c>
      <c r="E20" t="s">
        <v>221</v>
      </c>
      <c r="H20" s="65">
        <v>0</v>
      </c>
      <c r="I20" t="s">
        <v>221</v>
      </c>
      <c r="J20" t="s">
        <v>221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1498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1499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221</v>
      </c>
      <c r="C23" t="s">
        <v>221</v>
      </c>
      <c r="E23" t="s">
        <v>221</v>
      </c>
      <c r="H23" s="65">
        <v>0</v>
      </c>
      <c r="I23" t="s">
        <v>221</v>
      </c>
      <c r="J23" t="s">
        <v>221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1500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221</v>
      </c>
      <c r="C25" t="s">
        <v>221</v>
      </c>
      <c r="E25" t="s">
        <v>221</v>
      </c>
      <c r="H25" s="65">
        <v>0</v>
      </c>
      <c r="I25" t="s">
        <v>221</v>
      </c>
      <c r="J25" t="s">
        <v>221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1501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221</v>
      </c>
      <c r="C27" t="s">
        <v>221</v>
      </c>
      <c r="E27" t="s">
        <v>221</v>
      </c>
      <c r="H27" s="65">
        <v>0</v>
      </c>
      <c r="I27" t="s">
        <v>221</v>
      </c>
      <c r="J27" t="s">
        <v>221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1502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221</v>
      </c>
      <c r="C29" t="s">
        <v>221</v>
      </c>
      <c r="E29" t="s">
        <v>221</v>
      </c>
      <c r="H29" s="65">
        <v>0</v>
      </c>
      <c r="I29" t="s">
        <v>221</v>
      </c>
      <c r="J29" t="s">
        <v>221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226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1503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221</v>
      </c>
      <c r="C32" t="s">
        <v>221</v>
      </c>
      <c r="E32" t="s">
        <v>221</v>
      </c>
      <c r="H32" s="65">
        <v>0</v>
      </c>
      <c r="I32" t="s">
        <v>221</v>
      </c>
      <c r="J32" t="s">
        <v>221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1495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221</v>
      </c>
      <c r="C34" t="s">
        <v>221</v>
      </c>
      <c r="E34" t="s">
        <v>221</v>
      </c>
      <c r="H34" s="65">
        <v>0</v>
      </c>
      <c r="I34" t="s">
        <v>221</v>
      </c>
      <c r="J34" t="s">
        <v>221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1496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221</v>
      </c>
      <c r="C36" t="s">
        <v>221</v>
      </c>
      <c r="E36" t="s">
        <v>221</v>
      </c>
      <c r="H36" s="65">
        <v>0</v>
      </c>
      <c r="I36" t="s">
        <v>221</v>
      </c>
      <c r="J36" t="s">
        <v>221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1502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221</v>
      </c>
      <c r="C38" t="s">
        <v>221</v>
      </c>
      <c r="E38" t="s">
        <v>221</v>
      </c>
      <c r="H38" s="65">
        <v>0</v>
      </c>
      <c r="I38" t="s">
        <v>221</v>
      </c>
      <c r="J38" t="s">
        <v>221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91" t="s">
        <v>228</v>
      </c>
    </row>
    <row r="40" spans="1:17">
      <c r="A40" s="91" t="s">
        <v>336</v>
      </c>
    </row>
    <row r="41" spans="1:17">
      <c r="A41" s="91" t="s">
        <v>337</v>
      </c>
    </row>
    <row r="42" spans="1:17">
      <c r="A42" s="91" t="s">
        <v>338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O11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10" t="s">
        <v>152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200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1438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221</v>
      </c>
      <c r="B12" t="s">
        <v>221</v>
      </c>
      <c r="D12" t="s">
        <v>221</v>
      </c>
      <c r="F12" s="65">
        <v>0</v>
      </c>
      <c r="G12" t="s">
        <v>221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1439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221</v>
      </c>
      <c r="B14" t="s">
        <v>221</v>
      </c>
      <c r="D14" t="s">
        <v>221</v>
      </c>
      <c r="F14" s="65">
        <v>0</v>
      </c>
      <c r="G14" t="s">
        <v>221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1504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221</v>
      </c>
      <c r="B16" t="s">
        <v>221</v>
      </c>
      <c r="D16" t="s">
        <v>221</v>
      </c>
      <c r="F16" s="65">
        <v>0</v>
      </c>
      <c r="G16" t="s">
        <v>221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1505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221</v>
      </c>
      <c r="B18" t="s">
        <v>221</v>
      </c>
      <c r="D18" t="s">
        <v>221</v>
      </c>
      <c r="F18" s="65">
        <v>0</v>
      </c>
      <c r="G18" t="s">
        <v>221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998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221</v>
      </c>
      <c r="B20" t="s">
        <v>221</v>
      </c>
      <c r="D20" t="s">
        <v>221</v>
      </c>
      <c r="F20" s="65">
        <v>0</v>
      </c>
      <c r="G20" t="s">
        <v>221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226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221</v>
      </c>
      <c r="B22" t="s">
        <v>221</v>
      </c>
      <c r="D22" t="s">
        <v>221</v>
      </c>
      <c r="F22" s="65">
        <v>0</v>
      </c>
      <c r="G22" t="s">
        <v>221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91" t="s">
        <v>228</v>
      </c>
    </row>
    <row r="24" spans="1:14">
      <c r="A24" s="91" t="s">
        <v>336</v>
      </c>
    </row>
    <row r="25" spans="1:14">
      <c r="A25" s="91" t="s">
        <v>337</v>
      </c>
    </row>
    <row r="26" spans="1:14">
      <c r="A26" s="91" t="s">
        <v>338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10" t="s">
        <v>155</v>
      </c>
      <c r="B5" s="111"/>
      <c r="C5" s="111"/>
      <c r="D5" s="111"/>
      <c r="E5" s="111"/>
      <c r="F5" s="111"/>
      <c r="G5" s="111"/>
      <c r="H5" s="111"/>
      <c r="I5" s="112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200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1506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221</v>
      </c>
      <c r="D12" s="66">
        <v>0</v>
      </c>
      <c r="E12" t="s">
        <v>221</v>
      </c>
      <c r="F12" s="65">
        <v>0</v>
      </c>
      <c r="G12" s="66">
        <v>0</v>
      </c>
      <c r="H12" s="66">
        <v>0</v>
      </c>
    </row>
    <row r="13" spans="1:54">
      <c r="A13" s="67" t="s">
        <v>1507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221</v>
      </c>
      <c r="D14" s="66">
        <v>0</v>
      </c>
      <c r="E14" t="s">
        <v>221</v>
      </c>
      <c r="F14" s="65">
        <v>0</v>
      </c>
      <c r="G14" s="66">
        <v>0</v>
      </c>
      <c r="H14" s="66">
        <v>0</v>
      </c>
    </row>
    <row r="15" spans="1:54">
      <c r="A15" s="67" t="s">
        <v>226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1506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221</v>
      </c>
      <c r="D17" s="66">
        <v>0</v>
      </c>
      <c r="E17" t="s">
        <v>221</v>
      </c>
      <c r="F17" s="65">
        <v>0</v>
      </c>
      <c r="G17" s="66">
        <v>0</v>
      </c>
      <c r="H17" s="66">
        <v>0</v>
      </c>
    </row>
    <row r="18" spans="1:8">
      <c r="A18" s="67" t="s">
        <v>1507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221</v>
      </c>
      <c r="D19" s="66">
        <v>0</v>
      </c>
      <c r="E19" t="s">
        <v>221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10" t="s">
        <v>161</v>
      </c>
      <c r="B5" s="111"/>
      <c r="C5" s="111"/>
      <c r="D5" s="111"/>
      <c r="E5" s="111"/>
      <c r="F5" s="111"/>
      <c r="G5" s="111"/>
      <c r="H5" s="111"/>
      <c r="I5" s="111"/>
      <c r="J5" s="112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221</v>
      </c>
      <c r="C11" t="s">
        <v>221</v>
      </c>
      <c r="D11" s="16"/>
      <c r="E11" s="66">
        <v>0</v>
      </c>
      <c r="F11" t="s">
        <v>221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226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221</v>
      </c>
      <c r="C13" t="s">
        <v>221</v>
      </c>
      <c r="D13" s="16"/>
      <c r="E13" s="66">
        <v>0</v>
      </c>
      <c r="F13" t="s">
        <v>221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K5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10" t="s">
        <v>166</v>
      </c>
      <c r="B5" s="111"/>
      <c r="C5" s="111"/>
      <c r="D5" s="111"/>
      <c r="E5" s="111"/>
      <c r="F5" s="111"/>
      <c r="G5" s="111"/>
      <c r="H5" s="111"/>
      <c r="I5" s="111"/>
      <c r="J5" s="112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30011.373915549</v>
      </c>
      <c r="I9" s="64">
        <v>1</v>
      </c>
      <c r="J9" s="64">
        <v>1.4200000000000001E-2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221</v>
      </c>
      <c r="B11" t="s">
        <v>221</v>
      </c>
      <c r="C11" t="s">
        <v>221</v>
      </c>
      <c r="D11" s="16"/>
      <c r="E11" s="66">
        <v>0</v>
      </c>
      <c r="F11" t="s">
        <v>221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226</v>
      </c>
      <c r="C12" s="16"/>
      <c r="D12" s="16"/>
      <c r="E12" s="16"/>
      <c r="F12" s="16"/>
      <c r="G12" s="68">
        <v>0</v>
      </c>
      <c r="H12" s="69">
        <v>30011.373915549</v>
      </c>
      <c r="I12" s="68">
        <v>1</v>
      </c>
      <c r="J12" s="68">
        <v>1.4200000000000001E-2</v>
      </c>
    </row>
    <row r="13" spans="1:59">
      <c r="A13" t="s">
        <v>1508</v>
      </c>
      <c r="B13" t="s">
        <v>1509</v>
      </c>
      <c r="C13" t="s">
        <v>221</v>
      </c>
      <c r="D13" t="s">
        <v>656</v>
      </c>
      <c r="E13" s="66">
        <v>0</v>
      </c>
      <c r="F13" t="s">
        <v>112</v>
      </c>
      <c r="G13" s="66">
        <v>0</v>
      </c>
      <c r="H13" s="65">
        <v>430.10489789000002</v>
      </c>
      <c r="I13" s="66">
        <v>1.43E-2</v>
      </c>
      <c r="J13" s="66">
        <v>2.0000000000000001E-4</v>
      </c>
    </row>
    <row r="14" spans="1:59">
      <c r="A14" t="s">
        <v>1510</v>
      </c>
      <c r="B14" t="s">
        <v>1511</v>
      </c>
      <c r="C14" t="s">
        <v>221</v>
      </c>
      <c r="D14" t="s">
        <v>656</v>
      </c>
      <c r="E14" s="66">
        <v>0</v>
      </c>
      <c r="F14" t="s">
        <v>199</v>
      </c>
      <c r="G14" s="66">
        <v>0</v>
      </c>
      <c r="H14" s="65">
        <v>735.095909312</v>
      </c>
      <c r="I14" s="66">
        <v>2.4500000000000001E-2</v>
      </c>
      <c r="J14" s="66">
        <v>2.9999999999999997E-4</v>
      </c>
    </row>
    <row r="15" spans="1:59">
      <c r="A15" t="s">
        <v>1512</v>
      </c>
      <c r="B15" t="s">
        <v>1513</v>
      </c>
      <c r="C15" t="s">
        <v>221</v>
      </c>
      <c r="D15" t="s">
        <v>656</v>
      </c>
      <c r="E15" s="66">
        <v>0</v>
      </c>
      <c r="F15" t="s">
        <v>119</v>
      </c>
      <c r="G15" s="66">
        <v>0</v>
      </c>
      <c r="H15" s="65">
        <v>2263.29600906</v>
      </c>
      <c r="I15" s="66">
        <v>7.5399999999999995E-2</v>
      </c>
      <c r="J15" s="66">
        <v>1.1000000000000001E-3</v>
      </c>
    </row>
    <row r="16" spans="1:59">
      <c r="A16" t="s">
        <v>1514</v>
      </c>
      <c r="B16" t="s">
        <v>1515</v>
      </c>
      <c r="C16" t="s">
        <v>221</v>
      </c>
      <c r="D16" t="s">
        <v>656</v>
      </c>
      <c r="E16" s="66">
        <v>0</v>
      </c>
      <c r="F16" t="s">
        <v>109</v>
      </c>
      <c r="G16" s="66">
        <v>0</v>
      </c>
      <c r="H16" s="65">
        <v>3772.6676362869998</v>
      </c>
      <c r="I16" s="66">
        <v>0.12570000000000001</v>
      </c>
      <c r="J16" s="66">
        <v>1.8E-3</v>
      </c>
    </row>
    <row r="17" spans="1:10">
      <c r="A17" t="s">
        <v>1516</v>
      </c>
      <c r="B17" t="s">
        <v>1517</v>
      </c>
      <c r="C17" t="s">
        <v>221</v>
      </c>
      <c r="D17" t="s">
        <v>656</v>
      </c>
      <c r="E17" s="66">
        <v>0</v>
      </c>
      <c r="F17" t="s">
        <v>105</v>
      </c>
      <c r="G17" s="66">
        <v>0</v>
      </c>
      <c r="H17" s="65">
        <v>22810.209462999999</v>
      </c>
      <c r="I17" s="66">
        <v>0.7601</v>
      </c>
      <c r="J17" s="66">
        <v>1.0800000000000001E-2</v>
      </c>
    </row>
    <row r="18" spans="1:10" hidden="1">
      <c r="C18" s="16"/>
      <c r="D18" s="16"/>
      <c r="E18" s="16"/>
      <c r="F18" s="16"/>
      <c r="G18" s="16"/>
    </row>
    <row r="19" spans="1:10" hidden="1">
      <c r="C19" s="16"/>
      <c r="D19" s="16"/>
      <c r="E19" s="16"/>
      <c r="F19" s="16"/>
      <c r="G19" s="16"/>
    </row>
    <row r="20" spans="1:10" hidden="1">
      <c r="C20" s="16"/>
      <c r="D20" s="16"/>
      <c r="E20" s="16"/>
      <c r="F20" s="16"/>
      <c r="G20" s="16"/>
    </row>
    <row r="21" spans="1:10" hidden="1">
      <c r="C21" s="16"/>
      <c r="D21" s="16"/>
      <c r="E21" s="16"/>
      <c r="F21" s="16"/>
      <c r="G21" s="16"/>
    </row>
    <row r="22" spans="1:10" hidden="1">
      <c r="C22" s="16"/>
      <c r="D22" s="16"/>
      <c r="E22" s="16"/>
      <c r="F22" s="16"/>
      <c r="G22" s="16"/>
    </row>
    <row r="23" spans="1:10" hidden="1">
      <c r="C23" s="16"/>
      <c r="D23" s="16"/>
      <c r="E23" s="16"/>
      <c r="F23" s="16"/>
      <c r="G23" s="16"/>
    </row>
    <row r="24" spans="1:10" hidden="1">
      <c r="C24" s="16"/>
      <c r="D24" s="16"/>
      <c r="E24" s="16"/>
      <c r="F24" s="16"/>
      <c r="G24" s="16"/>
    </row>
    <row r="25" spans="1:10" hidden="1">
      <c r="C25" s="16"/>
      <c r="D25" s="16"/>
      <c r="E25" s="16"/>
      <c r="F25" s="16"/>
      <c r="G25" s="16"/>
    </row>
    <row r="26" spans="1:10" hidden="1">
      <c r="C26" s="16"/>
      <c r="D26" s="16"/>
      <c r="E26" s="16"/>
      <c r="F26" s="16"/>
      <c r="G26" s="16"/>
    </row>
    <row r="27" spans="1:10" hidden="1">
      <c r="C27" s="16"/>
      <c r="D27" s="16"/>
      <c r="E27" s="16"/>
      <c r="F27" s="16"/>
      <c r="G27" s="16"/>
    </row>
    <row r="28" spans="1:10" hidden="1">
      <c r="C28" s="16"/>
      <c r="D28" s="16"/>
      <c r="E28" s="16"/>
      <c r="F28" s="16"/>
      <c r="G28" s="16"/>
    </row>
    <row r="29" spans="1:10" hidden="1">
      <c r="C29" s="16"/>
      <c r="D29" s="16"/>
      <c r="E29" s="16"/>
      <c r="F29" s="16"/>
      <c r="G29" s="16"/>
    </row>
    <row r="30" spans="1:10" hidden="1">
      <c r="C30" s="16"/>
      <c r="D30" s="16"/>
      <c r="E30" s="16"/>
      <c r="F30" s="16"/>
      <c r="G30" s="16"/>
    </row>
    <row r="31" spans="1:10" hidden="1">
      <c r="C31" s="16"/>
      <c r="D31" s="16"/>
      <c r="E31" s="16"/>
      <c r="F31" s="16"/>
      <c r="G31" s="16"/>
    </row>
    <row r="32" spans="1:10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10" t="s">
        <v>168</v>
      </c>
      <c r="B5" s="111"/>
      <c r="C5" s="111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200</v>
      </c>
      <c r="B10" s="69">
        <v>0</v>
      </c>
    </row>
    <row r="11" spans="1:16">
      <c r="A11" t="s">
        <v>221</v>
      </c>
      <c r="B11" s="65">
        <v>0</v>
      </c>
    </row>
    <row r="12" spans="1:16">
      <c r="A12" s="67" t="s">
        <v>226</v>
      </c>
      <c r="B12" s="69">
        <v>0</v>
      </c>
    </row>
    <row r="13" spans="1:16">
      <c r="A13" t="s">
        <v>221</v>
      </c>
      <c r="B13" s="65">
        <v>0</v>
      </c>
    </row>
    <row r="14" spans="1:16" hidden="1"/>
    <row r="15" spans="1:16" hidden="1"/>
    <row r="16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05" t="s">
        <v>172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340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221</v>
      </c>
      <c r="B12" t="s">
        <v>221</v>
      </c>
      <c r="C12" t="s">
        <v>221</v>
      </c>
      <c r="D12" t="s">
        <v>221</v>
      </c>
      <c r="G12" s="65">
        <v>0</v>
      </c>
      <c r="H12" t="s">
        <v>221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261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221</v>
      </c>
      <c r="B14" t="s">
        <v>221</v>
      </c>
      <c r="C14" t="s">
        <v>221</v>
      </c>
      <c r="D14" t="s">
        <v>221</v>
      </c>
      <c r="G14" s="65">
        <v>0</v>
      </c>
      <c r="H14" t="s">
        <v>221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341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221</v>
      </c>
      <c r="B16" t="s">
        <v>221</v>
      </c>
      <c r="C16" t="s">
        <v>221</v>
      </c>
      <c r="D16" t="s">
        <v>221</v>
      </c>
      <c r="G16" s="65">
        <v>0</v>
      </c>
      <c r="H16" t="s">
        <v>221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998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221</v>
      </c>
      <c r="B18" t="s">
        <v>221</v>
      </c>
      <c r="C18" t="s">
        <v>221</v>
      </c>
      <c r="D18" t="s">
        <v>221</v>
      </c>
      <c r="G18" s="65">
        <v>0</v>
      </c>
      <c r="H18" t="s">
        <v>221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342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221</v>
      </c>
      <c r="B21" t="s">
        <v>221</v>
      </c>
      <c r="C21" t="s">
        <v>221</v>
      </c>
      <c r="D21" t="s">
        <v>221</v>
      </c>
      <c r="G21" s="65">
        <v>0</v>
      </c>
      <c r="H21" t="s">
        <v>221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343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221</v>
      </c>
      <c r="B23" t="s">
        <v>221</v>
      </c>
      <c r="C23" t="s">
        <v>221</v>
      </c>
      <c r="D23" t="s">
        <v>221</v>
      </c>
      <c r="G23" s="65">
        <v>0</v>
      </c>
      <c r="H23" t="s">
        <v>221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91" t="s">
        <v>228</v>
      </c>
      <c r="C24" s="14"/>
    </row>
    <row r="25" spans="1:15">
      <c r="A25" s="91" t="s">
        <v>336</v>
      </c>
      <c r="C25" s="14"/>
    </row>
    <row r="26" spans="1:15">
      <c r="A26" s="91" t="s">
        <v>338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05" t="s">
        <v>176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1438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221</v>
      </c>
      <c r="B12" t="s">
        <v>221</v>
      </c>
      <c r="C12" t="s">
        <v>221</v>
      </c>
      <c r="D12" t="s">
        <v>221</v>
      </c>
      <c r="G12" s="65">
        <v>0</v>
      </c>
      <c r="H12" t="s">
        <v>221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1439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221</v>
      </c>
      <c r="B14" t="s">
        <v>221</v>
      </c>
      <c r="C14" t="s">
        <v>221</v>
      </c>
      <c r="D14" t="s">
        <v>221</v>
      </c>
      <c r="G14" s="65">
        <v>0</v>
      </c>
      <c r="H14" t="s">
        <v>221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341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221</v>
      </c>
      <c r="B16" t="s">
        <v>221</v>
      </c>
      <c r="C16" t="s">
        <v>221</v>
      </c>
      <c r="D16" t="s">
        <v>221</v>
      </c>
      <c r="G16" s="65">
        <v>0</v>
      </c>
      <c r="H16" t="s">
        <v>221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998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221</v>
      </c>
      <c r="B18" t="s">
        <v>221</v>
      </c>
      <c r="C18" t="s">
        <v>221</v>
      </c>
      <c r="D18" t="s">
        <v>221</v>
      </c>
      <c r="G18" s="65">
        <v>0</v>
      </c>
      <c r="H18" t="s">
        <v>221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342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221</v>
      </c>
      <c r="B21" t="s">
        <v>221</v>
      </c>
      <c r="C21" t="s">
        <v>221</v>
      </c>
      <c r="D21" t="s">
        <v>221</v>
      </c>
      <c r="G21" s="65">
        <v>0</v>
      </c>
      <c r="H21" t="s">
        <v>221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343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221</v>
      </c>
      <c r="B23" t="s">
        <v>221</v>
      </c>
      <c r="C23" t="s">
        <v>221</v>
      </c>
      <c r="D23" t="s">
        <v>221</v>
      </c>
      <c r="G23" s="65">
        <v>0</v>
      </c>
      <c r="H23" t="s">
        <v>221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91" t="s">
        <v>228</v>
      </c>
      <c r="C24" s="14"/>
    </row>
    <row r="25" spans="1:15">
      <c r="A25" s="91" t="s">
        <v>336</v>
      </c>
      <c r="C25" s="14"/>
    </row>
    <row r="26" spans="1:15">
      <c r="A26" s="91" t="s">
        <v>338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52" ht="27.75" customHeight="1">
      <c r="A6" s="96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9" t="s">
        <v>191</v>
      </c>
      <c r="N7" s="41" t="s">
        <v>55</v>
      </c>
      <c r="O7" s="41" t="s">
        <v>188</v>
      </c>
      <c r="P7" s="41" t="s">
        <v>56</v>
      </c>
      <c r="Q7" s="100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5.08</v>
      </c>
      <c r="H10" s="7"/>
      <c r="I10" s="7"/>
      <c r="J10" s="64">
        <v>-3.5999999999999999E-3</v>
      </c>
      <c r="K10" s="63">
        <v>588029112.96000004</v>
      </c>
      <c r="L10" s="7"/>
      <c r="M10" s="63">
        <v>0</v>
      </c>
      <c r="N10" s="63">
        <v>665157.26367468503</v>
      </c>
      <c r="O10" s="7"/>
      <c r="P10" s="64">
        <v>1</v>
      </c>
      <c r="Q10" s="64">
        <v>0.31480000000000002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200</v>
      </c>
      <c r="B11" s="14"/>
      <c r="C11" s="14"/>
      <c r="G11" s="69">
        <v>5.09</v>
      </c>
      <c r="J11" s="68">
        <v>-3.7000000000000002E-3</v>
      </c>
      <c r="K11" s="69">
        <v>585699112.96000004</v>
      </c>
      <c r="M11" s="69">
        <v>0</v>
      </c>
      <c r="N11" s="69">
        <v>655732.27893489797</v>
      </c>
      <c r="P11" s="68">
        <v>0.98580000000000001</v>
      </c>
      <c r="Q11" s="68">
        <v>0.31030000000000002</v>
      </c>
    </row>
    <row r="12" spans="1:52">
      <c r="A12" s="67" t="s">
        <v>229</v>
      </c>
      <c r="B12" s="14"/>
      <c r="C12" s="14"/>
      <c r="G12" s="69">
        <v>4.47</v>
      </c>
      <c r="J12" s="68">
        <v>-1.34E-2</v>
      </c>
      <c r="K12" s="69">
        <v>288658410.41000003</v>
      </c>
      <c r="M12" s="69">
        <v>0</v>
      </c>
      <c r="N12" s="69">
        <v>338978.62728746299</v>
      </c>
      <c r="P12" s="68">
        <v>0.50960000000000005</v>
      </c>
      <c r="Q12" s="68">
        <v>0.16039999999999999</v>
      </c>
    </row>
    <row r="13" spans="1:52">
      <c r="A13" s="67" t="s">
        <v>230</v>
      </c>
      <c r="B13" s="14"/>
      <c r="C13" s="14"/>
      <c r="G13" s="69">
        <v>4.47</v>
      </c>
      <c r="J13" s="68">
        <v>-1.34E-2</v>
      </c>
      <c r="K13" s="69">
        <v>288658410.41000003</v>
      </c>
      <c r="M13" s="69">
        <v>0</v>
      </c>
      <c r="N13" s="69">
        <v>338978.62728746299</v>
      </c>
      <c r="P13" s="68">
        <v>0.50960000000000005</v>
      </c>
      <c r="Q13" s="68">
        <v>0.16039999999999999</v>
      </c>
    </row>
    <row r="14" spans="1:52">
      <c r="A14" t="s">
        <v>231</v>
      </c>
      <c r="B14" t="s">
        <v>232</v>
      </c>
      <c r="C14" t="s">
        <v>99</v>
      </c>
      <c r="D14" t="s">
        <v>233</v>
      </c>
      <c r="F14" t="s">
        <v>234</v>
      </c>
      <c r="G14" s="65">
        <v>0.33</v>
      </c>
      <c r="H14" t="s">
        <v>101</v>
      </c>
      <c r="I14" s="66">
        <v>0.04</v>
      </c>
      <c r="J14" s="66">
        <v>-2.9100000000000001E-2</v>
      </c>
      <c r="K14" s="65">
        <v>12854520</v>
      </c>
      <c r="L14" s="65">
        <v>137.24</v>
      </c>
      <c r="M14" s="65">
        <v>0</v>
      </c>
      <c r="N14" s="65">
        <v>17641.543248000002</v>
      </c>
      <c r="O14" s="66">
        <v>1.1000000000000001E-3</v>
      </c>
      <c r="P14" s="66">
        <v>2.6499999999999999E-2</v>
      </c>
      <c r="Q14" s="66">
        <v>8.3000000000000001E-3</v>
      </c>
    </row>
    <row r="15" spans="1:52">
      <c r="A15" t="s">
        <v>235</v>
      </c>
      <c r="B15" t="s">
        <v>236</v>
      </c>
      <c r="C15" t="s">
        <v>99</v>
      </c>
      <c r="D15" t="s">
        <v>233</v>
      </c>
      <c r="F15" t="s">
        <v>237</v>
      </c>
      <c r="G15" s="65">
        <v>3.14</v>
      </c>
      <c r="H15" t="s">
        <v>101</v>
      </c>
      <c r="I15" s="66">
        <v>0.04</v>
      </c>
      <c r="J15" s="66">
        <v>-1.4500000000000001E-2</v>
      </c>
      <c r="K15" s="65">
        <v>37511509.490000002</v>
      </c>
      <c r="L15" s="65">
        <v>150.19</v>
      </c>
      <c r="M15" s="65">
        <v>0</v>
      </c>
      <c r="N15" s="65">
        <v>56338.536103031001</v>
      </c>
      <c r="O15" s="66">
        <v>2.8E-3</v>
      </c>
      <c r="P15" s="66">
        <v>8.4699999999999998E-2</v>
      </c>
      <c r="Q15" s="66">
        <v>2.6700000000000002E-2</v>
      </c>
    </row>
    <row r="16" spans="1:52">
      <c r="A16" t="s">
        <v>238</v>
      </c>
      <c r="B16" t="s">
        <v>239</v>
      </c>
      <c r="C16" t="s">
        <v>99</v>
      </c>
      <c r="D16" t="s">
        <v>233</v>
      </c>
      <c r="F16" t="s">
        <v>240</v>
      </c>
      <c r="G16" s="65">
        <v>1.48</v>
      </c>
      <c r="H16" t="s">
        <v>101</v>
      </c>
      <c r="I16" s="66">
        <v>2.75E-2</v>
      </c>
      <c r="J16" s="66">
        <v>-1.8200000000000001E-2</v>
      </c>
      <c r="K16" s="65">
        <v>25012027</v>
      </c>
      <c r="L16" s="65">
        <v>112.49</v>
      </c>
      <c r="M16" s="65">
        <v>0</v>
      </c>
      <c r="N16" s="65">
        <v>28136.029172300001</v>
      </c>
      <c r="O16" s="66">
        <v>1.4E-3</v>
      </c>
      <c r="P16" s="66">
        <v>4.2299999999999997E-2</v>
      </c>
      <c r="Q16" s="66">
        <v>1.3299999999999999E-2</v>
      </c>
    </row>
    <row r="17" spans="1:17">
      <c r="A17" t="s">
        <v>241</v>
      </c>
      <c r="B17" t="s">
        <v>242</v>
      </c>
      <c r="C17" t="s">
        <v>99</v>
      </c>
      <c r="D17" t="s">
        <v>233</v>
      </c>
      <c r="F17" t="s">
        <v>243</v>
      </c>
      <c r="G17" s="65">
        <v>2.4500000000000002</v>
      </c>
      <c r="H17" t="s">
        <v>101</v>
      </c>
      <c r="I17" s="66">
        <v>1.7500000000000002E-2</v>
      </c>
      <c r="J17" s="66">
        <v>-1.5599999999999999E-2</v>
      </c>
      <c r="K17" s="65">
        <v>63720912.920000002</v>
      </c>
      <c r="L17" s="65">
        <v>111.46</v>
      </c>
      <c r="M17" s="65">
        <v>0</v>
      </c>
      <c r="N17" s="65">
        <v>71023.329540631996</v>
      </c>
      <c r="O17" s="66">
        <v>3.3E-3</v>
      </c>
      <c r="P17" s="66">
        <v>0.10680000000000001</v>
      </c>
      <c r="Q17" s="66">
        <v>3.3599999999999998E-2</v>
      </c>
    </row>
    <row r="18" spans="1:17">
      <c r="A18" t="s">
        <v>244</v>
      </c>
      <c r="B18" t="s">
        <v>245</v>
      </c>
      <c r="C18" t="s">
        <v>99</v>
      </c>
      <c r="D18" t="s">
        <v>233</v>
      </c>
      <c r="F18" t="s">
        <v>246</v>
      </c>
      <c r="G18" s="65">
        <v>8.01</v>
      </c>
      <c r="H18" t="s">
        <v>101</v>
      </c>
      <c r="I18" s="66">
        <v>5.0000000000000001E-3</v>
      </c>
      <c r="J18" s="66">
        <v>-6.3E-3</v>
      </c>
      <c r="K18" s="65">
        <v>40830450</v>
      </c>
      <c r="L18" s="65">
        <v>111.22</v>
      </c>
      <c r="M18" s="65">
        <v>0</v>
      </c>
      <c r="N18" s="65">
        <v>45411.626490000002</v>
      </c>
      <c r="O18" s="66">
        <v>2E-3</v>
      </c>
      <c r="P18" s="66">
        <v>6.83E-2</v>
      </c>
      <c r="Q18" s="66">
        <v>2.1499999999999998E-2</v>
      </c>
    </row>
    <row r="19" spans="1:17">
      <c r="A19" t="s">
        <v>247</v>
      </c>
      <c r="B19" t="s">
        <v>248</v>
      </c>
      <c r="C19" t="s">
        <v>99</v>
      </c>
      <c r="D19" t="s">
        <v>233</v>
      </c>
      <c r="F19" t="s">
        <v>249</v>
      </c>
      <c r="G19" s="65">
        <v>5.32</v>
      </c>
      <c r="H19" t="s">
        <v>101</v>
      </c>
      <c r="I19" s="66">
        <v>1E-3</v>
      </c>
      <c r="J19" s="66">
        <v>-9.2999999999999992E-3</v>
      </c>
      <c r="K19" s="65">
        <v>11460000</v>
      </c>
      <c r="L19" s="65">
        <v>107</v>
      </c>
      <c r="M19" s="65">
        <v>0</v>
      </c>
      <c r="N19" s="65">
        <v>12262.2</v>
      </c>
      <c r="O19" s="66">
        <v>1.9E-3</v>
      </c>
      <c r="P19" s="66">
        <v>1.84E-2</v>
      </c>
      <c r="Q19" s="66">
        <v>5.7999999999999996E-3</v>
      </c>
    </row>
    <row r="20" spans="1:17">
      <c r="A20" t="s">
        <v>250</v>
      </c>
      <c r="B20" t="s">
        <v>251</v>
      </c>
      <c r="C20" t="s">
        <v>99</v>
      </c>
      <c r="D20" t="s">
        <v>233</v>
      </c>
      <c r="F20" t="s">
        <v>252</v>
      </c>
      <c r="G20" s="65">
        <v>4.5199999999999996</v>
      </c>
      <c r="H20" t="s">
        <v>101</v>
      </c>
      <c r="I20" s="66">
        <v>7.4999999999999997E-3</v>
      </c>
      <c r="J20" s="66">
        <v>-1.2699999999999999E-2</v>
      </c>
      <c r="K20" s="65">
        <v>59432271</v>
      </c>
      <c r="L20" s="65">
        <v>110.55</v>
      </c>
      <c r="M20" s="65">
        <v>0</v>
      </c>
      <c r="N20" s="65">
        <v>65702.3755905</v>
      </c>
      <c r="O20" s="66">
        <v>2.7000000000000001E-3</v>
      </c>
      <c r="P20" s="66">
        <v>9.8799999999999999E-2</v>
      </c>
      <c r="Q20" s="66">
        <v>3.1099999999999999E-2</v>
      </c>
    </row>
    <row r="21" spans="1:17">
      <c r="A21" t="s">
        <v>253</v>
      </c>
      <c r="B21" t="s">
        <v>254</v>
      </c>
      <c r="C21" t="s">
        <v>99</v>
      </c>
      <c r="D21" t="s">
        <v>233</v>
      </c>
      <c r="F21" t="s">
        <v>255</v>
      </c>
      <c r="G21" s="65">
        <v>10.62</v>
      </c>
      <c r="H21" t="s">
        <v>101</v>
      </c>
      <c r="I21" s="66">
        <v>1E-3</v>
      </c>
      <c r="J21" s="66">
        <v>-3.0999999999999999E-3</v>
      </c>
      <c r="K21" s="65">
        <v>9500000</v>
      </c>
      <c r="L21" s="65">
        <v>105.71</v>
      </c>
      <c r="M21" s="65">
        <v>0</v>
      </c>
      <c r="N21" s="65">
        <v>10042.450000000001</v>
      </c>
      <c r="O21" s="66">
        <v>3.2000000000000002E-3</v>
      </c>
      <c r="P21" s="66">
        <v>1.5100000000000001E-2</v>
      </c>
      <c r="Q21" s="66">
        <v>4.7999999999999996E-3</v>
      </c>
    </row>
    <row r="22" spans="1:17">
      <c r="A22" t="s">
        <v>256</v>
      </c>
      <c r="B22" t="s">
        <v>257</v>
      </c>
      <c r="C22" t="s">
        <v>99</v>
      </c>
      <c r="D22" t="s">
        <v>233</v>
      </c>
      <c r="F22" t="s">
        <v>234</v>
      </c>
      <c r="G22" s="65">
        <v>6.03</v>
      </c>
      <c r="H22" t="s">
        <v>101</v>
      </c>
      <c r="I22" s="66">
        <v>7.4999999999999997E-3</v>
      </c>
      <c r="J22" s="66">
        <v>-1.2200000000000001E-2</v>
      </c>
      <c r="K22" s="65">
        <v>23672146</v>
      </c>
      <c r="L22" s="65">
        <v>113.35</v>
      </c>
      <c r="M22" s="65">
        <v>0</v>
      </c>
      <c r="N22" s="65">
        <v>26832.377490999999</v>
      </c>
      <c r="O22" s="66">
        <v>1.1999999999999999E-3</v>
      </c>
      <c r="P22" s="66">
        <v>4.0300000000000002E-2</v>
      </c>
      <c r="Q22" s="66">
        <v>1.2699999999999999E-2</v>
      </c>
    </row>
    <row r="23" spans="1:17">
      <c r="A23" t="s">
        <v>258</v>
      </c>
      <c r="B23" t="s">
        <v>259</v>
      </c>
      <c r="C23" t="s">
        <v>99</v>
      </c>
      <c r="D23" t="s">
        <v>233</v>
      </c>
      <c r="F23" t="s">
        <v>260</v>
      </c>
      <c r="G23" s="65">
        <v>21.7</v>
      </c>
      <c r="H23" t="s">
        <v>101</v>
      </c>
      <c r="I23" s="66">
        <v>0.01</v>
      </c>
      <c r="J23" s="66">
        <v>2.3999999999999998E-3</v>
      </c>
      <c r="K23" s="65">
        <v>4664574</v>
      </c>
      <c r="L23" s="65">
        <v>119.8</v>
      </c>
      <c r="M23" s="65">
        <v>0</v>
      </c>
      <c r="N23" s="65">
        <v>5588.1596520000003</v>
      </c>
      <c r="O23" s="66">
        <v>2.9999999999999997E-4</v>
      </c>
      <c r="P23" s="66">
        <v>8.3999999999999995E-3</v>
      </c>
      <c r="Q23" s="66">
        <v>2.5999999999999999E-3</v>
      </c>
    </row>
    <row r="24" spans="1:17">
      <c r="A24" s="67" t="s">
        <v>261</v>
      </c>
      <c r="B24" s="14"/>
      <c r="C24" s="14"/>
      <c r="G24" s="69">
        <v>5.76</v>
      </c>
      <c r="J24" s="68">
        <v>6.6E-3</v>
      </c>
      <c r="K24" s="69">
        <v>297040702.55000001</v>
      </c>
      <c r="M24" s="69">
        <v>0</v>
      </c>
      <c r="N24" s="69">
        <v>316753.65164743498</v>
      </c>
      <c r="P24" s="68">
        <v>0.47620000000000001</v>
      </c>
      <c r="Q24" s="68">
        <v>0.14990000000000001</v>
      </c>
    </row>
    <row r="25" spans="1:17">
      <c r="A25" s="67" t="s">
        <v>262</v>
      </c>
      <c r="B25" s="14"/>
      <c r="C25" s="14"/>
      <c r="G25" s="69">
        <v>0</v>
      </c>
      <c r="J25" s="68">
        <v>0</v>
      </c>
      <c r="K25" s="69">
        <v>0</v>
      </c>
      <c r="M25" s="69">
        <v>0</v>
      </c>
      <c r="N25" s="69">
        <v>0</v>
      </c>
      <c r="P25" s="68">
        <v>0</v>
      </c>
      <c r="Q25" s="68">
        <v>0</v>
      </c>
    </row>
    <row r="26" spans="1:17">
      <c r="A26" t="s">
        <v>221</v>
      </c>
      <c r="B26" t="s">
        <v>221</v>
      </c>
      <c r="C26" s="14"/>
      <c r="D26" t="s">
        <v>221</v>
      </c>
      <c r="G26" s="65">
        <v>0</v>
      </c>
      <c r="H26" t="s">
        <v>221</v>
      </c>
      <c r="I26" s="66">
        <v>0</v>
      </c>
      <c r="J26" s="66">
        <v>0</v>
      </c>
      <c r="K26" s="65">
        <v>0</v>
      </c>
      <c r="L26" s="65">
        <v>0</v>
      </c>
      <c r="N26" s="65">
        <v>0</v>
      </c>
      <c r="O26" s="66">
        <v>0</v>
      </c>
      <c r="P26" s="66">
        <v>0</v>
      </c>
      <c r="Q26" s="66">
        <v>0</v>
      </c>
    </row>
    <row r="27" spans="1:17">
      <c r="A27" s="67" t="s">
        <v>263</v>
      </c>
      <c r="B27" s="14"/>
      <c r="C27" s="14"/>
      <c r="G27" s="69">
        <v>5.78</v>
      </c>
      <c r="J27" s="68">
        <v>6.6E-3</v>
      </c>
      <c r="K27" s="69">
        <v>295374035.55000001</v>
      </c>
      <c r="M27" s="69">
        <v>0</v>
      </c>
      <c r="N27" s="69">
        <v>315092.05131663498</v>
      </c>
      <c r="P27" s="68">
        <v>0.47370000000000001</v>
      </c>
      <c r="Q27" s="68">
        <v>0.14910000000000001</v>
      </c>
    </row>
    <row r="28" spans="1:17">
      <c r="A28" t="s">
        <v>264</v>
      </c>
      <c r="B28" t="s">
        <v>265</v>
      </c>
      <c r="C28" t="s">
        <v>99</v>
      </c>
      <c r="D28" t="s">
        <v>233</v>
      </c>
      <c r="F28" t="s">
        <v>266</v>
      </c>
      <c r="G28" s="65">
        <v>0.17</v>
      </c>
      <c r="H28" t="s">
        <v>101</v>
      </c>
      <c r="I28" s="66">
        <v>0</v>
      </c>
      <c r="J28" s="66">
        <v>5.9999999999999995E-4</v>
      </c>
      <c r="K28" s="65">
        <v>2490000</v>
      </c>
      <c r="L28" s="65">
        <v>99.99</v>
      </c>
      <c r="M28" s="65">
        <v>0</v>
      </c>
      <c r="N28" s="65">
        <v>2489.7510000000002</v>
      </c>
      <c r="O28" s="66">
        <v>2.9999999999999997E-4</v>
      </c>
      <c r="P28" s="66">
        <v>3.7000000000000002E-3</v>
      </c>
      <c r="Q28" s="66">
        <v>1.1999999999999999E-3</v>
      </c>
    </row>
    <row r="29" spans="1:17">
      <c r="A29" t="s">
        <v>267</v>
      </c>
      <c r="B29" t="s">
        <v>268</v>
      </c>
      <c r="C29" t="s">
        <v>99</v>
      </c>
      <c r="D29" t="s">
        <v>233</v>
      </c>
      <c r="F29" t="s">
        <v>269</v>
      </c>
      <c r="G29" s="65">
        <v>0.42</v>
      </c>
      <c r="H29" t="s">
        <v>101</v>
      </c>
      <c r="I29" s="66">
        <v>0</v>
      </c>
      <c r="J29" s="66">
        <v>-6.9999999999999999E-4</v>
      </c>
      <c r="K29" s="65">
        <v>4000000</v>
      </c>
      <c r="L29" s="65">
        <v>100.03</v>
      </c>
      <c r="M29" s="65">
        <v>0</v>
      </c>
      <c r="N29" s="65">
        <v>4001.2</v>
      </c>
      <c r="O29" s="66">
        <v>5.9999999999999995E-4</v>
      </c>
      <c r="P29" s="66">
        <v>6.0000000000000001E-3</v>
      </c>
      <c r="Q29" s="66">
        <v>1.9E-3</v>
      </c>
    </row>
    <row r="30" spans="1:17">
      <c r="A30" t="s">
        <v>270</v>
      </c>
      <c r="B30" t="s">
        <v>271</v>
      </c>
      <c r="C30" t="s">
        <v>99</v>
      </c>
      <c r="D30" t="s">
        <v>233</v>
      </c>
      <c r="F30" t="s">
        <v>272</v>
      </c>
      <c r="G30" s="65">
        <v>5.73</v>
      </c>
      <c r="H30" t="s">
        <v>101</v>
      </c>
      <c r="I30" s="66">
        <v>0.02</v>
      </c>
      <c r="J30" s="66">
        <v>6.4999999999999997E-3</v>
      </c>
      <c r="K30" s="65">
        <v>52965620</v>
      </c>
      <c r="L30" s="65">
        <v>107.9</v>
      </c>
      <c r="M30" s="65">
        <v>0</v>
      </c>
      <c r="N30" s="65">
        <v>57149.903980000003</v>
      </c>
      <c r="O30" s="66">
        <v>2.5999999999999999E-3</v>
      </c>
      <c r="P30" s="66">
        <v>8.5900000000000004E-2</v>
      </c>
      <c r="Q30" s="66">
        <v>2.7E-2</v>
      </c>
    </row>
    <row r="31" spans="1:17">
      <c r="A31" t="s">
        <v>273</v>
      </c>
      <c r="B31" t="s">
        <v>274</v>
      </c>
      <c r="C31" t="s">
        <v>99</v>
      </c>
      <c r="D31" t="s">
        <v>233</v>
      </c>
      <c r="F31" t="s">
        <v>246</v>
      </c>
      <c r="G31" s="65">
        <v>8.65</v>
      </c>
      <c r="H31" t="s">
        <v>101</v>
      </c>
      <c r="I31" s="66">
        <v>0.01</v>
      </c>
      <c r="J31" s="66">
        <v>1.11E-2</v>
      </c>
      <c r="K31" s="65">
        <v>18685946</v>
      </c>
      <c r="L31" s="65">
        <v>99.2</v>
      </c>
      <c r="M31" s="65">
        <v>0</v>
      </c>
      <c r="N31" s="65">
        <v>18536.458431999999</v>
      </c>
      <c r="O31" s="66">
        <v>8.9999999999999998E-4</v>
      </c>
      <c r="P31" s="66">
        <v>2.7900000000000001E-2</v>
      </c>
      <c r="Q31" s="66">
        <v>8.8000000000000005E-3</v>
      </c>
    </row>
    <row r="32" spans="1:17">
      <c r="A32" t="s">
        <v>275</v>
      </c>
      <c r="B32" t="s">
        <v>276</v>
      </c>
      <c r="C32" t="s">
        <v>99</v>
      </c>
      <c r="D32" t="s">
        <v>233</v>
      </c>
      <c r="F32" t="s">
        <v>277</v>
      </c>
      <c r="G32" s="65">
        <v>18.28</v>
      </c>
      <c r="H32" t="s">
        <v>101</v>
      </c>
      <c r="I32" s="66">
        <v>3.7499999999999999E-2</v>
      </c>
      <c r="J32" s="66">
        <v>2.18E-2</v>
      </c>
      <c r="K32" s="65">
        <v>13477590</v>
      </c>
      <c r="L32" s="65">
        <v>130.9</v>
      </c>
      <c r="M32" s="65">
        <v>0</v>
      </c>
      <c r="N32" s="65">
        <v>17642.16531</v>
      </c>
      <c r="O32" s="66">
        <v>5.9999999999999995E-4</v>
      </c>
      <c r="P32" s="66">
        <v>2.6499999999999999E-2</v>
      </c>
      <c r="Q32" s="66">
        <v>8.3000000000000001E-3</v>
      </c>
    </row>
    <row r="33" spans="1:17">
      <c r="A33" t="s">
        <v>278</v>
      </c>
      <c r="B33" t="s">
        <v>279</v>
      </c>
      <c r="C33" t="s">
        <v>99</v>
      </c>
      <c r="D33" t="s">
        <v>233</v>
      </c>
      <c r="F33" t="s">
        <v>280</v>
      </c>
      <c r="G33" s="65">
        <v>0.08</v>
      </c>
      <c r="H33" t="s">
        <v>101</v>
      </c>
      <c r="I33" s="66">
        <v>0.01</v>
      </c>
      <c r="J33" s="66">
        <v>-1.1999999999999999E-3</v>
      </c>
      <c r="K33" s="65">
        <v>9888404</v>
      </c>
      <c r="L33" s="65">
        <v>101.01</v>
      </c>
      <c r="M33" s="65">
        <v>0</v>
      </c>
      <c r="N33" s="65">
        <v>9988.2768804000007</v>
      </c>
      <c r="O33" s="66">
        <v>1.2999999999999999E-3</v>
      </c>
      <c r="P33" s="66">
        <v>1.4999999999999999E-2</v>
      </c>
      <c r="Q33" s="66">
        <v>4.7000000000000002E-3</v>
      </c>
    </row>
    <row r="34" spans="1:17">
      <c r="A34" t="s">
        <v>281</v>
      </c>
      <c r="B34" t="s">
        <v>282</v>
      </c>
      <c r="C34" t="s">
        <v>99</v>
      </c>
      <c r="D34" t="s">
        <v>233</v>
      </c>
      <c r="F34" t="s">
        <v>283</v>
      </c>
      <c r="G34" s="65">
        <v>14.26</v>
      </c>
      <c r="H34" t="s">
        <v>101</v>
      </c>
      <c r="I34" s="66">
        <v>1.4999999999999999E-2</v>
      </c>
      <c r="J34" s="66">
        <v>1.7899999999999999E-2</v>
      </c>
      <c r="K34" s="65">
        <v>11467000</v>
      </c>
      <c r="L34" s="65">
        <v>97.2</v>
      </c>
      <c r="M34" s="65">
        <v>0</v>
      </c>
      <c r="N34" s="65">
        <v>11145.924000000001</v>
      </c>
      <c r="O34" s="66">
        <v>6.9999999999999999E-4</v>
      </c>
      <c r="P34" s="66">
        <v>1.6799999999999999E-2</v>
      </c>
      <c r="Q34" s="66">
        <v>5.3E-3</v>
      </c>
    </row>
    <row r="35" spans="1:17">
      <c r="A35" t="s">
        <v>284</v>
      </c>
      <c r="B35" t="s">
        <v>285</v>
      </c>
      <c r="C35" t="s">
        <v>99</v>
      </c>
      <c r="D35" t="s">
        <v>233</v>
      </c>
      <c r="F35" t="s">
        <v>286</v>
      </c>
      <c r="G35" s="65">
        <v>1.33</v>
      </c>
      <c r="H35" t="s">
        <v>101</v>
      </c>
      <c r="I35" s="66">
        <v>7.4999999999999997E-3</v>
      </c>
      <c r="J35" s="66">
        <v>6.9999999999999999E-4</v>
      </c>
      <c r="K35" s="65">
        <v>5019500</v>
      </c>
      <c r="L35" s="65">
        <v>101.4</v>
      </c>
      <c r="M35" s="65">
        <v>0</v>
      </c>
      <c r="N35" s="65">
        <v>5089.7730000000001</v>
      </c>
      <c r="O35" s="66">
        <v>2.9999999999999997E-4</v>
      </c>
      <c r="P35" s="66">
        <v>7.7000000000000002E-3</v>
      </c>
      <c r="Q35" s="66">
        <v>2.3999999999999998E-3</v>
      </c>
    </row>
    <row r="36" spans="1:17">
      <c r="A36" t="s">
        <v>287</v>
      </c>
      <c r="B36" t="s">
        <v>288</v>
      </c>
      <c r="C36" t="s">
        <v>99</v>
      </c>
      <c r="D36" t="s">
        <v>233</v>
      </c>
      <c r="F36" t="s">
        <v>289</v>
      </c>
      <c r="G36" s="65">
        <v>6.95</v>
      </c>
      <c r="H36" t="s">
        <v>101</v>
      </c>
      <c r="I36" s="66">
        <v>2.2499999999999999E-2</v>
      </c>
      <c r="J36" s="66">
        <v>8.6999999999999994E-3</v>
      </c>
      <c r="K36" s="65">
        <v>64286797</v>
      </c>
      <c r="L36" s="65">
        <v>111.08</v>
      </c>
      <c r="M36" s="65">
        <v>0</v>
      </c>
      <c r="N36" s="65">
        <v>71409.774107599995</v>
      </c>
      <c r="O36" s="66">
        <v>3.3999999999999998E-3</v>
      </c>
      <c r="P36" s="66">
        <v>0.1074</v>
      </c>
      <c r="Q36" s="66">
        <v>3.3799999999999997E-2</v>
      </c>
    </row>
    <row r="37" spans="1:17">
      <c r="A37" t="s">
        <v>290</v>
      </c>
      <c r="B37" t="s">
        <v>291</v>
      </c>
      <c r="C37" t="s">
        <v>99</v>
      </c>
      <c r="D37" t="s">
        <v>233</v>
      </c>
      <c r="F37" t="s">
        <v>292</v>
      </c>
      <c r="G37" s="65">
        <v>1.66</v>
      </c>
      <c r="H37" t="s">
        <v>101</v>
      </c>
      <c r="I37" s="66">
        <v>1.2500000000000001E-2</v>
      </c>
      <c r="J37" s="66">
        <v>1.1000000000000001E-3</v>
      </c>
      <c r="K37" s="65">
        <v>13421359</v>
      </c>
      <c r="L37" s="65">
        <v>102.32</v>
      </c>
      <c r="M37" s="65">
        <v>0</v>
      </c>
      <c r="N37" s="65">
        <v>13732.7345288</v>
      </c>
      <c r="O37" s="66">
        <v>8.9999999999999998E-4</v>
      </c>
      <c r="P37" s="66">
        <v>2.06E-2</v>
      </c>
      <c r="Q37" s="66">
        <v>6.4999999999999997E-3</v>
      </c>
    </row>
    <row r="38" spans="1:17">
      <c r="A38" t="s">
        <v>293</v>
      </c>
      <c r="B38" t="s">
        <v>294</v>
      </c>
      <c r="C38" t="s">
        <v>99</v>
      </c>
      <c r="D38" t="s">
        <v>233</v>
      </c>
      <c r="F38" t="s">
        <v>295</v>
      </c>
      <c r="G38" s="65">
        <v>2.63</v>
      </c>
      <c r="H38" t="s">
        <v>101</v>
      </c>
      <c r="I38" s="66">
        <v>1.3899999999999999E-2</v>
      </c>
      <c r="J38" s="66">
        <v>8.0000000000000004E-4</v>
      </c>
      <c r="K38" s="65">
        <v>2320785</v>
      </c>
      <c r="L38" s="65">
        <v>103.95</v>
      </c>
      <c r="M38" s="65">
        <v>0</v>
      </c>
      <c r="N38" s="65">
        <v>2412.4560074999999</v>
      </c>
      <c r="O38" s="66">
        <v>1E-4</v>
      </c>
      <c r="P38" s="66">
        <v>3.5999999999999999E-3</v>
      </c>
      <c r="Q38" s="66">
        <v>1.1000000000000001E-3</v>
      </c>
    </row>
    <row r="39" spans="1:17">
      <c r="A39" t="s">
        <v>296</v>
      </c>
      <c r="B39" t="s">
        <v>297</v>
      </c>
      <c r="C39" t="s">
        <v>99</v>
      </c>
      <c r="D39" t="s">
        <v>233</v>
      </c>
      <c r="F39" t="s">
        <v>298</v>
      </c>
      <c r="G39" s="65">
        <v>0.84</v>
      </c>
      <c r="H39" t="s">
        <v>101</v>
      </c>
      <c r="I39" s="66">
        <v>5.5E-2</v>
      </c>
      <c r="J39" s="66">
        <v>1E-4</v>
      </c>
      <c r="K39" s="65">
        <v>4634687</v>
      </c>
      <c r="L39" s="65">
        <v>105.49</v>
      </c>
      <c r="M39" s="65">
        <v>0</v>
      </c>
      <c r="N39" s="65">
        <v>4889.1313163000004</v>
      </c>
      <c r="O39" s="66">
        <v>2.9999999999999997E-4</v>
      </c>
      <c r="P39" s="66">
        <v>7.4000000000000003E-3</v>
      </c>
      <c r="Q39" s="66">
        <v>2.3E-3</v>
      </c>
    </row>
    <row r="40" spans="1:17">
      <c r="A40" t="s">
        <v>299</v>
      </c>
      <c r="B40" t="s">
        <v>300</v>
      </c>
      <c r="C40" t="s">
        <v>99</v>
      </c>
      <c r="D40" t="s">
        <v>233</v>
      </c>
      <c r="F40" t="s">
        <v>301</v>
      </c>
      <c r="G40" s="65">
        <v>1.96</v>
      </c>
      <c r="H40" t="s">
        <v>101</v>
      </c>
      <c r="I40" s="66">
        <v>4.2500000000000003E-2</v>
      </c>
      <c r="J40" s="66">
        <v>1.6000000000000001E-3</v>
      </c>
      <c r="K40" s="65">
        <v>6957199.5499999998</v>
      </c>
      <c r="L40" s="65">
        <v>108.17</v>
      </c>
      <c r="M40" s="65">
        <v>0</v>
      </c>
      <c r="N40" s="65">
        <v>7525.6027532349999</v>
      </c>
      <c r="O40" s="66">
        <v>4.0000000000000002E-4</v>
      </c>
      <c r="P40" s="66">
        <v>1.1299999999999999E-2</v>
      </c>
      <c r="Q40" s="66">
        <v>3.5999999999999999E-3</v>
      </c>
    </row>
    <row r="41" spans="1:17">
      <c r="A41" t="s">
        <v>302</v>
      </c>
      <c r="B41" t="s">
        <v>303</v>
      </c>
      <c r="C41" t="s">
        <v>99</v>
      </c>
      <c r="D41" t="s">
        <v>233</v>
      </c>
      <c r="F41" t="s">
        <v>289</v>
      </c>
      <c r="G41" s="65">
        <v>2.9</v>
      </c>
      <c r="H41" t="s">
        <v>101</v>
      </c>
      <c r="I41" s="66">
        <v>3.7499999999999999E-2</v>
      </c>
      <c r="J41" s="66">
        <v>2.5000000000000001E-3</v>
      </c>
      <c r="K41" s="65">
        <v>16250000</v>
      </c>
      <c r="L41" s="65">
        <v>110.46</v>
      </c>
      <c r="M41" s="65">
        <v>0</v>
      </c>
      <c r="N41" s="65">
        <v>17949.75</v>
      </c>
      <c r="O41" s="66">
        <v>8.0000000000000004E-4</v>
      </c>
      <c r="P41" s="66">
        <v>2.7E-2</v>
      </c>
      <c r="Q41" s="66">
        <v>8.5000000000000006E-3</v>
      </c>
    </row>
    <row r="42" spans="1:17">
      <c r="A42" t="s">
        <v>304</v>
      </c>
      <c r="B42" t="s">
        <v>305</v>
      </c>
      <c r="C42" t="s">
        <v>99</v>
      </c>
      <c r="D42" t="s">
        <v>233</v>
      </c>
      <c r="F42" t="s">
        <v>306</v>
      </c>
      <c r="G42" s="65">
        <v>4.26</v>
      </c>
      <c r="H42" t="s">
        <v>101</v>
      </c>
      <c r="I42" s="66">
        <v>1.7500000000000002E-2</v>
      </c>
      <c r="J42" s="66">
        <v>4.1999999999999997E-3</v>
      </c>
      <c r="K42" s="65">
        <v>20624182</v>
      </c>
      <c r="L42" s="65">
        <v>106.81</v>
      </c>
      <c r="M42" s="65">
        <v>0</v>
      </c>
      <c r="N42" s="65">
        <v>22028.688794199999</v>
      </c>
      <c r="O42" s="66">
        <v>1.1000000000000001E-3</v>
      </c>
      <c r="P42" s="66">
        <v>3.3099999999999997E-2</v>
      </c>
      <c r="Q42" s="66">
        <v>1.04E-2</v>
      </c>
    </row>
    <row r="43" spans="1:17">
      <c r="A43" t="s">
        <v>307</v>
      </c>
      <c r="B43" t="s">
        <v>308</v>
      </c>
      <c r="C43" t="s">
        <v>99</v>
      </c>
      <c r="D43" t="s">
        <v>233</v>
      </c>
      <c r="F43" t="s">
        <v>237</v>
      </c>
      <c r="G43" s="65">
        <v>4.04</v>
      </c>
      <c r="H43" t="s">
        <v>101</v>
      </c>
      <c r="I43" s="66">
        <v>5.0000000000000001E-3</v>
      </c>
      <c r="J43" s="66">
        <v>3.8E-3</v>
      </c>
      <c r="K43" s="65">
        <v>22120238</v>
      </c>
      <c r="L43" s="65">
        <v>100.95</v>
      </c>
      <c r="M43" s="65">
        <v>0</v>
      </c>
      <c r="N43" s="65">
        <v>22330.380260999998</v>
      </c>
      <c r="O43" s="66">
        <v>1.1000000000000001E-3</v>
      </c>
      <c r="P43" s="66">
        <v>3.3599999999999998E-2</v>
      </c>
      <c r="Q43" s="66">
        <v>1.06E-2</v>
      </c>
    </row>
    <row r="44" spans="1:17">
      <c r="A44" t="s">
        <v>309</v>
      </c>
      <c r="B44" t="s">
        <v>310</v>
      </c>
      <c r="C44" t="s">
        <v>99</v>
      </c>
      <c r="D44" t="s">
        <v>233</v>
      </c>
      <c r="F44" t="s">
        <v>255</v>
      </c>
      <c r="G44" s="65">
        <v>2.33</v>
      </c>
      <c r="H44" t="s">
        <v>101</v>
      </c>
      <c r="I44" s="66">
        <v>1.5E-3</v>
      </c>
      <c r="J44" s="66">
        <v>1.8E-3</v>
      </c>
      <c r="K44" s="65">
        <v>26764728</v>
      </c>
      <c r="L44" s="65">
        <v>100.02</v>
      </c>
      <c r="M44" s="65">
        <v>0</v>
      </c>
      <c r="N44" s="65">
        <v>26770.080945599999</v>
      </c>
      <c r="O44" s="66">
        <v>1.6000000000000001E-3</v>
      </c>
      <c r="P44" s="66">
        <v>4.02E-2</v>
      </c>
      <c r="Q44" s="66">
        <v>1.2699999999999999E-2</v>
      </c>
    </row>
    <row r="45" spans="1:17">
      <c r="A45" s="67" t="s">
        <v>311</v>
      </c>
      <c r="B45" s="14"/>
      <c r="C45" s="14"/>
      <c r="G45" s="69">
        <v>2.46</v>
      </c>
      <c r="J45" s="68">
        <v>8.9999999999999998E-4</v>
      </c>
      <c r="K45" s="69">
        <v>1666667</v>
      </c>
      <c r="M45" s="69">
        <v>0</v>
      </c>
      <c r="N45" s="69">
        <v>1661.6003307999999</v>
      </c>
      <c r="P45" s="68">
        <v>2.5000000000000001E-3</v>
      </c>
      <c r="Q45" s="68">
        <v>8.0000000000000004E-4</v>
      </c>
    </row>
    <row r="46" spans="1:17">
      <c r="A46" t="s">
        <v>312</v>
      </c>
      <c r="B46" t="s">
        <v>313</v>
      </c>
      <c r="C46" t="s">
        <v>99</v>
      </c>
      <c r="D46" t="s">
        <v>233</v>
      </c>
      <c r="F46" t="s">
        <v>314</v>
      </c>
      <c r="G46" s="65">
        <v>5.17</v>
      </c>
      <c r="H46" t="s">
        <v>101</v>
      </c>
      <c r="I46" s="66">
        <v>2.9999999999999997E-4</v>
      </c>
      <c r="J46" s="66">
        <v>1.8E-3</v>
      </c>
      <c r="K46" s="65">
        <v>666667</v>
      </c>
      <c r="L46" s="65">
        <v>99.24</v>
      </c>
      <c r="M46" s="65">
        <v>0</v>
      </c>
      <c r="N46" s="65">
        <v>661.60033080000005</v>
      </c>
      <c r="O46" s="66">
        <v>0</v>
      </c>
      <c r="P46" s="66">
        <v>1E-3</v>
      </c>
      <c r="Q46" s="66">
        <v>2.9999999999999997E-4</v>
      </c>
    </row>
    <row r="47" spans="1:17">
      <c r="A47" t="s">
        <v>315</v>
      </c>
      <c r="B47" t="s">
        <v>316</v>
      </c>
      <c r="C47" t="s">
        <v>99</v>
      </c>
      <c r="D47" t="s">
        <v>233</v>
      </c>
      <c r="F47" t="s">
        <v>317</v>
      </c>
      <c r="G47" s="65">
        <v>0.67</v>
      </c>
      <c r="H47" t="s">
        <v>101</v>
      </c>
      <c r="I47" s="66">
        <v>2.9999999999999997E-4</v>
      </c>
      <c r="J47" s="66">
        <v>2.9999999999999997E-4</v>
      </c>
      <c r="K47" s="65">
        <v>1000000</v>
      </c>
      <c r="L47" s="65">
        <v>100</v>
      </c>
      <c r="M47" s="65">
        <v>0</v>
      </c>
      <c r="N47" s="65">
        <v>1000</v>
      </c>
      <c r="O47" s="66">
        <v>1E-4</v>
      </c>
      <c r="P47" s="66">
        <v>1.5E-3</v>
      </c>
      <c r="Q47" s="66">
        <v>5.0000000000000001E-4</v>
      </c>
    </row>
    <row r="48" spans="1:17">
      <c r="A48" s="67" t="s">
        <v>318</v>
      </c>
      <c r="B48" s="14"/>
      <c r="C48" s="14"/>
      <c r="G48" s="69">
        <v>0</v>
      </c>
      <c r="J48" s="68">
        <v>0</v>
      </c>
      <c r="K48" s="69">
        <v>0</v>
      </c>
      <c r="M48" s="69">
        <v>0</v>
      </c>
      <c r="N48" s="69">
        <v>0</v>
      </c>
      <c r="P48" s="68">
        <v>0</v>
      </c>
      <c r="Q48" s="68">
        <v>0</v>
      </c>
    </row>
    <row r="49" spans="1:17">
      <c r="A49" t="s">
        <v>221</v>
      </c>
      <c r="B49" t="s">
        <v>221</v>
      </c>
      <c r="C49" s="14"/>
      <c r="D49" t="s">
        <v>221</v>
      </c>
      <c r="G49" s="65">
        <v>0</v>
      </c>
      <c r="H49" t="s">
        <v>221</v>
      </c>
      <c r="I49" s="66">
        <v>0</v>
      </c>
      <c r="J49" s="66">
        <v>0</v>
      </c>
      <c r="K49" s="65">
        <v>0</v>
      </c>
      <c r="L49" s="65">
        <v>0</v>
      </c>
      <c r="N49" s="65">
        <v>0</v>
      </c>
      <c r="O49" s="66">
        <v>0</v>
      </c>
      <c r="P49" s="66">
        <v>0</v>
      </c>
      <c r="Q49" s="66">
        <v>0</v>
      </c>
    </row>
    <row r="50" spans="1:17">
      <c r="A50" s="67" t="s">
        <v>226</v>
      </c>
      <c r="B50" s="14"/>
      <c r="C50" s="14"/>
      <c r="G50" s="69">
        <v>3.98</v>
      </c>
      <c r="J50" s="68">
        <v>4.7999999999999996E-3</v>
      </c>
      <c r="K50" s="69">
        <v>2330000</v>
      </c>
      <c r="M50" s="69">
        <v>0</v>
      </c>
      <c r="N50" s="69">
        <v>9424.9847397870708</v>
      </c>
      <c r="P50" s="68">
        <v>1.4200000000000001E-2</v>
      </c>
      <c r="Q50" s="68">
        <v>4.4999999999999997E-3</v>
      </c>
    </row>
    <row r="51" spans="1:17">
      <c r="A51" s="67" t="s">
        <v>319</v>
      </c>
      <c r="B51" s="14"/>
      <c r="C51" s="14"/>
      <c r="G51" s="69">
        <v>3.98</v>
      </c>
      <c r="J51" s="68">
        <v>4.7999999999999996E-3</v>
      </c>
      <c r="K51" s="69">
        <v>2330000</v>
      </c>
      <c r="M51" s="69">
        <v>0</v>
      </c>
      <c r="N51" s="69">
        <v>9424.9847397870708</v>
      </c>
      <c r="P51" s="68">
        <v>1.4200000000000001E-2</v>
      </c>
      <c r="Q51" s="68">
        <v>4.4999999999999997E-3</v>
      </c>
    </row>
    <row r="52" spans="1:17">
      <c r="A52" t="s">
        <v>320</v>
      </c>
      <c r="B52" t="s">
        <v>321</v>
      </c>
      <c r="C52" t="s">
        <v>122</v>
      </c>
      <c r="D52" t="s">
        <v>322</v>
      </c>
      <c r="E52" t="s">
        <v>323</v>
      </c>
      <c r="F52" t="s">
        <v>324</v>
      </c>
      <c r="G52" s="65">
        <v>7.93</v>
      </c>
      <c r="H52" t="s">
        <v>105</v>
      </c>
      <c r="I52" s="66">
        <v>2.5000000000000001E-2</v>
      </c>
      <c r="J52" s="66">
        <v>2.1700000000000001E-2</v>
      </c>
      <c r="K52" s="65">
        <v>150000</v>
      </c>
      <c r="L52" s="65">
        <v>103.19083333333333</v>
      </c>
      <c r="M52" s="65">
        <v>0</v>
      </c>
      <c r="N52" s="65">
        <v>516.05735749999997</v>
      </c>
      <c r="O52" s="66">
        <v>2.0000000000000001E-4</v>
      </c>
      <c r="P52" s="66">
        <v>8.0000000000000004E-4</v>
      </c>
      <c r="Q52" s="66">
        <v>2.0000000000000001E-4</v>
      </c>
    </row>
    <row r="53" spans="1:17">
      <c r="A53" t="s">
        <v>325</v>
      </c>
      <c r="B53" t="s">
        <v>326</v>
      </c>
      <c r="C53" t="s">
        <v>122</v>
      </c>
      <c r="D53" t="s">
        <v>322</v>
      </c>
      <c r="E53" t="s">
        <v>323</v>
      </c>
      <c r="F53" t="s">
        <v>327</v>
      </c>
      <c r="G53" s="65">
        <v>8.2200000000000006</v>
      </c>
      <c r="H53" t="s">
        <v>105</v>
      </c>
      <c r="I53" s="66">
        <v>2.75E-2</v>
      </c>
      <c r="J53" s="66">
        <v>2.2100000000000002E-2</v>
      </c>
      <c r="K53" s="65">
        <v>150000</v>
      </c>
      <c r="L53" s="65">
        <v>105.24858333333333</v>
      </c>
      <c r="M53" s="65">
        <v>0</v>
      </c>
      <c r="N53" s="65">
        <v>526.34816524999997</v>
      </c>
      <c r="O53" s="66">
        <v>1E-4</v>
      </c>
      <c r="P53" s="66">
        <v>8.0000000000000004E-4</v>
      </c>
      <c r="Q53" s="66">
        <v>2.0000000000000001E-4</v>
      </c>
    </row>
    <row r="54" spans="1:17">
      <c r="A54" t="s">
        <v>328</v>
      </c>
      <c r="B54" t="s">
        <v>329</v>
      </c>
      <c r="C54" t="s">
        <v>122</v>
      </c>
      <c r="D54" t="s">
        <v>322</v>
      </c>
      <c r="E54" t="s">
        <v>323</v>
      </c>
      <c r="F54" t="s">
        <v>330</v>
      </c>
      <c r="G54" s="65">
        <v>2.75</v>
      </c>
      <c r="H54" t="s">
        <v>109</v>
      </c>
      <c r="I54" s="66">
        <v>2.8799999999999999E-2</v>
      </c>
      <c r="J54" s="66">
        <v>-1.1000000000000001E-3</v>
      </c>
      <c r="K54" s="65">
        <v>1550000</v>
      </c>
      <c r="L54" s="65">
        <v>108.96315278064516</v>
      </c>
      <c r="M54" s="65">
        <v>0</v>
      </c>
      <c r="N54" s="65">
        <v>6608.2719822148701</v>
      </c>
      <c r="O54" s="66">
        <v>4.0000000000000002E-4</v>
      </c>
      <c r="P54" s="66">
        <v>9.9000000000000008E-3</v>
      </c>
      <c r="Q54" s="66">
        <v>3.0999999999999999E-3</v>
      </c>
    </row>
    <row r="55" spans="1:17">
      <c r="A55" t="s">
        <v>331</v>
      </c>
      <c r="B55" t="s">
        <v>332</v>
      </c>
      <c r="C55" t="s">
        <v>333</v>
      </c>
      <c r="D55" t="s">
        <v>322</v>
      </c>
      <c r="E55" t="s">
        <v>323</v>
      </c>
      <c r="F55" t="s">
        <v>334</v>
      </c>
      <c r="G55" s="65">
        <v>6.16</v>
      </c>
      <c r="H55" t="s">
        <v>105</v>
      </c>
      <c r="I55" s="66">
        <v>3.2500000000000001E-2</v>
      </c>
      <c r="J55" s="66">
        <v>1.66E-2</v>
      </c>
      <c r="K55" s="65">
        <v>480000</v>
      </c>
      <c r="L55" s="65">
        <v>110.87202777083333</v>
      </c>
      <c r="M55" s="65">
        <v>0</v>
      </c>
      <c r="N55" s="65">
        <v>1774.3072348221999</v>
      </c>
      <c r="O55" s="66">
        <v>5.0000000000000001E-4</v>
      </c>
      <c r="P55" s="66">
        <v>2.7000000000000001E-3</v>
      </c>
      <c r="Q55" s="66">
        <v>8.0000000000000004E-4</v>
      </c>
    </row>
    <row r="56" spans="1:17">
      <c r="A56" s="67" t="s">
        <v>335</v>
      </c>
      <c r="B56" s="14"/>
      <c r="C56" s="14"/>
      <c r="G56" s="69">
        <v>0</v>
      </c>
      <c r="J56" s="68">
        <v>0</v>
      </c>
      <c r="K56" s="69">
        <v>0</v>
      </c>
      <c r="M56" s="69">
        <v>0</v>
      </c>
      <c r="N56" s="69">
        <v>0</v>
      </c>
      <c r="P56" s="68">
        <v>0</v>
      </c>
      <c r="Q56" s="68">
        <v>0</v>
      </c>
    </row>
    <row r="57" spans="1:17">
      <c r="A57" t="s">
        <v>221</v>
      </c>
      <c r="B57" t="s">
        <v>221</v>
      </c>
      <c r="C57" s="14"/>
      <c r="D57" t="s">
        <v>221</v>
      </c>
      <c r="G57" s="65">
        <v>0</v>
      </c>
      <c r="H57" t="s">
        <v>221</v>
      </c>
      <c r="I57" s="66">
        <v>0</v>
      </c>
      <c r="J57" s="66">
        <v>0</v>
      </c>
      <c r="K57" s="65">
        <v>0</v>
      </c>
      <c r="L57" s="65">
        <v>0</v>
      </c>
      <c r="N57" s="65">
        <v>0</v>
      </c>
      <c r="O57" s="66">
        <v>0</v>
      </c>
      <c r="P57" s="66">
        <v>0</v>
      </c>
      <c r="Q57" s="66">
        <v>0</v>
      </c>
    </row>
    <row r="58" spans="1:17">
      <c r="A58" s="91" t="s">
        <v>336</v>
      </c>
      <c r="B58" s="14"/>
      <c r="C58" s="14"/>
    </row>
    <row r="59" spans="1:17">
      <c r="A59" s="91" t="s">
        <v>337</v>
      </c>
      <c r="B59" s="14"/>
      <c r="C59" s="14"/>
    </row>
    <row r="60" spans="1:17">
      <c r="A60" s="91" t="s">
        <v>338</v>
      </c>
      <c r="B60" s="14"/>
      <c r="C60" s="14"/>
    </row>
    <row r="61" spans="1:17">
      <c r="A61" s="91" t="s">
        <v>339</v>
      </c>
      <c r="B61" s="14"/>
      <c r="C61" s="14"/>
    </row>
    <row r="62" spans="1:17" hidden="1">
      <c r="B62" s="14"/>
      <c r="C62" s="14"/>
    </row>
    <row r="63" spans="1:17" hidden="1">
      <c r="B63" s="14"/>
      <c r="C63" s="14"/>
    </row>
    <row r="64" spans="1:17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105" t="s">
        <v>178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200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1438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221</v>
      </c>
      <c r="B12" t="s">
        <v>221</v>
      </c>
      <c r="C12" t="s">
        <v>221</v>
      </c>
      <c r="D12" t="s">
        <v>221</v>
      </c>
      <c r="E12" s="13"/>
      <c r="F12" s="13"/>
      <c r="G12" s="65">
        <v>0</v>
      </c>
      <c r="H12" t="s">
        <v>221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1439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221</v>
      </c>
      <c r="B14" t="s">
        <v>221</v>
      </c>
      <c r="C14" t="s">
        <v>221</v>
      </c>
      <c r="D14" t="s">
        <v>221</v>
      </c>
      <c r="E14" s="13"/>
      <c r="F14" s="13"/>
      <c r="G14" s="65">
        <v>0</v>
      </c>
      <c r="H14" t="s">
        <v>221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341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221</v>
      </c>
      <c r="B16" t="s">
        <v>221</v>
      </c>
      <c r="C16" t="s">
        <v>221</v>
      </c>
      <c r="D16" t="s">
        <v>221</v>
      </c>
      <c r="E16" s="13"/>
      <c r="F16" s="13"/>
      <c r="G16" s="65">
        <v>0</v>
      </c>
      <c r="H16" t="s">
        <v>221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998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221</v>
      </c>
      <c r="B18" t="s">
        <v>221</v>
      </c>
      <c r="C18" t="s">
        <v>221</v>
      </c>
      <c r="D18" t="s">
        <v>221</v>
      </c>
      <c r="E18" s="13"/>
      <c r="F18" s="13"/>
      <c r="G18" s="65">
        <v>0</v>
      </c>
      <c r="H18" t="s">
        <v>221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342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221</v>
      </c>
      <c r="B21" t="s">
        <v>221</v>
      </c>
      <c r="C21" t="s">
        <v>221</v>
      </c>
      <c r="D21" t="s">
        <v>221</v>
      </c>
      <c r="G21" s="65">
        <v>0</v>
      </c>
      <c r="H21" t="s">
        <v>221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343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221</v>
      </c>
      <c r="B23" t="s">
        <v>221</v>
      </c>
      <c r="C23" t="s">
        <v>221</v>
      </c>
      <c r="D23" t="s">
        <v>221</v>
      </c>
      <c r="G23" s="65">
        <v>0</v>
      </c>
      <c r="H23" t="s">
        <v>221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91" t="s">
        <v>228</v>
      </c>
      <c r="C24" s="14"/>
    </row>
    <row r="25" spans="1:22">
      <c r="A25" s="91" t="s">
        <v>336</v>
      </c>
      <c r="C25" s="14"/>
    </row>
    <row r="26" spans="1:22">
      <c r="A26" s="91" t="s">
        <v>337</v>
      </c>
      <c r="C26" s="14"/>
    </row>
    <row r="27" spans="1:22">
      <c r="A27" s="91" t="s">
        <v>338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92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  <c r="BO5" s="16"/>
    </row>
    <row r="6" spans="1:67" ht="26.25" customHeight="1">
      <c r="A6" s="92" t="s">
        <v>81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  <c r="BJ6" s="16"/>
      <c r="BO6" s="16"/>
    </row>
    <row r="7" spans="1:67" s="16" customFormat="1" ht="20.25">
      <c r="A7" s="103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9" t="s">
        <v>191</v>
      </c>
      <c r="Q7" s="43" t="s">
        <v>55</v>
      </c>
      <c r="R7" s="43" t="s">
        <v>72</v>
      </c>
      <c r="S7" s="43" t="s">
        <v>56</v>
      </c>
      <c r="T7" s="104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200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340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221</v>
      </c>
      <c r="B13" t="s">
        <v>221</v>
      </c>
      <c r="C13" s="14"/>
      <c r="D13" s="14"/>
      <c r="E13" s="14"/>
      <c r="F13" t="s">
        <v>221</v>
      </c>
      <c r="G13" t="s">
        <v>221</v>
      </c>
      <c r="J13" s="65">
        <v>0</v>
      </c>
      <c r="K13" t="s">
        <v>221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261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221</v>
      </c>
      <c r="B15" t="s">
        <v>221</v>
      </c>
      <c r="C15" s="14"/>
      <c r="D15" s="14"/>
      <c r="E15" s="14"/>
      <c r="F15" t="s">
        <v>221</v>
      </c>
      <c r="G15" t="s">
        <v>221</v>
      </c>
      <c r="J15" s="65">
        <v>0</v>
      </c>
      <c r="K15" t="s">
        <v>221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341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221</v>
      </c>
      <c r="B17" t="s">
        <v>221</v>
      </c>
      <c r="C17" s="14"/>
      <c r="D17" s="14"/>
      <c r="E17" s="14"/>
      <c r="F17" t="s">
        <v>221</v>
      </c>
      <c r="G17" t="s">
        <v>221</v>
      </c>
      <c r="J17" s="65">
        <v>0</v>
      </c>
      <c r="K17" t="s">
        <v>221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226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342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221</v>
      </c>
      <c r="B20" t="s">
        <v>221</v>
      </c>
      <c r="C20" s="14"/>
      <c r="D20" s="14"/>
      <c r="E20" s="14"/>
      <c r="F20" t="s">
        <v>221</v>
      </c>
      <c r="G20" t="s">
        <v>221</v>
      </c>
      <c r="J20" s="65">
        <v>0</v>
      </c>
      <c r="K20" t="s">
        <v>221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343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221</v>
      </c>
      <c r="B22" t="s">
        <v>221</v>
      </c>
      <c r="C22" s="14"/>
      <c r="D22" s="14"/>
      <c r="E22" s="14"/>
      <c r="F22" t="s">
        <v>221</v>
      </c>
      <c r="G22" t="s">
        <v>221</v>
      </c>
      <c r="J22" s="65">
        <v>0</v>
      </c>
      <c r="K22" t="s">
        <v>221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91" t="s">
        <v>228</v>
      </c>
      <c r="B23" s="14"/>
      <c r="C23" s="14"/>
      <c r="D23" s="14"/>
      <c r="E23" s="14"/>
      <c r="F23" s="14"/>
    </row>
    <row r="24" spans="1:20">
      <c r="A24" s="91" t="s">
        <v>336</v>
      </c>
      <c r="B24" s="14"/>
      <c r="C24" s="14"/>
      <c r="D24" s="14"/>
      <c r="E24" s="14"/>
      <c r="F24" s="14"/>
    </row>
    <row r="25" spans="1:20">
      <c r="A25" s="91" t="s">
        <v>337</v>
      </c>
      <c r="B25" s="14"/>
      <c r="C25" s="14"/>
      <c r="D25" s="14"/>
      <c r="E25" s="14"/>
      <c r="F25" s="14"/>
    </row>
    <row r="26" spans="1:20">
      <c r="A26" s="91" t="s">
        <v>338</v>
      </c>
      <c r="B26" s="14"/>
      <c r="C26" s="14"/>
      <c r="D26" s="14"/>
      <c r="E26" s="14"/>
      <c r="F26" s="14"/>
    </row>
    <row r="27" spans="1:20">
      <c r="A27" s="91" t="s">
        <v>339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4"/>
  <sheetViews>
    <sheetView rightToLeft="1" workbookViewId="0">
      <selection activeCell="P116" sqref="P11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6.28515625" style="14" bestFit="1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105" t="s">
        <v>67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7"/>
    </row>
    <row r="6" spans="1:65" ht="26.25" customHeight="1">
      <c r="A6" s="105" t="s">
        <v>88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9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3.72</v>
      </c>
      <c r="K10" s="7"/>
      <c r="L10" s="7"/>
      <c r="M10" s="64">
        <v>2.4400000000000002E-2</v>
      </c>
      <c r="N10" s="63">
        <f>N11+N209</f>
        <v>501257523.69</v>
      </c>
      <c r="O10" s="28"/>
      <c r="P10" s="63">
        <v>916.39921000000004</v>
      </c>
      <c r="Q10" s="63">
        <v>527750.32588952407</v>
      </c>
      <c r="R10" s="7"/>
      <c r="S10" s="64">
        <v>1</v>
      </c>
      <c r="T10" s="64">
        <v>0.24970000000000001</v>
      </c>
      <c r="U10" s="30"/>
      <c r="BH10" s="14"/>
      <c r="BI10" s="16"/>
      <c r="BJ10" s="14"/>
      <c r="BM10" s="14"/>
    </row>
    <row r="11" spans="1:65">
      <c r="A11" s="67" t="s">
        <v>200</v>
      </c>
      <c r="B11" s="14"/>
      <c r="C11" s="14"/>
      <c r="D11" s="14"/>
      <c r="E11" s="14"/>
      <c r="J11" s="69">
        <v>3.71</v>
      </c>
      <c r="M11" s="68">
        <v>2.4400000000000002E-2</v>
      </c>
      <c r="N11" s="69">
        <f>N12+N109+N193+N207</f>
        <v>500364523.69</v>
      </c>
      <c r="P11" s="69">
        <v>916.39921000000004</v>
      </c>
      <c r="Q11" s="69">
        <v>524665.81850942189</v>
      </c>
      <c r="S11" s="68">
        <v>0.99419999999999997</v>
      </c>
      <c r="T11" s="68">
        <v>0.24829999999999999</v>
      </c>
    </row>
    <row r="12" spans="1:65">
      <c r="A12" s="67" t="s">
        <v>340</v>
      </c>
      <c r="B12" s="14"/>
      <c r="C12" s="14"/>
      <c r="D12" s="14"/>
      <c r="E12" s="14"/>
      <c r="J12" s="69">
        <v>4.4000000000000004</v>
      </c>
      <c r="M12" s="68">
        <v>8.9999999999999998E-4</v>
      </c>
      <c r="N12" s="69">
        <f>SUM(N13:N108)</f>
        <v>288744150.37</v>
      </c>
      <c r="P12" s="69">
        <v>548.85861999999997</v>
      </c>
      <c r="Q12" s="69">
        <v>314948.33826648572</v>
      </c>
      <c r="S12" s="68">
        <v>0.5968</v>
      </c>
      <c r="T12" s="68">
        <v>0.14899999999999999</v>
      </c>
    </row>
    <row r="13" spans="1:65">
      <c r="A13" t="s">
        <v>344</v>
      </c>
      <c r="B13" t="s">
        <v>345</v>
      </c>
      <c r="C13" t="s">
        <v>99</v>
      </c>
      <c r="D13" t="s">
        <v>122</v>
      </c>
      <c r="E13" t="s">
        <v>346</v>
      </c>
      <c r="F13" t="s">
        <v>347</v>
      </c>
      <c r="G13" t="s">
        <v>205</v>
      </c>
      <c r="H13" t="s">
        <v>206</v>
      </c>
      <c r="I13" t="s">
        <v>348</v>
      </c>
      <c r="J13" s="65">
        <v>1.58</v>
      </c>
      <c r="K13" t="s">
        <v>101</v>
      </c>
      <c r="L13" s="66">
        <v>6.1999999999999998E-3</v>
      </c>
      <c r="M13" s="66">
        <v>-1.7500000000000002E-2</v>
      </c>
      <c r="N13" s="65">
        <v>15220428</v>
      </c>
      <c r="O13" s="65">
        <v>104.11</v>
      </c>
      <c r="P13" s="65">
        <v>0</v>
      </c>
      <c r="Q13" s="65">
        <v>15845.987590799999</v>
      </c>
      <c r="R13" s="66">
        <v>3.0999999999999999E-3</v>
      </c>
      <c r="S13" s="66">
        <v>0.03</v>
      </c>
      <c r="T13" s="66">
        <v>7.4999999999999997E-3</v>
      </c>
    </row>
    <row r="14" spans="1:65">
      <c r="A14" t="s">
        <v>349</v>
      </c>
      <c r="B14" t="s">
        <v>350</v>
      </c>
      <c r="C14" t="s">
        <v>99</v>
      </c>
      <c r="D14" t="s">
        <v>122</v>
      </c>
      <c r="E14" t="s">
        <v>346</v>
      </c>
      <c r="F14" t="s">
        <v>347</v>
      </c>
      <c r="G14" t="s">
        <v>205</v>
      </c>
      <c r="H14" t="s">
        <v>206</v>
      </c>
      <c r="I14" t="s">
        <v>351</v>
      </c>
      <c r="J14" s="65">
        <v>5.37</v>
      </c>
      <c r="K14" t="s">
        <v>101</v>
      </c>
      <c r="L14" s="66">
        <v>5.0000000000000001E-4</v>
      </c>
      <c r="M14" s="66">
        <v>-1E-3</v>
      </c>
      <c r="N14" s="65">
        <v>8600044.5899999999</v>
      </c>
      <c r="O14" s="65">
        <v>101.31</v>
      </c>
      <c r="P14" s="65">
        <v>0</v>
      </c>
      <c r="Q14" s="65">
        <v>8712.7051741289997</v>
      </c>
      <c r="R14" s="66">
        <v>1.1900000000000001E-2</v>
      </c>
      <c r="S14" s="66">
        <v>1.6500000000000001E-2</v>
      </c>
      <c r="T14" s="66">
        <v>4.1000000000000003E-3</v>
      </c>
    </row>
    <row r="15" spans="1:65">
      <c r="A15" t="s">
        <v>352</v>
      </c>
      <c r="B15" t="s">
        <v>353</v>
      </c>
      <c r="C15" t="s">
        <v>99</v>
      </c>
      <c r="D15" t="s">
        <v>122</v>
      </c>
      <c r="E15" t="s">
        <v>354</v>
      </c>
      <c r="F15" t="s">
        <v>355</v>
      </c>
      <c r="G15" t="s">
        <v>205</v>
      </c>
      <c r="H15" t="s">
        <v>206</v>
      </c>
      <c r="I15" t="s">
        <v>356</v>
      </c>
      <c r="J15" s="65">
        <v>4.4400000000000004</v>
      </c>
      <c r="K15" t="s">
        <v>101</v>
      </c>
      <c r="L15" s="66">
        <v>1E-3</v>
      </c>
      <c r="M15" s="66">
        <v>-5.3E-3</v>
      </c>
      <c r="N15" s="65">
        <v>5758000</v>
      </c>
      <c r="O15" s="65">
        <v>103.43</v>
      </c>
      <c r="P15" s="65">
        <v>0</v>
      </c>
      <c r="Q15" s="65">
        <v>5955.4993999999997</v>
      </c>
      <c r="R15" s="66">
        <v>3.8E-3</v>
      </c>
      <c r="S15" s="66">
        <v>1.1299999999999999E-2</v>
      </c>
      <c r="T15" s="66">
        <v>2.8E-3</v>
      </c>
    </row>
    <row r="16" spans="1:65">
      <c r="A16" t="s">
        <v>357</v>
      </c>
      <c r="B16" t="s">
        <v>358</v>
      </c>
      <c r="C16" t="s">
        <v>99</v>
      </c>
      <c r="D16" t="s">
        <v>122</v>
      </c>
      <c r="E16" t="s">
        <v>359</v>
      </c>
      <c r="F16" t="s">
        <v>355</v>
      </c>
      <c r="G16" t="s">
        <v>360</v>
      </c>
      <c r="H16" t="s">
        <v>149</v>
      </c>
      <c r="I16" t="s">
        <v>361</v>
      </c>
      <c r="J16" s="65">
        <v>2.4</v>
      </c>
      <c r="K16" t="s">
        <v>101</v>
      </c>
      <c r="L16" s="66">
        <v>0.01</v>
      </c>
      <c r="M16" s="66">
        <v>-6.8999999999999999E-3</v>
      </c>
      <c r="N16" s="65">
        <v>7279959</v>
      </c>
      <c r="O16" s="65">
        <v>105.67</v>
      </c>
      <c r="P16" s="65">
        <v>0</v>
      </c>
      <c r="Q16" s="65">
        <v>7692.7326752999998</v>
      </c>
      <c r="R16" s="66">
        <v>3.0999999999999999E-3</v>
      </c>
      <c r="S16" s="66">
        <v>1.46E-2</v>
      </c>
      <c r="T16" s="66">
        <v>3.5999999999999999E-3</v>
      </c>
    </row>
    <row r="17" spans="1:20">
      <c r="A17" t="s">
        <v>362</v>
      </c>
      <c r="B17" t="s">
        <v>363</v>
      </c>
      <c r="C17" t="s">
        <v>99</v>
      </c>
      <c r="D17" t="s">
        <v>122</v>
      </c>
      <c r="E17" t="s">
        <v>364</v>
      </c>
      <c r="F17" t="s">
        <v>355</v>
      </c>
      <c r="G17" t="s">
        <v>205</v>
      </c>
      <c r="H17" t="s">
        <v>206</v>
      </c>
      <c r="I17" t="s">
        <v>365</v>
      </c>
      <c r="J17" s="65">
        <v>3.45</v>
      </c>
      <c r="K17" t="s">
        <v>101</v>
      </c>
      <c r="L17" s="66">
        <v>8.6E-3</v>
      </c>
      <c r="M17" s="66">
        <v>-8.8999999999999999E-3</v>
      </c>
      <c r="N17" s="65">
        <v>5107424</v>
      </c>
      <c r="O17" s="65">
        <v>107.85</v>
      </c>
      <c r="P17" s="65">
        <v>0</v>
      </c>
      <c r="Q17" s="65">
        <v>5508.3567839999996</v>
      </c>
      <c r="R17" s="66">
        <v>2E-3</v>
      </c>
      <c r="S17" s="66">
        <v>1.04E-2</v>
      </c>
      <c r="T17" s="66">
        <v>2.5999999999999999E-3</v>
      </c>
    </row>
    <row r="18" spans="1:20">
      <c r="A18" t="s">
        <v>366</v>
      </c>
      <c r="B18" t="s">
        <v>367</v>
      </c>
      <c r="C18" t="s">
        <v>99</v>
      </c>
      <c r="D18" t="s">
        <v>122</v>
      </c>
      <c r="E18" t="s">
        <v>364</v>
      </c>
      <c r="F18" t="s">
        <v>355</v>
      </c>
      <c r="G18" t="s">
        <v>205</v>
      </c>
      <c r="H18" t="s">
        <v>206</v>
      </c>
      <c r="I18" t="s">
        <v>368</v>
      </c>
      <c r="J18" s="65">
        <v>6.27</v>
      </c>
      <c r="K18" t="s">
        <v>101</v>
      </c>
      <c r="L18" s="66">
        <v>1.2200000000000001E-2</v>
      </c>
      <c r="M18" s="66">
        <v>-3.8999999999999998E-3</v>
      </c>
      <c r="N18" s="65">
        <v>3312909</v>
      </c>
      <c r="O18" s="65">
        <v>112.46</v>
      </c>
      <c r="P18" s="65">
        <v>0</v>
      </c>
      <c r="Q18" s="65">
        <v>3725.6974614000001</v>
      </c>
      <c r="R18" s="66">
        <v>1.6999999999999999E-3</v>
      </c>
      <c r="S18" s="66">
        <v>7.1000000000000004E-3</v>
      </c>
      <c r="T18" s="66">
        <v>1.8E-3</v>
      </c>
    </row>
    <row r="19" spans="1:20">
      <c r="A19" t="s">
        <v>369</v>
      </c>
      <c r="B19" t="s">
        <v>370</v>
      </c>
      <c r="C19" t="s">
        <v>99</v>
      </c>
      <c r="D19" t="s">
        <v>122</v>
      </c>
      <c r="E19" t="s">
        <v>364</v>
      </c>
      <c r="F19" t="s">
        <v>355</v>
      </c>
      <c r="G19" t="s">
        <v>205</v>
      </c>
      <c r="H19" t="s">
        <v>206</v>
      </c>
      <c r="I19" t="s">
        <v>371</v>
      </c>
      <c r="J19" s="65">
        <v>2.58</v>
      </c>
      <c r="K19" t="s">
        <v>101</v>
      </c>
      <c r="L19" s="66">
        <v>1E-3</v>
      </c>
      <c r="M19" s="66">
        <v>-6.1999999999999998E-3</v>
      </c>
      <c r="N19" s="65">
        <v>7891837</v>
      </c>
      <c r="O19" s="65">
        <v>102.43</v>
      </c>
      <c r="P19" s="65">
        <v>0</v>
      </c>
      <c r="Q19" s="65">
        <v>8083.6086390999999</v>
      </c>
      <c r="R19" s="66">
        <v>3.0999999999999999E-3</v>
      </c>
      <c r="S19" s="66">
        <v>1.5299999999999999E-2</v>
      </c>
      <c r="T19" s="66">
        <v>3.8E-3</v>
      </c>
    </row>
    <row r="20" spans="1:20">
      <c r="A20" t="s">
        <v>372</v>
      </c>
      <c r="B20" t="s">
        <v>373</v>
      </c>
      <c r="C20" t="s">
        <v>99</v>
      </c>
      <c r="D20" t="s">
        <v>122</v>
      </c>
      <c r="E20" t="s">
        <v>364</v>
      </c>
      <c r="F20" t="s">
        <v>355</v>
      </c>
      <c r="G20" t="s">
        <v>205</v>
      </c>
      <c r="H20" t="s">
        <v>206</v>
      </c>
      <c r="I20" t="s">
        <v>374</v>
      </c>
      <c r="J20" s="65">
        <v>0.45</v>
      </c>
      <c r="K20" t="s">
        <v>101</v>
      </c>
      <c r="L20" s="66">
        <v>4.1000000000000003E-3</v>
      </c>
      <c r="M20" s="66">
        <v>-1.21E-2</v>
      </c>
      <c r="N20" s="65">
        <v>1851929.19</v>
      </c>
      <c r="O20" s="65">
        <v>100.76</v>
      </c>
      <c r="P20" s="65">
        <v>0</v>
      </c>
      <c r="Q20" s="65">
        <v>1866.0038518440001</v>
      </c>
      <c r="R20" s="66">
        <v>4.4999999999999997E-3</v>
      </c>
      <c r="S20" s="66">
        <v>3.5000000000000001E-3</v>
      </c>
      <c r="T20" s="66">
        <v>8.9999999999999998E-4</v>
      </c>
    </row>
    <row r="21" spans="1:20">
      <c r="A21" t="s">
        <v>375</v>
      </c>
      <c r="B21" t="s">
        <v>376</v>
      </c>
      <c r="C21" t="s">
        <v>99</v>
      </c>
      <c r="D21" t="s">
        <v>122</v>
      </c>
      <c r="E21" t="s">
        <v>364</v>
      </c>
      <c r="F21" t="s">
        <v>355</v>
      </c>
      <c r="G21" t="s">
        <v>205</v>
      </c>
      <c r="H21" t="s">
        <v>206</v>
      </c>
      <c r="I21" t="s">
        <v>377</v>
      </c>
      <c r="J21" s="65">
        <v>0.34</v>
      </c>
      <c r="K21" t="s">
        <v>101</v>
      </c>
      <c r="L21" s="66">
        <v>0.04</v>
      </c>
      <c r="M21" s="66">
        <v>-1.95E-2</v>
      </c>
      <c r="N21" s="65">
        <v>5701913</v>
      </c>
      <c r="O21" s="65">
        <v>106.39</v>
      </c>
      <c r="P21" s="65">
        <v>0</v>
      </c>
      <c r="Q21" s="65">
        <v>6066.2652406999996</v>
      </c>
      <c r="R21" s="66">
        <v>2.8E-3</v>
      </c>
      <c r="S21" s="66">
        <v>1.15E-2</v>
      </c>
      <c r="T21" s="66">
        <v>2.8999999999999998E-3</v>
      </c>
    </row>
    <row r="22" spans="1:20">
      <c r="A22" t="s">
        <v>378</v>
      </c>
      <c r="B22" t="s">
        <v>379</v>
      </c>
      <c r="C22" t="s">
        <v>99</v>
      </c>
      <c r="D22" t="s">
        <v>122</v>
      </c>
      <c r="E22" t="s">
        <v>364</v>
      </c>
      <c r="F22" t="s">
        <v>355</v>
      </c>
      <c r="G22" t="s">
        <v>205</v>
      </c>
      <c r="H22" t="s">
        <v>206</v>
      </c>
      <c r="I22" t="s">
        <v>380</v>
      </c>
      <c r="J22" s="65">
        <v>5.18</v>
      </c>
      <c r="K22" t="s">
        <v>101</v>
      </c>
      <c r="L22" s="66">
        <v>3.8E-3</v>
      </c>
      <c r="M22" s="66">
        <v>-4.4000000000000003E-3</v>
      </c>
      <c r="N22" s="65">
        <v>7277002</v>
      </c>
      <c r="O22" s="65">
        <v>104.23</v>
      </c>
      <c r="P22" s="65">
        <v>0</v>
      </c>
      <c r="Q22" s="65">
        <v>7584.8191846</v>
      </c>
      <c r="R22" s="66">
        <v>2.3999999999999998E-3</v>
      </c>
      <c r="S22" s="66">
        <v>1.44E-2</v>
      </c>
      <c r="T22" s="66">
        <v>3.5999999999999999E-3</v>
      </c>
    </row>
    <row r="23" spans="1:20">
      <c r="A23" t="s">
        <v>381</v>
      </c>
      <c r="B23" t="s">
        <v>382</v>
      </c>
      <c r="C23" t="s">
        <v>99</v>
      </c>
      <c r="D23" t="s">
        <v>122</v>
      </c>
      <c r="E23" t="s">
        <v>364</v>
      </c>
      <c r="F23" t="s">
        <v>355</v>
      </c>
      <c r="G23" t="s">
        <v>205</v>
      </c>
      <c r="H23" t="s">
        <v>206</v>
      </c>
      <c r="I23" t="s">
        <v>383</v>
      </c>
      <c r="J23" s="65">
        <v>1.48</v>
      </c>
      <c r="K23" t="s">
        <v>101</v>
      </c>
      <c r="L23" s="66">
        <v>9.9000000000000008E-3</v>
      </c>
      <c r="M23" s="66">
        <v>-1.3299999999999999E-2</v>
      </c>
      <c r="N23" s="65">
        <v>4069613</v>
      </c>
      <c r="O23" s="65">
        <v>105.05</v>
      </c>
      <c r="P23" s="65">
        <v>0</v>
      </c>
      <c r="Q23" s="65">
        <v>4275.1284564999996</v>
      </c>
      <c r="R23" s="66">
        <v>1.4E-3</v>
      </c>
      <c r="S23" s="66">
        <v>8.0999999999999996E-3</v>
      </c>
      <c r="T23" s="66">
        <v>2E-3</v>
      </c>
    </row>
    <row r="24" spans="1:20">
      <c r="A24" t="s">
        <v>384</v>
      </c>
      <c r="B24" t="s">
        <v>385</v>
      </c>
      <c r="C24" t="s">
        <v>99</v>
      </c>
      <c r="D24" t="s">
        <v>122</v>
      </c>
      <c r="E24" t="s">
        <v>386</v>
      </c>
      <c r="F24" t="s">
        <v>387</v>
      </c>
      <c r="G24" t="s">
        <v>205</v>
      </c>
      <c r="H24" t="s">
        <v>206</v>
      </c>
      <c r="I24" t="s">
        <v>388</v>
      </c>
      <c r="J24" s="65">
        <v>14.74</v>
      </c>
      <c r="K24" t="s">
        <v>101</v>
      </c>
      <c r="L24" s="66">
        <v>2.07E-2</v>
      </c>
      <c r="M24" s="66">
        <v>7.7999999999999996E-3</v>
      </c>
      <c r="N24" s="65">
        <v>8223181</v>
      </c>
      <c r="O24" s="65">
        <v>120.08</v>
      </c>
      <c r="P24" s="65">
        <v>0</v>
      </c>
      <c r="Q24" s="65">
        <v>9874.3957448000001</v>
      </c>
      <c r="R24" s="66">
        <v>3.5999999999999999E-3</v>
      </c>
      <c r="S24" s="66">
        <v>1.8700000000000001E-2</v>
      </c>
      <c r="T24" s="66">
        <v>4.7000000000000002E-3</v>
      </c>
    </row>
    <row r="25" spans="1:20">
      <c r="A25" t="s">
        <v>389</v>
      </c>
      <c r="B25" t="s">
        <v>390</v>
      </c>
      <c r="C25" t="s">
        <v>99</v>
      </c>
      <c r="D25" t="s">
        <v>122</v>
      </c>
      <c r="E25" t="s">
        <v>386</v>
      </c>
      <c r="F25" t="s">
        <v>387</v>
      </c>
      <c r="G25" t="s">
        <v>205</v>
      </c>
      <c r="H25" t="s">
        <v>206</v>
      </c>
      <c r="I25" t="s">
        <v>388</v>
      </c>
      <c r="J25" s="65">
        <v>4.76</v>
      </c>
      <c r="K25" t="s">
        <v>101</v>
      </c>
      <c r="L25" s="66">
        <v>1E-3</v>
      </c>
      <c r="M25" s="66">
        <v>-5.8999999999999999E-3</v>
      </c>
      <c r="N25" s="65">
        <v>4405000</v>
      </c>
      <c r="O25" s="65">
        <v>102.97</v>
      </c>
      <c r="P25" s="65">
        <v>0</v>
      </c>
      <c r="Q25" s="65">
        <v>4535.8284999999996</v>
      </c>
      <c r="R25" s="66">
        <v>6.6E-3</v>
      </c>
      <c r="S25" s="66">
        <v>8.6E-3</v>
      </c>
      <c r="T25" s="66">
        <v>2.0999999999999999E-3</v>
      </c>
    </row>
    <row r="26" spans="1:20">
      <c r="A26" t="s">
        <v>391</v>
      </c>
      <c r="B26" t="s">
        <v>392</v>
      </c>
      <c r="C26" t="s">
        <v>99</v>
      </c>
      <c r="D26" t="s">
        <v>122</v>
      </c>
      <c r="E26" t="s">
        <v>393</v>
      </c>
      <c r="F26" t="s">
        <v>355</v>
      </c>
      <c r="G26" t="s">
        <v>205</v>
      </c>
      <c r="H26" t="s">
        <v>206</v>
      </c>
      <c r="I26" t="s">
        <v>394</v>
      </c>
      <c r="J26" s="65">
        <v>1.26</v>
      </c>
      <c r="K26" t="s">
        <v>101</v>
      </c>
      <c r="L26" s="66">
        <v>3.5499999999999997E-2</v>
      </c>
      <c r="M26" s="66">
        <v>9.1399999999999995E-2</v>
      </c>
      <c r="N26" s="65">
        <v>360341.12</v>
      </c>
      <c r="O26" s="65">
        <v>117.55</v>
      </c>
      <c r="P26" s="65">
        <v>0</v>
      </c>
      <c r="Q26" s="65">
        <v>423.58098655999999</v>
      </c>
      <c r="R26" s="66">
        <v>1.6999999999999999E-3</v>
      </c>
      <c r="S26" s="66">
        <v>8.0000000000000004E-4</v>
      </c>
      <c r="T26" s="66">
        <v>2.0000000000000001E-4</v>
      </c>
    </row>
    <row r="27" spans="1:20">
      <c r="A27" t="s">
        <v>395</v>
      </c>
      <c r="B27" t="s">
        <v>396</v>
      </c>
      <c r="C27" t="s">
        <v>99</v>
      </c>
      <c r="D27" t="s">
        <v>122</v>
      </c>
      <c r="E27" t="s">
        <v>393</v>
      </c>
      <c r="F27" t="s">
        <v>355</v>
      </c>
      <c r="G27" t="s">
        <v>205</v>
      </c>
      <c r="H27" t="s">
        <v>206</v>
      </c>
      <c r="I27" t="s">
        <v>394</v>
      </c>
      <c r="J27" s="65">
        <v>4.7699999999999996</v>
      </c>
      <c r="K27" t="s">
        <v>101</v>
      </c>
      <c r="L27" s="66">
        <v>1.4999999999999999E-2</v>
      </c>
      <c r="M27" s="66">
        <v>-3.0999999999999999E-3</v>
      </c>
      <c r="N27" s="65">
        <v>333306.65000000002</v>
      </c>
      <c r="O27" s="65">
        <v>111.28</v>
      </c>
      <c r="P27" s="65">
        <v>0</v>
      </c>
      <c r="Q27" s="65">
        <v>370.90364011999998</v>
      </c>
      <c r="R27" s="66">
        <v>8.0000000000000004E-4</v>
      </c>
      <c r="S27" s="66">
        <v>6.9999999999999999E-4</v>
      </c>
      <c r="T27" s="66">
        <v>2.0000000000000001E-4</v>
      </c>
    </row>
    <row r="28" spans="1:20">
      <c r="A28" t="s">
        <v>397</v>
      </c>
      <c r="B28" t="s">
        <v>398</v>
      </c>
      <c r="C28" t="s">
        <v>99</v>
      </c>
      <c r="D28" t="s">
        <v>122</v>
      </c>
      <c r="E28" t="s">
        <v>399</v>
      </c>
      <c r="F28" t="s">
        <v>355</v>
      </c>
      <c r="G28" t="s">
        <v>205</v>
      </c>
      <c r="H28" t="s">
        <v>206</v>
      </c>
      <c r="I28" t="s">
        <v>269</v>
      </c>
      <c r="J28" s="65">
        <v>1.49</v>
      </c>
      <c r="K28" t="s">
        <v>101</v>
      </c>
      <c r="L28" s="66">
        <v>7.0000000000000001E-3</v>
      </c>
      <c r="M28" s="66">
        <v>-1.1299999999999999E-2</v>
      </c>
      <c r="N28" s="65">
        <v>5339185.8</v>
      </c>
      <c r="O28" s="65">
        <v>104.53</v>
      </c>
      <c r="P28" s="65">
        <v>0</v>
      </c>
      <c r="Q28" s="65">
        <v>5581.0509167399996</v>
      </c>
      <c r="R28" s="66">
        <v>3.8E-3</v>
      </c>
      <c r="S28" s="66">
        <v>1.06E-2</v>
      </c>
      <c r="T28" s="66">
        <v>2.5999999999999999E-3</v>
      </c>
    </row>
    <row r="29" spans="1:20">
      <c r="A29" t="s">
        <v>400</v>
      </c>
      <c r="B29" t="s">
        <v>401</v>
      </c>
      <c r="C29" t="s">
        <v>99</v>
      </c>
      <c r="D29" t="s">
        <v>122</v>
      </c>
      <c r="E29" t="s">
        <v>399</v>
      </c>
      <c r="F29" t="s">
        <v>355</v>
      </c>
      <c r="G29" t="s">
        <v>205</v>
      </c>
      <c r="H29" t="s">
        <v>206</v>
      </c>
      <c r="I29" t="s">
        <v>402</v>
      </c>
      <c r="J29" s="65">
        <v>3.6</v>
      </c>
      <c r="K29" t="s">
        <v>101</v>
      </c>
      <c r="L29" s="66">
        <v>6.0000000000000001E-3</v>
      </c>
      <c r="M29" s="66">
        <v>-8.8999999999999999E-3</v>
      </c>
      <c r="N29" s="65">
        <v>3062177.56</v>
      </c>
      <c r="O29" s="65">
        <v>107.11</v>
      </c>
      <c r="P29" s="65">
        <v>0</v>
      </c>
      <c r="Q29" s="65">
        <v>3279.8983845160001</v>
      </c>
      <c r="R29" s="66">
        <v>1.6999999999999999E-3</v>
      </c>
      <c r="S29" s="66">
        <v>6.1999999999999998E-3</v>
      </c>
      <c r="T29" s="66">
        <v>1.6000000000000001E-3</v>
      </c>
    </row>
    <row r="30" spans="1:20">
      <c r="A30" t="s">
        <v>403</v>
      </c>
      <c r="B30" t="s">
        <v>404</v>
      </c>
      <c r="C30" t="s">
        <v>99</v>
      </c>
      <c r="D30" t="s">
        <v>122</v>
      </c>
      <c r="E30" t="s">
        <v>399</v>
      </c>
      <c r="F30" t="s">
        <v>355</v>
      </c>
      <c r="G30" t="s">
        <v>205</v>
      </c>
      <c r="H30" t="s">
        <v>206</v>
      </c>
      <c r="I30" t="s">
        <v>405</v>
      </c>
      <c r="J30" s="65">
        <v>1.35</v>
      </c>
      <c r="K30" t="s">
        <v>101</v>
      </c>
      <c r="L30" s="66">
        <v>0.05</v>
      </c>
      <c r="M30" s="66">
        <v>-1.47E-2</v>
      </c>
      <c r="N30" s="65">
        <v>5469354</v>
      </c>
      <c r="O30" s="65">
        <v>113.36</v>
      </c>
      <c r="P30" s="65">
        <v>0</v>
      </c>
      <c r="Q30" s="65">
        <v>6200.0596943999999</v>
      </c>
      <c r="R30" s="66">
        <v>1.6999999999999999E-3</v>
      </c>
      <c r="S30" s="66">
        <v>1.17E-2</v>
      </c>
      <c r="T30" s="66">
        <v>2.8999999999999998E-3</v>
      </c>
    </row>
    <row r="31" spans="1:20">
      <c r="A31" t="s">
        <v>406</v>
      </c>
      <c r="B31" t="s">
        <v>407</v>
      </c>
      <c r="C31" t="s">
        <v>99</v>
      </c>
      <c r="D31" t="s">
        <v>122</v>
      </c>
      <c r="E31" t="s">
        <v>399</v>
      </c>
      <c r="F31" t="s">
        <v>355</v>
      </c>
      <c r="G31" t="s">
        <v>205</v>
      </c>
      <c r="H31" t="s">
        <v>206</v>
      </c>
      <c r="I31" t="s">
        <v>408</v>
      </c>
      <c r="J31" s="65">
        <v>5.09</v>
      </c>
      <c r="K31" t="s">
        <v>101</v>
      </c>
      <c r="L31" s="66">
        <v>1.7500000000000002E-2</v>
      </c>
      <c r="M31" s="66">
        <v>-5.5999999999999999E-3</v>
      </c>
      <c r="N31" s="65">
        <v>9424892.5199999996</v>
      </c>
      <c r="O31" s="65">
        <v>112.78</v>
      </c>
      <c r="P31" s="65">
        <v>0</v>
      </c>
      <c r="Q31" s="65">
        <v>10629.393784055999</v>
      </c>
      <c r="R31" s="66">
        <v>2.3E-3</v>
      </c>
      <c r="S31" s="66">
        <v>2.01E-2</v>
      </c>
      <c r="T31" s="66">
        <v>5.0000000000000001E-3</v>
      </c>
    </row>
    <row r="32" spans="1:20">
      <c r="A32" t="s">
        <v>409</v>
      </c>
      <c r="B32" t="s">
        <v>410</v>
      </c>
      <c r="C32" t="s">
        <v>99</v>
      </c>
      <c r="D32" t="s">
        <v>122</v>
      </c>
      <c r="E32" t="s">
        <v>411</v>
      </c>
      <c r="F32" t="s">
        <v>355</v>
      </c>
      <c r="G32" t="s">
        <v>412</v>
      </c>
      <c r="H32" t="s">
        <v>149</v>
      </c>
      <c r="I32" t="s">
        <v>292</v>
      </c>
      <c r="J32" s="65">
        <v>2.42</v>
      </c>
      <c r="K32" t="s">
        <v>101</v>
      </c>
      <c r="L32" s="66">
        <v>9.4999999999999998E-3</v>
      </c>
      <c r="M32" s="66">
        <v>-1.01E-2</v>
      </c>
      <c r="N32" s="65">
        <v>8760084.5700000003</v>
      </c>
      <c r="O32" s="65">
        <v>105.86</v>
      </c>
      <c r="P32" s="65">
        <v>0</v>
      </c>
      <c r="Q32" s="65">
        <v>9273.4255258020003</v>
      </c>
      <c r="R32" s="66">
        <v>1.3599999999999999E-2</v>
      </c>
      <c r="S32" s="66">
        <v>1.7600000000000001E-2</v>
      </c>
      <c r="T32" s="66">
        <v>4.4000000000000003E-3</v>
      </c>
    </row>
    <row r="33" spans="1:20">
      <c r="A33" t="s">
        <v>413</v>
      </c>
      <c r="B33" t="s">
        <v>414</v>
      </c>
      <c r="C33" t="s">
        <v>99</v>
      </c>
      <c r="D33" t="s">
        <v>122</v>
      </c>
      <c r="E33" t="s">
        <v>411</v>
      </c>
      <c r="F33" t="s">
        <v>355</v>
      </c>
      <c r="G33" t="s">
        <v>412</v>
      </c>
      <c r="H33" t="s">
        <v>149</v>
      </c>
      <c r="I33" t="s">
        <v>415</v>
      </c>
      <c r="J33" s="65">
        <v>2.98</v>
      </c>
      <c r="K33" t="s">
        <v>101</v>
      </c>
      <c r="L33" s="66">
        <v>0.01</v>
      </c>
      <c r="M33" s="66">
        <v>-9.5999999999999992E-3</v>
      </c>
      <c r="N33" s="65">
        <v>4117704</v>
      </c>
      <c r="O33" s="65">
        <v>105.99</v>
      </c>
      <c r="P33" s="65">
        <v>41.218130000000002</v>
      </c>
      <c r="Q33" s="65">
        <v>4405.5725996000001</v>
      </c>
      <c r="R33" s="66">
        <v>1.0200000000000001E-2</v>
      </c>
      <c r="S33" s="66">
        <v>8.3000000000000001E-3</v>
      </c>
      <c r="T33" s="66">
        <v>2.0999999999999999E-3</v>
      </c>
    </row>
    <row r="34" spans="1:20">
      <c r="A34" t="s">
        <v>416</v>
      </c>
      <c r="B34" t="s">
        <v>417</v>
      </c>
      <c r="C34" t="s">
        <v>99</v>
      </c>
      <c r="D34" t="s">
        <v>122</v>
      </c>
      <c r="E34" t="s">
        <v>411</v>
      </c>
      <c r="F34" t="s">
        <v>355</v>
      </c>
      <c r="G34" t="s">
        <v>412</v>
      </c>
      <c r="H34" t="s">
        <v>149</v>
      </c>
      <c r="I34" t="s">
        <v>418</v>
      </c>
      <c r="J34" s="65">
        <v>5.61</v>
      </c>
      <c r="K34" t="s">
        <v>101</v>
      </c>
      <c r="L34" s="66">
        <v>5.0000000000000001E-3</v>
      </c>
      <c r="M34" s="66">
        <v>-3.3E-3</v>
      </c>
      <c r="N34" s="65">
        <v>4688878</v>
      </c>
      <c r="O34" s="65">
        <v>105.04</v>
      </c>
      <c r="P34" s="65">
        <v>0</v>
      </c>
      <c r="Q34" s="65">
        <v>4925.1974511999997</v>
      </c>
      <c r="R34" s="66">
        <v>6.1000000000000004E-3</v>
      </c>
      <c r="S34" s="66">
        <v>9.2999999999999992E-3</v>
      </c>
      <c r="T34" s="66">
        <v>2.3E-3</v>
      </c>
    </row>
    <row r="35" spans="1:20">
      <c r="A35" t="s">
        <v>419</v>
      </c>
      <c r="B35" t="s">
        <v>420</v>
      </c>
      <c r="C35" t="s">
        <v>99</v>
      </c>
      <c r="D35" t="s">
        <v>122</v>
      </c>
      <c r="E35" t="s">
        <v>411</v>
      </c>
      <c r="F35" t="s">
        <v>355</v>
      </c>
      <c r="G35" t="s">
        <v>412</v>
      </c>
      <c r="H35" t="s">
        <v>149</v>
      </c>
      <c r="I35" t="s">
        <v>421</v>
      </c>
      <c r="J35" s="65">
        <v>1.46</v>
      </c>
      <c r="K35" t="s">
        <v>101</v>
      </c>
      <c r="L35" s="66">
        <v>2.8E-3</v>
      </c>
      <c r="M35" s="66">
        <v>-1.2699999999999999E-2</v>
      </c>
      <c r="N35" s="65">
        <v>2098458</v>
      </c>
      <c r="O35" s="65">
        <v>102.46</v>
      </c>
      <c r="P35" s="65">
        <v>0</v>
      </c>
      <c r="Q35" s="65">
        <v>2150.0800668000002</v>
      </c>
      <c r="R35" s="66">
        <v>4.8999999999999998E-3</v>
      </c>
      <c r="S35" s="66">
        <v>4.1000000000000003E-3</v>
      </c>
      <c r="T35" s="66">
        <v>1E-3</v>
      </c>
    </row>
    <row r="36" spans="1:20">
      <c r="A36" t="s">
        <v>422</v>
      </c>
      <c r="B36" t="s">
        <v>423</v>
      </c>
      <c r="C36" t="s">
        <v>99</v>
      </c>
      <c r="D36" t="s">
        <v>122</v>
      </c>
      <c r="E36" t="s">
        <v>424</v>
      </c>
      <c r="F36" t="s">
        <v>355</v>
      </c>
      <c r="G36" t="s">
        <v>425</v>
      </c>
      <c r="H36" t="s">
        <v>206</v>
      </c>
      <c r="I36" t="s">
        <v>426</v>
      </c>
      <c r="J36" s="65">
        <v>1.08</v>
      </c>
      <c r="K36" t="s">
        <v>101</v>
      </c>
      <c r="L36" s="66">
        <v>4.7500000000000001E-2</v>
      </c>
      <c r="M36" s="66">
        <v>-2.2100000000000002E-2</v>
      </c>
      <c r="N36" s="65">
        <v>1013284.67</v>
      </c>
      <c r="O36" s="65">
        <v>129.09</v>
      </c>
      <c r="P36" s="65">
        <v>0</v>
      </c>
      <c r="Q36" s="65">
        <v>1308.0491805029999</v>
      </c>
      <c r="R36" s="66">
        <v>7.0000000000000001E-3</v>
      </c>
      <c r="S36" s="66">
        <v>2.5000000000000001E-3</v>
      </c>
      <c r="T36" s="66">
        <v>5.9999999999999995E-4</v>
      </c>
    </row>
    <row r="37" spans="1:20">
      <c r="A37" t="s">
        <v>427</v>
      </c>
      <c r="B37" t="s">
        <v>428</v>
      </c>
      <c r="C37" t="s">
        <v>99</v>
      </c>
      <c r="D37" t="s">
        <v>122</v>
      </c>
      <c r="E37" t="s">
        <v>429</v>
      </c>
      <c r="F37" t="s">
        <v>430</v>
      </c>
      <c r="G37" t="s">
        <v>425</v>
      </c>
      <c r="H37" t="s">
        <v>206</v>
      </c>
      <c r="I37" t="s">
        <v>431</v>
      </c>
      <c r="J37" s="65">
        <v>0.93</v>
      </c>
      <c r="K37" t="s">
        <v>101</v>
      </c>
      <c r="L37" s="66">
        <v>3.6400000000000002E-2</v>
      </c>
      <c r="M37" s="66">
        <v>-1.03E-2</v>
      </c>
      <c r="N37" s="65">
        <v>245237.27</v>
      </c>
      <c r="O37" s="65">
        <v>114.21</v>
      </c>
      <c r="P37" s="65">
        <v>0</v>
      </c>
      <c r="Q37" s="65">
        <v>280.08548606699998</v>
      </c>
      <c r="R37" s="66">
        <v>6.7000000000000002E-3</v>
      </c>
      <c r="S37" s="66">
        <v>5.0000000000000001E-4</v>
      </c>
      <c r="T37" s="66">
        <v>1E-4</v>
      </c>
    </row>
    <row r="38" spans="1:20">
      <c r="A38" t="s">
        <v>432</v>
      </c>
      <c r="B38" t="s">
        <v>433</v>
      </c>
      <c r="C38" t="s">
        <v>99</v>
      </c>
      <c r="D38" t="s">
        <v>122</v>
      </c>
      <c r="E38" t="s">
        <v>434</v>
      </c>
      <c r="F38" t="s">
        <v>435</v>
      </c>
      <c r="G38" t="s">
        <v>425</v>
      </c>
      <c r="H38" t="s">
        <v>206</v>
      </c>
      <c r="I38" t="s">
        <v>436</v>
      </c>
      <c r="J38" s="65">
        <v>4.09</v>
      </c>
      <c r="K38" t="s">
        <v>101</v>
      </c>
      <c r="L38" s="66">
        <v>4.4999999999999998E-2</v>
      </c>
      <c r="M38" s="66">
        <v>-7.4999999999999997E-3</v>
      </c>
      <c r="N38" s="65">
        <v>2143720</v>
      </c>
      <c r="O38" s="65">
        <v>125.88</v>
      </c>
      <c r="P38" s="65">
        <v>0</v>
      </c>
      <c r="Q38" s="65">
        <v>2698.5147360000001</v>
      </c>
      <c r="R38" s="66">
        <v>6.9999999999999999E-4</v>
      </c>
      <c r="S38" s="66">
        <v>5.1000000000000004E-3</v>
      </c>
      <c r="T38" s="66">
        <v>1.2999999999999999E-3</v>
      </c>
    </row>
    <row r="39" spans="1:20">
      <c r="A39" t="s">
        <v>437</v>
      </c>
      <c r="B39" t="s">
        <v>438</v>
      </c>
      <c r="C39" t="s">
        <v>99</v>
      </c>
      <c r="D39" t="s">
        <v>122</v>
      </c>
      <c r="E39" t="s">
        <v>434</v>
      </c>
      <c r="F39" t="s">
        <v>435</v>
      </c>
      <c r="G39" t="s">
        <v>425</v>
      </c>
      <c r="H39" t="s">
        <v>206</v>
      </c>
      <c r="I39" t="s">
        <v>292</v>
      </c>
      <c r="J39" s="65">
        <v>8.84</v>
      </c>
      <c r="K39" t="s">
        <v>101</v>
      </c>
      <c r="L39" s="66">
        <v>2.3900000000000001E-2</v>
      </c>
      <c r="M39" s="66">
        <v>4.1000000000000003E-3</v>
      </c>
      <c r="N39" s="65">
        <v>10841015</v>
      </c>
      <c r="O39" s="65">
        <v>118.88</v>
      </c>
      <c r="P39" s="65">
        <v>0</v>
      </c>
      <c r="Q39" s="65">
        <v>12887.798632</v>
      </c>
      <c r="R39" s="66">
        <v>5.4999999999999997E-3</v>
      </c>
      <c r="S39" s="66">
        <v>2.4400000000000002E-2</v>
      </c>
      <c r="T39" s="66">
        <v>6.1000000000000004E-3</v>
      </c>
    </row>
    <row r="40" spans="1:20">
      <c r="A40" t="s">
        <v>439</v>
      </c>
      <c r="B40" t="s">
        <v>440</v>
      </c>
      <c r="C40" t="s">
        <v>99</v>
      </c>
      <c r="D40" t="s">
        <v>122</v>
      </c>
      <c r="E40" t="s">
        <v>434</v>
      </c>
      <c r="F40" t="s">
        <v>435</v>
      </c>
      <c r="G40" t="s">
        <v>425</v>
      </c>
      <c r="H40" t="s">
        <v>206</v>
      </c>
      <c r="I40" t="s">
        <v>441</v>
      </c>
      <c r="J40" s="65">
        <v>6.34</v>
      </c>
      <c r="K40" t="s">
        <v>101</v>
      </c>
      <c r="L40" s="66">
        <v>3.85E-2</v>
      </c>
      <c r="M40" s="66">
        <v>-2.2000000000000001E-3</v>
      </c>
      <c r="N40" s="65">
        <v>2038449.18</v>
      </c>
      <c r="O40" s="65">
        <v>129.53</v>
      </c>
      <c r="P40" s="65">
        <v>61.595419999999997</v>
      </c>
      <c r="Q40" s="65">
        <v>2701.9986428540001</v>
      </c>
      <c r="R40" s="66">
        <v>8.0000000000000004E-4</v>
      </c>
      <c r="S40" s="66">
        <v>5.1000000000000004E-3</v>
      </c>
      <c r="T40" s="66">
        <v>1.2999999999999999E-3</v>
      </c>
    </row>
    <row r="41" spans="1:20">
      <c r="A41" t="s">
        <v>442</v>
      </c>
      <c r="B41" t="s">
        <v>443</v>
      </c>
      <c r="C41" t="s">
        <v>99</v>
      </c>
      <c r="D41" t="s">
        <v>122</v>
      </c>
      <c r="E41" t="s">
        <v>444</v>
      </c>
      <c r="F41" t="s">
        <v>430</v>
      </c>
      <c r="G41" t="s">
        <v>412</v>
      </c>
      <c r="H41" t="s">
        <v>149</v>
      </c>
      <c r="I41" t="s">
        <v>445</v>
      </c>
      <c r="J41" s="65">
        <v>4.33</v>
      </c>
      <c r="K41" t="s">
        <v>101</v>
      </c>
      <c r="L41" s="66">
        <v>8.3000000000000001E-3</v>
      </c>
      <c r="M41" s="66">
        <v>-7.4999999999999997E-3</v>
      </c>
      <c r="N41" s="65">
        <v>2966435</v>
      </c>
      <c r="O41" s="65">
        <v>108.33</v>
      </c>
      <c r="P41" s="65">
        <v>0</v>
      </c>
      <c r="Q41" s="65">
        <v>3213.5390355</v>
      </c>
      <c r="R41" s="66">
        <v>1.9E-3</v>
      </c>
      <c r="S41" s="66">
        <v>6.1000000000000004E-3</v>
      </c>
      <c r="T41" s="66">
        <v>1.5E-3</v>
      </c>
    </row>
    <row r="42" spans="1:20">
      <c r="A42" t="s">
        <v>446</v>
      </c>
      <c r="B42" t="s">
        <v>447</v>
      </c>
      <c r="C42" t="s">
        <v>99</v>
      </c>
      <c r="D42" t="s">
        <v>122</v>
      </c>
      <c r="E42" t="s">
        <v>444</v>
      </c>
      <c r="F42" t="s">
        <v>430</v>
      </c>
      <c r="G42" t="s">
        <v>412</v>
      </c>
      <c r="H42" t="s">
        <v>149</v>
      </c>
      <c r="I42" t="s">
        <v>448</v>
      </c>
      <c r="J42" s="65">
        <v>8.2200000000000006</v>
      </c>
      <c r="K42" t="s">
        <v>101</v>
      </c>
      <c r="L42" s="66">
        <v>1.6500000000000001E-2</v>
      </c>
      <c r="M42" s="66">
        <v>8.9999999999999998E-4</v>
      </c>
      <c r="N42" s="65">
        <v>5543569</v>
      </c>
      <c r="O42" s="65">
        <v>115.11</v>
      </c>
      <c r="P42" s="65">
        <v>0</v>
      </c>
      <c r="Q42" s="65">
        <v>6381.2022759000001</v>
      </c>
      <c r="R42" s="66">
        <v>2.5999999999999999E-3</v>
      </c>
      <c r="S42" s="66">
        <v>1.21E-2</v>
      </c>
      <c r="T42" s="66">
        <v>3.0000000000000001E-3</v>
      </c>
    </row>
    <row r="43" spans="1:20">
      <c r="A43" t="s">
        <v>449</v>
      </c>
      <c r="B43" t="s">
        <v>450</v>
      </c>
      <c r="C43" t="s">
        <v>99</v>
      </c>
      <c r="D43" t="s">
        <v>122</v>
      </c>
      <c r="E43" t="s">
        <v>451</v>
      </c>
      <c r="F43" t="s">
        <v>387</v>
      </c>
      <c r="G43" t="s">
        <v>425</v>
      </c>
      <c r="H43" t="s">
        <v>206</v>
      </c>
      <c r="I43" t="s">
        <v>452</v>
      </c>
      <c r="J43" s="65">
        <v>8.26</v>
      </c>
      <c r="K43" t="s">
        <v>101</v>
      </c>
      <c r="L43" s="66">
        <v>2.6499999999999999E-2</v>
      </c>
      <c r="M43" s="66">
        <v>1.9E-3</v>
      </c>
      <c r="N43" s="65">
        <v>1825342.06</v>
      </c>
      <c r="O43" s="65">
        <v>124.65</v>
      </c>
      <c r="P43" s="65">
        <v>0</v>
      </c>
      <c r="Q43" s="65">
        <v>2275.2888777899998</v>
      </c>
      <c r="R43" s="66">
        <v>1.1999999999999999E-3</v>
      </c>
      <c r="S43" s="66">
        <v>4.3E-3</v>
      </c>
      <c r="T43" s="66">
        <v>1.1000000000000001E-3</v>
      </c>
    </row>
    <row r="44" spans="1:20">
      <c r="A44" t="s">
        <v>453</v>
      </c>
      <c r="B44" t="s">
        <v>454</v>
      </c>
      <c r="C44" t="s">
        <v>99</v>
      </c>
      <c r="D44" t="s">
        <v>122</v>
      </c>
      <c r="E44" t="s">
        <v>455</v>
      </c>
      <c r="F44" t="s">
        <v>430</v>
      </c>
      <c r="G44" t="s">
        <v>412</v>
      </c>
      <c r="H44" t="s">
        <v>149</v>
      </c>
      <c r="I44" t="s">
        <v>456</v>
      </c>
      <c r="J44" s="65">
        <v>4.7</v>
      </c>
      <c r="K44" t="s">
        <v>101</v>
      </c>
      <c r="L44" s="66">
        <v>1.34E-2</v>
      </c>
      <c r="M44" s="66">
        <v>-2.8999999999999998E-3</v>
      </c>
      <c r="N44" s="65">
        <v>5365499.7699999996</v>
      </c>
      <c r="O44" s="65">
        <v>109.7</v>
      </c>
      <c r="P44" s="65">
        <v>0</v>
      </c>
      <c r="Q44" s="65">
        <v>5885.9532476900004</v>
      </c>
      <c r="R44" s="66">
        <v>1.6000000000000001E-3</v>
      </c>
      <c r="S44" s="66">
        <v>1.12E-2</v>
      </c>
      <c r="T44" s="66">
        <v>2.8E-3</v>
      </c>
    </row>
    <row r="45" spans="1:20">
      <c r="A45" t="s">
        <v>457</v>
      </c>
      <c r="B45" t="s">
        <v>458</v>
      </c>
      <c r="C45" t="s">
        <v>99</v>
      </c>
      <c r="D45" t="s">
        <v>122</v>
      </c>
      <c r="E45" t="s">
        <v>455</v>
      </c>
      <c r="F45" t="s">
        <v>430</v>
      </c>
      <c r="G45" t="s">
        <v>412</v>
      </c>
      <c r="H45" t="s">
        <v>149</v>
      </c>
      <c r="I45" t="s">
        <v>459</v>
      </c>
      <c r="J45" s="65">
        <v>5.13</v>
      </c>
      <c r="K45" t="s">
        <v>101</v>
      </c>
      <c r="L45" s="66">
        <v>1.77E-2</v>
      </c>
      <c r="M45" s="66">
        <v>-1.5E-3</v>
      </c>
      <c r="N45" s="65">
        <v>6202737</v>
      </c>
      <c r="O45" s="65">
        <v>110.81</v>
      </c>
      <c r="P45" s="65">
        <v>0</v>
      </c>
      <c r="Q45" s="65">
        <v>6873.2528696999998</v>
      </c>
      <c r="R45" s="66">
        <v>1.9E-3</v>
      </c>
      <c r="S45" s="66">
        <v>1.2999999999999999E-2</v>
      </c>
      <c r="T45" s="66">
        <v>3.3E-3</v>
      </c>
    </row>
    <row r="46" spans="1:20">
      <c r="A46" t="s">
        <v>460</v>
      </c>
      <c r="B46" t="s">
        <v>461</v>
      </c>
      <c r="C46" t="s">
        <v>99</v>
      </c>
      <c r="D46" t="s">
        <v>122</v>
      </c>
      <c r="E46" t="s">
        <v>455</v>
      </c>
      <c r="F46" t="s">
        <v>430</v>
      </c>
      <c r="G46" t="s">
        <v>412</v>
      </c>
      <c r="H46" t="s">
        <v>149</v>
      </c>
      <c r="I46" t="s">
        <v>448</v>
      </c>
      <c r="J46" s="65">
        <v>8.5500000000000007</v>
      </c>
      <c r="K46" t="s">
        <v>101</v>
      </c>
      <c r="L46" s="66">
        <v>2.4799999999999999E-2</v>
      </c>
      <c r="M46" s="66">
        <v>7.0000000000000001E-3</v>
      </c>
      <c r="N46" s="65">
        <v>1649000</v>
      </c>
      <c r="O46" s="65">
        <v>116.93</v>
      </c>
      <c r="P46" s="65">
        <v>0</v>
      </c>
      <c r="Q46" s="65">
        <v>1928.1757</v>
      </c>
      <c r="R46" s="66">
        <v>8.0000000000000004E-4</v>
      </c>
      <c r="S46" s="66">
        <v>3.7000000000000002E-3</v>
      </c>
      <c r="T46" s="66">
        <v>8.9999999999999998E-4</v>
      </c>
    </row>
    <row r="47" spans="1:20">
      <c r="A47" t="s">
        <v>462</v>
      </c>
      <c r="B47" t="s">
        <v>463</v>
      </c>
      <c r="C47" t="s">
        <v>99</v>
      </c>
      <c r="D47" t="s">
        <v>122</v>
      </c>
      <c r="E47" t="s">
        <v>455</v>
      </c>
      <c r="F47" t="s">
        <v>430</v>
      </c>
      <c r="G47" t="s">
        <v>425</v>
      </c>
      <c r="H47" t="s">
        <v>206</v>
      </c>
      <c r="I47" t="s">
        <v>464</v>
      </c>
      <c r="J47" s="65">
        <v>2.5099999999999998</v>
      </c>
      <c r="K47" t="s">
        <v>101</v>
      </c>
      <c r="L47" s="66">
        <v>6.4999999999999997E-3</v>
      </c>
      <c r="M47" s="66">
        <v>-1.03E-2</v>
      </c>
      <c r="N47" s="65">
        <v>901923.42</v>
      </c>
      <c r="O47" s="65">
        <v>104.39</v>
      </c>
      <c r="P47" s="65">
        <v>229.35239000000001</v>
      </c>
      <c r="Q47" s="65">
        <v>1170.8702481380001</v>
      </c>
      <c r="R47" s="66">
        <v>1.5E-3</v>
      </c>
      <c r="S47" s="66">
        <v>2.2000000000000001E-3</v>
      </c>
      <c r="T47" s="66">
        <v>5.9999999999999995E-4</v>
      </c>
    </row>
    <row r="48" spans="1:20">
      <c r="A48" t="s">
        <v>465</v>
      </c>
      <c r="B48" t="s">
        <v>466</v>
      </c>
      <c r="C48" t="s">
        <v>99</v>
      </c>
      <c r="D48" t="s">
        <v>122</v>
      </c>
      <c r="E48" t="s">
        <v>399</v>
      </c>
      <c r="F48" t="s">
        <v>355</v>
      </c>
      <c r="G48" t="s">
        <v>425</v>
      </c>
      <c r="H48" t="s">
        <v>206</v>
      </c>
      <c r="I48" t="s">
        <v>467</v>
      </c>
      <c r="J48" s="65">
        <v>1.1499999999999999</v>
      </c>
      <c r="K48" t="s">
        <v>101</v>
      </c>
      <c r="L48" s="66">
        <v>4.2000000000000003E-2</v>
      </c>
      <c r="M48" s="66">
        <v>-1.47E-2</v>
      </c>
      <c r="N48" s="65">
        <v>4027116</v>
      </c>
      <c r="O48" s="65">
        <v>112.56</v>
      </c>
      <c r="P48" s="65">
        <v>0</v>
      </c>
      <c r="Q48" s="65">
        <v>4532.9217695999996</v>
      </c>
      <c r="R48" s="66">
        <v>4.0000000000000001E-3</v>
      </c>
      <c r="S48" s="66">
        <v>8.6E-3</v>
      </c>
      <c r="T48" s="66">
        <v>2.0999999999999999E-3</v>
      </c>
    </row>
    <row r="49" spans="1:20">
      <c r="A49" t="s">
        <v>468</v>
      </c>
      <c r="B49" t="s">
        <v>469</v>
      </c>
      <c r="C49" t="s">
        <v>99</v>
      </c>
      <c r="D49" t="s">
        <v>122</v>
      </c>
      <c r="E49" t="s">
        <v>399</v>
      </c>
      <c r="F49" t="s">
        <v>355</v>
      </c>
      <c r="G49" t="s">
        <v>425</v>
      </c>
      <c r="H49" t="s">
        <v>206</v>
      </c>
      <c r="I49" t="s">
        <v>470</v>
      </c>
      <c r="J49" s="65">
        <v>1.17</v>
      </c>
      <c r="K49" t="s">
        <v>101</v>
      </c>
      <c r="L49" s="66">
        <v>0.04</v>
      </c>
      <c r="M49" s="66">
        <v>-1.55E-2</v>
      </c>
      <c r="N49" s="65">
        <v>2545431.5</v>
      </c>
      <c r="O49" s="65">
        <v>114.53</v>
      </c>
      <c r="P49" s="65">
        <v>0</v>
      </c>
      <c r="Q49" s="65">
        <v>2915.2826969500002</v>
      </c>
      <c r="R49" s="66">
        <v>1.8E-3</v>
      </c>
      <c r="S49" s="66">
        <v>5.4999999999999997E-3</v>
      </c>
      <c r="T49" s="66">
        <v>1.4E-3</v>
      </c>
    </row>
    <row r="50" spans="1:20">
      <c r="A50" t="s">
        <v>471</v>
      </c>
      <c r="B50" t="s">
        <v>472</v>
      </c>
      <c r="C50" t="s">
        <v>99</v>
      </c>
      <c r="D50" t="s">
        <v>122</v>
      </c>
      <c r="E50" t="s">
        <v>473</v>
      </c>
      <c r="F50" t="s">
        <v>387</v>
      </c>
      <c r="G50" t="s">
        <v>425</v>
      </c>
      <c r="H50" t="s">
        <v>206</v>
      </c>
      <c r="I50" t="s">
        <v>474</v>
      </c>
      <c r="J50" s="65">
        <v>0.25</v>
      </c>
      <c r="K50" t="s">
        <v>101</v>
      </c>
      <c r="L50" s="66">
        <v>5.8999999999999999E-3</v>
      </c>
      <c r="M50" s="66">
        <v>-1.6299999999999999E-2</v>
      </c>
      <c r="N50" s="65">
        <v>1073000.07</v>
      </c>
      <c r="O50" s="65">
        <v>102.28</v>
      </c>
      <c r="P50" s="65">
        <v>0</v>
      </c>
      <c r="Q50" s="65">
        <v>1097.4644715960001</v>
      </c>
      <c r="R50" s="66">
        <v>2.1499999999999998E-2</v>
      </c>
      <c r="S50" s="66">
        <v>2.0999999999999999E-3</v>
      </c>
      <c r="T50" s="66">
        <v>5.0000000000000001E-4</v>
      </c>
    </row>
    <row r="51" spans="1:20">
      <c r="A51" t="s">
        <v>475</v>
      </c>
      <c r="B51" t="s">
        <v>476</v>
      </c>
      <c r="C51" t="s">
        <v>99</v>
      </c>
      <c r="D51" t="s">
        <v>122</v>
      </c>
      <c r="E51" t="s">
        <v>411</v>
      </c>
      <c r="F51" t="s">
        <v>355</v>
      </c>
      <c r="G51" t="s">
        <v>477</v>
      </c>
      <c r="H51" t="s">
        <v>149</v>
      </c>
      <c r="I51" t="s">
        <v>478</v>
      </c>
      <c r="J51" s="65">
        <v>0.26</v>
      </c>
      <c r="K51" t="s">
        <v>101</v>
      </c>
      <c r="L51" s="66">
        <v>4.1500000000000002E-2</v>
      </c>
      <c r="M51" s="66">
        <v>-4.7699999999999999E-2</v>
      </c>
      <c r="N51" s="65">
        <v>768000.12</v>
      </c>
      <c r="O51" s="65">
        <v>109.45</v>
      </c>
      <c r="P51" s="65">
        <v>0</v>
      </c>
      <c r="Q51" s="65">
        <v>840.57613133999996</v>
      </c>
      <c r="R51" s="66">
        <v>7.7000000000000002E-3</v>
      </c>
      <c r="S51" s="66">
        <v>1.6000000000000001E-3</v>
      </c>
      <c r="T51" s="66">
        <v>4.0000000000000002E-4</v>
      </c>
    </row>
    <row r="52" spans="1:20">
      <c r="A52" t="s">
        <v>479</v>
      </c>
      <c r="B52" t="s">
        <v>480</v>
      </c>
      <c r="C52" t="s">
        <v>99</v>
      </c>
      <c r="D52" t="s">
        <v>122</v>
      </c>
      <c r="E52" t="s">
        <v>481</v>
      </c>
      <c r="F52" t="s">
        <v>430</v>
      </c>
      <c r="G52" t="s">
        <v>482</v>
      </c>
      <c r="H52" t="s">
        <v>206</v>
      </c>
      <c r="I52" t="s">
        <v>306</v>
      </c>
      <c r="J52" s="65">
        <v>6.53</v>
      </c>
      <c r="K52" t="s">
        <v>101</v>
      </c>
      <c r="L52" s="66">
        <v>7.7999999999999996E-3</v>
      </c>
      <c r="M52" s="66">
        <v>3.3999999999999998E-3</v>
      </c>
      <c r="N52" s="65">
        <v>439999.5</v>
      </c>
      <c r="O52" s="65">
        <v>103.15</v>
      </c>
      <c r="P52" s="65">
        <v>0</v>
      </c>
      <c r="Q52" s="65">
        <v>453.85948424999998</v>
      </c>
      <c r="R52" s="66">
        <v>1E-3</v>
      </c>
      <c r="S52" s="66">
        <v>8.9999999999999998E-4</v>
      </c>
      <c r="T52" s="66">
        <v>2.0000000000000001E-4</v>
      </c>
    </row>
    <row r="53" spans="1:20">
      <c r="A53" t="s">
        <v>483</v>
      </c>
      <c r="B53" t="s">
        <v>484</v>
      </c>
      <c r="C53" t="s">
        <v>99</v>
      </c>
      <c r="D53" t="s">
        <v>122</v>
      </c>
      <c r="E53" t="s">
        <v>481</v>
      </c>
      <c r="F53" t="s">
        <v>430</v>
      </c>
      <c r="G53" t="s">
        <v>482</v>
      </c>
      <c r="H53" t="s">
        <v>206</v>
      </c>
      <c r="I53" t="s">
        <v>485</v>
      </c>
      <c r="J53" s="65">
        <v>4.24</v>
      </c>
      <c r="K53" t="s">
        <v>101</v>
      </c>
      <c r="L53" s="66">
        <v>2E-3</v>
      </c>
      <c r="M53" s="66">
        <v>-5.0000000000000001E-4</v>
      </c>
      <c r="N53" s="65">
        <v>3758804.28</v>
      </c>
      <c r="O53" s="65">
        <v>101.25</v>
      </c>
      <c r="P53" s="65">
        <v>0</v>
      </c>
      <c r="Q53" s="65">
        <v>3805.7893334999999</v>
      </c>
      <c r="R53" s="66">
        <v>1.04E-2</v>
      </c>
      <c r="S53" s="66">
        <v>7.1999999999999998E-3</v>
      </c>
      <c r="T53" s="66">
        <v>1.8E-3</v>
      </c>
    </row>
    <row r="54" spans="1:20">
      <c r="A54" t="s">
        <v>486</v>
      </c>
      <c r="B54" t="s">
        <v>487</v>
      </c>
      <c r="C54" t="s">
        <v>99</v>
      </c>
      <c r="D54" t="s">
        <v>122</v>
      </c>
      <c r="E54" t="s">
        <v>481</v>
      </c>
      <c r="F54" t="s">
        <v>430</v>
      </c>
      <c r="G54" t="s">
        <v>482</v>
      </c>
      <c r="H54" t="s">
        <v>206</v>
      </c>
      <c r="I54" t="s">
        <v>488</v>
      </c>
      <c r="J54" s="65">
        <v>6.09</v>
      </c>
      <c r="K54" t="s">
        <v>101</v>
      </c>
      <c r="L54" s="66">
        <v>6.8999999999999999E-3</v>
      </c>
      <c r="M54" s="66">
        <v>3.5999999999999999E-3</v>
      </c>
      <c r="N54" s="65">
        <v>663561</v>
      </c>
      <c r="O54" s="65">
        <v>103.23</v>
      </c>
      <c r="P54" s="65">
        <v>0</v>
      </c>
      <c r="Q54" s="65">
        <v>684.99402029999999</v>
      </c>
      <c r="R54" s="66">
        <v>3.0000000000000001E-3</v>
      </c>
      <c r="S54" s="66">
        <v>1.2999999999999999E-3</v>
      </c>
      <c r="T54" s="66">
        <v>2.9999999999999997E-4</v>
      </c>
    </row>
    <row r="55" spans="1:20">
      <c r="A55" t="s">
        <v>489</v>
      </c>
      <c r="B55" t="s">
        <v>490</v>
      </c>
      <c r="C55" t="s">
        <v>99</v>
      </c>
      <c r="D55" t="s">
        <v>122</v>
      </c>
      <c r="E55" t="s">
        <v>491</v>
      </c>
      <c r="F55" t="s">
        <v>492</v>
      </c>
      <c r="G55" t="s">
        <v>482</v>
      </c>
      <c r="H55" t="s">
        <v>206</v>
      </c>
      <c r="I55" t="s">
        <v>493</v>
      </c>
      <c r="J55" s="65">
        <v>0.75</v>
      </c>
      <c r="K55" t="s">
        <v>101</v>
      </c>
      <c r="L55" s="66">
        <v>4.65E-2</v>
      </c>
      <c r="M55" s="66">
        <v>-7.7000000000000002E-3</v>
      </c>
      <c r="N55" s="65">
        <v>201838.76</v>
      </c>
      <c r="O55" s="65">
        <v>127.12</v>
      </c>
      <c r="P55" s="65">
        <v>0</v>
      </c>
      <c r="Q55" s="65">
        <v>256.57743171200002</v>
      </c>
      <c r="R55" s="66">
        <v>8.0000000000000002E-3</v>
      </c>
      <c r="S55" s="66">
        <v>5.0000000000000001E-4</v>
      </c>
      <c r="T55" s="66">
        <v>1E-4</v>
      </c>
    </row>
    <row r="56" spans="1:20">
      <c r="A56" t="s">
        <v>494</v>
      </c>
      <c r="B56" t="s">
        <v>495</v>
      </c>
      <c r="C56" t="s">
        <v>99</v>
      </c>
      <c r="D56" t="s">
        <v>122</v>
      </c>
      <c r="E56" t="s">
        <v>496</v>
      </c>
      <c r="F56" t="s">
        <v>430</v>
      </c>
      <c r="G56" t="s">
        <v>482</v>
      </c>
      <c r="H56" t="s">
        <v>206</v>
      </c>
      <c r="I56" t="s">
        <v>497</v>
      </c>
      <c r="J56" s="65">
        <v>5.0599999999999996</v>
      </c>
      <c r="K56" t="s">
        <v>101</v>
      </c>
      <c r="L56" s="66">
        <v>2.5999999999999999E-2</v>
      </c>
      <c r="M56" s="66">
        <v>-4.0000000000000002E-4</v>
      </c>
      <c r="N56" s="65">
        <v>2111030.25</v>
      </c>
      <c r="O56" s="65">
        <v>115.23</v>
      </c>
      <c r="P56" s="65">
        <v>0</v>
      </c>
      <c r="Q56" s="65">
        <v>2432.540157075</v>
      </c>
      <c r="R56" s="66">
        <v>5.1999999999999998E-3</v>
      </c>
      <c r="S56" s="66">
        <v>4.5999999999999999E-3</v>
      </c>
      <c r="T56" s="66">
        <v>1.1999999999999999E-3</v>
      </c>
    </row>
    <row r="57" spans="1:20">
      <c r="A57" t="s">
        <v>498</v>
      </c>
      <c r="B57" t="s">
        <v>499</v>
      </c>
      <c r="C57" t="s">
        <v>99</v>
      </c>
      <c r="D57" t="s">
        <v>122</v>
      </c>
      <c r="E57" t="s">
        <v>496</v>
      </c>
      <c r="F57" t="s">
        <v>430</v>
      </c>
      <c r="G57" t="s">
        <v>482</v>
      </c>
      <c r="H57" t="s">
        <v>206</v>
      </c>
      <c r="I57" t="s">
        <v>500</v>
      </c>
      <c r="J57" s="65">
        <v>4.47</v>
      </c>
      <c r="K57" t="s">
        <v>101</v>
      </c>
      <c r="L57" s="66">
        <v>2.4E-2</v>
      </c>
      <c r="M57" s="66">
        <v>-2.2000000000000001E-3</v>
      </c>
      <c r="N57" s="65">
        <v>439866.24</v>
      </c>
      <c r="O57" s="65">
        <v>112.92</v>
      </c>
      <c r="P57" s="65">
        <v>0</v>
      </c>
      <c r="Q57" s="65">
        <v>496.69695820800001</v>
      </c>
      <c r="R57" s="66">
        <v>8.0000000000000004E-4</v>
      </c>
      <c r="S57" s="66">
        <v>8.9999999999999998E-4</v>
      </c>
      <c r="T57" s="66">
        <v>2.0000000000000001E-4</v>
      </c>
    </row>
    <row r="58" spans="1:20">
      <c r="A58" t="s">
        <v>501</v>
      </c>
      <c r="B58" t="s">
        <v>502</v>
      </c>
      <c r="C58" t="s">
        <v>99</v>
      </c>
      <c r="D58" t="s">
        <v>122</v>
      </c>
      <c r="E58" t="s">
        <v>503</v>
      </c>
      <c r="F58" t="s">
        <v>430</v>
      </c>
      <c r="G58" t="s">
        <v>482</v>
      </c>
      <c r="H58" t="s">
        <v>206</v>
      </c>
      <c r="I58" t="s">
        <v>504</v>
      </c>
      <c r="J58" s="65">
        <v>4.55</v>
      </c>
      <c r="K58" t="s">
        <v>101</v>
      </c>
      <c r="L58" s="66">
        <v>2.1499999999999998E-2</v>
      </c>
      <c r="M58" s="66">
        <v>-5.0000000000000001E-4</v>
      </c>
      <c r="N58" s="65">
        <v>667125.1</v>
      </c>
      <c r="O58" s="65">
        <v>113.59</v>
      </c>
      <c r="P58" s="65">
        <v>0</v>
      </c>
      <c r="Q58" s="65">
        <v>757.78740109</v>
      </c>
      <c r="R58" s="66">
        <v>5.0000000000000001E-4</v>
      </c>
      <c r="S58" s="66">
        <v>1.4E-3</v>
      </c>
      <c r="T58" s="66">
        <v>4.0000000000000002E-4</v>
      </c>
    </row>
    <row r="59" spans="1:20">
      <c r="A59" t="s">
        <v>505</v>
      </c>
      <c r="B59" t="s">
        <v>506</v>
      </c>
      <c r="C59" t="s">
        <v>99</v>
      </c>
      <c r="D59" t="s">
        <v>122</v>
      </c>
      <c r="E59" t="s">
        <v>503</v>
      </c>
      <c r="F59" t="s">
        <v>430</v>
      </c>
      <c r="G59" t="s">
        <v>482</v>
      </c>
      <c r="H59" t="s">
        <v>206</v>
      </c>
      <c r="I59" t="s">
        <v>507</v>
      </c>
      <c r="J59" s="65">
        <v>7.19</v>
      </c>
      <c r="K59" t="s">
        <v>101</v>
      </c>
      <c r="L59" s="66">
        <v>1.43E-2</v>
      </c>
      <c r="M59" s="66">
        <v>7.1000000000000004E-3</v>
      </c>
      <c r="N59" s="65">
        <v>887490</v>
      </c>
      <c r="O59" s="65">
        <v>106.79</v>
      </c>
      <c r="P59" s="65">
        <v>0</v>
      </c>
      <c r="Q59" s="65">
        <v>947.75057100000004</v>
      </c>
      <c r="R59" s="66">
        <v>2.0999999999999999E-3</v>
      </c>
      <c r="S59" s="66">
        <v>1.8E-3</v>
      </c>
      <c r="T59" s="66">
        <v>4.0000000000000002E-4</v>
      </c>
    </row>
    <row r="60" spans="1:20">
      <c r="A60" t="s">
        <v>508</v>
      </c>
      <c r="B60" t="s">
        <v>509</v>
      </c>
      <c r="C60" t="s">
        <v>99</v>
      </c>
      <c r="D60" t="s">
        <v>122</v>
      </c>
      <c r="E60" t="s">
        <v>503</v>
      </c>
      <c r="F60" t="s">
        <v>430</v>
      </c>
      <c r="G60" t="s">
        <v>482</v>
      </c>
      <c r="H60" t="s">
        <v>206</v>
      </c>
      <c r="I60" t="s">
        <v>485</v>
      </c>
      <c r="J60" s="65">
        <v>5.24</v>
      </c>
      <c r="K60" t="s">
        <v>101</v>
      </c>
      <c r="L60" s="66">
        <v>2.35E-2</v>
      </c>
      <c r="M60" s="66">
        <v>2.0999999999999999E-3</v>
      </c>
      <c r="N60" s="65">
        <v>1782455.66</v>
      </c>
      <c r="O60" s="65">
        <v>114.51</v>
      </c>
      <c r="P60" s="65">
        <v>42.121960000000001</v>
      </c>
      <c r="Q60" s="65">
        <v>2083.2119362660001</v>
      </c>
      <c r="R60" s="66">
        <v>2.3E-3</v>
      </c>
      <c r="S60" s="66">
        <v>3.8999999999999998E-3</v>
      </c>
      <c r="T60" s="66">
        <v>1E-3</v>
      </c>
    </row>
    <row r="61" spans="1:20">
      <c r="A61" t="s">
        <v>510</v>
      </c>
      <c r="B61" t="s">
        <v>511</v>
      </c>
      <c r="C61" t="s">
        <v>99</v>
      </c>
      <c r="D61" t="s">
        <v>122</v>
      </c>
      <c r="E61" t="s">
        <v>503</v>
      </c>
      <c r="F61" t="s">
        <v>430</v>
      </c>
      <c r="G61" t="s">
        <v>482</v>
      </c>
      <c r="H61" t="s">
        <v>206</v>
      </c>
      <c r="I61" t="s">
        <v>512</v>
      </c>
      <c r="J61" s="65">
        <v>3.95</v>
      </c>
      <c r="K61" t="s">
        <v>101</v>
      </c>
      <c r="L61" s="66">
        <v>1.7600000000000001E-2</v>
      </c>
      <c r="M61" s="66">
        <v>-2.3999999999999998E-3</v>
      </c>
      <c r="N61" s="65">
        <v>1420888.28</v>
      </c>
      <c r="O61" s="65">
        <v>110.44</v>
      </c>
      <c r="P61" s="65">
        <v>0</v>
      </c>
      <c r="Q61" s="65">
        <v>1569.229016432</v>
      </c>
      <c r="R61" s="66">
        <v>1E-3</v>
      </c>
      <c r="S61" s="66">
        <v>3.0000000000000001E-3</v>
      </c>
      <c r="T61" s="66">
        <v>6.9999999999999999E-4</v>
      </c>
    </row>
    <row r="62" spans="1:20">
      <c r="A62" t="s">
        <v>513</v>
      </c>
      <c r="B62" t="s">
        <v>514</v>
      </c>
      <c r="C62" t="s">
        <v>99</v>
      </c>
      <c r="D62" t="s">
        <v>122</v>
      </c>
      <c r="E62" t="s">
        <v>503</v>
      </c>
      <c r="F62" t="s">
        <v>430</v>
      </c>
      <c r="G62" t="s">
        <v>482</v>
      </c>
      <c r="H62" t="s">
        <v>206</v>
      </c>
      <c r="I62" t="s">
        <v>515</v>
      </c>
      <c r="J62" s="65">
        <v>0.74</v>
      </c>
      <c r="K62" t="s">
        <v>101</v>
      </c>
      <c r="L62" s="66">
        <v>2.5499999999999998E-2</v>
      </c>
      <c r="M62" s="66">
        <v>-1.2200000000000001E-2</v>
      </c>
      <c r="N62" s="65">
        <v>2632985.7400000002</v>
      </c>
      <c r="O62" s="65">
        <v>104.8</v>
      </c>
      <c r="P62" s="65">
        <v>0</v>
      </c>
      <c r="Q62" s="65">
        <v>2759.3690555200001</v>
      </c>
      <c r="R62" s="66">
        <v>2.3999999999999998E-3</v>
      </c>
      <c r="S62" s="66">
        <v>5.1999999999999998E-3</v>
      </c>
      <c r="T62" s="66">
        <v>1.2999999999999999E-3</v>
      </c>
    </row>
    <row r="63" spans="1:20">
      <c r="A63" t="s">
        <v>516</v>
      </c>
      <c r="B63" t="s">
        <v>517</v>
      </c>
      <c r="C63" t="s">
        <v>99</v>
      </c>
      <c r="D63" t="s">
        <v>122</v>
      </c>
      <c r="E63" t="s">
        <v>503</v>
      </c>
      <c r="F63" t="s">
        <v>430</v>
      </c>
      <c r="G63" t="s">
        <v>482</v>
      </c>
      <c r="H63" t="s">
        <v>206</v>
      </c>
      <c r="I63" t="s">
        <v>518</v>
      </c>
      <c r="J63" s="65">
        <v>6.58</v>
      </c>
      <c r="K63" t="s">
        <v>101</v>
      </c>
      <c r="L63" s="66">
        <v>6.4999999999999997E-3</v>
      </c>
      <c r="M63" s="66">
        <v>3.5000000000000001E-3</v>
      </c>
      <c r="N63" s="65">
        <v>3388812.09</v>
      </c>
      <c r="O63" s="65">
        <v>103.1</v>
      </c>
      <c r="P63" s="65">
        <v>0</v>
      </c>
      <c r="Q63" s="65">
        <v>3493.8652647899999</v>
      </c>
      <c r="R63" s="66">
        <v>8.6E-3</v>
      </c>
      <c r="S63" s="66">
        <v>6.6E-3</v>
      </c>
      <c r="T63" s="66">
        <v>1.6999999999999999E-3</v>
      </c>
    </row>
    <row r="64" spans="1:20">
      <c r="A64" t="s">
        <v>519</v>
      </c>
      <c r="B64" t="s">
        <v>520</v>
      </c>
      <c r="C64" t="s">
        <v>99</v>
      </c>
      <c r="D64" t="s">
        <v>122</v>
      </c>
      <c r="E64" t="s">
        <v>399</v>
      </c>
      <c r="F64" t="s">
        <v>355</v>
      </c>
      <c r="G64" t="s">
        <v>482</v>
      </c>
      <c r="H64" t="s">
        <v>206</v>
      </c>
      <c r="I64" t="s">
        <v>521</v>
      </c>
      <c r="J64" s="65">
        <v>0.25</v>
      </c>
      <c r="K64" t="s">
        <v>101</v>
      </c>
      <c r="L64" s="66">
        <v>3.9300000000000002E-2</v>
      </c>
      <c r="M64" s="66">
        <v>0.61439999999999995</v>
      </c>
      <c r="N64" s="65">
        <v>2216250.92</v>
      </c>
      <c r="O64" s="65">
        <v>113.04</v>
      </c>
      <c r="P64" s="65">
        <v>23.98471</v>
      </c>
      <c r="Q64" s="65">
        <v>2529.234749968</v>
      </c>
      <c r="R64" s="66">
        <v>2.0999999999999999E-3</v>
      </c>
      <c r="S64" s="66">
        <v>4.7999999999999996E-3</v>
      </c>
      <c r="T64" s="66">
        <v>1.1999999999999999E-3</v>
      </c>
    </row>
    <row r="65" spans="1:20">
      <c r="A65" t="s">
        <v>522</v>
      </c>
      <c r="B65" t="s">
        <v>523</v>
      </c>
      <c r="C65" t="s">
        <v>99</v>
      </c>
      <c r="D65" t="s">
        <v>122</v>
      </c>
      <c r="E65" t="s">
        <v>524</v>
      </c>
      <c r="F65" t="s">
        <v>430</v>
      </c>
      <c r="G65" t="s">
        <v>482</v>
      </c>
      <c r="H65" t="s">
        <v>206</v>
      </c>
      <c r="I65" t="s">
        <v>525</v>
      </c>
      <c r="J65" s="65">
        <v>6.32</v>
      </c>
      <c r="K65" t="s">
        <v>101</v>
      </c>
      <c r="L65" s="66">
        <v>3.5000000000000003E-2</v>
      </c>
      <c r="M65" s="66">
        <v>2.7000000000000001E-3</v>
      </c>
      <c r="N65" s="65">
        <v>5988760.8099999996</v>
      </c>
      <c r="O65" s="65">
        <v>124.17</v>
      </c>
      <c r="P65" s="65">
        <v>0</v>
      </c>
      <c r="Q65" s="65">
        <v>7436.2442977769997</v>
      </c>
      <c r="R65" s="66">
        <v>7.7000000000000002E-3</v>
      </c>
      <c r="S65" s="66">
        <v>1.41E-2</v>
      </c>
      <c r="T65" s="66">
        <v>3.5000000000000001E-3</v>
      </c>
    </row>
    <row r="66" spans="1:20">
      <c r="A66" t="s">
        <v>526</v>
      </c>
      <c r="B66" t="s">
        <v>527</v>
      </c>
      <c r="C66" t="s">
        <v>99</v>
      </c>
      <c r="D66" t="s">
        <v>122</v>
      </c>
      <c r="E66" t="s">
        <v>524</v>
      </c>
      <c r="F66" t="s">
        <v>430</v>
      </c>
      <c r="G66" t="s">
        <v>482</v>
      </c>
      <c r="H66" t="s">
        <v>206</v>
      </c>
      <c r="I66" t="s">
        <v>528</v>
      </c>
      <c r="J66" s="65">
        <v>4.8499999999999996</v>
      </c>
      <c r="K66" t="s">
        <v>101</v>
      </c>
      <c r="L66" s="66">
        <v>0.04</v>
      </c>
      <c r="M66" s="66">
        <v>-2.2000000000000001E-3</v>
      </c>
      <c r="N66" s="65">
        <v>515097.04</v>
      </c>
      <c r="O66" s="65">
        <v>123.06</v>
      </c>
      <c r="P66" s="65">
        <v>0</v>
      </c>
      <c r="Q66" s="65">
        <v>633.87841742399996</v>
      </c>
      <c r="R66" s="66">
        <v>5.0000000000000001E-4</v>
      </c>
      <c r="S66" s="66">
        <v>1.1999999999999999E-3</v>
      </c>
      <c r="T66" s="66">
        <v>2.9999999999999997E-4</v>
      </c>
    </row>
    <row r="67" spans="1:20">
      <c r="A67" t="s">
        <v>529</v>
      </c>
      <c r="B67" t="s">
        <v>530</v>
      </c>
      <c r="C67" t="s">
        <v>99</v>
      </c>
      <c r="D67" t="s">
        <v>122</v>
      </c>
      <c r="E67" t="s">
        <v>524</v>
      </c>
      <c r="F67" t="s">
        <v>430</v>
      </c>
      <c r="G67" t="s">
        <v>482</v>
      </c>
      <c r="H67" t="s">
        <v>206</v>
      </c>
      <c r="I67" t="s">
        <v>452</v>
      </c>
      <c r="J67" s="65">
        <v>2.0499999999999998</v>
      </c>
      <c r="K67" t="s">
        <v>101</v>
      </c>
      <c r="L67" s="66">
        <v>0.04</v>
      </c>
      <c r="M67" s="66">
        <v>-9.4999999999999998E-3</v>
      </c>
      <c r="N67" s="65">
        <v>1306311.1499999999</v>
      </c>
      <c r="O67" s="65">
        <v>110.42</v>
      </c>
      <c r="P67" s="65">
        <v>0</v>
      </c>
      <c r="Q67" s="65">
        <v>1442.42877183</v>
      </c>
      <c r="R67" s="66">
        <v>4.3E-3</v>
      </c>
      <c r="S67" s="66">
        <v>2.7000000000000001E-3</v>
      </c>
      <c r="T67" s="66">
        <v>6.9999999999999999E-4</v>
      </c>
    </row>
    <row r="68" spans="1:20">
      <c r="A68" t="s">
        <v>531</v>
      </c>
      <c r="B68" t="s">
        <v>532</v>
      </c>
      <c r="C68" t="s">
        <v>99</v>
      </c>
      <c r="D68" t="s">
        <v>122</v>
      </c>
      <c r="E68" t="s">
        <v>533</v>
      </c>
      <c r="F68" t="s">
        <v>534</v>
      </c>
      <c r="G68" t="s">
        <v>482</v>
      </c>
      <c r="H68" t="s">
        <v>206</v>
      </c>
      <c r="I68" t="s">
        <v>535</v>
      </c>
      <c r="J68" s="65">
        <v>3.87</v>
      </c>
      <c r="K68" t="s">
        <v>101</v>
      </c>
      <c r="L68" s="66">
        <v>4.2999999999999997E-2</v>
      </c>
      <c r="M68" s="66">
        <v>-5.8999999999999999E-3</v>
      </c>
      <c r="N68" s="65">
        <v>683576.45</v>
      </c>
      <c r="O68" s="65">
        <v>122.2</v>
      </c>
      <c r="P68" s="65">
        <v>0</v>
      </c>
      <c r="Q68" s="65">
        <v>835.33042190000003</v>
      </c>
      <c r="R68" s="66">
        <v>8.0000000000000004E-4</v>
      </c>
      <c r="S68" s="66">
        <v>1.6000000000000001E-3</v>
      </c>
      <c r="T68" s="66">
        <v>4.0000000000000002E-4</v>
      </c>
    </row>
    <row r="69" spans="1:20">
      <c r="A69" t="s">
        <v>536</v>
      </c>
      <c r="B69" t="s">
        <v>537</v>
      </c>
      <c r="C69" t="s">
        <v>99</v>
      </c>
      <c r="D69" t="s">
        <v>122</v>
      </c>
      <c r="E69" t="s">
        <v>538</v>
      </c>
      <c r="F69" t="s">
        <v>539</v>
      </c>
      <c r="G69" t="s">
        <v>540</v>
      </c>
      <c r="H69" t="s">
        <v>206</v>
      </c>
      <c r="I69" t="s">
        <v>459</v>
      </c>
      <c r="J69" s="65">
        <v>7.15</v>
      </c>
      <c r="K69" t="s">
        <v>101</v>
      </c>
      <c r="L69" s="66">
        <v>5.1499999999999997E-2</v>
      </c>
      <c r="M69" s="66">
        <v>8.8000000000000005E-3</v>
      </c>
      <c r="N69" s="65">
        <v>510991.55</v>
      </c>
      <c r="O69" s="65">
        <v>162.91</v>
      </c>
      <c r="P69" s="65">
        <v>0</v>
      </c>
      <c r="Q69" s="65">
        <v>832.456334105</v>
      </c>
      <c r="R69" s="66">
        <v>1E-4</v>
      </c>
      <c r="S69" s="66">
        <v>1.6000000000000001E-3</v>
      </c>
      <c r="T69" s="66">
        <v>4.0000000000000002E-4</v>
      </c>
    </row>
    <row r="70" spans="1:20">
      <c r="A70" t="s">
        <v>541</v>
      </c>
      <c r="B70" t="s">
        <v>542</v>
      </c>
      <c r="C70" t="s">
        <v>99</v>
      </c>
      <c r="D70" t="s">
        <v>122</v>
      </c>
      <c r="E70" t="s">
        <v>543</v>
      </c>
      <c r="F70" t="s">
        <v>430</v>
      </c>
      <c r="G70" t="s">
        <v>540</v>
      </c>
      <c r="H70" t="s">
        <v>206</v>
      </c>
      <c r="I70" t="s">
        <v>441</v>
      </c>
      <c r="J70" s="65">
        <v>3.35</v>
      </c>
      <c r="K70" t="s">
        <v>101</v>
      </c>
      <c r="L70" s="66">
        <v>1.6E-2</v>
      </c>
      <c r="M70" s="66">
        <v>-2.5999999999999999E-3</v>
      </c>
      <c r="N70" s="65">
        <v>1783614.07</v>
      </c>
      <c r="O70" s="65">
        <v>108.53</v>
      </c>
      <c r="P70" s="65">
        <v>0</v>
      </c>
      <c r="Q70" s="65">
        <v>1935.7563501709999</v>
      </c>
      <c r="R70" s="66">
        <v>3.0999999999999999E-3</v>
      </c>
      <c r="S70" s="66">
        <v>3.7000000000000002E-3</v>
      </c>
      <c r="T70" s="66">
        <v>8.9999999999999998E-4</v>
      </c>
    </row>
    <row r="71" spans="1:20">
      <c r="A71" t="s">
        <v>544</v>
      </c>
      <c r="B71" t="s">
        <v>545</v>
      </c>
      <c r="C71" t="s">
        <v>99</v>
      </c>
      <c r="D71" t="s">
        <v>122</v>
      </c>
      <c r="E71" t="s">
        <v>546</v>
      </c>
      <c r="F71" t="s">
        <v>131</v>
      </c>
      <c r="G71" t="s">
        <v>540</v>
      </c>
      <c r="H71" t="s">
        <v>206</v>
      </c>
      <c r="I71" t="s">
        <v>547</v>
      </c>
      <c r="J71" s="65">
        <v>6.78</v>
      </c>
      <c r="K71" t="s">
        <v>101</v>
      </c>
      <c r="L71" s="66">
        <v>1.7000000000000001E-2</v>
      </c>
      <c r="M71" s="66">
        <v>4.5999999999999999E-3</v>
      </c>
      <c r="N71" s="65">
        <v>6944176</v>
      </c>
      <c r="O71" s="65">
        <v>108.88</v>
      </c>
      <c r="P71" s="65">
        <v>0</v>
      </c>
      <c r="Q71" s="65">
        <v>7560.8188288000001</v>
      </c>
      <c r="R71" s="66">
        <v>5.4999999999999997E-3</v>
      </c>
      <c r="S71" s="66">
        <v>1.43E-2</v>
      </c>
      <c r="T71" s="66">
        <v>3.5999999999999999E-3</v>
      </c>
    </row>
    <row r="72" spans="1:20">
      <c r="A72" t="s">
        <v>548</v>
      </c>
      <c r="B72" t="s">
        <v>549</v>
      </c>
      <c r="C72" t="s">
        <v>99</v>
      </c>
      <c r="D72" t="s">
        <v>122</v>
      </c>
      <c r="E72" t="s">
        <v>546</v>
      </c>
      <c r="F72" t="s">
        <v>131</v>
      </c>
      <c r="G72" t="s">
        <v>540</v>
      </c>
      <c r="H72" t="s">
        <v>206</v>
      </c>
      <c r="I72" t="s">
        <v>550</v>
      </c>
      <c r="J72" s="65">
        <v>1.1499999999999999</v>
      </c>
      <c r="K72" t="s">
        <v>101</v>
      </c>
      <c r="L72" s="66">
        <v>3.6999999999999998E-2</v>
      </c>
      <c r="M72" s="66">
        <v>-1.41E-2</v>
      </c>
      <c r="N72" s="65">
        <v>1575795.6</v>
      </c>
      <c r="O72" s="65">
        <v>111.33</v>
      </c>
      <c r="P72" s="65">
        <v>0</v>
      </c>
      <c r="Q72" s="65">
        <v>1754.33324148</v>
      </c>
      <c r="R72" s="66">
        <v>1.6000000000000001E-3</v>
      </c>
      <c r="S72" s="66">
        <v>3.3E-3</v>
      </c>
      <c r="T72" s="66">
        <v>8.0000000000000004E-4</v>
      </c>
    </row>
    <row r="73" spans="1:20">
      <c r="A73" t="s">
        <v>551</v>
      </c>
      <c r="B73" t="s">
        <v>552</v>
      </c>
      <c r="C73" t="s">
        <v>99</v>
      </c>
      <c r="D73" t="s">
        <v>122</v>
      </c>
      <c r="E73" t="s">
        <v>481</v>
      </c>
      <c r="F73" t="s">
        <v>430</v>
      </c>
      <c r="G73" t="s">
        <v>553</v>
      </c>
      <c r="H73" t="s">
        <v>149</v>
      </c>
      <c r="I73" t="s">
        <v>554</v>
      </c>
      <c r="J73" s="65">
        <v>7.3</v>
      </c>
      <c r="K73" t="s">
        <v>101</v>
      </c>
      <c r="L73" s="66">
        <v>1.3299999999999999E-2</v>
      </c>
      <c r="M73" s="66">
        <v>1.2500000000000001E-2</v>
      </c>
      <c r="N73" s="65">
        <v>904000</v>
      </c>
      <c r="O73" s="65">
        <v>100.67</v>
      </c>
      <c r="P73" s="65">
        <v>0</v>
      </c>
      <c r="Q73" s="65">
        <v>910.05679999999995</v>
      </c>
      <c r="R73" s="66">
        <v>1.6000000000000001E-3</v>
      </c>
      <c r="S73" s="66">
        <v>1.6999999999999999E-3</v>
      </c>
      <c r="T73" s="66">
        <v>4.0000000000000002E-4</v>
      </c>
    </row>
    <row r="74" spans="1:20">
      <c r="A74" t="s">
        <v>555</v>
      </c>
      <c r="B74" t="s">
        <v>556</v>
      </c>
      <c r="C74" t="s">
        <v>99</v>
      </c>
      <c r="D74" t="s">
        <v>122</v>
      </c>
      <c r="E74" t="s">
        <v>557</v>
      </c>
      <c r="F74" t="s">
        <v>558</v>
      </c>
      <c r="G74" t="s">
        <v>540</v>
      </c>
      <c r="H74" t="s">
        <v>206</v>
      </c>
      <c r="I74" t="s">
        <v>559</v>
      </c>
      <c r="J74" s="65">
        <v>5.68</v>
      </c>
      <c r="K74" t="s">
        <v>101</v>
      </c>
      <c r="L74" s="66">
        <v>1.29E-2</v>
      </c>
      <c r="M74" s="66">
        <v>2.52E-2</v>
      </c>
      <c r="N74" s="65">
        <v>5411158</v>
      </c>
      <c r="O74" s="65">
        <v>93.79</v>
      </c>
      <c r="P74" s="65">
        <v>0</v>
      </c>
      <c r="Q74" s="65">
        <v>5075.1250882000004</v>
      </c>
      <c r="R74" s="66">
        <v>5.4999999999999997E-3</v>
      </c>
      <c r="S74" s="66">
        <v>9.5999999999999992E-3</v>
      </c>
      <c r="T74" s="66">
        <v>2.3999999999999998E-3</v>
      </c>
    </row>
    <row r="75" spans="1:20">
      <c r="A75" t="s">
        <v>560</v>
      </c>
      <c r="B75" t="s">
        <v>561</v>
      </c>
      <c r="C75" t="s">
        <v>99</v>
      </c>
      <c r="D75" t="s">
        <v>122</v>
      </c>
      <c r="E75" t="s">
        <v>562</v>
      </c>
      <c r="F75" t="s">
        <v>355</v>
      </c>
      <c r="G75" t="s">
        <v>540</v>
      </c>
      <c r="H75" t="s">
        <v>206</v>
      </c>
      <c r="I75" t="s">
        <v>563</v>
      </c>
      <c r="J75" s="65">
        <v>4.24</v>
      </c>
      <c r="K75" t="s">
        <v>101</v>
      </c>
      <c r="L75" s="66">
        <v>2E-3</v>
      </c>
      <c r="M75" s="66">
        <v>-2.8999999999999998E-3</v>
      </c>
      <c r="N75" s="65">
        <v>2692127</v>
      </c>
      <c r="O75" s="65">
        <v>102.66</v>
      </c>
      <c r="P75" s="65">
        <v>0</v>
      </c>
      <c r="Q75" s="65">
        <v>2763.7375781999999</v>
      </c>
      <c r="R75" s="66">
        <v>4.7999999999999996E-3</v>
      </c>
      <c r="S75" s="66">
        <v>5.1999999999999998E-3</v>
      </c>
      <c r="T75" s="66">
        <v>1.2999999999999999E-3</v>
      </c>
    </row>
    <row r="76" spans="1:20">
      <c r="A76" t="s">
        <v>564</v>
      </c>
      <c r="B76" t="s">
        <v>565</v>
      </c>
      <c r="C76" t="s">
        <v>99</v>
      </c>
      <c r="D76" t="s">
        <v>122</v>
      </c>
      <c r="E76" t="s">
        <v>562</v>
      </c>
      <c r="F76" t="s">
        <v>355</v>
      </c>
      <c r="G76" t="s">
        <v>540</v>
      </c>
      <c r="H76" t="s">
        <v>206</v>
      </c>
      <c r="I76" t="s">
        <v>566</v>
      </c>
      <c r="J76" s="65">
        <v>2.16</v>
      </c>
      <c r="K76" t="s">
        <v>101</v>
      </c>
      <c r="L76" s="66">
        <v>6.7999999999999996E-3</v>
      </c>
      <c r="M76" s="66">
        <v>-9.9000000000000008E-3</v>
      </c>
      <c r="N76" s="65">
        <v>3672102</v>
      </c>
      <c r="O76" s="65">
        <v>104.99</v>
      </c>
      <c r="P76" s="65">
        <v>0</v>
      </c>
      <c r="Q76" s="65">
        <v>3855.3398898</v>
      </c>
      <c r="R76" s="66">
        <v>7.0000000000000001E-3</v>
      </c>
      <c r="S76" s="66">
        <v>7.3000000000000001E-3</v>
      </c>
      <c r="T76" s="66">
        <v>1.8E-3</v>
      </c>
    </row>
    <row r="77" spans="1:20">
      <c r="A77" t="s">
        <v>567</v>
      </c>
      <c r="B77" t="s">
        <v>568</v>
      </c>
      <c r="C77" t="s">
        <v>99</v>
      </c>
      <c r="D77" t="s">
        <v>122</v>
      </c>
      <c r="E77" t="s">
        <v>562</v>
      </c>
      <c r="F77" t="s">
        <v>355</v>
      </c>
      <c r="G77" t="s">
        <v>540</v>
      </c>
      <c r="H77" t="s">
        <v>206</v>
      </c>
      <c r="I77" t="s">
        <v>459</v>
      </c>
      <c r="J77" s="65">
        <v>0.76</v>
      </c>
      <c r="K77" t="s">
        <v>101</v>
      </c>
      <c r="L77" s="66">
        <v>0.02</v>
      </c>
      <c r="M77" s="66">
        <v>-1.5599999999999999E-2</v>
      </c>
      <c r="N77" s="65">
        <v>780576.25</v>
      </c>
      <c r="O77" s="65">
        <v>105.18</v>
      </c>
      <c r="P77" s="65">
        <v>0</v>
      </c>
      <c r="Q77" s="65">
        <v>821.01009974999999</v>
      </c>
      <c r="R77" s="66">
        <v>5.4999999999999997E-3</v>
      </c>
      <c r="S77" s="66">
        <v>1.6000000000000001E-3</v>
      </c>
      <c r="T77" s="66">
        <v>4.0000000000000002E-4</v>
      </c>
    </row>
    <row r="78" spans="1:20">
      <c r="A78" t="s">
        <v>569</v>
      </c>
      <c r="B78" t="s">
        <v>570</v>
      </c>
      <c r="C78" t="s">
        <v>99</v>
      </c>
      <c r="D78" t="s">
        <v>122</v>
      </c>
      <c r="E78" t="s">
        <v>503</v>
      </c>
      <c r="F78" t="s">
        <v>430</v>
      </c>
      <c r="G78" t="s">
        <v>540</v>
      </c>
      <c r="H78" t="s">
        <v>206</v>
      </c>
      <c r="I78" t="s">
        <v>571</v>
      </c>
      <c r="J78" s="65">
        <v>1.52</v>
      </c>
      <c r="K78" t="s">
        <v>101</v>
      </c>
      <c r="L78" s="66">
        <v>4.9000000000000002E-2</v>
      </c>
      <c r="M78" s="66">
        <v>-9.1000000000000004E-3</v>
      </c>
      <c r="N78" s="65">
        <v>832654.09</v>
      </c>
      <c r="O78" s="65">
        <v>112.28</v>
      </c>
      <c r="P78" s="65">
        <v>21.047360000000001</v>
      </c>
      <c r="Q78" s="65">
        <v>955.95137225200006</v>
      </c>
      <c r="R78" s="66">
        <v>2.0999999999999999E-3</v>
      </c>
      <c r="S78" s="66">
        <v>1.8E-3</v>
      </c>
      <c r="T78" s="66">
        <v>5.0000000000000001E-4</v>
      </c>
    </row>
    <row r="79" spans="1:20">
      <c r="A79" t="s">
        <v>572</v>
      </c>
      <c r="B79" t="s">
        <v>573</v>
      </c>
      <c r="C79" t="s">
        <v>99</v>
      </c>
      <c r="D79" t="s">
        <v>122</v>
      </c>
      <c r="E79" t="s">
        <v>503</v>
      </c>
      <c r="F79" t="s">
        <v>430</v>
      </c>
      <c r="G79" t="s">
        <v>540</v>
      </c>
      <c r="H79" t="s">
        <v>206</v>
      </c>
      <c r="I79" t="s">
        <v>574</v>
      </c>
      <c r="J79" s="65">
        <v>1.1399999999999999</v>
      </c>
      <c r="K79" t="s">
        <v>101</v>
      </c>
      <c r="L79" s="66">
        <v>5.8500000000000003E-2</v>
      </c>
      <c r="M79" s="66">
        <v>-9.9000000000000008E-3</v>
      </c>
      <c r="N79" s="65">
        <v>590899.14</v>
      </c>
      <c r="O79" s="65">
        <v>119.29</v>
      </c>
      <c r="P79" s="65">
        <v>0</v>
      </c>
      <c r="Q79" s="65">
        <v>704.88358410599994</v>
      </c>
      <c r="R79" s="66">
        <v>1E-3</v>
      </c>
      <c r="S79" s="66">
        <v>1.2999999999999999E-3</v>
      </c>
      <c r="T79" s="66">
        <v>2.9999999999999997E-4</v>
      </c>
    </row>
    <row r="80" spans="1:20">
      <c r="A80" t="s">
        <v>575</v>
      </c>
      <c r="B80" t="s">
        <v>576</v>
      </c>
      <c r="C80" t="s">
        <v>99</v>
      </c>
      <c r="D80" t="s">
        <v>122</v>
      </c>
      <c r="E80" t="s">
        <v>577</v>
      </c>
      <c r="F80" t="s">
        <v>492</v>
      </c>
      <c r="G80" t="s">
        <v>553</v>
      </c>
      <c r="H80" t="s">
        <v>149</v>
      </c>
      <c r="I80" t="s">
        <v>578</v>
      </c>
      <c r="J80" s="65">
        <v>0.75</v>
      </c>
      <c r="K80" t="s">
        <v>101</v>
      </c>
      <c r="L80" s="66">
        <v>4.0500000000000001E-2</v>
      </c>
      <c r="M80" s="66">
        <v>-1.4200000000000001E-2</v>
      </c>
      <c r="N80" s="65">
        <v>242642.46</v>
      </c>
      <c r="O80" s="65">
        <v>129.30000000000001</v>
      </c>
      <c r="P80" s="65">
        <v>0</v>
      </c>
      <c r="Q80" s="65">
        <v>313.73670077999998</v>
      </c>
      <c r="R80" s="66">
        <v>3.3E-3</v>
      </c>
      <c r="S80" s="66">
        <v>5.9999999999999995E-4</v>
      </c>
      <c r="T80" s="66">
        <v>1E-4</v>
      </c>
    </row>
    <row r="81" spans="1:20">
      <c r="A81" t="s">
        <v>579</v>
      </c>
      <c r="B81" t="s">
        <v>580</v>
      </c>
      <c r="C81" t="s">
        <v>99</v>
      </c>
      <c r="D81" t="s">
        <v>122</v>
      </c>
      <c r="E81" t="s">
        <v>581</v>
      </c>
      <c r="F81" t="s">
        <v>430</v>
      </c>
      <c r="G81" t="s">
        <v>553</v>
      </c>
      <c r="H81" t="s">
        <v>149</v>
      </c>
      <c r="I81" t="s">
        <v>298</v>
      </c>
      <c r="J81" s="65">
        <v>2.21</v>
      </c>
      <c r="K81" t="s">
        <v>101</v>
      </c>
      <c r="L81" s="66">
        <v>2.75E-2</v>
      </c>
      <c r="M81" s="66">
        <v>-5.7999999999999996E-3</v>
      </c>
      <c r="N81" s="65">
        <v>2884411.62</v>
      </c>
      <c r="O81" s="65">
        <v>108.12</v>
      </c>
      <c r="P81" s="65">
        <v>0</v>
      </c>
      <c r="Q81" s="65">
        <v>3118.625843544</v>
      </c>
      <c r="R81" s="66">
        <v>7.0000000000000001E-3</v>
      </c>
      <c r="S81" s="66">
        <v>5.8999999999999999E-3</v>
      </c>
      <c r="T81" s="66">
        <v>1.5E-3</v>
      </c>
    </row>
    <row r="82" spans="1:20">
      <c r="A82" t="s">
        <v>582</v>
      </c>
      <c r="B82" t="s">
        <v>583</v>
      </c>
      <c r="C82" t="s">
        <v>99</v>
      </c>
      <c r="D82" t="s">
        <v>122</v>
      </c>
      <c r="E82" t="s">
        <v>581</v>
      </c>
      <c r="F82" t="s">
        <v>430</v>
      </c>
      <c r="G82" t="s">
        <v>553</v>
      </c>
      <c r="H82" t="s">
        <v>149</v>
      </c>
      <c r="I82" t="s">
        <v>584</v>
      </c>
      <c r="J82" s="65">
        <v>6.15</v>
      </c>
      <c r="K82" t="s">
        <v>101</v>
      </c>
      <c r="L82" s="66">
        <v>1.9599999999999999E-2</v>
      </c>
      <c r="M82" s="66">
        <v>3.2000000000000002E-3</v>
      </c>
      <c r="N82" s="65">
        <v>9763176.9399999995</v>
      </c>
      <c r="O82" s="65">
        <v>112.3</v>
      </c>
      <c r="P82" s="65">
        <v>0</v>
      </c>
      <c r="Q82" s="65">
        <v>10964.047703620001</v>
      </c>
      <c r="R82" s="66">
        <v>9.9000000000000008E-3</v>
      </c>
      <c r="S82" s="66">
        <v>2.0799999999999999E-2</v>
      </c>
      <c r="T82" s="66">
        <v>5.1999999999999998E-3</v>
      </c>
    </row>
    <row r="83" spans="1:20">
      <c r="A83" t="s">
        <v>585</v>
      </c>
      <c r="B83" t="s">
        <v>586</v>
      </c>
      <c r="C83" t="s">
        <v>99</v>
      </c>
      <c r="D83" t="s">
        <v>122</v>
      </c>
      <c r="E83" t="s">
        <v>581</v>
      </c>
      <c r="F83" t="s">
        <v>430</v>
      </c>
      <c r="G83" t="s">
        <v>553</v>
      </c>
      <c r="H83" t="s">
        <v>149</v>
      </c>
      <c r="I83" t="s">
        <v>535</v>
      </c>
      <c r="J83" s="65">
        <v>7.43</v>
      </c>
      <c r="K83" t="s">
        <v>101</v>
      </c>
      <c r="L83" s="66">
        <v>1.5800000000000002E-2</v>
      </c>
      <c r="M83" s="66">
        <v>6.7999999999999996E-3</v>
      </c>
      <c r="N83" s="65">
        <v>4875869</v>
      </c>
      <c r="O83" s="65">
        <v>108.11</v>
      </c>
      <c r="P83" s="65">
        <v>0</v>
      </c>
      <c r="Q83" s="65">
        <v>5271.3019758999999</v>
      </c>
      <c r="R83" s="66">
        <v>1.7299999999999999E-2</v>
      </c>
      <c r="S83" s="66">
        <v>0.01</v>
      </c>
      <c r="T83" s="66">
        <v>2.5000000000000001E-3</v>
      </c>
    </row>
    <row r="84" spans="1:20" s="77" customFormat="1">
      <c r="A84" s="74" t="s">
        <v>587</v>
      </c>
      <c r="B84" s="74" t="s">
        <v>588</v>
      </c>
      <c r="C84" s="74" t="s">
        <v>99</v>
      </c>
      <c r="D84" s="74" t="s">
        <v>122</v>
      </c>
      <c r="E84" s="74" t="s">
        <v>589</v>
      </c>
      <c r="F84" s="74" t="s">
        <v>435</v>
      </c>
      <c r="G84" s="74" t="s">
        <v>540</v>
      </c>
      <c r="H84" s="74" t="s">
        <v>206</v>
      </c>
      <c r="I84" s="74" t="s">
        <v>464</v>
      </c>
      <c r="J84" s="75">
        <v>5.0999999999999996</v>
      </c>
      <c r="K84" s="74" t="s">
        <v>101</v>
      </c>
      <c r="L84" s="76">
        <v>1.23E-2</v>
      </c>
      <c r="M84" s="76">
        <v>4.0000000000000002E-4</v>
      </c>
      <c r="N84" s="75">
        <v>2519268.5699999998</v>
      </c>
      <c r="O84" s="75">
        <v>107.3</v>
      </c>
      <c r="P84" s="75">
        <v>0</v>
      </c>
      <c r="Q84" s="75">
        <v>2703.1751756100002</v>
      </c>
      <c r="R84" s="76">
        <v>1.6000000000000001E-3</v>
      </c>
      <c r="S84" s="76">
        <v>5.1000000000000004E-3</v>
      </c>
      <c r="T84" s="76">
        <v>1.2999999999999999E-3</v>
      </c>
    </row>
    <row r="85" spans="1:20" s="77" customFormat="1">
      <c r="A85" s="74" t="s">
        <v>590</v>
      </c>
      <c r="B85" s="74" t="s">
        <v>591</v>
      </c>
      <c r="C85" s="74" t="s">
        <v>99</v>
      </c>
      <c r="D85" s="74" t="s">
        <v>122</v>
      </c>
      <c r="E85" s="74" t="s">
        <v>543</v>
      </c>
      <c r="F85" s="74" t="s">
        <v>430</v>
      </c>
      <c r="G85" s="74" t="s">
        <v>540</v>
      </c>
      <c r="H85" s="74" t="s">
        <v>206</v>
      </c>
      <c r="I85" s="74" t="s">
        <v>592</v>
      </c>
      <c r="J85" s="75">
        <v>5.16</v>
      </c>
      <c r="K85" s="74" t="s">
        <v>101</v>
      </c>
      <c r="L85" s="76">
        <v>1.4200000000000001E-2</v>
      </c>
      <c r="M85" s="76">
        <v>1.2999999999999999E-3</v>
      </c>
      <c r="N85" s="75">
        <v>992617.92</v>
      </c>
      <c r="O85" s="75">
        <v>108.1</v>
      </c>
      <c r="P85" s="75">
        <v>0</v>
      </c>
      <c r="Q85" s="75">
        <v>1073.0199715199999</v>
      </c>
      <c r="R85" s="76">
        <v>1.2999999999999999E-3</v>
      </c>
      <c r="S85" s="76">
        <v>2E-3</v>
      </c>
      <c r="T85" s="76">
        <v>5.0000000000000001E-4</v>
      </c>
    </row>
    <row r="86" spans="1:20" s="77" customFormat="1">
      <c r="A86" s="74" t="s">
        <v>593</v>
      </c>
      <c r="B86" s="74" t="s">
        <v>594</v>
      </c>
      <c r="C86" s="74" t="s">
        <v>99</v>
      </c>
      <c r="D86" s="74" t="s">
        <v>122</v>
      </c>
      <c r="E86" s="74" t="s">
        <v>595</v>
      </c>
      <c r="F86" s="74" t="s">
        <v>430</v>
      </c>
      <c r="G86" s="74" t="s">
        <v>596</v>
      </c>
      <c r="H86" s="74" t="s">
        <v>206</v>
      </c>
      <c r="I86" s="74" t="s">
        <v>597</v>
      </c>
      <c r="J86" s="75">
        <v>6.62</v>
      </c>
      <c r="K86" s="74" t="s">
        <v>101</v>
      </c>
      <c r="L86" s="76">
        <v>1.5299999999999999E-2</v>
      </c>
      <c r="M86" s="76">
        <v>3.3E-3</v>
      </c>
      <c r="N86" s="75">
        <v>1010000</v>
      </c>
      <c r="O86" s="75">
        <v>109.91</v>
      </c>
      <c r="P86" s="75">
        <v>0</v>
      </c>
      <c r="Q86" s="75">
        <v>1110.0909999999999</v>
      </c>
      <c r="R86" s="76">
        <v>2.8999999999999998E-3</v>
      </c>
      <c r="S86" s="76">
        <v>2.0999999999999999E-3</v>
      </c>
      <c r="T86" s="76">
        <v>5.0000000000000001E-4</v>
      </c>
    </row>
    <row r="87" spans="1:20" s="77" customFormat="1">
      <c r="A87" s="74" t="s">
        <v>598</v>
      </c>
      <c r="B87" s="74" t="s">
        <v>599</v>
      </c>
      <c r="C87" s="74" t="s">
        <v>99</v>
      </c>
      <c r="D87" s="74" t="s">
        <v>122</v>
      </c>
      <c r="E87" s="74" t="s">
        <v>595</v>
      </c>
      <c r="F87" s="74" t="s">
        <v>430</v>
      </c>
      <c r="G87" s="74" t="s">
        <v>596</v>
      </c>
      <c r="H87" s="74" t="s">
        <v>206</v>
      </c>
      <c r="I87" s="74" t="s">
        <v>600</v>
      </c>
      <c r="J87" s="75">
        <v>5.66</v>
      </c>
      <c r="K87" s="74" t="s">
        <v>101</v>
      </c>
      <c r="L87" s="76">
        <v>1.9400000000000001E-2</v>
      </c>
      <c r="M87" s="76">
        <v>2.9999999999999997E-4</v>
      </c>
      <c r="N87" s="75">
        <v>988226.85</v>
      </c>
      <c r="O87" s="75">
        <v>112.12</v>
      </c>
      <c r="P87" s="75">
        <v>0</v>
      </c>
      <c r="Q87" s="75">
        <v>1107.9999442200001</v>
      </c>
      <c r="R87" s="76">
        <v>4.0000000000000001E-3</v>
      </c>
      <c r="S87" s="76">
        <v>2.0999999999999999E-3</v>
      </c>
      <c r="T87" s="76">
        <v>5.0000000000000001E-4</v>
      </c>
    </row>
    <row r="88" spans="1:20" s="77" customFormat="1">
      <c r="A88" s="74" t="s">
        <v>601</v>
      </c>
      <c r="B88" s="74">
        <v>11398490</v>
      </c>
      <c r="C88" s="74" t="s">
        <v>99</v>
      </c>
      <c r="D88" s="74" t="s">
        <v>122</v>
      </c>
      <c r="E88" s="74" t="s">
        <v>602</v>
      </c>
      <c r="F88" s="74" t="s">
        <v>430</v>
      </c>
      <c r="G88" s="74" t="s">
        <v>603</v>
      </c>
      <c r="H88" s="74" t="s">
        <v>149</v>
      </c>
      <c r="I88" s="74" t="s">
        <v>604</v>
      </c>
      <c r="J88" s="75">
        <v>4</v>
      </c>
      <c r="K88" s="74" t="s">
        <v>101</v>
      </c>
      <c r="L88" s="76">
        <v>2.5000000000000001E-2</v>
      </c>
      <c r="M88" s="76">
        <v>-1.6999999999999999E-3</v>
      </c>
      <c r="N88" s="75">
        <v>1820000</v>
      </c>
      <c r="O88" s="75">
        <f>Q88*1000/N88*100</f>
        <v>110.70109289617471</v>
      </c>
      <c r="P88" s="75">
        <v>0</v>
      </c>
      <c r="Q88" s="75">
        <f>2014759.89071038/1000</f>
        <v>2014.75989071038</v>
      </c>
      <c r="R88" s="76">
        <v>5.3E-3</v>
      </c>
      <c r="S88" s="76">
        <v>4.5999999999999999E-3</v>
      </c>
      <c r="T88" s="76">
        <v>1.1000000000000001E-3</v>
      </c>
    </row>
    <row r="89" spans="1:20" s="77" customFormat="1">
      <c r="A89" s="74" t="s">
        <v>601</v>
      </c>
      <c r="B89" s="74">
        <v>1139849</v>
      </c>
      <c r="C89" s="74" t="s">
        <v>99</v>
      </c>
      <c r="D89" s="74" t="s">
        <v>122</v>
      </c>
      <c r="E89" s="74" t="s">
        <v>602</v>
      </c>
      <c r="F89" s="74" t="s">
        <v>430</v>
      </c>
      <c r="G89" s="74" t="s">
        <v>603</v>
      </c>
      <c r="H89" s="74" t="s">
        <v>149</v>
      </c>
      <c r="I89" s="74" t="s">
        <v>604</v>
      </c>
      <c r="K89" s="74" t="s">
        <v>101</v>
      </c>
      <c r="L89" s="76">
        <v>0</v>
      </c>
      <c r="M89" s="76">
        <v>0</v>
      </c>
      <c r="N89" s="75">
        <v>329378.18000000017</v>
      </c>
      <c r="O89" s="75">
        <f>Q89*1000/N89*100</f>
        <v>111.73999999999992</v>
      </c>
      <c r="P89" s="75">
        <v>0</v>
      </c>
      <c r="Q89" s="75">
        <f>368047.178332/1000</f>
        <v>368.04717833199999</v>
      </c>
      <c r="R89" s="76">
        <v>0</v>
      </c>
      <c r="S89" s="76">
        <v>0</v>
      </c>
      <c r="T89" s="76">
        <v>0</v>
      </c>
    </row>
    <row r="90" spans="1:20" s="77" customFormat="1">
      <c r="A90" s="74" t="s">
        <v>605</v>
      </c>
      <c r="B90" s="74" t="s">
        <v>606</v>
      </c>
      <c r="C90" s="74" t="s">
        <v>99</v>
      </c>
      <c r="D90" s="74" t="s">
        <v>122</v>
      </c>
      <c r="E90" s="74" t="s">
        <v>607</v>
      </c>
      <c r="F90" s="74" t="s">
        <v>534</v>
      </c>
      <c r="G90" s="74" t="s">
        <v>596</v>
      </c>
      <c r="H90" s="74" t="s">
        <v>206</v>
      </c>
      <c r="I90" s="74" t="s">
        <v>608</v>
      </c>
      <c r="J90" s="75">
        <v>1.23</v>
      </c>
      <c r="K90" s="74" t="s">
        <v>101</v>
      </c>
      <c r="L90" s="76">
        <v>2.6499999999999999E-2</v>
      </c>
      <c r="M90" s="76">
        <v>-8.9999999999999993E-3</v>
      </c>
      <c r="N90" s="75">
        <v>1112564.6200000001</v>
      </c>
      <c r="O90" s="75">
        <v>105.09</v>
      </c>
      <c r="P90" s="75">
        <v>0</v>
      </c>
      <c r="Q90" s="75">
        <v>1169.194159158</v>
      </c>
      <c r="R90" s="76">
        <v>3.0000000000000001E-3</v>
      </c>
      <c r="S90" s="76">
        <v>2.2000000000000001E-3</v>
      </c>
      <c r="T90" s="76">
        <v>5.9999999999999995E-4</v>
      </c>
    </row>
    <row r="91" spans="1:20" s="77" customFormat="1">
      <c r="A91" s="74" t="s">
        <v>609</v>
      </c>
      <c r="B91" s="74" t="s">
        <v>610</v>
      </c>
      <c r="C91" s="74" t="s">
        <v>99</v>
      </c>
      <c r="D91" s="74" t="s">
        <v>122</v>
      </c>
      <c r="E91" s="74" t="s">
        <v>607</v>
      </c>
      <c r="F91" s="74" t="s">
        <v>534</v>
      </c>
      <c r="G91" s="74" t="s">
        <v>596</v>
      </c>
      <c r="H91" s="74" t="s">
        <v>206</v>
      </c>
      <c r="I91" s="74" t="s">
        <v>611</v>
      </c>
      <c r="J91" s="75">
        <v>3.19</v>
      </c>
      <c r="K91" s="74" t="s">
        <v>101</v>
      </c>
      <c r="L91" s="76">
        <v>1.0500000000000001E-2</v>
      </c>
      <c r="M91" s="76">
        <v>2.3999999999999998E-3</v>
      </c>
      <c r="N91" s="75">
        <v>2707070.69</v>
      </c>
      <c r="O91" s="75">
        <v>103.11</v>
      </c>
      <c r="P91" s="75">
        <v>0</v>
      </c>
      <c r="Q91" s="75">
        <v>2791.2605884589998</v>
      </c>
      <c r="R91" s="76">
        <v>1.3599999999999999E-2</v>
      </c>
      <c r="S91" s="76">
        <v>5.3E-3</v>
      </c>
      <c r="T91" s="76">
        <v>1.2999999999999999E-3</v>
      </c>
    </row>
    <row r="92" spans="1:20" s="77" customFormat="1">
      <c r="A92" s="74" t="s">
        <v>612</v>
      </c>
      <c r="B92" s="74" t="s">
        <v>613</v>
      </c>
      <c r="C92" s="74" t="s">
        <v>99</v>
      </c>
      <c r="D92" s="74" t="s">
        <v>122</v>
      </c>
      <c r="E92" s="74" t="s">
        <v>614</v>
      </c>
      <c r="F92" s="74" t="s">
        <v>430</v>
      </c>
      <c r="G92" s="74" t="s">
        <v>596</v>
      </c>
      <c r="H92" s="74" t="s">
        <v>206</v>
      </c>
      <c r="I92" s="74" t="s">
        <v>615</v>
      </c>
      <c r="J92" s="75">
        <v>3.66</v>
      </c>
      <c r="K92" s="74" t="s">
        <v>101</v>
      </c>
      <c r="L92" s="76">
        <v>2.3E-2</v>
      </c>
      <c r="M92" s="76">
        <v>-3.3E-3</v>
      </c>
      <c r="N92" s="75">
        <v>1267497.82</v>
      </c>
      <c r="O92" s="75">
        <v>111.98</v>
      </c>
      <c r="P92" s="75">
        <v>0</v>
      </c>
      <c r="Q92" s="75">
        <v>1419.3440588359999</v>
      </c>
      <c r="R92" s="76">
        <v>9.5999999999999992E-3</v>
      </c>
      <c r="S92" s="76">
        <v>2.7000000000000001E-3</v>
      </c>
      <c r="T92" s="76">
        <v>6.9999999999999999E-4</v>
      </c>
    </row>
    <row r="93" spans="1:20" s="77" customFormat="1">
      <c r="A93" s="74" t="s">
        <v>616</v>
      </c>
      <c r="B93" s="74">
        <v>11651410</v>
      </c>
      <c r="C93" s="74" t="s">
        <v>99</v>
      </c>
      <c r="D93" s="74" t="s">
        <v>122</v>
      </c>
      <c r="E93" s="74" t="s">
        <v>617</v>
      </c>
      <c r="F93" s="74" t="s">
        <v>430</v>
      </c>
      <c r="G93" s="74" t="s">
        <v>596</v>
      </c>
      <c r="H93" s="74" t="s">
        <v>206</v>
      </c>
      <c r="I93" s="74" t="s">
        <v>618</v>
      </c>
      <c r="J93" s="75">
        <v>6.87</v>
      </c>
      <c r="K93" s="74" t="s">
        <v>101</v>
      </c>
      <c r="L93" s="76">
        <v>8.3999999999999995E-3</v>
      </c>
      <c r="M93" s="76">
        <v>8.0999999999999996E-3</v>
      </c>
      <c r="N93" s="75">
        <v>850700</v>
      </c>
      <c r="O93" s="75">
        <f>Q93*1000/N93*100</f>
        <v>100.06475220984841</v>
      </c>
      <c r="P93" s="75">
        <v>0</v>
      </c>
      <c r="Q93" s="75">
        <f>860.99347-9.74262295081964</f>
        <v>851.25084704918038</v>
      </c>
      <c r="R93" s="76">
        <v>1.1999999999999999E-3</v>
      </c>
      <c r="S93" s="76">
        <v>1.6000000000000001E-3</v>
      </c>
      <c r="T93" s="76">
        <v>4.0000000000000002E-4</v>
      </c>
    </row>
    <row r="94" spans="1:20" s="77" customFormat="1">
      <c r="A94" s="74" t="s">
        <v>619</v>
      </c>
      <c r="B94" s="74" t="s">
        <v>620</v>
      </c>
      <c r="C94" s="74" t="s">
        <v>99</v>
      </c>
      <c r="D94" s="74" t="s">
        <v>122</v>
      </c>
      <c r="E94" s="74" t="s">
        <v>621</v>
      </c>
      <c r="F94" s="74" t="s">
        <v>387</v>
      </c>
      <c r="G94" s="74" t="s">
        <v>622</v>
      </c>
      <c r="H94" s="74" t="s">
        <v>206</v>
      </c>
      <c r="I94" s="74" t="s">
        <v>623</v>
      </c>
      <c r="J94" s="75">
        <v>1.96</v>
      </c>
      <c r="K94" s="74" t="s">
        <v>101</v>
      </c>
      <c r="L94" s="76">
        <v>3.15E-2</v>
      </c>
      <c r="M94" s="76">
        <v>4.5999999999999999E-3</v>
      </c>
      <c r="N94" s="75">
        <v>94514.4</v>
      </c>
      <c r="O94" s="75">
        <v>105.34</v>
      </c>
      <c r="P94" s="75">
        <v>0</v>
      </c>
      <c r="Q94" s="75">
        <v>99.561468959999999</v>
      </c>
      <c r="R94" s="76">
        <v>2.9999999999999997E-4</v>
      </c>
      <c r="S94" s="76">
        <v>2.0000000000000001E-4</v>
      </c>
      <c r="T94" s="76">
        <v>0</v>
      </c>
    </row>
    <row r="95" spans="1:20" s="77" customFormat="1">
      <c r="A95" s="74" t="s">
        <v>624</v>
      </c>
      <c r="B95" s="74" t="s">
        <v>625</v>
      </c>
      <c r="C95" s="74" t="s">
        <v>99</v>
      </c>
      <c r="D95" s="74" t="s">
        <v>122</v>
      </c>
      <c r="E95" s="74" t="s">
        <v>626</v>
      </c>
      <c r="F95" s="74" t="s">
        <v>558</v>
      </c>
      <c r="G95" s="74" t="s">
        <v>622</v>
      </c>
      <c r="H95" s="74" t="s">
        <v>206</v>
      </c>
      <c r="I95" s="74" t="s">
        <v>627</v>
      </c>
      <c r="J95" s="75">
        <v>1.62</v>
      </c>
      <c r="K95" s="74" t="s">
        <v>101</v>
      </c>
      <c r="L95" s="76">
        <v>3.9E-2</v>
      </c>
      <c r="M95" s="76">
        <v>-3.8999999999999998E-3</v>
      </c>
      <c r="N95" s="75">
        <v>497866</v>
      </c>
      <c r="O95" s="75">
        <v>107.84</v>
      </c>
      <c r="P95" s="75">
        <v>0</v>
      </c>
      <c r="Q95" s="75">
        <v>536.89869439999995</v>
      </c>
      <c r="R95" s="76">
        <v>1.8E-3</v>
      </c>
      <c r="S95" s="76">
        <v>1E-3</v>
      </c>
      <c r="T95" s="76">
        <v>2.9999999999999997E-4</v>
      </c>
    </row>
    <row r="96" spans="1:20" s="77" customFormat="1">
      <c r="A96" s="74" t="s">
        <v>631</v>
      </c>
      <c r="B96" s="74">
        <v>1142231</v>
      </c>
      <c r="C96" s="74" t="s">
        <v>99</v>
      </c>
      <c r="D96" s="74" t="s">
        <v>122</v>
      </c>
      <c r="E96" s="74" t="s">
        <v>628</v>
      </c>
      <c r="F96" s="74" t="s">
        <v>558</v>
      </c>
      <c r="G96" s="74" t="s">
        <v>629</v>
      </c>
      <c r="H96" s="74" t="s">
        <v>149</v>
      </c>
      <c r="I96" s="74" t="s">
        <v>630</v>
      </c>
      <c r="K96" s="74" t="s">
        <v>101</v>
      </c>
      <c r="L96" s="76">
        <v>0</v>
      </c>
      <c r="M96" s="76">
        <v>0</v>
      </c>
      <c r="N96" s="75">
        <v>1075193.5</v>
      </c>
      <c r="O96" s="75">
        <f>Q96*1000/N96*100</f>
        <v>110.99999999999999</v>
      </c>
      <c r="P96" s="75">
        <v>0</v>
      </c>
      <c r="Q96" s="75">
        <f>1193464.785/1000</f>
        <v>1193.4647849999999</v>
      </c>
      <c r="R96" s="76">
        <v>0</v>
      </c>
      <c r="S96" s="76">
        <v>0</v>
      </c>
      <c r="T96" s="76">
        <v>0</v>
      </c>
    </row>
    <row r="97" spans="1:20" s="77" customFormat="1">
      <c r="A97" s="74" t="s">
        <v>631</v>
      </c>
      <c r="B97" s="74">
        <v>11422310</v>
      </c>
      <c r="C97" s="74" t="s">
        <v>99</v>
      </c>
      <c r="D97" s="74" t="s">
        <v>122</v>
      </c>
      <c r="E97" s="74" t="s">
        <v>628</v>
      </c>
      <c r="F97" s="74" t="s">
        <v>558</v>
      </c>
      <c r="G97" s="74" t="s">
        <v>629</v>
      </c>
      <c r="H97" s="74" t="s">
        <v>149</v>
      </c>
      <c r="I97" s="74" t="s">
        <v>630</v>
      </c>
      <c r="J97" s="75">
        <v>4.7</v>
      </c>
      <c r="K97" s="74" t="s">
        <v>101</v>
      </c>
      <c r="L97" s="76">
        <v>2.5700000000000001E-2</v>
      </c>
      <c r="M97" s="76">
        <v>7.9000000000000008E-3</v>
      </c>
      <c r="N97" s="75">
        <v>900000</v>
      </c>
      <c r="O97" s="75">
        <f>Q97*1000/N97*100</f>
        <v>110.74142076502733</v>
      </c>
      <c r="P97" s="75">
        <v>0</v>
      </c>
      <c r="Q97" s="75">
        <f>996672.786885246/1000</f>
        <v>996.67278688524607</v>
      </c>
      <c r="R97" s="76">
        <v>1.6999999999999999E-3</v>
      </c>
      <c r="S97" s="76">
        <v>4.1999999999999997E-3</v>
      </c>
      <c r="T97" s="76">
        <v>1E-3</v>
      </c>
    </row>
    <row r="98" spans="1:20" s="77" customFormat="1">
      <c r="A98" s="74" t="s">
        <v>632</v>
      </c>
      <c r="B98" s="74" t="s">
        <v>633</v>
      </c>
      <c r="C98" s="74" t="s">
        <v>99</v>
      </c>
      <c r="D98" s="74" t="s">
        <v>122</v>
      </c>
      <c r="E98" s="74" t="s">
        <v>595</v>
      </c>
      <c r="F98" s="74" t="s">
        <v>430</v>
      </c>
      <c r="G98" s="74" t="s">
        <v>622</v>
      </c>
      <c r="H98" s="74" t="s">
        <v>206</v>
      </c>
      <c r="I98" s="74" t="s">
        <v>634</v>
      </c>
      <c r="J98" s="75">
        <v>0.25</v>
      </c>
      <c r="K98" s="74" t="s">
        <v>101</v>
      </c>
      <c r="L98" s="76">
        <v>4.2500000000000003E-2</v>
      </c>
      <c r="M98" s="76">
        <v>-1.61E-2</v>
      </c>
      <c r="N98" s="75">
        <v>292364.01</v>
      </c>
      <c r="O98" s="75">
        <v>110.45</v>
      </c>
      <c r="P98" s="75">
        <v>0</v>
      </c>
      <c r="Q98" s="75">
        <v>322.91604904500002</v>
      </c>
      <c r="R98" s="76">
        <v>1.14E-2</v>
      </c>
      <c r="S98" s="76">
        <v>5.9999999999999995E-4</v>
      </c>
      <c r="T98" s="76">
        <v>2.0000000000000001E-4</v>
      </c>
    </row>
    <row r="99" spans="1:20" s="77" customFormat="1">
      <c r="A99" s="74" t="s">
        <v>635</v>
      </c>
      <c r="B99" s="74" t="s">
        <v>636</v>
      </c>
      <c r="C99" s="74" t="s">
        <v>99</v>
      </c>
      <c r="D99" s="74" t="s">
        <v>122</v>
      </c>
      <c r="E99" s="74" t="s">
        <v>595</v>
      </c>
      <c r="F99" s="74" t="s">
        <v>430</v>
      </c>
      <c r="G99" s="74" t="s">
        <v>622</v>
      </c>
      <c r="H99" s="74" t="s">
        <v>206</v>
      </c>
      <c r="I99" s="74" t="s">
        <v>637</v>
      </c>
      <c r="J99" s="75">
        <v>0.91</v>
      </c>
      <c r="K99" s="74" t="s">
        <v>101</v>
      </c>
      <c r="L99" s="76">
        <v>4.5999999999999999E-2</v>
      </c>
      <c r="M99" s="76">
        <v>-1.4800000000000001E-2</v>
      </c>
      <c r="N99" s="75">
        <v>1609843.08</v>
      </c>
      <c r="O99" s="75">
        <v>108.71</v>
      </c>
      <c r="P99" s="75">
        <v>0</v>
      </c>
      <c r="Q99" s="75">
        <v>1750.0604122679999</v>
      </c>
      <c r="R99" s="76">
        <v>1.03E-2</v>
      </c>
      <c r="S99" s="76">
        <v>3.3E-3</v>
      </c>
      <c r="T99" s="76">
        <v>8.0000000000000004E-4</v>
      </c>
    </row>
    <row r="100" spans="1:20" s="77" customFormat="1">
      <c r="A100" s="74" t="s">
        <v>638</v>
      </c>
      <c r="B100" s="74" t="s">
        <v>639</v>
      </c>
      <c r="C100" s="74" t="s">
        <v>99</v>
      </c>
      <c r="D100" s="74" t="s">
        <v>122</v>
      </c>
      <c r="E100" s="74" t="s">
        <v>562</v>
      </c>
      <c r="F100" s="74" t="s">
        <v>355</v>
      </c>
      <c r="G100" s="74" t="s">
        <v>622</v>
      </c>
      <c r="H100" s="74" t="s">
        <v>206</v>
      </c>
      <c r="I100" s="74" t="s">
        <v>640</v>
      </c>
      <c r="J100" s="75">
        <v>0.25</v>
      </c>
      <c r="K100" s="74" t="s">
        <v>101</v>
      </c>
      <c r="L100" s="76">
        <v>2.4E-2</v>
      </c>
      <c r="M100" s="76">
        <v>-2.4299999999999999E-2</v>
      </c>
      <c r="N100" s="75">
        <v>1098533.33</v>
      </c>
      <c r="O100" s="75">
        <v>103.76</v>
      </c>
      <c r="P100" s="75">
        <v>0</v>
      </c>
      <c r="Q100" s="75">
        <v>1139.8381832079999</v>
      </c>
      <c r="R100" s="76">
        <v>2.52E-2</v>
      </c>
      <c r="S100" s="76">
        <v>2.2000000000000001E-3</v>
      </c>
      <c r="T100" s="76">
        <v>5.0000000000000001E-4</v>
      </c>
    </row>
    <row r="101" spans="1:20" s="77" customFormat="1">
      <c r="A101" s="74" t="s">
        <v>641</v>
      </c>
      <c r="B101" s="74" t="s">
        <v>642</v>
      </c>
      <c r="C101" s="74" t="s">
        <v>99</v>
      </c>
      <c r="D101" s="74" t="s">
        <v>122</v>
      </c>
      <c r="E101" s="74" t="s">
        <v>643</v>
      </c>
      <c r="F101" s="74" t="s">
        <v>644</v>
      </c>
      <c r="G101" s="74" t="s">
        <v>629</v>
      </c>
      <c r="H101" s="74" t="s">
        <v>149</v>
      </c>
      <c r="I101" s="74" t="s">
        <v>645</v>
      </c>
      <c r="J101" s="75">
        <v>1.39</v>
      </c>
      <c r="K101" s="74" t="s">
        <v>101</v>
      </c>
      <c r="L101" s="76">
        <v>1.35E-2</v>
      </c>
      <c r="M101" s="76">
        <v>-8.9999999999999998E-4</v>
      </c>
      <c r="N101" s="75">
        <v>2449562.11</v>
      </c>
      <c r="O101" s="75">
        <v>102.74</v>
      </c>
      <c r="P101" s="75">
        <v>0</v>
      </c>
      <c r="Q101" s="75">
        <v>2516.6801118140002</v>
      </c>
      <c r="R101" s="76">
        <v>4.3E-3</v>
      </c>
      <c r="S101" s="76">
        <v>4.7999999999999996E-3</v>
      </c>
      <c r="T101" s="76">
        <v>1.1999999999999999E-3</v>
      </c>
    </row>
    <row r="102" spans="1:20" s="77" customFormat="1">
      <c r="A102" s="74" t="s">
        <v>646</v>
      </c>
      <c r="B102" s="74">
        <v>11712140</v>
      </c>
      <c r="C102" s="74" t="s">
        <v>99</v>
      </c>
      <c r="D102" s="74" t="s">
        <v>122</v>
      </c>
      <c r="E102" s="74" t="s">
        <v>643</v>
      </c>
      <c r="F102" s="74" t="s">
        <v>644</v>
      </c>
      <c r="G102" s="74" t="s">
        <v>629</v>
      </c>
      <c r="H102" s="74" t="s">
        <v>149</v>
      </c>
      <c r="I102" s="74" t="s">
        <v>246</v>
      </c>
      <c r="J102" s="75">
        <v>3</v>
      </c>
      <c r="K102" s="74" t="s">
        <v>101</v>
      </c>
      <c r="L102" s="76">
        <v>1.8499999999999999E-2</v>
      </c>
      <c r="M102" s="76">
        <v>3.5000000000000001E-3</v>
      </c>
      <c r="N102" s="75">
        <v>2270000</v>
      </c>
      <c r="O102" s="75">
        <f>Q102*1000/N102*100</f>
        <v>105.03169398907093</v>
      </c>
      <c r="P102" s="75">
        <v>0</v>
      </c>
      <c r="Q102" s="75">
        <f>2384219.45355191/1000</f>
        <v>2384.2194535519097</v>
      </c>
      <c r="R102" s="76">
        <v>2.8999999999999998E-3</v>
      </c>
      <c r="S102" s="76">
        <v>4.7000000000000002E-3</v>
      </c>
      <c r="T102" s="76">
        <v>1.1999999999999999E-3</v>
      </c>
    </row>
    <row r="103" spans="1:20" s="77" customFormat="1">
      <c r="A103" s="74" t="s">
        <v>646</v>
      </c>
      <c r="B103" s="74" t="s">
        <v>647</v>
      </c>
      <c r="C103" s="74" t="s">
        <v>99</v>
      </c>
      <c r="D103" s="74" t="s">
        <v>122</v>
      </c>
      <c r="E103" s="74" t="s">
        <v>643</v>
      </c>
      <c r="F103" s="74" t="s">
        <v>644</v>
      </c>
      <c r="G103" s="74" t="s">
        <v>629</v>
      </c>
      <c r="H103" s="74" t="s">
        <v>149</v>
      </c>
      <c r="I103" s="74" t="s">
        <v>246</v>
      </c>
      <c r="J103" s="75">
        <v>0</v>
      </c>
      <c r="K103" s="74" t="s">
        <v>101</v>
      </c>
      <c r="L103" s="76">
        <v>0</v>
      </c>
      <c r="M103" s="76">
        <v>0</v>
      </c>
      <c r="N103" s="75">
        <v>73083</v>
      </c>
      <c r="O103" s="75">
        <f>Q103*1000/N103*100</f>
        <v>106.22</v>
      </c>
      <c r="P103" s="75">
        <v>0</v>
      </c>
      <c r="Q103" s="75">
        <f>77628.7626/1000</f>
        <v>77.628762600000002</v>
      </c>
      <c r="R103" s="76">
        <v>0</v>
      </c>
      <c r="S103" s="76">
        <v>-1E-4</v>
      </c>
      <c r="T103" s="76">
        <v>0</v>
      </c>
    </row>
    <row r="104" spans="1:20" s="77" customFormat="1">
      <c r="A104" s="74" t="s">
        <v>648</v>
      </c>
      <c r="B104" s="74" t="s">
        <v>649</v>
      </c>
      <c r="C104" s="74" t="s">
        <v>99</v>
      </c>
      <c r="D104" s="74" t="s">
        <v>122</v>
      </c>
      <c r="E104" s="74" t="s">
        <v>650</v>
      </c>
      <c r="F104" s="74" t="s">
        <v>651</v>
      </c>
      <c r="G104" s="74" t="s">
        <v>622</v>
      </c>
      <c r="H104" s="74" t="s">
        <v>206</v>
      </c>
      <c r="I104" s="74" t="s">
        <v>652</v>
      </c>
      <c r="J104" s="75">
        <v>0.74</v>
      </c>
      <c r="K104" s="74" t="s">
        <v>101</v>
      </c>
      <c r="L104" s="76">
        <v>5.5E-2</v>
      </c>
      <c r="M104" s="76">
        <v>-2.8999999999999998E-3</v>
      </c>
      <c r="N104" s="75">
        <v>827633.06</v>
      </c>
      <c r="O104" s="75">
        <v>109.29</v>
      </c>
      <c r="P104" s="75">
        <v>0</v>
      </c>
      <c r="Q104" s="75">
        <v>904.52017127399995</v>
      </c>
      <c r="R104" s="76">
        <v>1.7299999999999999E-2</v>
      </c>
      <c r="S104" s="76">
        <v>1.6999999999999999E-3</v>
      </c>
      <c r="T104" s="76">
        <v>4.0000000000000002E-4</v>
      </c>
    </row>
    <row r="105" spans="1:20" s="77" customFormat="1">
      <c r="A105" s="74" t="s">
        <v>653</v>
      </c>
      <c r="B105" s="74" t="s">
        <v>654</v>
      </c>
      <c r="C105" s="74" t="s">
        <v>99</v>
      </c>
      <c r="D105" s="74" t="s">
        <v>122</v>
      </c>
      <c r="E105" s="74" t="s">
        <v>655</v>
      </c>
      <c r="F105" s="74" t="s">
        <v>430</v>
      </c>
      <c r="G105" s="74" t="s">
        <v>221</v>
      </c>
      <c r="H105" s="74" t="s">
        <v>656</v>
      </c>
      <c r="I105" s="74" t="s">
        <v>657</v>
      </c>
      <c r="J105" s="75">
        <v>1.24</v>
      </c>
      <c r="K105" s="74" t="s">
        <v>101</v>
      </c>
      <c r="L105" s="76">
        <v>0.01</v>
      </c>
      <c r="M105" s="76">
        <v>-2.3199999999999998E-2</v>
      </c>
      <c r="N105" s="75">
        <v>6014969</v>
      </c>
      <c r="O105" s="75">
        <v>103.24</v>
      </c>
      <c r="P105" s="75">
        <v>0</v>
      </c>
      <c r="Q105" s="75">
        <v>6209.8539956000004</v>
      </c>
      <c r="R105" s="76">
        <v>1.1599999999999999E-2</v>
      </c>
      <c r="S105" s="76">
        <v>1.18E-2</v>
      </c>
      <c r="T105" s="76">
        <v>2.8999999999999998E-3</v>
      </c>
    </row>
    <row r="106" spans="1:20" s="77" customFormat="1">
      <c r="A106" s="74" t="s">
        <v>658</v>
      </c>
      <c r="B106" s="74" t="s">
        <v>659</v>
      </c>
      <c r="C106" s="74" t="s">
        <v>99</v>
      </c>
      <c r="D106" s="74" t="s">
        <v>122</v>
      </c>
      <c r="E106" s="74" t="s">
        <v>660</v>
      </c>
      <c r="F106" s="74" t="s">
        <v>430</v>
      </c>
      <c r="G106" s="74" t="s">
        <v>221</v>
      </c>
      <c r="H106" s="74" t="s">
        <v>656</v>
      </c>
      <c r="I106" s="74" t="s">
        <v>661</v>
      </c>
      <c r="J106" s="75">
        <v>1.79</v>
      </c>
      <c r="K106" s="74" t="s">
        <v>101</v>
      </c>
      <c r="L106" s="76">
        <v>2.1000000000000001E-2</v>
      </c>
      <c r="M106" s="76">
        <v>2.3999999999999998E-3</v>
      </c>
      <c r="N106" s="75">
        <v>2688393.48</v>
      </c>
      <c r="O106" s="75">
        <v>106</v>
      </c>
      <c r="P106" s="75">
        <v>129.53864999999999</v>
      </c>
      <c r="Q106" s="75">
        <v>2979.2357388</v>
      </c>
      <c r="R106" s="76">
        <v>1.17E-2</v>
      </c>
      <c r="S106" s="76">
        <v>5.5999999999999999E-3</v>
      </c>
      <c r="T106" s="76">
        <v>1.4E-3</v>
      </c>
    </row>
    <row r="107" spans="1:20" s="77" customFormat="1">
      <c r="A107" s="74" t="s">
        <v>662</v>
      </c>
      <c r="B107" s="74" t="s">
        <v>663</v>
      </c>
      <c r="C107" s="74" t="s">
        <v>99</v>
      </c>
      <c r="D107" s="74" t="s">
        <v>122</v>
      </c>
      <c r="E107" s="74" t="s">
        <v>660</v>
      </c>
      <c r="F107" s="74" t="s">
        <v>430</v>
      </c>
      <c r="G107" s="74" t="s">
        <v>221</v>
      </c>
      <c r="H107" s="74" t="s">
        <v>656</v>
      </c>
      <c r="I107" s="74" t="s">
        <v>664</v>
      </c>
      <c r="J107" s="75">
        <v>5.45</v>
      </c>
      <c r="K107" s="74" t="s">
        <v>101</v>
      </c>
      <c r="L107" s="76">
        <v>2.75E-2</v>
      </c>
      <c r="M107" s="76">
        <v>1.8E-3</v>
      </c>
      <c r="N107" s="75">
        <v>3635346</v>
      </c>
      <c r="O107" s="75">
        <v>114.98</v>
      </c>
      <c r="P107" s="75">
        <v>0</v>
      </c>
      <c r="Q107" s="75">
        <v>4179.9208307999997</v>
      </c>
      <c r="R107" s="76">
        <v>7.7999999999999996E-3</v>
      </c>
      <c r="S107" s="76">
        <v>7.9000000000000008E-3</v>
      </c>
      <c r="T107" s="76">
        <v>2E-3</v>
      </c>
    </row>
    <row r="108" spans="1:20" s="77" customFormat="1">
      <c r="A108" s="74" t="s">
        <v>665</v>
      </c>
      <c r="B108" s="74" t="s">
        <v>666</v>
      </c>
      <c r="C108" s="74" t="s">
        <v>99</v>
      </c>
      <c r="D108" s="74" t="s">
        <v>122</v>
      </c>
      <c r="E108" s="74" t="s">
        <v>667</v>
      </c>
      <c r="F108" s="74" t="s">
        <v>668</v>
      </c>
      <c r="G108" s="74" t="s">
        <v>221</v>
      </c>
      <c r="H108" s="74" t="s">
        <v>656</v>
      </c>
      <c r="I108" s="74" t="s">
        <v>669</v>
      </c>
      <c r="J108" s="75">
        <v>4.62</v>
      </c>
      <c r="K108" s="74" t="s">
        <v>101</v>
      </c>
      <c r="L108" s="76">
        <v>3.6999999999999998E-2</v>
      </c>
      <c r="M108" s="76">
        <v>2.7099999999999999E-2</v>
      </c>
      <c r="N108" s="75">
        <v>1547095.7</v>
      </c>
      <c r="O108" s="75">
        <v>105.72</v>
      </c>
      <c r="P108" s="75">
        <v>0</v>
      </c>
      <c r="Q108" s="75">
        <v>1635.5895740399999</v>
      </c>
      <c r="R108" s="76">
        <v>1.4E-3</v>
      </c>
      <c r="S108" s="76">
        <v>3.0999999999999999E-3</v>
      </c>
      <c r="T108" s="76">
        <v>8.0000000000000004E-4</v>
      </c>
    </row>
    <row r="109" spans="1:20" s="77" customFormat="1">
      <c r="A109" s="78" t="s">
        <v>261</v>
      </c>
      <c r="J109" s="79">
        <v>2.65</v>
      </c>
      <c r="M109" s="80">
        <v>6.5799999999999997E-2</v>
      </c>
      <c r="N109" s="79">
        <v>165240336.11000001</v>
      </c>
      <c r="P109" s="79">
        <v>367.54059000000001</v>
      </c>
      <c r="Q109" s="79">
        <v>166425.41663731221</v>
      </c>
      <c r="S109" s="80">
        <v>0.31530000000000002</v>
      </c>
      <c r="T109" s="80">
        <v>7.8799999999999995E-2</v>
      </c>
    </row>
    <row r="110" spans="1:20" s="77" customFormat="1">
      <c r="A110" s="74" t="s">
        <v>670</v>
      </c>
      <c r="B110" s="74" t="s">
        <v>671</v>
      </c>
      <c r="C110" s="74" t="s">
        <v>99</v>
      </c>
      <c r="D110" s="74" t="s">
        <v>122</v>
      </c>
      <c r="E110" s="74" t="s">
        <v>424</v>
      </c>
      <c r="F110" s="74" t="s">
        <v>355</v>
      </c>
      <c r="G110" s="74" t="s">
        <v>205</v>
      </c>
      <c r="H110" s="74" t="s">
        <v>206</v>
      </c>
      <c r="I110" s="74" t="s">
        <v>672</v>
      </c>
      <c r="J110" s="75">
        <v>2.15</v>
      </c>
      <c r="K110" s="74" t="s">
        <v>101</v>
      </c>
      <c r="L110" s="76">
        <v>1.8700000000000001E-2</v>
      </c>
      <c r="M110" s="76">
        <v>4.4999999999999997E-3</v>
      </c>
      <c r="N110" s="75">
        <v>3885000.46</v>
      </c>
      <c r="O110" s="75">
        <v>103.67</v>
      </c>
      <c r="P110" s="75">
        <v>0</v>
      </c>
      <c r="Q110" s="75">
        <v>4027.5799768820002</v>
      </c>
      <c r="R110" s="76">
        <v>3.5000000000000001E-3</v>
      </c>
      <c r="S110" s="76">
        <v>7.6E-3</v>
      </c>
      <c r="T110" s="76">
        <v>1.9E-3</v>
      </c>
    </row>
    <row r="111" spans="1:20" s="77" customFormat="1">
      <c r="A111" s="74" t="s">
        <v>673</v>
      </c>
      <c r="B111" s="74" t="s">
        <v>674</v>
      </c>
      <c r="C111" s="74" t="s">
        <v>99</v>
      </c>
      <c r="D111" s="74" t="s">
        <v>122</v>
      </c>
      <c r="E111" s="74" t="s">
        <v>424</v>
      </c>
      <c r="F111" s="74" t="s">
        <v>355</v>
      </c>
      <c r="G111" s="74" t="s">
        <v>205</v>
      </c>
      <c r="H111" s="74" t="s">
        <v>206</v>
      </c>
      <c r="I111" s="74" t="s">
        <v>452</v>
      </c>
      <c r="J111" s="75">
        <v>4.91</v>
      </c>
      <c r="K111" s="74" t="s">
        <v>101</v>
      </c>
      <c r="L111" s="76">
        <v>2.6800000000000001E-2</v>
      </c>
      <c r="M111" s="76">
        <v>1.01E-2</v>
      </c>
      <c r="N111" s="75">
        <v>5318902.34</v>
      </c>
      <c r="O111" s="75">
        <v>109.16</v>
      </c>
      <c r="P111" s="75">
        <v>0</v>
      </c>
      <c r="Q111" s="75">
        <v>5806.1137943439999</v>
      </c>
      <c r="R111" s="76">
        <v>2.3999999999999998E-3</v>
      </c>
      <c r="S111" s="76">
        <v>1.0999999999999999E-2</v>
      </c>
      <c r="T111" s="76">
        <v>2.7000000000000001E-3</v>
      </c>
    </row>
    <row r="112" spans="1:20" s="77" customFormat="1">
      <c r="A112" s="74" t="s">
        <v>675</v>
      </c>
      <c r="B112" s="74" t="s">
        <v>676</v>
      </c>
      <c r="C112" s="74" t="s">
        <v>99</v>
      </c>
      <c r="D112" s="74" t="s">
        <v>122</v>
      </c>
      <c r="E112" s="74" t="s">
        <v>677</v>
      </c>
      <c r="F112" s="74" t="s">
        <v>347</v>
      </c>
      <c r="G112" s="74" t="s">
        <v>360</v>
      </c>
      <c r="H112" s="74" t="s">
        <v>149</v>
      </c>
      <c r="I112" s="74" t="s">
        <v>464</v>
      </c>
      <c r="J112" s="75">
        <v>3.35</v>
      </c>
      <c r="K112" s="74" t="s">
        <v>101</v>
      </c>
      <c r="L112" s="76">
        <v>3.3999999999999998E-3</v>
      </c>
      <c r="M112" s="76">
        <v>2.8E-3</v>
      </c>
      <c r="N112" s="75">
        <v>10483998</v>
      </c>
      <c r="O112" s="75">
        <v>100.75</v>
      </c>
      <c r="P112" s="75">
        <v>0</v>
      </c>
      <c r="Q112" s="75">
        <v>10562.627984999999</v>
      </c>
      <c r="R112" s="76">
        <v>1.43E-2</v>
      </c>
      <c r="S112" s="76">
        <v>0.02</v>
      </c>
      <c r="T112" s="76">
        <v>5.0000000000000001E-3</v>
      </c>
    </row>
    <row r="113" spans="1:20" s="77" customFormat="1">
      <c r="A113" s="74" t="s">
        <v>678</v>
      </c>
      <c r="B113" s="74" t="s">
        <v>679</v>
      </c>
      <c r="C113" s="74" t="s">
        <v>99</v>
      </c>
      <c r="D113" s="74" t="s">
        <v>122</v>
      </c>
      <c r="E113" s="74" t="s">
        <v>359</v>
      </c>
      <c r="F113" s="74" t="s">
        <v>355</v>
      </c>
      <c r="G113" s="74" t="s">
        <v>205</v>
      </c>
      <c r="H113" s="74" t="s">
        <v>206</v>
      </c>
      <c r="I113" s="74" t="s">
        <v>680</v>
      </c>
      <c r="J113" s="75">
        <v>2.86</v>
      </c>
      <c r="K113" s="74" t="s">
        <v>101</v>
      </c>
      <c r="L113" s="76">
        <v>2.0199999999999999E-2</v>
      </c>
      <c r="M113" s="76">
        <v>5.7000000000000002E-3</v>
      </c>
      <c r="N113" s="75">
        <v>943104</v>
      </c>
      <c r="O113" s="75">
        <v>104.34</v>
      </c>
      <c r="P113" s="75">
        <v>0</v>
      </c>
      <c r="Q113" s="75">
        <v>984.03471360000003</v>
      </c>
      <c r="R113" s="76">
        <v>5.9999999999999995E-4</v>
      </c>
      <c r="S113" s="76">
        <v>1.9E-3</v>
      </c>
      <c r="T113" s="76">
        <v>5.0000000000000001E-4</v>
      </c>
    </row>
    <row r="114" spans="1:20" s="77" customFormat="1">
      <c r="A114" s="74" t="s">
        <v>681</v>
      </c>
      <c r="B114" s="74" t="s">
        <v>682</v>
      </c>
      <c r="C114" s="74" t="s">
        <v>99</v>
      </c>
      <c r="D114" s="74" t="s">
        <v>122</v>
      </c>
      <c r="E114" s="74" t="s">
        <v>364</v>
      </c>
      <c r="F114" s="74" t="s">
        <v>355</v>
      </c>
      <c r="G114" s="74" t="s">
        <v>205</v>
      </c>
      <c r="H114" s="74" t="s">
        <v>206</v>
      </c>
      <c r="I114" s="74" t="s">
        <v>269</v>
      </c>
      <c r="J114" s="75">
        <v>3.93</v>
      </c>
      <c r="K114" s="74" t="s">
        <v>101</v>
      </c>
      <c r="L114" s="76">
        <v>2.98E-2</v>
      </c>
      <c r="M114" s="76">
        <v>8.3000000000000001E-3</v>
      </c>
      <c r="N114" s="75">
        <v>503416</v>
      </c>
      <c r="O114" s="75">
        <v>111.23</v>
      </c>
      <c r="P114" s="75">
        <v>0</v>
      </c>
      <c r="Q114" s="75">
        <v>559.94961679999994</v>
      </c>
      <c r="R114" s="76">
        <v>2.0000000000000001E-4</v>
      </c>
      <c r="S114" s="76">
        <v>1.1000000000000001E-3</v>
      </c>
      <c r="T114" s="76">
        <v>2.9999999999999997E-4</v>
      </c>
    </row>
    <row r="115" spans="1:20" s="77" customFormat="1">
      <c r="A115" s="74" t="s">
        <v>683</v>
      </c>
      <c r="B115" s="74" t="s">
        <v>684</v>
      </c>
      <c r="C115" s="74" t="s">
        <v>99</v>
      </c>
      <c r="D115" s="74" t="s">
        <v>122</v>
      </c>
      <c r="E115" s="74" t="s">
        <v>364</v>
      </c>
      <c r="F115" s="74" t="s">
        <v>355</v>
      </c>
      <c r="G115" s="74" t="s">
        <v>205</v>
      </c>
      <c r="H115" s="74" t="s">
        <v>206</v>
      </c>
      <c r="I115" s="74" t="s">
        <v>301</v>
      </c>
      <c r="J115" s="75">
        <v>1.1599999999999999</v>
      </c>
      <c r="K115" s="74" t="s">
        <v>101</v>
      </c>
      <c r="L115" s="76">
        <v>2.47E-2</v>
      </c>
      <c r="M115" s="76">
        <v>2.5000000000000001E-3</v>
      </c>
      <c r="N115" s="75">
        <v>7686532</v>
      </c>
      <c r="O115" s="75">
        <v>104.63</v>
      </c>
      <c r="P115" s="75">
        <v>0</v>
      </c>
      <c r="Q115" s="75">
        <v>8042.4184316000001</v>
      </c>
      <c r="R115" s="76">
        <v>2.3E-3</v>
      </c>
      <c r="S115" s="76">
        <v>1.52E-2</v>
      </c>
      <c r="T115" s="76">
        <v>3.8E-3</v>
      </c>
    </row>
    <row r="116" spans="1:20" s="77" customFormat="1">
      <c r="A116" s="74" t="s">
        <v>685</v>
      </c>
      <c r="B116" s="74" t="s">
        <v>686</v>
      </c>
      <c r="C116" s="74" t="s">
        <v>99</v>
      </c>
      <c r="D116" s="74" t="s">
        <v>122</v>
      </c>
      <c r="E116" s="74" t="s">
        <v>393</v>
      </c>
      <c r="F116" s="74" t="s">
        <v>355</v>
      </c>
      <c r="G116" s="74" t="s">
        <v>205</v>
      </c>
      <c r="H116" s="74" t="s">
        <v>206</v>
      </c>
      <c r="I116" s="74" t="s">
        <v>687</v>
      </c>
      <c r="J116" s="75">
        <v>1</v>
      </c>
      <c r="K116" s="74" t="s">
        <v>101</v>
      </c>
      <c r="L116" s="76">
        <v>2.07E-2</v>
      </c>
      <c r="M116" s="76">
        <v>1E-3</v>
      </c>
      <c r="N116" s="75">
        <v>24000</v>
      </c>
      <c r="O116" s="75">
        <v>101.97</v>
      </c>
      <c r="P116" s="75">
        <v>0</v>
      </c>
      <c r="Q116" s="75">
        <v>24.472799999999999</v>
      </c>
      <c r="R116" s="76">
        <v>1E-4</v>
      </c>
      <c r="S116" s="76">
        <v>0</v>
      </c>
      <c r="T116" s="76">
        <v>0</v>
      </c>
    </row>
    <row r="117" spans="1:20" s="77" customFormat="1">
      <c r="A117" s="74" t="s">
        <v>688</v>
      </c>
      <c r="B117" s="74" t="s">
        <v>689</v>
      </c>
      <c r="C117" s="74" t="s">
        <v>99</v>
      </c>
      <c r="D117" s="74" t="s">
        <v>122</v>
      </c>
      <c r="E117" s="74" t="s">
        <v>434</v>
      </c>
      <c r="F117" s="74" t="s">
        <v>435</v>
      </c>
      <c r="G117" s="74" t="s">
        <v>425</v>
      </c>
      <c r="H117" s="74" t="s">
        <v>206</v>
      </c>
      <c r="I117" s="74" t="s">
        <v>374</v>
      </c>
      <c r="J117" s="75">
        <v>1.57</v>
      </c>
      <c r="K117" s="74" t="s">
        <v>101</v>
      </c>
      <c r="L117" s="76">
        <v>4.8000000000000001E-2</v>
      </c>
      <c r="M117" s="76">
        <v>4.0000000000000001E-3</v>
      </c>
      <c r="N117" s="75">
        <v>7872183.46</v>
      </c>
      <c r="O117" s="75">
        <v>106.81</v>
      </c>
      <c r="P117" s="75">
        <v>188.9324</v>
      </c>
      <c r="Q117" s="75">
        <v>8597.2115536260008</v>
      </c>
      <c r="R117" s="76">
        <v>4.1000000000000003E-3</v>
      </c>
      <c r="S117" s="76">
        <v>1.6299999999999999E-2</v>
      </c>
      <c r="T117" s="76">
        <v>4.1000000000000003E-3</v>
      </c>
    </row>
    <row r="118" spans="1:20" s="77" customFormat="1">
      <c r="A118" s="74" t="s">
        <v>690</v>
      </c>
      <c r="B118" s="74" t="s">
        <v>691</v>
      </c>
      <c r="C118" s="74" t="s">
        <v>99</v>
      </c>
      <c r="D118" s="74" t="s">
        <v>122</v>
      </c>
      <c r="E118" s="74" t="s">
        <v>444</v>
      </c>
      <c r="F118" s="74" t="s">
        <v>430</v>
      </c>
      <c r="G118" s="74" t="s">
        <v>412</v>
      </c>
      <c r="H118" s="74" t="s">
        <v>149</v>
      </c>
      <c r="I118" s="74" t="s">
        <v>692</v>
      </c>
      <c r="J118" s="75">
        <v>2.2200000000000002</v>
      </c>
      <c r="K118" s="74" t="s">
        <v>101</v>
      </c>
      <c r="L118" s="76">
        <v>1.6299999999999999E-2</v>
      </c>
      <c r="M118" s="76">
        <v>5.0000000000000001E-3</v>
      </c>
      <c r="N118" s="75">
        <v>1652544</v>
      </c>
      <c r="O118" s="75">
        <v>102.92</v>
      </c>
      <c r="P118" s="75">
        <v>0</v>
      </c>
      <c r="Q118" s="75">
        <v>1700.7982847999999</v>
      </c>
      <c r="R118" s="76">
        <v>2E-3</v>
      </c>
      <c r="S118" s="76">
        <v>3.2000000000000002E-3</v>
      </c>
      <c r="T118" s="76">
        <v>8.0000000000000004E-4</v>
      </c>
    </row>
    <row r="119" spans="1:20" s="77" customFormat="1">
      <c r="A119" s="74" t="s">
        <v>693</v>
      </c>
      <c r="B119" s="74" t="s">
        <v>694</v>
      </c>
      <c r="C119" s="74" t="s">
        <v>99</v>
      </c>
      <c r="D119" s="74" t="s">
        <v>122</v>
      </c>
      <c r="E119" s="74" t="s">
        <v>399</v>
      </c>
      <c r="F119" s="74" t="s">
        <v>355</v>
      </c>
      <c r="G119" s="74" t="s">
        <v>425</v>
      </c>
      <c r="H119" s="74" t="s">
        <v>206</v>
      </c>
      <c r="I119" s="74" t="s">
        <v>695</v>
      </c>
      <c r="J119" s="75">
        <v>1.1200000000000001</v>
      </c>
      <c r="K119" s="74" t="s">
        <v>101</v>
      </c>
      <c r="L119" s="76">
        <v>6.5000000000000002E-2</v>
      </c>
      <c r="M119" s="76">
        <v>3.3E-3</v>
      </c>
      <c r="N119" s="75">
        <v>417852</v>
      </c>
      <c r="O119" s="75">
        <v>112.58</v>
      </c>
      <c r="P119" s="75">
        <v>0</v>
      </c>
      <c r="Q119" s="75">
        <v>470.41778160000001</v>
      </c>
      <c r="R119" s="76">
        <v>1.8E-3</v>
      </c>
      <c r="S119" s="76">
        <v>8.9999999999999998E-4</v>
      </c>
      <c r="T119" s="76">
        <v>2.0000000000000001E-4</v>
      </c>
    </row>
    <row r="120" spans="1:20" s="77" customFormat="1">
      <c r="A120" s="74" t="s">
        <v>696</v>
      </c>
      <c r="B120" s="74" t="s">
        <v>697</v>
      </c>
      <c r="C120" s="74" t="s">
        <v>99</v>
      </c>
      <c r="D120" s="74" t="s">
        <v>122</v>
      </c>
      <c r="E120" s="74" t="s">
        <v>473</v>
      </c>
      <c r="F120" s="74" t="s">
        <v>387</v>
      </c>
      <c r="G120" s="74" t="s">
        <v>425</v>
      </c>
      <c r="H120" s="74" t="s">
        <v>206</v>
      </c>
      <c r="I120" s="74" t="s">
        <v>698</v>
      </c>
      <c r="J120" s="75">
        <v>0.25</v>
      </c>
      <c r="K120" s="74" t="s">
        <v>101</v>
      </c>
      <c r="L120" s="76">
        <v>1.24E-2</v>
      </c>
      <c r="M120" s="76">
        <v>1E-3</v>
      </c>
      <c r="N120" s="75">
        <v>349005.91</v>
      </c>
      <c r="O120" s="75">
        <v>100.28</v>
      </c>
      <c r="P120" s="75">
        <v>0</v>
      </c>
      <c r="Q120" s="75">
        <v>349.98312654799997</v>
      </c>
      <c r="R120" s="76">
        <v>4.7000000000000002E-3</v>
      </c>
      <c r="S120" s="76">
        <v>6.9999999999999999E-4</v>
      </c>
      <c r="T120" s="76">
        <v>2.0000000000000001E-4</v>
      </c>
    </row>
    <row r="121" spans="1:20" s="77" customFormat="1">
      <c r="A121" s="74" t="s">
        <v>699</v>
      </c>
      <c r="B121" s="74" t="s">
        <v>700</v>
      </c>
      <c r="C121" s="74" t="s">
        <v>99</v>
      </c>
      <c r="D121" s="74" t="s">
        <v>122</v>
      </c>
      <c r="E121" s="74" t="s">
        <v>701</v>
      </c>
      <c r="F121" s="74" t="s">
        <v>702</v>
      </c>
      <c r="G121" s="74" t="s">
        <v>425</v>
      </c>
      <c r="H121" s="74" t="s">
        <v>206</v>
      </c>
      <c r="I121" s="74" t="s">
        <v>292</v>
      </c>
      <c r="J121" s="75">
        <v>4</v>
      </c>
      <c r="K121" s="74" t="s">
        <v>101</v>
      </c>
      <c r="L121" s="76">
        <v>2.6100000000000002E-2</v>
      </c>
      <c r="M121" s="76">
        <v>8.2000000000000007E-3</v>
      </c>
      <c r="N121" s="75">
        <v>4562352.55</v>
      </c>
      <c r="O121" s="75">
        <v>108.02</v>
      </c>
      <c r="P121" s="75">
        <v>0</v>
      </c>
      <c r="Q121" s="75">
        <v>4928.2532245100001</v>
      </c>
      <c r="R121" s="76">
        <v>8.0000000000000002E-3</v>
      </c>
      <c r="S121" s="76">
        <v>9.2999999999999992E-3</v>
      </c>
      <c r="T121" s="76">
        <v>2.3E-3</v>
      </c>
    </row>
    <row r="122" spans="1:20" s="77" customFormat="1">
      <c r="A122" s="74" t="s">
        <v>703</v>
      </c>
      <c r="B122" s="74" t="s">
        <v>704</v>
      </c>
      <c r="C122" s="74" t="s">
        <v>99</v>
      </c>
      <c r="D122" s="74" t="s">
        <v>122</v>
      </c>
      <c r="E122" s="74" t="s">
        <v>705</v>
      </c>
      <c r="F122" s="74" t="s">
        <v>539</v>
      </c>
      <c r="G122" s="74" t="s">
        <v>482</v>
      </c>
      <c r="H122" s="74" t="s">
        <v>206</v>
      </c>
      <c r="I122" s="74" t="s">
        <v>706</v>
      </c>
      <c r="J122" s="75">
        <v>10.28</v>
      </c>
      <c r="K122" s="74" t="s">
        <v>101</v>
      </c>
      <c r="L122" s="76">
        <v>2.4E-2</v>
      </c>
      <c r="M122" s="76">
        <v>2.5899999999999999E-2</v>
      </c>
      <c r="N122" s="75">
        <v>325428</v>
      </c>
      <c r="O122" s="75">
        <v>98.82</v>
      </c>
      <c r="P122" s="75">
        <v>0</v>
      </c>
      <c r="Q122" s="75">
        <v>321.5879496</v>
      </c>
      <c r="R122" s="76">
        <v>4.0000000000000002E-4</v>
      </c>
      <c r="S122" s="76">
        <v>5.9999999999999995E-4</v>
      </c>
      <c r="T122" s="76">
        <v>2.0000000000000001E-4</v>
      </c>
    </row>
    <row r="123" spans="1:20" s="77" customFormat="1">
      <c r="A123" s="74" t="s">
        <v>707</v>
      </c>
      <c r="B123" s="74" t="s">
        <v>708</v>
      </c>
      <c r="C123" s="74" t="s">
        <v>99</v>
      </c>
      <c r="D123" s="74" t="s">
        <v>122</v>
      </c>
      <c r="E123" s="74" t="s">
        <v>709</v>
      </c>
      <c r="F123" s="74" t="s">
        <v>668</v>
      </c>
      <c r="G123" s="74" t="s">
        <v>482</v>
      </c>
      <c r="H123" s="74" t="s">
        <v>206</v>
      </c>
      <c r="I123" s="74" t="s">
        <v>710</v>
      </c>
      <c r="J123" s="75">
        <v>1.87</v>
      </c>
      <c r="K123" s="74" t="s">
        <v>101</v>
      </c>
      <c r="L123" s="76">
        <v>1.9099999999999999E-2</v>
      </c>
      <c r="M123" s="76">
        <v>8.0999999999999996E-3</v>
      </c>
      <c r="N123" s="75">
        <v>1386708.01</v>
      </c>
      <c r="O123" s="75">
        <v>102.41</v>
      </c>
      <c r="P123" s="75">
        <v>0</v>
      </c>
      <c r="Q123" s="75">
        <v>1420.127673041</v>
      </c>
      <c r="R123" s="76">
        <v>3.2000000000000002E-3</v>
      </c>
      <c r="S123" s="76">
        <v>2.7000000000000001E-3</v>
      </c>
      <c r="T123" s="76">
        <v>6.9999999999999999E-4</v>
      </c>
    </row>
    <row r="124" spans="1:20" s="77" customFormat="1">
      <c r="A124" s="74" t="s">
        <v>711</v>
      </c>
      <c r="B124" s="74" t="s">
        <v>712</v>
      </c>
      <c r="C124" s="74" t="s">
        <v>99</v>
      </c>
      <c r="D124" s="74" t="s">
        <v>122</v>
      </c>
      <c r="E124" s="74" t="s">
        <v>705</v>
      </c>
      <c r="F124" s="74" t="s">
        <v>539</v>
      </c>
      <c r="G124" s="74" t="s">
        <v>482</v>
      </c>
      <c r="H124" s="74" t="s">
        <v>206</v>
      </c>
      <c r="I124" s="74" t="s">
        <v>713</v>
      </c>
      <c r="J124" s="75">
        <v>1.97</v>
      </c>
      <c r="K124" s="74" t="s">
        <v>101</v>
      </c>
      <c r="L124" s="76">
        <v>2.4500000000000001E-2</v>
      </c>
      <c r="M124" s="76">
        <v>4.7999999999999996E-3</v>
      </c>
      <c r="N124" s="75">
        <v>712728</v>
      </c>
      <c r="O124" s="75">
        <v>103.93</v>
      </c>
      <c r="P124" s="75">
        <v>0</v>
      </c>
      <c r="Q124" s="75">
        <v>740.73821039999996</v>
      </c>
      <c r="R124" s="76">
        <v>5.9999999999999995E-4</v>
      </c>
      <c r="S124" s="76">
        <v>1.4E-3</v>
      </c>
      <c r="T124" s="76">
        <v>4.0000000000000002E-4</v>
      </c>
    </row>
    <row r="125" spans="1:20" s="77" customFormat="1">
      <c r="A125" s="74" t="s">
        <v>714</v>
      </c>
      <c r="B125" s="74" t="s">
        <v>715</v>
      </c>
      <c r="C125" s="74" t="s">
        <v>99</v>
      </c>
      <c r="D125" s="74" t="s">
        <v>122</v>
      </c>
      <c r="E125" s="74" t="s">
        <v>716</v>
      </c>
      <c r="F125" s="74" t="s">
        <v>717</v>
      </c>
      <c r="G125" s="74" t="s">
        <v>482</v>
      </c>
      <c r="H125" s="74" t="s">
        <v>206</v>
      </c>
      <c r="I125" s="74" t="s">
        <v>448</v>
      </c>
      <c r="J125" s="75">
        <v>2.0299999999999998</v>
      </c>
      <c r="K125" s="74" t="s">
        <v>101</v>
      </c>
      <c r="L125" s="76">
        <v>2.3599999999999999E-2</v>
      </c>
      <c r="M125" s="76">
        <v>8.3999999999999995E-3</v>
      </c>
      <c r="N125" s="75">
        <v>1791475.09</v>
      </c>
      <c r="O125" s="75">
        <v>103.53</v>
      </c>
      <c r="P125" s="75">
        <v>0</v>
      </c>
      <c r="Q125" s="75">
        <v>1854.7141606770001</v>
      </c>
      <c r="R125" s="76">
        <v>7.7999999999999996E-3</v>
      </c>
      <c r="S125" s="76">
        <v>3.5000000000000001E-3</v>
      </c>
      <c r="T125" s="76">
        <v>8.9999999999999998E-4</v>
      </c>
    </row>
    <row r="126" spans="1:20" s="77" customFormat="1">
      <c r="A126" s="74" t="s">
        <v>718</v>
      </c>
      <c r="B126" s="74" t="s">
        <v>719</v>
      </c>
      <c r="C126" s="74" t="s">
        <v>99</v>
      </c>
      <c r="D126" s="74" t="s">
        <v>122</v>
      </c>
      <c r="E126" s="74" t="s">
        <v>720</v>
      </c>
      <c r="F126" s="74" t="s">
        <v>721</v>
      </c>
      <c r="G126" s="74" t="s">
        <v>482</v>
      </c>
      <c r="H126" s="74" t="s">
        <v>206</v>
      </c>
      <c r="I126" s="74" t="s">
        <v>722</v>
      </c>
      <c r="J126" s="75">
        <v>1.66</v>
      </c>
      <c r="K126" s="74" t="s">
        <v>101</v>
      </c>
      <c r="L126" s="76">
        <v>1.0500000000000001E-2</v>
      </c>
      <c r="M126" s="76">
        <v>1.9E-3</v>
      </c>
      <c r="N126" s="75">
        <v>758148</v>
      </c>
      <c r="O126" s="75">
        <v>101.78</v>
      </c>
      <c r="P126" s="75">
        <v>0</v>
      </c>
      <c r="Q126" s="75">
        <v>771.64303440000003</v>
      </c>
      <c r="R126" s="76">
        <v>1.6000000000000001E-3</v>
      </c>
      <c r="S126" s="76">
        <v>1.5E-3</v>
      </c>
      <c r="T126" s="76">
        <v>4.0000000000000002E-4</v>
      </c>
    </row>
    <row r="127" spans="1:20" s="77" customFormat="1">
      <c r="A127" s="74" t="s">
        <v>723</v>
      </c>
      <c r="B127" s="74">
        <v>39004950</v>
      </c>
      <c r="C127" s="74" t="s">
        <v>99</v>
      </c>
      <c r="D127" s="74" t="s">
        <v>122</v>
      </c>
      <c r="E127" s="74" t="s">
        <v>724</v>
      </c>
      <c r="F127" s="74" t="s">
        <v>430</v>
      </c>
      <c r="G127" s="74" t="s">
        <v>540</v>
      </c>
      <c r="H127" s="74" t="s">
        <v>206</v>
      </c>
      <c r="I127" s="74" t="s">
        <v>237</v>
      </c>
      <c r="J127" s="75">
        <v>6.3</v>
      </c>
      <c r="K127" s="74" t="s">
        <v>101</v>
      </c>
      <c r="L127" s="76">
        <v>2.41E-2</v>
      </c>
      <c r="M127" s="76">
        <v>2.1000000000000001E-2</v>
      </c>
      <c r="N127" s="75">
        <v>920000</v>
      </c>
      <c r="O127" s="75">
        <f>Q127*1000/N127*100</f>
        <v>101.5316393442623</v>
      </c>
      <c r="P127" s="75">
        <v>0</v>
      </c>
      <c r="Q127" s="75">
        <f>939.412-5.32091803278688</f>
        <v>934.0910819672132</v>
      </c>
      <c r="R127" s="76">
        <v>1.6999999999999999E-3</v>
      </c>
      <c r="S127" s="76">
        <v>1.8E-3</v>
      </c>
      <c r="T127" s="76">
        <v>4.0000000000000002E-4</v>
      </c>
    </row>
    <row r="128" spans="1:20" s="77" customFormat="1">
      <c r="A128" s="74" t="s">
        <v>725</v>
      </c>
      <c r="B128" s="74" t="s">
        <v>726</v>
      </c>
      <c r="C128" s="74" t="s">
        <v>99</v>
      </c>
      <c r="D128" s="74" t="s">
        <v>122</v>
      </c>
      <c r="E128" s="74" t="s">
        <v>546</v>
      </c>
      <c r="F128" s="74" t="s">
        <v>131</v>
      </c>
      <c r="G128" s="74" t="s">
        <v>540</v>
      </c>
      <c r="H128" s="74" t="s">
        <v>206</v>
      </c>
      <c r="I128" s="74" t="s">
        <v>727</v>
      </c>
      <c r="J128" s="75">
        <v>3.27</v>
      </c>
      <c r="K128" s="74" t="s">
        <v>101</v>
      </c>
      <c r="L128" s="76">
        <v>3.6499999999999998E-2</v>
      </c>
      <c r="M128" s="76">
        <v>1.1599999999999999E-2</v>
      </c>
      <c r="N128" s="75">
        <v>1030000</v>
      </c>
      <c r="O128" s="75">
        <v>109.66</v>
      </c>
      <c r="P128" s="75">
        <v>0</v>
      </c>
      <c r="Q128" s="75">
        <v>1129.498</v>
      </c>
      <c r="R128" s="76">
        <v>5.0000000000000001E-4</v>
      </c>
      <c r="S128" s="76">
        <v>2.0999999999999999E-3</v>
      </c>
      <c r="T128" s="76">
        <v>5.0000000000000001E-4</v>
      </c>
    </row>
    <row r="129" spans="1:20" s="77" customFormat="1">
      <c r="A129" s="74" t="s">
        <v>728</v>
      </c>
      <c r="B129" s="74" t="s">
        <v>729</v>
      </c>
      <c r="C129" s="74" t="s">
        <v>99</v>
      </c>
      <c r="D129" s="74" t="s">
        <v>122</v>
      </c>
      <c r="E129" s="74" t="s">
        <v>546</v>
      </c>
      <c r="F129" s="74" t="s">
        <v>131</v>
      </c>
      <c r="G129" s="74" t="s">
        <v>540</v>
      </c>
      <c r="H129" s="74" t="s">
        <v>206</v>
      </c>
      <c r="I129" s="74" t="s">
        <v>547</v>
      </c>
      <c r="J129" s="75">
        <v>6.43</v>
      </c>
      <c r="K129" s="74" t="s">
        <v>101</v>
      </c>
      <c r="L129" s="76">
        <v>3.2000000000000001E-2</v>
      </c>
      <c r="M129" s="76">
        <v>2.0199999999999999E-2</v>
      </c>
      <c r="N129" s="75">
        <v>6384000</v>
      </c>
      <c r="O129" s="75">
        <v>108.96</v>
      </c>
      <c r="P129" s="75">
        <v>0</v>
      </c>
      <c r="Q129" s="75">
        <v>6956.0064000000002</v>
      </c>
      <c r="R129" s="76">
        <v>7.6E-3</v>
      </c>
      <c r="S129" s="76">
        <v>1.32E-2</v>
      </c>
      <c r="T129" s="76">
        <v>3.3E-3</v>
      </c>
    </row>
    <row r="130" spans="1:20" s="77" customFormat="1">
      <c r="A130" s="74" t="s">
        <v>730</v>
      </c>
      <c r="B130" s="74" t="s">
        <v>731</v>
      </c>
      <c r="C130" s="74" t="s">
        <v>99</v>
      </c>
      <c r="D130" s="74" t="s">
        <v>122</v>
      </c>
      <c r="E130" s="74" t="s">
        <v>732</v>
      </c>
      <c r="F130" s="74" t="s">
        <v>558</v>
      </c>
      <c r="G130" s="74" t="s">
        <v>540</v>
      </c>
      <c r="H130" s="74" t="s">
        <v>206</v>
      </c>
      <c r="I130" s="74" t="s">
        <v>733</v>
      </c>
      <c r="J130" s="75">
        <v>2.81</v>
      </c>
      <c r="K130" s="74" t="s">
        <v>101</v>
      </c>
      <c r="L130" s="76">
        <v>4.3499999999999997E-2</v>
      </c>
      <c r="M130" s="76">
        <v>0.10829999999999999</v>
      </c>
      <c r="N130" s="75">
        <v>2951593.61</v>
      </c>
      <c r="O130" s="75">
        <v>85.29</v>
      </c>
      <c r="P130" s="75">
        <v>0</v>
      </c>
      <c r="Q130" s="75">
        <v>2517.4141899689998</v>
      </c>
      <c r="R130" s="76">
        <v>2E-3</v>
      </c>
      <c r="S130" s="76">
        <v>4.7999999999999996E-3</v>
      </c>
      <c r="T130" s="76">
        <v>1.1999999999999999E-3</v>
      </c>
    </row>
    <row r="131" spans="1:20" s="77" customFormat="1">
      <c r="A131" s="74" t="s">
        <v>734</v>
      </c>
      <c r="B131" s="74" t="s">
        <v>735</v>
      </c>
      <c r="C131" s="74" t="s">
        <v>99</v>
      </c>
      <c r="D131" s="74" t="s">
        <v>122</v>
      </c>
      <c r="E131" s="74" t="s">
        <v>736</v>
      </c>
      <c r="F131" s="74" t="s">
        <v>492</v>
      </c>
      <c r="G131" s="74" t="s">
        <v>540</v>
      </c>
      <c r="H131" s="74" t="s">
        <v>206</v>
      </c>
      <c r="I131" s="74" t="s">
        <v>737</v>
      </c>
      <c r="J131" s="75">
        <v>4.88</v>
      </c>
      <c r="K131" s="74" t="s">
        <v>101</v>
      </c>
      <c r="L131" s="76">
        <v>1.38E-2</v>
      </c>
      <c r="M131" s="76">
        <v>1.3299999999999999E-2</v>
      </c>
      <c r="N131" s="75">
        <v>581834</v>
      </c>
      <c r="O131" s="75">
        <v>100.51</v>
      </c>
      <c r="P131" s="75">
        <v>0</v>
      </c>
      <c r="Q131" s="75">
        <v>584.80135340000004</v>
      </c>
      <c r="R131" s="76">
        <v>1.5E-3</v>
      </c>
      <c r="S131" s="76">
        <v>1.1000000000000001E-3</v>
      </c>
      <c r="T131" s="76">
        <v>2.9999999999999997E-4</v>
      </c>
    </row>
    <row r="132" spans="1:20" s="77" customFormat="1">
      <c r="A132" s="74" t="s">
        <v>738</v>
      </c>
      <c r="B132" s="74" t="s">
        <v>739</v>
      </c>
      <c r="C132" s="74" t="s">
        <v>99</v>
      </c>
      <c r="D132" s="74" t="s">
        <v>122</v>
      </c>
      <c r="E132" s="74" t="s">
        <v>740</v>
      </c>
      <c r="F132" s="74" t="s">
        <v>741</v>
      </c>
      <c r="G132" s="74" t="s">
        <v>540</v>
      </c>
      <c r="H132" s="74" t="s">
        <v>206</v>
      </c>
      <c r="I132" s="74" t="s">
        <v>292</v>
      </c>
      <c r="J132" s="75">
        <v>1.24</v>
      </c>
      <c r="K132" s="74" t="s">
        <v>101</v>
      </c>
      <c r="L132" s="76">
        <v>2.7900000000000001E-2</v>
      </c>
      <c r="M132" s="76">
        <v>5.8999999999999999E-3</v>
      </c>
      <c r="N132" s="75">
        <v>1375667.8</v>
      </c>
      <c r="O132" s="75">
        <v>102.74</v>
      </c>
      <c r="P132" s="75">
        <v>0</v>
      </c>
      <c r="Q132" s="75">
        <v>1413.3610977200001</v>
      </c>
      <c r="R132" s="76">
        <v>5.1000000000000004E-3</v>
      </c>
      <c r="S132" s="76">
        <v>2.7000000000000001E-3</v>
      </c>
      <c r="T132" s="76">
        <v>6.9999999999999999E-4</v>
      </c>
    </row>
    <row r="133" spans="1:20" s="77" customFormat="1">
      <c r="A133" s="74" t="s">
        <v>742</v>
      </c>
      <c r="B133" s="74" t="s">
        <v>743</v>
      </c>
      <c r="C133" s="74" t="s">
        <v>99</v>
      </c>
      <c r="D133" s="74" t="s">
        <v>122</v>
      </c>
      <c r="E133" s="74" t="s">
        <v>744</v>
      </c>
      <c r="F133" s="74" t="s">
        <v>492</v>
      </c>
      <c r="G133" s="74" t="s">
        <v>553</v>
      </c>
      <c r="H133" s="74" t="s">
        <v>149</v>
      </c>
      <c r="I133" s="74" t="s">
        <v>745</v>
      </c>
      <c r="J133" s="75">
        <v>1.97</v>
      </c>
      <c r="K133" s="74" t="s">
        <v>101</v>
      </c>
      <c r="L133" s="76">
        <v>3.5799999999999998E-2</v>
      </c>
      <c r="M133" s="76">
        <v>1.1599999999999999E-2</v>
      </c>
      <c r="N133" s="75">
        <v>107527.92</v>
      </c>
      <c r="O133" s="75">
        <v>104.75</v>
      </c>
      <c r="P133" s="75">
        <v>0</v>
      </c>
      <c r="Q133" s="75">
        <v>112.63549620000001</v>
      </c>
      <c r="R133" s="76">
        <v>1E-4</v>
      </c>
      <c r="S133" s="76">
        <v>2.0000000000000001E-4</v>
      </c>
      <c r="T133" s="76">
        <v>1E-4</v>
      </c>
    </row>
    <row r="134" spans="1:20" s="77" customFormat="1">
      <c r="A134" s="74" t="s">
        <v>746</v>
      </c>
      <c r="B134" s="74" t="s">
        <v>747</v>
      </c>
      <c r="C134" s="74" t="s">
        <v>99</v>
      </c>
      <c r="D134" s="74" t="s">
        <v>122</v>
      </c>
      <c r="E134" s="74" t="s">
        <v>748</v>
      </c>
      <c r="F134" s="74" t="s">
        <v>749</v>
      </c>
      <c r="G134" s="74" t="s">
        <v>540</v>
      </c>
      <c r="H134" s="74" t="s">
        <v>206</v>
      </c>
      <c r="I134" s="74" t="s">
        <v>750</v>
      </c>
      <c r="J134" s="75">
        <v>1.73</v>
      </c>
      <c r="K134" s="74" t="s">
        <v>101</v>
      </c>
      <c r="L134" s="76">
        <v>2.8000000000000001E-2</v>
      </c>
      <c r="M134" s="76">
        <v>4.7999999999999996E-3</v>
      </c>
      <c r="N134" s="75">
        <v>583197.80000000005</v>
      </c>
      <c r="O134" s="75">
        <v>104.7</v>
      </c>
      <c r="P134" s="75">
        <v>0</v>
      </c>
      <c r="Q134" s="75">
        <v>610.60809659999995</v>
      </c>
      <c r="R134" s="76">
        <v>4.3E-3</v>
      </c>
      <c r="S134" s="76">
        <v>1.1999999999999999E-3</v>
      </c>
      <c r="T134" s="76">
        <v>2.9999999999999997E-4</v>
      </c>
    </row>
    <row r="135" spans="1:20" s="77" customFormat="1">
      <c r="A135" s="74" t="s">
        <v>751</v>
      </c>
      <c r="B135" s="74" t="s">
        <v>752</v>
      </c>
      <c r="C135" s="74" t="s">
        <v>99</v>
      </c>
      <c r="D135" s="74" t="s">
        <v>122</v>
      </c>
      <c r="E135" s="74" t="s">
        <v>753</v>
      </c>
      <c r="F135" s="74" t="s">
        <v>644</v>
      </c>
      <c r="G135" s="74" t="s">
        <v>596</v>
      </c>
      <c r="H135" s="74" t="s">
        <v>206</v>
      </c>
      <c r="I135" s="74" t="s">
        <v>418</v>
      </c>
      <c r="J135" s="75">
        <v>2.86</v>
      </c>
      <c r="K135" s="74" t="s">
        <v>101</v>
      </c>
      <c r="L135" s="76">
        <v>4.7500000000000001E-2</v>
      </c>
      <c r="M135" s="76">
        <v>4.7500000000000001E-2</v>
      </c>
      <c r="N135" s="75">
        <v>5011224.2</v>
      </c>
      <c r="O135" s="75">
        <v>100.27</v>
      </c>
      <c r="P135" s="75">
        <v>0</v>
      </c>
      <c r="Q135" s="75">
        <v>5024.7545053399999</v>
      </c>
      <c r="R135" s="76">
        <v>8.2000000000000007E-3</v>
      </c>
      <c r="S135" s="76">
        <v>9.4999999999999998E-3</v>
      </c>
      <c r="T135" s="76">
        <v>2.3999999999999998E-3</v>
      </c>
    </row>
    <row r="136" spans="1:20" s="77" customFormat="1">
      <c r="A136" s="74" t="s">
        <v>754</v>
      </c>
      <c r="B136" s="74" t="s">
        <v>755</v>
      </c>
      <c r="C136" s="74" t="s">
        <v>99</v>
      </c>
      <c r="D136" s="74" t="s">
        <v>122</v>
      </c>
      <c r="E136" s="74" t="s">
        <v>602</v>
      </c>
      <c r="F136" s="74" t="s">
        <v>430</v>
      </c>
      <c r="G136" s="74" t="s">
        <v>603</v>
      </c>
      <c r="H136" s="74" t="s">
        <v>149</v>
      </c>
      <c r="I136" s="74" t="s">
        <v>374</v>
      </c>
      <c r="J136" s="75">
        <v>2.38</v>
      </c>
      <c r="K136" s="74" t="s">
        <v>101</v>
      </c>
      <c r="L136" s="76">
        <v>3.5000000000000003E-2</v>
      </c>
      <c r="M136" s="76">
        <v>1.3899999999999999E-2</v>
      </c>
      <c r="N136" s="75">
        <v>5861684.8899999997</v>
      </c>
      <c r="O136" s="75">
        <v>106.3</v>
      </c>
      <c r="P136" s="75">
        <v>0</v>
      </c>
      <c r="Q136" s="75">
        <v>6230.9710380699998</v>
      </c>
      <c r="R136" s="76">
        <v>6.4199999999999993E-2</v>
      </c>
      <c r="S136" s="76">
        <v>1.18E-2</v>
      </c>
      <c r="T136" s="76">
        <v>2.8999999999999998E-3</v>
      </c>
    </row>
    <row r="137" spans="1:20" s="77" customFormat="1">
      <c r="A137" s="74" t="s">
        <v>756</v>
      </c>
      <c r="B137" s="74" t="s">
        <v>757</v>
      </c>
      <c r="C137" s="74" t="s">
        <v>99</v>
      </c>
      <c r="D137" s="74" t="s">
        <v>122</v>
      </c>
      <c r="E137" s="74" t="s">
        <v>758</v>
      </c>
      <c r="F137" s="74" t="s">
        <v>100</v>
      </c>
      <c r="G137" s="74" t="s">
        <v>603</v>
      </c>
      <c r="H137" s="74" t="s">
        <v>149</v>
      </c>
      <c r="I137" s="74" t="s">
        <v>759</v>
      </c>
      <c r="J137" s="75">
        <v>0.74</v>
      </c>
      <c r="K137" s="74" t="s">
        <v>101</v>
      </c>
      <c r="L137" s="76">
        <v>7.5999999999999998E-2</v>
      </c>
      <c r="M137" s="76">
        <v>8.3999999999999995E-3</v>
      </c>
      <c r="N137" s="75">
        <v>309824</v>
      </c>
      <c r="O137" s="75">
        <v>106.94</v>
      </c>
      <c r="P137" s="75">
        <v>0</v>
      </c>
      <c r="Q137" s="75">
        <v>331.32578560000002</v>
      </c>
      <c r="R137" s="76">
        <v>1.2800000000000001E-2</v>
      </c>
      <c r="S137" s="76">
        <v>5.9999999999999995E-4</v>
      </c>
      <c r="T137" s="76">
        <v>2.0000000000000001E-4</v>
      </c>
    </row>
    <row r="138" spans="1:20" s="77" customFormat="1">
      <c r="A138" s="74" t="s">
        <v>760</v>
      </c>
      <c r="B138" s="74" t="s">
        <v>761</v>
      </c>
      <c r="C138" s="74" t="s">
        <v>99</v>
      </c>
      <c r="D138" s="74" t="s">
        <v>122</v>
      </c>
      <c r="E138" s="74" t="s">
        <v>762</v>
      </c>
      <c r="F138" s="74" t="s">
        <v>651</v>
      </c>
      <c r="G138" s="74" t="s">
        <v>603</v>
      </c>
      <c r="H138" s="74" t="s">
        <v>149</v>
      </c>
      <c r="I138" s="74" t="s">
        <v>763</v>
      </c>
      <c r="J138" s="75">
        <v>0.25</v>
      </c>
      <c r="K138" s="74" t="s">
        <v>101</v>
      </c>
      <c r="L138" s="76">
        <v>3.5000000000000003E-2</v>
      </c>
      <c r="M138" s="76">
        <v>1.11E-2</v>
      </c>
      <c r="N138" s="75">
        <v>668706.61</v>
      </c>
      <c r="O138" s="75">
        <v>101.47</v>
      </c>
      <c r="P138" s="75">
        <v>0</v>
      </c>
      <c r="Q138" s="75">
        <v>678.53659716699997</v>
      </c>
      <c r="R138" s="76">
        <v>1.3899999999999999E-2</v>
      </c>
      <c r="S138" s="76">
        <v>1.2999999999999999E-3</v>
      </c>
      <c r="T138" s="76">
        <v>2.9999999999999997E-4</v>
      </c>
    </row>
    <row r="139" spans="1:20" s="77" customFormat="1">
      <c r="A139" s="74" t="s">
        <v>764</v>
      </c>
      <c r="B139" s="74" t="s">
        <v>765</v>
      </c>
      <c r="C139" s="74" t="s">
        <v>99</v>
      </c>
      <c r="D139" s="74" t="s">
        <v>122</v>
      </c>
      <c r="E139" s="74" t="s">
        <v>607</v>
      </c>
      <c r="F139" s="74" t="s">
        <v>534</v>
      </c>
      <c r="G139" s="74" t="s">
        <v>596</v>
      </c>
      <c r="H139" s="74" t="s">
        <v>206</v>
      </c>
      <c r="I139" s="74" t="s">
        <v>237</v>
      </c>
      <c r="J139" s="75">
        <v>3.78</v>
      </c>
      <c r="K139" s="74" t="s">
        <v>101</v>
      </c>
      <c r="L139" s="76">
        <v>2.18E-2</v>
      </c>
      <c r="M139" s="76">
        <v>1.9400000000000001E-2</v>
      </c>
      <c r="N139" s="75">
        <v>1027000</v>
      </c>
      <c r="O139" s="75">
        <v>101.28</v>
      </c>
      <c r="P139" s="75">
        <v>0</v>
      </c>
      <c r="Q139" s="75">
        <v>1040.1456000000001</v>
      </c>
      <c r="R139" s="76">
        <v>3.3999999999999998E-3</v>
      </c>
      <c r="S139" s="76">
        <v>2E-3</v>
      </c>
      <c r="T139" s="76">
        <v>5.0000000000000001E-4</v>
      </c>
    </row>
    <row r="140" spans="1:20" s="77" customFormat="1">
      <c r="A140" s="74" t="s">
        <v>766</v>
      </c>
      <c r="B140" s="74" t="s">
        <v>767</v>
      </c>
      <c r="C140" s="74" t="s">
        <v>99</v>
      </c>
      <c r="D140" s="74" t="s">
        <v>122</v>
      </c>
      <c r="E140" s="74" t="s">
        <v>768</v>
      </c>
      <c r="F140" s="74" t="s">
        <v>651</v>
      </c>
      <c r="G140" s="74" t="s">
        <v>596</v>
      </c>
      <c r="H140" s="74" t="s">
        <v>206</v>
      </c>
      <c r="I140" s="74" t="s">
        <v>769</v>
      </c>
      <c r="J140" s="75">
        <v>0.99</v>
      </c>
      <c r="K140" s="74" t="s">
        <v>101</v>
      </c>
      <c r="L140" s="76">
        <v>3.7999999999999999E-2</v>
      </c>
      <c r="M140" s="76">
        <v>1.12E-2</v>
      </c>
      <c r="N140" s="75">
        <v>1059599.04</v>
      </c>
      <c r="O140" s="75">
        <v>102.66</v>
      </c>
      <c r="P140" s="75">
        <v>0</v>
      </c>
      <c r="Q140" s="75">
        <v>1087.7843744639999</v>
      </c>
      <c r="R140" s="76">
        <v>8.6999999999999994E-3</v>
      </c>
      <c r="S140" s="76">
        <v>2.0999999999999999E-3</v>
      </c>
      <c r="T140" s="76">
        <v>5.0000000000000001E-4</v>
      </c>
    </row>
    <row r="141" spans="1:20" s="77" customFormat="1">
      <c r="A141" s="74" t="s">
        <v>770</v>
      </c>
      <c r="B141" s="74" t="s">
        <v>771</v>
      </c>
      <c r="C141" s="74" t="s">
        <v>99</v>
      </c>
      <c r="D141" s="74" t="s">
        <v>122</v>
      </c>
      <c r="E141" s="74" t="s">
        <v>772</v>
      </c>
      <c r="F141" s="74" t="s">
        <v>387</v>
      </c>
      <c r="G141" s="74" t="s">
        <v>596</v>
      </c>
      <c r="H141" s="74" t="s">
        <v>206</v>
      </c>
      <c r="I141" s="74" t="s">
        <v>452</v>
      </c>
      <c r="J141" s="75">
        <v>1.95</v>
      </c>
      <c r="K141" s="74" t="s">
        <v>101</v>
      </c>
      <c r="L141" s="76">
        <v>2.9499999999999998E-2</v>
      </c>
      <c r="M141" s="76">
        <v>1.1299999999999999E-2</v>
      </c>
      <c r="N141" s="75">
        <v>179641.51</v>
      </c>
      <c r="O141" s="75">
        <v>104.31</v>
      </c>
      <c r="P141" s="75">
        <v>0</v>
      </c>
      <c r="Q141" s="75">
        <v>187.384059081</v>
      </c>
      <c r="R141" s="76">
        <v>1.2999999999999999E-3</v>
      </c>
      <c r="S141" s="76">
        <v>4.0000000000000002E-4</v>
      </c>
      <c r="T141" s="76">
        <v>1E-4</v>
      </c>
    </row>
    <row r="142" spans="1:20" s="77" customFormat="1">
      <c r="A142" s="74" t="s">
        <v>773</v>
      </c>
      <c r="B142" s="74" t="s">
        <v>774</v>
      </c>
      <c r="C142" s="74" t="s">
        <v>99</v>
      </c>
      <c r="D142" s="74" t="s">
        <v>122</v>
      </c>
      <c r="E142" s="74" t="s">
        <v>775</v>
      </c>
      <c r="F142" s="74" t="s">
        <v>558</v>
      </c>
      <c r="G142" s="74" t="s">
        <v>596</v>
      </c>
      <c r="H142" s="74" t="s">
        <v>206</v>
      </c>
      <c r="I142" s="74" t="s">
        <v>776</v>
      </c>
      <c r="J142" s="75">
        <v>3.26</v>
      </c>
      <c r="K142" s="74" t="s">
        <v>101</v>
      </c>
      <c r="L142" s="76">
        <v>3.9E-2</v>
      </c>
      <c r="M142" s="76">
        <v>4.5699999999999998E-2</v>
      </c>
      <c r="N142" s="75">
        <v>5120743</v>
      </c>
      <c r="O142" s="75">
        <v>99.3</v>
      </c>
      <c r="P142" s="75">
        <v>0</v>
      </c>
      <c r="Q142" s="75">
        <v>5084.8977990000003</v>
      </c>
      <c r="R142" s="76">
        <v>1.2200000000000001E-2</v>
      </c>
      <c r="S142" s="76">
        <v>9.5999999999999992E-3</v>
      </c>
      <c r="T142" s="76">
        <v>2.3999999999999998E-3</v>
      </c>
    </row>
    <row r="143" spans="1:20" s="77" customFormat="1">
      <c r="A143" s="74" t="s">
        <v>777</v>
      </c>
      <c r="B143" s="74" t="s">
        <v>778</v>
      </c>
      <c r="C143" s="74" t="s">
        <v>99</v>
      </c>
      <c r="D143" s="74" t="s">
        <v>122</v>
      </c>
      <c r="E143" s="74" t="s">
        <v>779</v>
      </c>
      <c r="F143" s="74" t="s">
        <v>131</v>
      </c>
      <c r="G143" s="74" t="s">
        <v>596</v>
      </c>
      <c r="H143" s="74" t="s">
        <v>206</v>
      </c>
      <c r="I143" s="74" t="s">
        <v>464</v>
      </c>
      <c r="J143" s="75">
        <v>1.7</v>
      </c>
      <c r="K143" s="74" t="s">
        <v>101</v>
      </c>
      <c r="L143" s="76">
        <v>2.1600000000000001E-2</v>
      </c>
      <c r="M143" s="76">
        <v>1.09E-2</v>
      </c>
      <c r="N143" s="75">
        <v>888132.98</v>
      </c>
      <c r="O143" s="75">
        <v>102.4</v>
      </c>
      <c r="P143" s="75">
        <v>0</v>
      </c>
      <c r="Q143" s="75">
        <v>909.44817151999996</v>
      </c>
      <c r="R143" s="76">
        <v>1.6999999999999999E-3</v>
      </c>
      <c r="S143" s="76">
        <v>1.6999999999999999E-3</v>
      </c>
      <c r="T143" s="76">
        <v>4.0000000000000002E-4</v>
      </c>
    </row>
    <row r="144" spans="1:20" s="77" customFormat="1">
      <c r="A144" s="74" t="s">
        <v>780</v>
      </c>
      <c r="B144" s="74" t="s">
        <v>781</v>
      </c>
      <c r="C144" s="74" t="s">
        <v>99</v>
      </c>
      <c r="D144" s="74" t="s">
        <v>122</v>
      </c>
      <c r="E144" s="74" t="s">
        <v>779</v>
      </c>
      <c r="F144" s="74" t="s">
        <v>131</v>
      </c>
      <c r="G144" s="74" t="s">
        <v>596</v>
      </c>
      <c r="H144" s="74" t="s">
        <v>206</v>
      </c>
      <c r="I144" s="74" t="s">
        <v>782</v>
      </c>
      <c r="J144" s="75">
        <v>4.2300000000000004</v>
      </c>
      <c r="K144" s="74" t="s">
        <v>101</v>
      </c>
      <c r="L144" s="76">
        <v>0.04</v>
      </c>
      <c r="M144" s="76">
        <v>1.7100000000000001E-2</v>
      </c>
      <c r="N144" s="75">
        <v>214000</v>
      </c>
      <c r="O144" s="75">
        <v>113.12</v>
      </c>
      <c r="P144" s="75">
        <v>0</v>
      </c>
      <c r="Q144" s="75">
        <v>242.07679999999999</v>
      </c>
      <c r="R144" s="76">
        <v>2.9999999999999997E-4</v>
      </c>
      <c r="S144" s="76">
        <v>5.0000000000000001E-4</v>
      </c>
      <c r="T144" s="76">
        <v>1E-4</v>
      </c>
    </row>
    <row r="145" spans="1:20" s="77" customFormat="1">
      <c r="A145" s="74" t="s">
        <v>783</v>
      </c>
      <c r="B145" s="74" t="s">
        <v>784</v>
      </c>
      <c r="C145" s="74" t="s">
        <v>99</v>
      </c>
      <c r="D145" s="74" t="s">
        <v>122</v>
      </c>
      <c r="E145" s="74" t="s">
        <v>779</v>
      </c>
      <c r="F145" s="74" t="s">
        <v>131</v>
      </c>
      <c r="G145" s="74" t="s">
        <v>596</v>
      </c>
      <c r="H145" s="74" t="s">
        <v>206</v>
      </c>
      <c r="I145" s="74" t="s">
        <v>634</v>
      </c>
      <c r="J145" s="75">
        <v>0.75</v>
      </c>
      <c r="K145" s="74" t="s">
        <v>101</v>
      </c>
      <c r="L145" s="76">
        <v>1.32E-2</v>
      </c>
      <c r="M145" s="76">
        <v>5.1999999999999998E-3</v>
      </c>
      <c r="N145" s="75">
        <v>1428628.06</v>
      </c>
      <c r="O145" s="75">
        <v>100.6</v>
      </c>
      <c r="P145" s="75">
        <v>0</v>
      </c>
      <c r="Q145" s="75">
        <v>1437.1998283600001</v>
      </c>
      <c r="R145" s="76">
        <v>1.3100000000000001E-2</v>
      </c>
      <c r="S145" s="76">
        <v>2.7000000000000001E-3</v>
      </c>
      <c r="T145" s="76">
        <v>6.9999999999999999E-4</v>
      </c>
    </row>
    <row r="146" spans="1:20" s="77" customFormat="1">
      <c r="A146" s="74" t="s">
        <v>785</v>
      </c>
      <c r="B146" s="74" t="s">
        <v>786</v>
      </c>
      <c r="C146" s="74" t="s">
        <v>99</v>
      </c>
      <c r="D146" s="74" t="s">
        <v>122</v>
      </c>
      <c r="E146" s="74" t="s">
        <v>787</v>
      </c>
      <c r="F146" s="74" t="s">
        <v>534</v>
      </c>
      <c r="G146" s="74" t="s">
        <v>603</v>
      </c>
      <c r="H146" s="74" t="s">
        <v>149</v>
      </c>
      <c r="I146" s="74" t="s">
        <v>306</v>
      </c>
      <c r="J146" s="75">
        <v>2.83</v>
      </c>
      <c r="K146" s="74" t="s">
        <v>101</v>
      </c>
      <c r="L146" s="76">
        <v>2.75E-2</v>
      </c>
      <c r="M146" s="76">
        <v>1.4E-2</v>
      </c>
      <c r="N146" s="75">
        <v>888500.53</v>
      </c>
      <c r="O146" s="75">
        <v>104.08</v>
      </c>
      <c r="P146" s="75">
        <v>0</v>
      </c>
      <c r="Q146" s="75">
        <v>924.75135162399999</v>
      </c>
      <c r="R146" s="76">
        <v>2.5999999999999999E-3</v>
      </c>
      <c r="S146" s="76">
        <v>1.8E-3</v>
      </c>
      <c r="T146" s="76">
        <v>4.0000000000000002E-4</v>
      </c>
    </row>
    <row r="147" spans="1:20" s="77" customFormat="1">
      <c r="A147" s="74" t="s">
        <v>788</v>
      </c>
      <c r="B147" s="74" t="s">
        <v>789</v>
      </c>
      <c r="C147" s="74" t="s">
        <v>99</v>
      </c>
      <c r="D147" s="74" t="s">
        <v>122</v>
      </c>
      <c r="E147" s="74" t="s">
        <v>790</v>
      </c>
      <c r="F147" s="74" t="s">
        <v>492</v>
      </c>
      <c r="G147" s="74" t="s">
        <v>629</v>
      </c>
      <c r="H147" s="74" t="s">
        <v>149</v>
      </c>
      <c r="I147" s="74" t="s">
        <v>791</v>
      </c>
      <c r="J147" s="75">
        <v>1.26</v>
      </c>
      <c r="K147" s="74" t="s">
        <v>101</v>
      </c>
      <c r="L147" s="76">
        <v>4.3499999999999997E-2</v>
      </c>
      <c r="M147" s="76">
        <v>9.1999999999999998E-3</v>
      </c>
      <c r="N147" s="75">
        <v>588494.07999999996</v>
      </c>
      <c r="O147" s="75">
        <v>105.3</v>
      </c>
      <c r="P147" s="75">
        <v>0</v>
      </c>
      <c r="Q147" s="75">
        <v>619.68426624000006</v>
      </c>
      <c r="R147" s="76">
        <v>3.3999999999999998E-3</v>
      </c>
      <c r="S147" s="76">
        <v>1.1999999999999999E-3</v>
      </c>
      <c r="T147" s="76">
        <v>2.9999999999999997E-4</v>
      </c>
    </row>
    <row r="148" spans="1:20" s="77" customFormat="1">
      <c r="A148" s="74" t="s">
        <v>792</v>
      </c>
      <c r="B148" s="74" t="s">
        <v>793</v>
      </c>
      <c r="C148" s="74" t="s">
        <v>99</v>
      </c>
      <c r="D148" s="74" t="s">
        <v>122</v>
      </c>
      <c r="E148" s="74" t="s">
        <v>794</v>
      </c>
      <c r="F148" s="74" t="s">
        <v>668</v>
      </c>
      <c r="G148" s="74" t="s">
        <v>622</v>
      </c>
      <c r="H148" s="74" t="s">
        <v>206</v>
      </c>
      <c r="I148" s="74" t="s">
        <v>795</v>
      </c>
      <c r="J148" s="75">
        <v>3.27</v>
      </c>
      <c r="K148" s="74" t="s">
        <v>101</v>
      </c>
      <c r="L148" s="76">
        <v>3.9E-2</v>
      </c>
      <c r="M148" s="76">
        <v>2.6700000000000002E-2</v>
      </c>
      <c r="N148" s="75">
        <v>521612</v>
      </c>
      <c r="O148" s="75">
        <v>104.08</v>
      </c>
      <c r="P148" s="75">
        <v>0</v>
      </c>
      <c r="Q148" s="75">
        <v>542.89376960000004</v>
      </c>
      <c r="R148" s="76">
        <v>1E-3</v>
      </c>
      <c r="S148" s="76">
        <v>1E-3</v>
      </c>
      <c r="T148" s="76">
        <v>2.9999999999999997E-4</v>
      </c>
    </row>
    <row r="149" spans="1:20" s="77" customFormat="1">
      <c r="A149" s="74" t="s">
        <v>796</v>
      </c>
      <c r="B149" s="74" t="s">
        <v>797</v>
      </c>
      <c r="C149" s="74" t="s">
        <v>99</v>
      </c>
      <c r="D149" s="74" t="s">
        <v>122</v>
      </c>
      <c r="E149" s="74" t="s">
        <v>628</v>
      </c>
      <c r="F149" s="74" t="s">
        <v>558</v>
      </c>
      <c r="G149" s="74" t="s">
        <v>629</v>
      </c>
      <c r="H149" s="74" t="s">
        <v>149</v>
      </c>
      <c r="I149" s="74" t="s">
        <v>798</v>
      </c>
      <c r="J149" s="75">
        <v>5.38</v>
      </c>
      <c r="K149" s="74" t="s">
        <v>101</v>
      </c>
      <c r="L149" s="76">
        <v>2.3E-2</v>
      </c>
      <c r="M149" s="76">
        <v>2.2200000000000001E-2</v>
      </c>
      <c r="N149" s="75">
        <v>910000</v>
      </c>
      <c r="O149" s="75">
        <v>100.61</v>
      </c>
      <c r="P149" s="75">
        <v>0</v>
      </c>
      <c r="Q149" s="75">
        <v>915.55100000000004</v>
      </c>
      <c r="R149" s="76">
        <v>1.5E-3</v>
      </c>
      <c r="S149" s="76">
        <v>1.6999999999999999E-3</v>
      </c>
      <c r="T149" s="76">
        <v>4.0000000000000002E-4</v>
      </c>
    </row>
    <row r="150" spans="1:20" s="77" customFormat="1">
      <c r="A150" s="74" t="s">
        <v>799</v>
      </c>
      <c r="B150" s="74" t="s">
        <v>800</v>
      </c>
      <c r="C150" s="74" t="s">
        <v>99</v>
      </c>
      <c r="D150" s="74" t="s">
        <v>122</v>
      </c>
      <c r="E150" s="74" t="s">
        <v>628</v>
      </c>
      <c r="F150" s="74" t="s">
        <v>558</v>
      </c>
      <c r="G150" s="74" t="s">
        <v>629</v>
      </c>
      <c r="H150" s="74" t="s">
        <v>149</v>
      </c>
      <c r="I150" s="74" t="s">
        <v>801</v>
      </c>
      <c r="J150" s="75">
        <v>2.2599999999999998</v>
      </c>
      <c r="K150" s="74" t="s">
        <v>101</v>
      </c>
      <c r="L150" s="76">
        <v>4.2000000000000003E-2</v>
      </c>
      <c r="M150" s="76">
        <v>1.2E-2</v>
      </c>
      <c r="N150" s="75">
        <v>3307517.75</v>
      </c>
      <c r="O150" s="75">
        <v>108.57</v>
      </c>
      <c r="P150" s="75">
        <v>0</v>
      </c>
      <c r="Q150" s="75">
        <v>3590.972021175</v>
      </c>
      <c r="R150" s="76">
        <v>7.4000000000000003E-3</v>
      </c>
      <c r="S150" s="76">
        <v>6.7999999999999996E-3</v>
      </c>
      <c r="T150" s="76">
        <v>1.6999999999999999E-3</v>
      </c>
    </row>
    <row r="151" spans="1:20" s="77" customFormat="1">
      <c r="A151" s="74" t="s">
        <v>802</v>
      </c>
      <c r="B151" s="74" t="s">
        <v>803</v>
      </c>
      <c r="C151" s="74" t="s">
        <v>99</v>
      </c>
      <c r="D151" s="74" t="s">
        <v>122</v>
      </c>
      <c r="E151" s="74" t="s">
        <v>804</v>
      </c>
      <c r="F151" s="74" t="s">
        <v>387</v>
      </c>
      <c r="G151" s="74" t="s">
        <v>629</v>
      </c>
      <c r="H151" s="74" t="s">
        <v>149</v>
      </c>
      <c r="I151" s="74" t="s">
        <v>805</v>
      </c>
      <c r="J151" s="75">
        <v>1.47</v>
      </c>
      <c r="K151" s="74" t="s">
        <v>101</v>
      </c>
      <c r="L151" s="76">
        <v>2.75E-2</v>
      </c>
      <c r="M151" s="76">
        <v>1.43E-2</v>
      </c>
      <c r="N151" s="75">
        <v>962846.14</v>
      </c>
      <c r="O151" s="75">
        <v>102.64</v>
      </c>
      <c r="P151" s="75">
        <v>0</v>
      </c>
      <c r="Q151" s="75">
        <v>988.26527809599997</v>
      </c>
      <c r="R151" s="76">
        <v>2.5700000000000001E-2</v>
      </c>
      <c r="S151" s="76">
        <v>1.9E-3</v>
      </c>
      <c r="T151" s="76">
        <v>5.0000000000000001E-4</v>
      </c>
    </row>
    <row r="152" spans="1:20" s="77" customFormat="1">
      <c r="A152" s="74" t="s">
        <v>806</v>
      </c>
      <c r="B152" s="74" t="s">
        <v>807</v>
      </c>
      <c r="C152" s="74" t="s">
        <v>99</v>
      </c>
      <c r="D152" s="74" t="s">
        <v>122</v>
      </c>
      <c r="E152" s="74" t="s">
        <v>808</v>
      </c>
      <c r="F152" s="74" t="s">
        <v>558</v>
      </c>
      <c r="G152" s="74" t="s">
        <v>622</v>
      </c>
      <c r="H152" s="74" t="s">
        <v>206</v>
      </c>
      <c r="I152" s="74" t="s">
        <v>365</v>
      </c>
      <c r="J152" s="75">
        <v>2.94</v>
      </c>
      <c r="K152" s="74" t="s">
        <v>101</v>
      </c>
      <c r="L152" s="76">
        <v>0.05</v>
      </c>
      <c r="M152" s="76">
        <v>5.45E-2</v>
      </c>
      <c r="N152" s="75">
        <v>418069</v>
      </c>
      <c r="O152" s="75">
        <v>100.13</v>
      </c>
      <c r="P152" s="75">
        <v>0</v>
      </c>
      <c r="Q152" s="75">
        <v>418.61248970000003</v>
      </c>
      <c r="R152" s="76">
        <v>2.3E-3</v>
      </c>
      <c r="S152" s="76">
        <v>8.0000000000000004E-4</v>
      </c>
      <c r="T152" s="76">
        <v>2.0000000000000001E-4</v>
      </c>
    </row>
    <row r="153" spans="1:20" s="77" customFormat="1">
      <c r="A153" s="74" t="s">
        <v>809</v>
      </c>
      <c r="B153" s="74" t="s">
        <v>810</v>
      </c>
      <c r="C153" s="74" t="s">
        <v>99</v>
      </c>
      <c r="D153" s="74" t="s">
        <v>122</v>
      </c>
      <c r="E153" s="74" t="s">
        <v>811</v>
      </c>
      <c r="F153" s="74" t="s">
        <v>558</v>
      </c>
      <c r="G153" s="74" t="s">
        <v>629</v>
      </c>
      <c r="H153" s="74" t="s">
        <v>149</v>
      </c>
      <c r="I153" s="74" t="s">
        <v>812</v>
      </c>
      <c r="J153" s="75">
        <v>2.4300000000000002</v>
      </c>
      <c r="K153" s="74" t="s">
        <v>101</v>
      </c>
      <c r="L153" s="76">
        <v>5.5500000000000001E-2</v>
      </c>
      <c r="M153" s="76">
        <v>0.12280000000000001</v>
      </c>
      <c r="N153" s="75">
        <v>1064078.6499999999</v>
      </c>
      <c r="O153" s="75">
        <v>86.85</v>
      </c>
      <c r="P153" s="75">
        <v>0</v>
      </c>
      <c r="Q153" s="75">
        <v>924.15230752499997</v>
      </c>
      <c r="R153" s="76">
        <v>2.3999999999999998E-3</v>
      </c>
      <c r="S153" s="76">
        <v>1.8E-3</v>
      </c>
      <c r="T153" s="76">
        <v>4.0000000000000002E-4</v>
      </c>
    </row>
    <row r="154" spans="1:20" s="77" customFormat="1">
      <c r="A154" s="74" t="s">
        <v>813</v>
      </c>
      <c r="B154" s="74" t="s">
        <v>814</v>
      </c>
      <c r="C154" s="74" t="s">
        <v>99</v>
      </c>
      <c r="D154" s="74" t="s">
        <v>122</v>
      </c>
      <c r="E154" s="74" t="s">
        <v>815</v>
      </c>
      <c r="F154" s="74" t="s">
        <v>534</v>
      </c>
      <c r="G154" s="74" t="s">
        <v>629</v>
      </c>
      <c r="H154" s="74" t="s">
        <v>149</v>
      </c>
      <c r="I154" s="74" t="s">
        <v>661</v>
      </c>
      <c r="J154" s="75">
        <v>1.4</v>
      </c>
      <c r="K154" s="74" t="s">
        <v>101</v>
      </c>
      <c r="L154" s="76">
        <v>3.5000000000000003E-2</v>
      </c>
      <c r="M154" s="76">
        <v>1.15E-2</v>
      </c>
      <c r="N154" s="75">
        <v>523252.75</v>
      </c>
      <c r="O154" s="75">
        <v>103.58</v>
      </c>
      <c r="P154" s="75">
        <v>0</v>
      </c>
      <c r="Q154" s="75">
        <v>541.98519844999998</v>
      </c>
      <c r="R154" s="76">
        <v>1.1599999999999999E-2</v>
      </c>
      <c r="S154" s="76">
        <v>1E-3</v>
      </c>
      <c r="T154" s="76">
        <v>2.9999999999999997E-4</v>
      </c>
    </row>
    <row r="155" spans="1:20" s="77" customFormat="1">
      <c r="A155" s="74" t="s">
        <v>816</v>
      </c>
      <c r="B155" s="74" t="s">
        <v>817</v>
      </c>
      <c r="C155" s="74" t="s">
        <v>99</v>
      </c>
      <c r="D155" s="74" t="s">
        <v>122</v>
      </c>
      <c r="E155" s="74" t="s">
        <v>818</v>
      </c>
      <c r="F155" s="74" t="s">
        <v>430</v>
      </c>
      <c r="G155" s="74" t="s">
        <v>629</v>
      </c>
      <c r="H155" s="74" t="s">
        <v>149</v>
      </c>
      <c r="I155" s="74" t="s">
        <v>819</v>
      </c>
      <c r="J155" s="75">
        <v>6.2</v>
      </c>
      <c r="K155" s="74" t="s">
        <v>101</v>
      </c>
      <c r="L155" s="76">
        <v>3.04E-2</v>
      </c>
      <c r="M155" s="76">
        <v>2.2700000000000001E-2</v>
      </c>
      <c r="N155" s="75">
        <v>410000</v>
      </c>
      <c r="O155" s="75">
        <v>105.64</v>
      </c>
      <c r="P155" s="75">
        <v>0</v>
      </c>
      <c r="Q155" s="75">
        <v>433.12400000000002</v>
      </c>
      <c r="R155" s="76">
        <v>8.0000000000000004E-4</v>
      </c>
      <c r="S155" s="76">
        <v>8.0000000000000004E-4</v>
      </c>
      <c r="T155" s="76">
        <v>2.0000000000000001E-4</v>
      </c>
    </row>
    <row r="156" spans="1:20" s="77" customFormat="1">
      <c r="A156" s="74" t="s">
        <v>820</v>
      </c>
      <c r="B156" s="74" t="s">
        <v>821</v>
      </c>
      <c r="C156" s="74" t="s">
        <v>99</v>
      </c>
      <c r="D156" s="74" t="s">
        <v>122</v>
      </c>
      <c r="E156" s="74" t="s">
        <v>822</v>
      </c>
      <c r="F156" s="74" t="s">
        <v>131</v>
      </c>
      <c r="G156" s="74" t="s">
        <v>622</v>
      </c>
      <c r="H156" s="74" t="s">
        <v>206</v>
      </c>
      <c r="I156" s="74" t="s">
        <v>823</v>
      </c>
      <c r="J156" s="75">
        <v>4.21</v>
      </c>
      <c r="K156" s="74" t="s">
        <v>101</v>
      </c>
      <c r="L156" s="76">
        <v>2.5000000000000001E-2</v>
      </c>
      <c r="M156" s="76">
        <v>2.9899999999999999E-2</v>
      </c>
      <c r="N156" s="75">
        <v>1993960</v>
      </c>
      <c r="O156" s="75">
        <v>98.58</v>
      </c>
      <c r="P156" s="75">
        <v>0</v>
      </c>
      <c r="Q156" s="75">
        <v>1965.6457680000001</v>
      </c>
      <c r="R156" s="76">
        <v>1.6000000000000001E-3</v>
      </c>
      <c r="S156" s="76">
        <v>3.7000000000000002E-3</v>
      </c>
      <c r="T156" s="76">
        <v>8.9999999999999998E-4</v>
      </c>
    </row>
    <row r="157" spans="1:20" s="77" customFormat="1">
      <c r="A157" s="74" t="s">
        <v>824</v>
      </c>
      <c r="B157" s="74" t="s">
        <v>825</v>
      </c>
      <c r="C157" s="74" t="s">
        <v>99</v>
      </c>
      <c r="D157" s="74" t="s">
        <v>122</v>
      </c>
      <c r="E157" s="74" t="s">
        <v>787</v>
      </c>
      <c r="F157" s="74" t="s">
        <v>534</v>
      </c>
      <c r="G157" s="74" t="s">
        <v>629</v>
      </c>
      <c r="H157" s="74" t="s">
        <v>149</v>
      </c>
      <c r="I157" s="74" t="s">
        <v>826</v>
      </c>
      <c r="J157" s="75">
        <v>3.69</v>
      </c>
      <c r="K157" s="74" t="s">
        <v>101</v>
      </c>
      <c r="L157" s="76">
        <v>2.1499999999999998E-2</v>
      </c>
      <c r="M157" s="76">
        <v>2.1100000000000001E-2</v>
      </c>
      <c r="N157" s="75">
        <v>1512000</v>
      </c>
      <c r="O157" s="75">
        <v>100.36</v>
      </c>
      <c r="P157" s="75">
        <v>0</v>
      </c>
      <c r="Q157" s="75">
        <v>1517.4431999999999</v>
      </c>
      <c r="R157" s="76">
        <v>6.6E-3</v>
      </c>
      <c r="S157" s="76">
        <v>2.8999999999999998E-3</v>
      </c>
      <c r="T157" s="76">
        <v>6.9999999999999999E-4</v>
      </c>
    </row>
    <row r="158" spans="1:20" s="77" customFormat="1">
      <c r="A158" s="74" t="s">
        <v>827</v>
      </c>
      <c r="B158" s="74" t="s">
        <v>828</v>
      </c>
      <c r="C158" s="74" t="s">
        <v>99</v>
      </c>
      <c r="D158" s="74" t="s">
        <v>122</v>
      </c>
      <c r="E158" s="74" t="s">
        <v>787</v>
      </c>
      <c r="F158" s="74" t="s">
        <v>534</v>
      </c>
      <c r="G158" s="74" t="s">
        <v>629</v>
      </c>
      <c r="H158" s="74" t="s">
        <v>149</v>
      </c>
      <c r="I158" s="74" t="s">
        <v>829</v>
      </c>
      <c r="J158" s="75">
        <v>1.64</v>
      </c>
      <c r="K158" s="74" t="s">
        <v>101</v>
      </c>
      <c r="L158" s="76">
        <v>2.4E-2</v>
      </c>
      <c r="M158" s="76">
        <v>1.24E-2</v>
      </c>
      <c r="N158" s="75">
        <v>2546148.0099999998</v>
      </c>
      <c r="O158" s="75">
        <v>102.11</v>
      </c>
      <c r="P158" s="75">
        <v>0</v>
      </c>
      <c r="Q158" s="75">
        <v>2599.8717330109998</v>
      </c>
      <c r="R158" s="76">
        <v>1.11E-2</v>
      </c>
      <c r="S158" s="76">
        <v>4.8999999999999998E-3</v>
      </c>
      <c r="T158" s="76">
        <v>1.1999999999999999E-3</v>
      </c>
    </row>
    <row r="159" spans="1:20" s="77" customFormat="1">
      <c r="A159" s="74" t="s">
        <v>830</v>
      </c>
      <c r="B159" s="74" t="s">
        <v>831</v>
      </c>
      <c r="C159" s="74" t="s">
        <v>99</v>
      </c>
      <c r="D159" s="74" t="s">
        <v>122</v>
      </c>
      <c r="E159" s="74" t="s">
        <v>832</v>
      </c>
      <c r="F159" s="74" t="s">
        <v>387</v>
      </c>
      <c r="G159" s="74" t="s">
        <v>833</v>
      </c>
      <c r="H159" s="74" t="s">
        <v>206</v>
      </c>
      <c r="I159" s="74" t="s">
        <v>745</v>
      </c>
      <c r="J159" s="75">
        <v>3.32</v>
      </c>
      <c r="K159" s="74" t="s">
        <v>101</v>
      </c>
      <c r="L159" s="76">
        <v>3.2500000000000001E-2</v>
      </c>
      <c r="M159" s="76">
        <v>1.55E-2</v>
      </c>
      <c r="N159" s="75">
        <v>2939311.9</v>
      </c>
      <c r="O159" s="75">
        <v>106.57</v>
      </c>
      <c r="P159" s="75">
        <v>0</v>
      </c>
      <c r="Q159" s="75">
        <v>3132.42469183</v>
      </c>
      <c r="R159" s="76">
        <v>2.6200000000000001E-2</v>
      </c>
      <c r="S159" s="76">
        <v>5.8999999999999999E-3</v>
      </c>
      <c r="T159" s="76">
        <v>1.5E-3</v>
      </c>
    </row>
    <row r="160" spans="1:20" s="77" customFormat="1">
      <c r="A160" s="74" t="s">
        <v>834</v>
      </c>
      <c r="B160" s="74" t="s">
        <v>835</v>
      </c>
      <c r="C160" s="74" t="s">
        <v>99</v>
      </c>
      <c r="D160" s="74" t="s">
        <v>122</v>
      </c>
      <c r="E160" s="74" t="s">
        <v>794</v>
      </c>
      <c r="F160" s="74" t="s">
        <v>668</v>
      </c>
      <c r="G160" s="74" t="s">
        <v>836</v>
      </c>
      <c r="H160" s="74" t="s">
        <v>149</v>
      </c>
      <c r="I160" s="74" t="s">
        <v>837</v>
      </c>
      <c r="J160" s="75">
        <v>1.9</v>
      </c>
      <c r="K160" s="74" t="s">
        <v>101</v>
      </c>
      <c r="L160" s="76">
        <v>4.5999999999999999E-2</v>
      </c>
      <c r="M160" s="76">
        <v>1.89E-2</v>
      </c>
      <c r="N160" s="75">
        <v>649621.76000000001</v>
      </c>
      <c r="O160" s="75">
        <v>106.35</v>
      </c>
      <c r="P160" s="75">
        <v>0</v>
      </c>
      <c r="Q160" s="75">
        <v>690.87274176000005</v>
      </c>
      <c r="R160" s="76">
        <v>8.0000000000000004E-4</v>
      </c>
      <c r="S160" s="76">
        <v>1.2999999999999999E-3</v>
      </c>
      <c r="T160" s="76">
        <v>2.9999999999999997E-4</v>
      </c>
    </row>
    <row r="161" spans="1:20" s="77" customFormat="1">
      <c r="A161" s="74" t="s">
        <v>838</v>
      </c>
      <c r="B161" s="74" t="s">
        <v>839</v>
      </c>
      <c r="C161" s="74" t="s">
        <v>99</v>
      </c>
      <c r="D161" s="74" t="s">
        <v>122</v>
      </c>
      <c r="E161" s="74" t="s">
        <v>840</v>
      </c>
      <c r="F161" s="74" t="s">
        <v>124</v>
      </c>
      <c r="G161" s="74" t="s">
        <v>836</v>
      </c>
      <c r="H161" s="74" t="s">
        <v>149</v>
      </c>
      <c r="I161" s="74" t="s">
        <v>841</v>
      </c>
      <c r="J161" s="75">
        <v>3.88</v>
      </c>
      <c r="K161" s="74" t="s">
        <v>101</v>
      </c>
      <c r="L161" s="76">
        <v>3.4500000000000003E-2</v>
      </c>
      <c r="M161" s="76">
        <v>1.6799999999999999E-2</v>
      </c>
      <c r="N161" s="75">
        <v>73156</v>
      </c>
      <c r="O161" s="75">
        <v>107.28</v>
      </c>
      <c r="P161" s="75">
        <v>0</v>
      </c>
      <c r="Q161" s="75">
        <v>78.481756799999999</v>
      </c>
      <c r="R161" s="76">
        <v>1E-4</v>
      </c>
      <c r="S161" s="76">
        <v>1E-4</v>
      </c>
      <c r="T161" s="76">
        <v>0</v>
      </c>
    </row>
    <row r="162" spans="1:20" s="77" customFormat="1">
      <c r="A162" s="74" t="s">
        <v>842</v>
      </c>
      <c r="B162" s="74" t="s">
        <v>843</v>
      </c>
      <c r="C162" s="74" t="s">
        <v>99</v>
      </c>
      <c r="D162" s="74" t="s">
        <v>122</v>
      </c>
      <c r="E162" s="74" t="s">
        <v>844</v>
      </c>
      <c r="F162" s="74" t="s">
        <v>558</v>
      </c>
      <c r="G162" s="74" t="s">
        <v>833</v>
      </c>
      <c r="H162" s="74" t="s">
        <v>206</v>
      </c>
      <c r="I162" s="74" t="s">
        <v>845</v>
      </c>
      <c r="J162" s="75">
        <v>2.76</v>
      </c>
      <c r="K162" s="74" t="s">
        <v>101</v>
      </c>
      <c r="L162" s="76">
        <v>5.3999999999999999E-2</v>
      </c>
      <c r="M162" s="76">
        <v>5.2600000000000001E-2</v>
      </c>
      <c r="N162" s="75">
        <v>260754.34</v>
      </c>
      <c r="O162" s="75">
        <v>101.88</v>
      </c>
      <c r="P162" s="75">
        <v>0</v>
      </c>
      <c r="Q162" s="75">
        <v>265.65652159199999</v>
      </c>
      <c r="R162" s="76">
        <v>1.9E-3</v>
      </c>
      <c r="S162" s="76">
        <v>5.0000000000000001E-4</v>
      </c>
      <c r="T162" s="76">
        <v>1E-4</v>
      </c>
    </row>
    <row r="163" spans="1:20" s="77" customFormat="1">
      <c r="A163" s="74" t="s">
        <v>846</v>
      </c>
      <c r="B163" s="74" t="s">
        <v>847</v>
      </c>
      <c r="C163" s="74" t="s">
        <v>99</v>
      </c>
      <c r="D163" s="74" t="s">
        <v>122</v>
      </c>
      <c r="E163" s="74" t="s">
        <v>848</v>
      </c>
      <c r="F163" s="74" t="s">
        <v>849</v>
      </c>
      <c r="G163" s="74" t="s">
        <v>836</v>
      </c>
      <c r="H163" s="74" t="s">
        <v>149</v>
      </c>
      <c r="I163" s="74" t="s">
        <v>850</v>
      </c>
      <c r="J163" s="75">
        <v>1.72</v>
      </c>
      <c r="K163" s="74" t="s">
        <v>101</v>
      </c>
      <c r="L163" s="76">
        <v>2.4500000000000001E-2</v>
      </c>
      <c r="M163" s="76">
        <v>1.34E-2</v>
      </c>
      <c r="N163" s="75">
        <v>1986436</v>
      </c>
      <c r="O163" s="75">
        <v>102.5</v>
      </c>
      <c r="P163" s="75">
        <v>0</v>
      </c>
      <c r="Q163" s="75">
        <v>2036.0969</v>
      </c>
      <c r="R163" s="76">
        <v>1.66E-2</v>
      </c>
      <c r="S163" s="76">
        <v>3.8999999999999998E-3</v>
      </c>
      <c r="T163" s="76">
        <v>1E-3</v>
      </c>
    </row>
    <row r="164" spans="1:20" s="77" customFormat="1">
      <c r="A164" s="74" t="s">
        <v>852</v>
      </c>
      <c r="B164" s="74">
        <v>25905780</v>
      </c>
      <c r="C164" s="74" t="s">
        <v>99</v>
      </c>
      <c r="D164" s="74" t="s">
        <v>122</v>
      </c>
      <c r="E164" s="74" t="s">
        <v>851</v>
      </c>
      <c r="F164" s="74" t="s">
        <v>435</v>
      </c>
      <c r="G164" s="74" t="s">
        <v>833</v>
      </c>
      <c r="H164" s="74" t="s">
        <v>206</v>
      </c>
      <c r="I164" s="74" t="s">
        <v>301</v>
      </c>
      <c r="J164" s="75">
        <v>5.79</v>
      </c>
      <c r="K164" s="74" t="s">
        <v>101</v>
      </c>
      <c r="L164" s="76">
        <v>0.05</v>
      </c>
      <c r="M164" s="76">
        <v>5.2900000000000003E-2</v>
      </c>
      <c r="N164" s="75">
        <v>910000</v>
      </c>
      <c r="O164" s="75">
        <f>Q164*1000/N164*100</f>
        <v>96.009999999999991</v>
      </c>
      <c r="P164" s="75">
        <v>0</v>
      </c>
      <c r="Q164" s="75">
        <f>899.444-25.753</f>
        <v>873.69099999999992</v>
      </c>
      <c r="R164" s="76">
        <v>0</v>
      </c>
      <c r="S164" s="76">
        <v>1.6999999999999999E-3</v>
      </c>
      <c r="T164" s="76">
        <v>4.0000000000000002E-4</v>
      </c>
    </row>
    <row r="165" spans="1:20" s="77" customFormat="1">
      <c r="A165" s="74" t="s">
        <v>853</v>
      </c>
      <c r="B165" s="74" t="s">
        <v>854</v>
      </c>
      <c r="C165" s="74" t="s">
        <v>99</v>
      </c>
      <c r="D165" s="74" t="s">
        <v>122</v>
      </c>
      <c r="E165" s="74" t="s">
        <v>851</v>
      </c>
      <c r="F165" s="74" t="s">
        <v>435</v>
      </c>
      <c r="G165" s="74" t="s">
        <v>833</v>
      </c>
      <c r="H165" s="74" t="s">
        <v>206</v>
      </c>
      <c r="I165" s="74" t="s">
        <v>855</v>
      </c>
      <c r="J165" s="75">
        <v>4.8099999999999996</v>
      </c>
      <c r="K165" s="74" t="s">
        <v>101</v>
      </c>
      <c r="L165" s="76">
        <v>2.7E-2</v>
      </c>
      <c r="M165" s="76">
        <v>4.2799999999999998E-2</v>
      </c>
      <c r="N165" s="75">
        <v>855923.08</v>
      </c>
      <c r="O165" s="75">
        <v>92.98</v>
      </c>
      <c r="P165" s="75">
        <v>0</v>
      </c>
      <c r="Q165" s="75">
        <v>795.83727978399997</v>
      </c>
      <c r="R165" s="76">
        <v>1E-3</v>
      </c>
      <c r="S165" s="76">
        <v>1.5E-3</v>
      </c>
      <c r="T165" s="76">
        <v>4.0000000000000002E-4</v>
      </c>
    </row>
    <row r="166" spans="1:20" s="77" customFormat="1">
      <c r="A166" s="74" t="s">
        <v>856</v>
      </c>
      <c r="B166" s="74" t="s">
        <v>857</v>
      </c>
      <c r="C166" s="74" t="s">
        <v>99</v>
      </c>
      <c r="D166" s="74" t="s">
        <v>122</v>
      </c>
      <c r="E166" s="74" t="s">
        <v>858</v>
      </c>
      <c r="F166" s="74" t="s">
        <v>651</v>
      </c>
      <c r="G166" s="74" t="s">
        <v>836</v>
      </c>
      <c r="H166" s="74" t="s">
        <v>149</v>
      </c>
      <c r="I166" s="74" t="s">
        <v>630</v>
      </c>
      <c r="J166" s="75">
        <v>2.0299999999999998</v>
      </c>
      <c r="K166" s="74" t="s">
        <v>101</v>
      </c>
      <c r="L166" s="76">
        <v>2.1000000000000001E-2</v>
      </c>
      <c r="M166" s="76">
        <v>1.15E-2</v>
      </c>
      <c r="N166" s="75">
        <v>1009000</v>
      </c>
      <c r="O166" s="75">
        <v>102.86</v>
      </c>
      <c r="P166" s="75">
        <v>0</v>
      </c>
      <c r="Q166" s="75">
        <v>1037.8574000000001</v>
      </c>
      <c r="R166" s="76">
        <v>6.7000000000000002E-3</v>
      </c>
      <c r="S166" s="76">
        <v>2E-3</v>
      </c>
      <c r="T166" s="76">
        <v>5.0000000000000001E-4</v>
      </c>
    </row>
    <row r="167" spans="1:20" s="77" customFormat="1">
      <c r="A167" s="74" t="s">
        <v>859</v>
      </c>
      <c r="B167" s="74" t="s">
        <v>860</v>
      </c>
      <c r="C167" s="74" t="s">
        <v>99</v>
      </c>
      <c r="D167" s="74" t="s">
        <v>122</v>
      </c>
      <c r="E167" s="74" t="s">
        <v>861</v>
      </c>
      <c r="F167" s="74" t="s">
        <v>558</v>
      </c>
      <c r="G167" s="74" t="s">
        <v>836</v>
      </c>
      <c r="H167" s="74" t="s">
        <v>149</v>
      </c>
      <c r="I167" s="74" t="s">
        <v>801</v>
      </c>
      <c r="J167" s="75">
        <v>3.37</v>
      </c>
      <c r="K167" s="74" t="s">
        <v>101</v>
      </c>
      <c r="L167" s="76">
        <v>2.8500000000000001E-2</v>
      </c>
      <c r="M167" s="76">
        <v>1.5299999999999999E-2</v>
      </c>
      <c r="N167" s="75">
        <v>2318000.23</v>
      </c>
      <c r="O167" s="75">
        <v>105.19</v>
      </c>
      <c r="P167" s="75">
        <v>0</v>
      </c>
      <c r="Q167" s="75">
        <v>2438.3044419369999</v>
      </c>
      <c r="R167" s="76">
        <v>1.35E-2</v>
      </c>
      <c r="S167" s="76">
        <v>4.5999999999999999E-3</v>
      </c>
      <c r="T167" s="76">
        <v>1.1999999999999999E-3</v>
      </c>
    </row>
    <row r="168" spans="1:20" s="77" customFormat="1">
      <c r="A168" s="74" t="s">
        <v>862</v>
      </c>
      <c r="B168" s="74" t="s">
        <v>863</v>
      </c>
      <c r="C168" s="74" t="s">
        <v>99</v>
      </c>
      <c r="D168" s="74" t="s">
        <v>122</v>
      </c>
      <c r="E168" s="74" t="s">
        <v>861</v>
      </c>
      <c r="F168" s="74" t="s">
        <v>558</v>
      </c>
      <c r="G168" s="74" t="s">
        <v>836</v>
      </c>
      <c r="H168" s="74" t="s">
        <v>149</v>
      </c>
      <c r="I168" s="74" t="s">
        <v>812</v>
      </c>
      <c r="J168" s="75">
        <v>3.99</v>
      </c>
      <c r="K168" s="74" t="s">
        <v>101</v>
      </c>
      <c r="L168" s="76">
        <v>2.6499999999999999E-2</v>
      </c>
      <c r="M168" s="76">
        <v>3.3399999999999999E-2</v>
      </c>
      <c r="N168" s="75">
        <v>1156115.3899999999</v>
      </c>
      <c r="O168" s="75">
        <v>97.62</v>
      </c>
      <c r="P168" s="75">
        <v>0</v>
      </c>
      <c r="Q168" s="75">
        <v>1128.5998437180001</v>
      </c>
      <c r="R168" s="76">
        <v>2.2000000000000001E-3</v>
      </c>
      <c r="S168" s="76">
        <v>2.0999999999999999E-3</v>
      </c>
      <c r="T168" s="76">
        <v>5.0000000000000001E-4</v>
      </c>
    </row>
    <row r="169" spans="1:20" s="77" customFormat="1">
      <c r="A169" s="74" t="s">
        <v>864</v>
      </c>
      <c r="B169" s="74" t="s">
        <v>865</v>
      </c>
      <c r="C169" s="74" t="s">
        <v>99</v>
      </c>
      <c r="D169" s="74" t="s">
        <v>122</v>
      </c>
      <c r="E169" s="74" t="s">
        <v>861</v>
      </c>
      <c r="F169" s="74" t="s">
        <v>558</v>
      </c>
      <c r="G169" s="74" t="s">
        <v>836</v>
      </c>
      <c r="H169" s="74" t="s">
        <v>149</v>
      </c>
      <c r="I169" s="74" t="s">
        <v>866</v>
      </c>
      <c r="J169" s="75">
        <v>3.83</v>
      </c>
      <c r="K169" s="74" t="s">
        <v>101</v>
      </c>
      <c r="L169" s="76">
        <v>4.99E-2</v>
      </c>
      <c r="M169" s="76">
        <v>2.07E-2</v>
      </c>
      <c r="N169" s="75">
        <v>671057</v>
      </c>
      <c r="O169" s="75">
        <v>111.56</v>
      </c>
      <c r="P169" s="75">
        <v>0</v>
      </c>
      <c r="Q169" s="75">
        <v>748.63118919999999</v>
      </c>
      <c r="R169" s="76">
        <v>2.7000000000000001E-3</v>
      </c>
      <c r="S169" s="76">
        <v>1.4E-3</v>
      </c>
      <c r="T169" s="76">
        <v>4.0000000000000002E-4</v>
      </c>
    </row>
    <row r="170" spans="1:20" s="77" customFormat="1">
      <c r="A170" s="74" t="s">
        <v>867</v>
      </c>
      <c r="B170" s="74" t="s">
        <v>868</v>
      </c>
      <c r="C170" s="74" t="s">
        <v>99</v>
      </c>
      <c r="D170" s="74" t="s">
        <v>122</v>
      </c>
      <c r="E170" s="74" t="s">
        <v>869</v>
      </c>
      <c r="F170" s="74" t="s">
        <v>651</v>
      </c>
      <c r="G170" s="74" t="s">
        <v>870</v>
      </c>
      <c r="H170" s="74" t="s">
        <v>149</v>
      </c>
      <c r="I170" s="74" t="s">
        <v>871</v>
      </c>
      <c r="J170" s="75">
        <v>1.42</v>
      </c>
      <c r="K170" s="74" t="s">
        <v>101</v>
      </c>
      <c r="L170" s="76">
        <v>4.8000000000000001E-2</v>
      </c>
      <c r="M170" s="76">
        <v>2.52E-2</v>
      </c>
      <c r="N170" s="75">
        <v>708000</v>
      </c>
      <c r="O170" s="75">
        <v>104.25</v>
      </c>
      <c r="P170" s="75">
        <v>0</v>
      </c>
      <c r="Q170" s="75">
        <v>738.09</v>
      </c>
      <c r="R170" s="76">
        <v>7.1999999999999998E-3</v>
      </c>
      <c r="S170" s="76">
        <v>1.4E-3</v>
      </c>
      <c r="T170" s="76">
        <v>2.9999999999999997E-4</v>
      </c>
    </row>
    <row r="171" spans="1:20" s="77" customFormat="1">
      <c r="A171" s="74" t="s">
        <v>872</v>
      </c>
      <c r="B171" s="74" t="s">
        <v>873</v>
      </c>
      <c r="C171" s="74" t="s">
        <v>99</v>
      </c>
      <c r="D171" s="74" t="s">
        <v>122</v>
      </c>
      <c r="E171" s="74" t="s">
        <v>874</v>
      </c>
      <c r="F171" s="74" t="s">
        <v>492</v>
      </c>
      <c r="G171" s="74" t="s">
        <v>870</v>
      </c>
      <c r="H171" s="74" t="s">
        <v>149</v>
      </c>
      <c r="I171" s="74" t="s">
        <v>875</v>
      </c>
      <c r="J171" s="75">
        <v>3.63</v>
      </c>
      <c r="K171" s="74" t="s">
        <v>101</v>
      </c>
      <c r="L171" s="76">
        <v>3.1800000000000002E-2</v>
      </c>
      <c r="M171" s="76">
        <v>3.2899999999999999E-2</v>
      </c>
      <c r="N171" s="75">
        <v>1442358</v>
      </c>
      <c r="O171" s="75">
        <v>100.2</v>
      </c>
      <c r="P171" s="75">
        <v>0</v>
      </c>
      <c r="Q171" s="75">
        <v>1445.242716</v>
      </c>
      <c r="R171" s="76">
        <v>1.3100000000000001E-2</v>
      </c>
      <c r="S171" s="76">
        <v>2.7000000000000001E-3</v>
      </c>
      <c r="T171" s="76">
        <v>6.9999999999999999E-4</v>
      </c>
    </row>
    <row r="172" spans="1:20" s="77" customFormat="1">
      <c r="A172" s="74" t="s">
        <v>876</v>
      </c>
      <c r="B172" s="74" t="s">
        <v>877</v>
      </c>
      <c r="C172" s="74" t="s">
        <v>99</v>
      </c>
      <c r="D172" s="74" t="s">
        <v>122</v>
      </c>
      <c r="E172" s="74" t="s">
        <v>878</v>
      </c>
      <c r="F172" s="74" t="s">
        <v>124</v>
      </c>
      <c r="G172" s="74" t="s">
        <v>870</v>
      </c>
      <c r="H172" s="74" t="s">
        <v>149</v>
      </c>
      <c r="I172" s="74" t="s">
        <v>879</v>
      </c>
      <c r="J172" s="75">
        <v>2.66</v>
      </c>
      <c r="K172" s="74" t="s">
        <v>101</v>
      </c>
      <c r="L172" s="76">
        <v>3.3000000000000002E-2</v>
      </c>
      <c r="M172" s="76">
        <v>2.6499999999999999E-2</v>
      </c>
      <c r="N172" s="75">
        <v>2880000</v>
      </c>
      <c r="O172" s="75">
        <v>102.58</v>
      </c>
      <c r="P172" s="75">
        <v>0</v>
      </c>
      <c r="Q172" s="75">
        <v>2954.3040000000001</v>
      </c>
      <c r="R172" s="76">
        <v>8.3999999999999995E-3</v>
      </c>
      <c r="S172" s="76">
        <v>5.5999999999999999E-3</v>
      </c>
      <c r="T172" s="76">
        <v>1.4E-3</v>
      </c>
    </row>
    <row r="173" spans="1:20" s="77" customFormat="1">
      <c r="A173" s="74" t="s">
        <v>880</v>
      </c>
      <c r="B173" s="74" t="s">
        <v>881</v>
      </c>
      <c r="C173" s="74" t="s">
        <v>99</v>
      </c>
      <c r="D173" s="74" t="s">
        <v>122</v>
      </c>
      <c r="E173" s="74" t="s">
        <v>882</v>
      </c>
      <c r="F173" s="74" t="s">
        <v>651</v>
      </c>
      <c r="G173" s="74" t="s">
        <v>883</v>
      </c>
      <c r="H173" s="74" t="s">
        <v>206</v>
      </c>
      <c r="I173" s="74" t="s">
        <v>733</v>
      </c>
      <c r="J173" s="75">
        <v>1.69</v>
      </c>
      <c r="K173" s="74" t="s">
        <v>101</v>
      </c>
      <c r="L173" s="76">
        <v>3.95E-2</v>
      </c>
      <c r="M173" s="76">
        <v>2.0299999999999999E-2</v>
      </c>
      <c r="N173" s="75">
        <v>3025192.82</v>
      </c>
      <c r="O173" s="75">
        <v>103.26</v>
      </c>
      <c r="P173" s="75">
        <v>0</v>
      </c>
      <c r="Q173" s="75">
        <v>3123.8141059320001</v>
      </c>
      <c r="R173" s="76">
        <v>6.7999999999999996E-3</v>
      </c>
      <c r="S173" s="76">
        <v>5.8999999999999999E-3</v>
      </c>
      <c r="T173" s="76">
        <v>1.5E-3</v>
      </c>
    </row>
    <row r="174" spans="1:20" s="77" customFormat="1">
      <c r="A174" s="74" t="s">
        <v>884</v>
      </c>
      <c r="B174" s="74" t="s">
        <v>885</v>
      </c>
      <c r="C174" s="74" t="s">
        <v>99</v>
      </c>
      <c r="D174" s="74" t="s">
        <v>122</v>
      </c>
      <c r="E174" s="74" t="s">
        <v>886</v>
      </c>
      <c r="F174" s="74" t="s">
        <v>651</v>
      </c>
      <c r="G174" s="74" t="s">
        <v>870</v>
      </c>
      <c r="H174" s="74" t="s">
        <v>149</v>
      </c>
      <c r="I174" s="74" t="s">
        <v>887</v>
      </c>
      <c r="J174" s="75">
        <v>1.53</v>
      </c>
      <c r="K174" s="74" t="s">
        <v>101</v>
      </c>
      <c r="L174" s="76">
        <v>0.03</v>
      </c>
      <c r="M174" s="76">
        <v>-3.5000000000000003E-2</v>
      </c>
      <c r="N174" s="75">
        <v>949299.75</v>
      </c>
      <c r="O174" s="75">
        <v>111.9</v>
      </c>
      <c r="P174" s="75">
        <v>0</v>
      </c>
      <c r="Q174" s="75">
        <v>1062.26642025</v>
      </c>
      <c r="R174" s="76">
        <v>7.7000000000000002E-3</v>
      </c>
      <c r="S174" s="76">
        <v>2E-3</v>
      </c>
      <c r="T174" s="76">
        <v>5.0000000000000001E-4</v>
      </c>
    </row>
    <row r="175" spans="1:20" s="77" customFormat="1">
      <c r="A175" s="74" t="s">
        <v>888</v>
      </c>
      <c r="B175" s="74" t="s">
        <v>889</v>
      </c>
      <c r="C175" s="74" t="s">
        <v>99</v>
      </c>
      <c r="D175" s="74" t="s">
        <v>122</v>
      </c>
      <c r="E175" s="74" t="s">
        <v>890</v>
      </c>
      <c r="F175" s="74" t="s">
        <v>891</v>
      </c>
      <c r="G175" s="74" t="s">
        <v>870</v>
      </c>
      <c r="H175" s="74" t="s">
        <v>149</v>
      </c>
      <c r="I175" s="74" t="s">
        <v>892</v>
      </c>
      <c r="J175" s="75">
        <v>4.8499999999999996</v>
      </c>
      <c r="K175" s="74" t="s">
        <v>101</v>
      </c>
      <c r="L175" s="76">
        <v>2.9100000000000001E-2</v>
      </c>
      <c r="M175" s="76">
        <v>4.2900000000000001E-2</v>
      </c>
      <c r="N175" s="75">
        <v>3013155.83</v>
      </c>
      <c r="O175" s="75">
        <v>93.99</v>
      </c>
      <c r="P175" s="75">
        <v>0</v>
      </c>
      <c r="Q175" s="75">
        <v>2832.0651646169999</v>
      </c>
      <c r="R175" s="76">
        <v>6.1000000000000004E-3</v>
      </c>
      <c r="S175" s="76">
        <v>5.4000000000000003E-3</v>
      </c>
      <c r="T175" s="76">
        <v>1.2999999999999999E-3</v>
      </c>
    </row>
    <row r="176" spans="1:20" s="77" customFormat="1">
      <c r="A176" s="74" t="s">
        <v>893</v>
      </c>
      <c r="B176" s="74" t="s">
        <v>894</v>
      </c>
      <c r="C176" s="74" t="s">
        <v>99</v>
      </c>
      <c r="D176" s="74" t="s">
        <v>122</v>
      </c>
      <c r="E176" s="74" t="s">
        <v>895</v>
      </c>
      <c r="F176" s="74" t="s">
        <v>651</v>
      </c>
      <c r="G176" s="74" t="s">
        <v>883</v>
      </c>
      <c r="H176" s="74" t="s">
        <v>206</v>
      </c>
      <c r="I176" s="74" t="s">
        <v>896</v>
      </c>
      <c r="J176" s="75">
        <v>1.4</v>
      </c>
      <c r="K176" s="74" t="s">
        <v>101</v>
      </c>
      <c r="L176" s="76">
        <v>4.3999999999999997E-2</v>
      </c>
      <c r="M176" s="76">
        <v>2.1899999999999999E-2</v>
      </c>
      <c r="N176" s="75">
        <v>183000</v>
      </c>
      <c r="O176" s="75">
        <v>104.2</v>
      </c>
      <c r="P176" s="75">
        <v>0</v>
      </c>
      <c r="Q176" s="75">
        <v>190.68600000000001</v>
      </c>
      <c r="R176" s="76">
        <v>1.4E-3</v>
      </c>
      <c r="S176" s="76">
        <v>4.0000000000000002E-4</v>
      </c>
      <c r="T176" s="76">
        <v>1E-4</v>
      </c>
    </row>
    <row r="177" spans="1:20" s="77" customFormat="1">
      <c r="A177" s="74" t="s">
        <v>897</v>
      </c>
      <c r="B177" s="74" t="s">
        <v>898</v>
      </c>
      <c r="C177" s="74" t="s">
        <v>99</v>
      </c>
      <c r="D177" s="74" t="s">
        <v>122</v>
      </c>
      <c r="E177" s="74" t="s">
        <v>899</v>
      </c>
      <c r="F177" s="74" t="s">
        <v>558</v>
      </c>
      <c r="G177" s="74" t="s">
        <v>870</v>
      </c>
      <c r="H177" s="74" t="s">
        <v>149</v>
      </c>
      <c r="I177" s="74" t="s">
        <v>900</v>
      </c>
      <c r="J177" s="75">
        <v>0.99</v>
      </c>
      <c r="K177" s="74" t="s">
        <v>101</v>
      </c>
      <c r="L177" s="76">
        <v>5.5500000000000001E-2</v>
      </c>
      <c r="M177" s="76">
        <v>3.3700000000000001E-2</v>
      </c>
      <c r="N177" s="75">
        <v>147735.56</v>
      </c>
      <c r="O177" s="75">
        <v>102.13</v>
      </c>
      <c r="P177" s="75">
        <v>1.6251899999999999</v>
      </c>
      <c r="Q177" s="75">
        <v>152.507517428</v>
      </c>
      <c r="R177" s="76">
        <v>3.7000000000000002E-3</v>
      </c>
      <c r="S177" s="76">
        <v>2.9999999999999997E-4</v>
      </c>
      <c r="T177" s="76">
        <v>1E-4</v>
      </c>
    </row>
    <row r="178" spans="1:20" s="77" customFormat="1">
      <c r="A178" s="74" t="s">
        <v>901</v>
      </c>
      <c r="B178" s="74" t="s">
        <v>902</v>
      </c>
      <c r="C178" s="74" t="s">
        <v>99</v>
      </c>
      <c r="D178" s="74" t="s">
        <v>122</v>
      </c>
      <c r="E178" s="74" t="s">
        <v>903</v>
      </c>
      <c r="F178" s="74" t="s">
        <v>651</v>
      </c>
      <c r="G178" s="74" t="s">
        <v>904</v>
      </c>
      <c r="H178" s="74" t="s">
        <v>206</v>
      </c>
      <c r="I178" s="74" t="s">
        <v>634</v>
      </c>
      <c r="J178" s="75">
        <v>0.74</v>
      </c>
      <c r="K178" s="74" t="s">
        <v>101</v>
      </c>
      <c r="L178" s="76">
        <v>3.9E-2</v>
      </c>
      <c r="M178" s="76">
        <v>2.5100000000000001E-2</v>
      </c>
      <c r="N178" s="75">
        <v>1083836.46</v>
      </c>
      <c r="O178" s="75">
        <v>102</v>
      </c>
      <c r="P178" s="75">
        <v>0</v>
      </c>
      <c r="Q178" s="75">
        <v>1105.5131891999999</v>
      </c>
      <c r="R178" s="76">
        <v>1.6899999999999998E-2</v>
      </c>
      <c r="S178" s="76">
        <v>2.0999999999999999E-3</v>
      </c>
      <c r="T178" s="76">
        <v>5.0000000000000001E-4</v>
      </c>
    </row>
    <row r="179" spans="1:20" s="77" customFormat="1">
      <c r="A179" s="74" t="s">
        <v>905</v>
      </c>
      <c r="B179" s="74" t="s">
        <v>906</v>
      </c>
      <c r="C179" s="74" t="s">
        <v>99</v>
      </c>
      <c r="D179" s="74" t="s">
        <v>122</v>
      </c>
      <c r="E179" s="74" t="s">
        <v>903</v>
      </c>
      <c r="F179" s="74" t="s">
        <v>651</v>
      </c>
      <c r="G179" s="74" t="s">
        <v>904</v>
      </c>
      <c r="H179" s="74" t="s">
        <v>206</v>
      </c>
      <c r="I179" s="74" t="s">
        <v>907</v>
      </c>
      <c r="J179" s="75">
        <v>1.44</v>
      </c>
      <c r="K179" s="74" t="s">
        <v>101</v>
      </c>
      <c r="L179" s="76">
        <v>5.3999999999999999E-2</v>
      </c>
      <c r="M179" s="76">
        <v>2.6200000000000001E-2</v>
      </c>
      <c r="N179" s="75">
        <v>730120</v>
      </c>
      <c r="O179" s="75">
        <v>104.9</v>
      </c>
      <c r="P179" s="75">
        <v>0</v>
      </c>
      <c r="Q179" s="75">
        <v>765.89588000000003</v>
      </c>
      <c r="R179" s="76">
        <v>8.0999999999999996E-3</v>
      </c>
      <c r="S179" s="76">
        <v>1.5E-3</v>
      </c>
      <c r="T179" s="76">
        <v>4.0000000000000002E-4</v>
      </c>
    </row>
    <row r="180" spans="1:20" s="77" customFormat="1">
      <c r="A180" s="74" t="s">
        <v>908</v>
      </c>
      <c r="B180" s="74" t="s">
        <v>909</v>
      </c>
      <c r="C180" s="74" t="s">
        <v>99</v>
      </c>
      <c r="D180" s="74" t="s">
        <v>122</v>
      </c>
      <c r="E180" s="74" t="s">
        <v>882</v>
      </c>
      <c r="F180" s="74" t="s">
        <v>651</v>
      </c>
      <c r="G180" s="74" t="s">
        <v>904</v>
      </c>
      <c r="H180" s="74" t="s">
        <v>206</v>
      </c>
      <c r="I180" s="74" t="s">
        <v>910</v>
      </c>
      <c r="J180" s="75">
        <v>1.29</v>
      </c>
      <c r="K180" s="74" t="s">
        <v>101</v>
      </c>
      <c r="L180" s="76">
        <v>5.8500000000000003E-2</v>
      </c>
      <c r="M180" s="76">
        <v>9.1000000000000004E-3</v>
      </c>
      <c r="N180" s="75">
        <v>218156.79999999999</v>
      </c>
      <c r="O180" s="75">
        <v>107.49</v>
      </c>
      <c r="P180" s="75">
        <v>0</v>
      </c>
      <c r="Q180" s="75">
        <v>234.49674432</v>
      </c>
      <c r="R180" s="76">
        <v>1.1000000000000001E-3</v>
      </c>
      <c r="S180" s="76">
        <v>4.0000000000000002E-4</v>
      </c>
      <c r="T180" s="76">
        <v>1E-4</v>
      </c>
    </row>
    <row r="181" spans="1:20" s="77" customFormat="1">
      <c r="A181" s="74" t="s">
        <v>911</v>
      </c>
      <c r="B181" s="74" t="s">
        <v>912</v>
      </c>
      <c r="C181" s="74" t="s">
        <v>99</v>
      </c>
      <c r="D181" s="74" t="s">
        <v>122</v>
      </c>
      <c r="E181" s="74" t="s">
        <v>913</v>
      </c>
      <c r="F181" s="74" t="s">
        <v>539</v>
      </c>
      <c r="G181" s="74" t="s">
        <v>904</v>
      </c>
      <c r="H181" s="74" t="s">
        <v>206</v>
      </c>
      <c r="I181" s="74" t="s">
        <v>914</v>
      </c>
      <c r="J181" s="75">
        <v>0.78</v>
      </c>
      <c r="K181" s="74" t="s">
        <v>101</v>
      </c>
      <c r="L181" s="76">
        <v>4.8500000000000001E-2</v>
      </c>
      <c r="M181" s="76">
        <v>1.4200000000000001E-2</v>
      </c>
      <c r="N181" s="75">
        <v>380608.59</v>
      </c>
      <c r="O181" s="75">
        <v>102.67</v>
      </c>
      <c r="P181" s="75">
        <v>176.983</v>
      </c>
      <c r="Q181" s="75">
        <v>567.75383935299999</v>
      </c>
      <c r="R181" s="76">
        <v>2.9000000000000001E-2</v>
      </c>
      <c r="S181" s="76">
        <v>1.1000000000000001E-3</v>
      </c>
      <c r="T181" s="76">
        <v>2.9999999999999997E-4</v>
      </c>
    </row>
    <row r="182" spans="1:20" s="77" customFormat="1">
      <c r="A182" s="74" t="s">
        <v>915</v>
      </c>
      <c r="B182" s="74" t="s">
        <v>916</v>
      </c>
      <c r="C182" s="74" t="s">
        <v>99</v>
      </c>
      <c r="D182" s="74" t="s">
        <v>122</v>
      </c>
      <c r="E182" s="74" t="s">
        <v>917</v>
      </c>
      <c r="F182" s="74" t="s">
        <v>558</v>
      </c>
      <c r="G182" s="74" t="s">
        <v>918</v>
      </c>
      <c r="H182" s="74" t="s">
        <v>149</v>
      </c>
      <c r="I182" s="74" t="s">
        <v>919</v>
      </c>
      <c r="J182" s="75">
        <v>0.08</v>
      </c>
      <c r="K182" s="74" t="s">
        <v>101</v>
      </c>
      <c r="L182" s="76">
        <v>3.7499999999999999E-2</v>
      </c>
      <c r="M182" s="76">
        <v>-5.1400000000000001E-2</v>
      </c>
      <c r="N182" s="75">
        <v>2276653.61</v>
      </c>
      <c r="O182" s="75">
        <v>102.29</v>
      </c>
      <c r="P182" s="75">
        <v>0</v>
      </c>
      <c r="Q182" s="75">
        <v>2328.7889776689999</v>
      </c>
      <c r="R182" s="76">
        <v>8.2000000000000007E-3</v>
      </c>
      <c r="S182" s="76">
        <v>4.4000000000000003E-3</v>
      </c>
      <c r="T182" s="76">
        <v>1.1000000000000001E-3</v>
      </c>
    </row>
    <row r="183" spans="1:20" s="77" customFormat="1">
      <c r="A183" s="74" t="s">
        <v>920</v>
      </c>
      <c r="B183" s="74" t="s">
        <v>921</v>
      </c>
      <c r="C183" s="74" t="s">
        <v>99</v>
      </c>
      <c r="D183" s="74" t="s">
        <v>122</v>
      </c>
      <c r="E183" s="74" t="s">
        <v>922</v>
      </c>
      <c r="F183" s="74" t="s">
        <v>668</v>
      </c>
      <c r="G183" s="74" t="s">
        <v>923</v>
      </c>
      <c r="H183" s="74" t="s">
        <v>206</v>
      </c>
      <c r="I183" s="74" t="s">
        <v>924</v>
      </c>
      <c r="J183" s="75">
        <v>3.01</v>
      </c>
      <c r="K183" s="74" t="s">
        <v>101</v>
      </c>
      <c r="L183" s="76">
        <v>4.8000000000000001E-2</v>
      </c>
      <c r="M183" s="76">
        <v>2.81E-2</v>
      </c>
      <c r="N183" s="75">
        <v>3695220</v>
      </c>
      <c r="O183" s="75">
        <v>107.33</v>
      </c>
      <c r="P183" s="75">
        <v>0</v>
      </c>
      <c r="Q183" s="75">
        <v>3966.0796260000002</v>
      </c>
      <c r="R183" s="76">
        <v>1.9E-3</v>
      </c>
      <c r="S183" s="76">
        <v>7.4999999999999997E-3</v>
      </c>
      <c r="T183" s="76">
        <v>1.9E-3</v>
      </c>
    </row>
    <row r="184" spans="1:20" s="77" customFormat="1">
      <c r="A184" s="74" t="s">
        <v>925</v>
      </c>
      <c r="B184" s="74" t="s">
        <v>926</v>
      </c>
      <c r="C184" s="74" t="s">
        <v>99</v>
      </c>
      <c r="D184" s="74" t="s">
        <v>122</v>
      </c>
      <c r="E184" s="74" t="s">
        <v>927</v>
      </c>
      <c r="F184" s="74" t="s">
        <v>717</v>
      </c>
      <c r="G184" s="74" t="s">
        <v>928</v>
      </c>
      <c r="H184" s="74" t="s">
        <v>206</v>
      </c>
      <c r="I184" s="74" t="s">
        <v>801</v>
      </c>
      <c r="J184" s="75">
        <v>2.1800000000000002</v>
      </c>
      <c r="K184" s="74" t="s">
        <v>101</v>
      </c>
      <c r="L184" s="76">
        <v>4.2999999999999997E-2</v>
      </c>
      <c r="M184" s="76">
        <v>0.11749999999999999</v>
      </c>
      <c r="N184" s="75">
        <v>5382773.3799999999</v>
      </c>
      <c r="O184" s="75">
        <v>86.26</v>
      </c>
      <c r="P184" s="75">
        <v>0</v>
      </c>
      <c r="Q184" s="75">
        <v>4643.1803175880004</v>
      </c>
      <c r="R184" s="76">
        <v>1.8E-3</v>
      </c>
      <c r="S184" s="76">
        <v>8.8000000000000005E-3</v>
      </c>
      <c r="T184" s="76">
        <v>2.2000000000000001E-3</v>
      </c>
    </row>
    <row r="185" spans="1:20" s="77" customFormat="1">
      <c r="A185" s="74" t="s">
        <v>929</v>
      </c>
      <c r="B185" s="74" t="s">
        <v>930</v>
      </c>
      <c r="C185" s="74" t="s">
        <v>99</v>
      </c>
      <c r="D185" s="74" t="s">
        <v>122</v>
      </c>
      <c r="E185" s="74" t="s">
        <v>931</v>
      </c>
      <c r="F185" s="74" t="s">
        <v>131</v>
      </c>
      <c r="G185" s="74" t="s">
        <v>932</v>
      </c>
      <c r="H185" s="74" t="s">
        <v>149</v>
      </c>
      <c r="I185" s="74" t="s">
        <v>933</v>
      </c>
      <c r="J185" s="75">
        <v>3.42</v>
      </c>
      <c r="K185" s="74" t="s">
        <v>101</v>
      </c>
      <c r="L185" s="76">
        <v>3.85E-2</v>
      </c>
      <c r="M185" s="76">
        <v>3.8100000000000002E-2</v>
      </c>
      <c r="N185" s="75">
        <v>2576495.29</v>
      </c>
      <c r="O185" s="75">
        <v>101.53</v>
      </c>
      <c r="P185" s="75">
        <v>0</v>
      </c>
      <c r="Q185" s="75">
        <v>2615.9156679369999</v>
      </c>
      <c r="R185" s="76">
        <v>1.4E-3</v>
      </c>
      <c r="S185" s="76">
        <v>5.0000000000000001E-3</v>
      </c>
      <c r="T185" s="76">
        <v>1.1999999999999999E-3</v>
      </c>
    </row>
    <row r="186" spans="1:20" s="77" customFormat="1">
      <c r="A186" s="74" t="s">
        <v>934</v>
      </c>
      <c r="B186" s="74" t="s">
        <v>935</v>
      </c>
      <c r="C186" s="74" t="s">
        <v>122</v>
      </c>
      <c r="E186" s="74" t="s">
        <v>936</v>
      </c>
      <c r="F186" s="74" t="s">
        <v>558</v>
      </c>
      <c r="G186" s="74" t="s">
        <v>937</v>
      </c>
      <c r="H186" s="74" t="s">
        <v>149</v>
      </c>
      <c r="I186" s="74" t="s">
        <v>669</v>
      </c>
      <c r="J186" s="75">
        <v>2.6</v>
      </c>
      <c r="K186" s="74" t="s">
        <v>101</v>
      </c>
      <c r="L186" s="76">
        <v>3.95E-2</v>
      </c>
      <c r="M186" s="76">
        <v>0.24679999999999999</v>
      </c>
      <c r="N186" s="75">
        <v>4295999.28</v>
      </c>
      <c r="O186" s="75">
        <v>62.1</v>
      </c>
      <c r="P186" s="75">
        <v>0</v>
      </c>
      <c r="Q186" s="75">
        <v>2667.8155528799998</v>
      </c>
      <c r="R186" s="76">
        <v>7.4000000000000003E-3</v>
      </c>
      <c r="S186" s="76">
        <v>5.1000000000000004E-3</v>
      </c>
      <c r="T186" s="76">
        <v>1.2999999999999999E-3</v>
      </c>
    </row>
    <row r="187" spans="1:20" s="77" customFormat="1">
      <c r="A187" s="74" t="s">
        <v>938</v>
      </c>
      <c r="B187" s="74" t="s">
        <v>939</v>
      </c>
      <c r="C187" s="74" t="s">
        <v>99</v>
      </c>
      <c r="D187" s="74" t="s">
        <v>122</v>
      </c>
      <c r="E187" s="74" t="s">
        <v>936</v>
      </c>
      <c r="F187" s="74" t="s">
        <v>558</v>
      </c>
      <c r="G187" s="74" t="s">
        <v>937</v>
      </c>
      <c r="H187" s="74" t="s">
        <v>149</v>
      </c>
      <c r="I187" s="74" t="s">
        <v>356</v>
      </c>
      <c r="J187" s="75">
        <v>0</v>
      </c>
      <c r="K187" s="74" t="s">
        <v>101</v>
      </c>
      <c r="L187" s="76">
        <v>0.03</v>
      </c>
      <c r="M187" s="76">
        <v>0</v>
      </c>
      <c r="N187" s="75">
        <v>7441181</v>
      </c>
      <c r="O187" s="75">
        <v>87</v>
      </c>
      <c r="P187" s="75">
        <v>0</v>
      </c>
      <c r="Q187" s="75">
        <v>6473.8274700000002</v>
      </c>
      <c r="R187" s="76">
        <v>9.1000000000000004E-3</v>
      </c>
      <c r="S187" s="76">
        <v>1.23E-2</v>
      </c>
      <c r="T187" s="76">
        <v>3.0999999999999999E-3</v>
      </c>
    </row>
    <row r="188" spans="1:20" s="77" customFormat="1">
      <c r="A188" s="74" t="s">
        <v>940</v>
      </c>
      <c r="B188" s="74" t="s">
        <v>941</v>
      </c>
      <c r="C188" s="74" t="s">
        <v>99</v>
      </c>
      <c r="D188" s="74" t="s">
        <v>122</v>
      </c>
      <c r="E188" s="74" t="s">
        <v>942</v>
      </c>
      <c r="F188" s="74" t="s">
        <v>558</v>
      </c>
      <c r="G188" s="74" t="s">
        <v>221</v>
      </c>
      <c r="H188" s="74" t="s">
        <v>656</v>
      </c>
      <c r="I188" s="74" t="s">
        <v>943</v>
      </c>
      <c r="J188" s="75">
        <v>1.69</v>
      </c>
      <c r="K188" s="74" t="s">
        <v>101</v>
      </c>
      <c r="L188" s="76">
        <v>4.4999999999999998E-2</v>
      </c>
      <c r="M188" s="76">
        <v>6.7299999999999999E-2</v>
      </c>
      <c r="N188" s="75">
        <v>2221705</v>
      </c>
      <c r="O188" s="75">
        <v>97.64</v>
      </c>
      <c r="P188" s="75">
        <v>0</v>
      </c>
      <c r="Q188" s="75">
        <v>2169.2727620000001</v>
      </c>
      <c r="R188" s="76">
        <v>8.3999999999999995E-3</v>
      </c>
      <c r="S188" s="76">
        <v>4.1000000000000003E-3</v>
      </c>
      <c r="T188" s="76">
        <v>1E-3</v>
      </c>
    </row>
    <row r="189" spans="1:20" s="77" customFormat="1">
      <c r="A189" s="74" t="s">
        <v>944</v>
      </c>
      <c r="B189" s="74" t="s">
        <v>945</v>
      </c>
      <c r="C189" s="74" t="s">
        <v>99</v>
      </c>
      <c r="D189" s="74" t="s">
        <v>122</v>
      </c>
      <c r="E189" s="74" t="s">
        <v>946</v>
      </c>
      <c r="F189" s="74" t="s">
        <v>668</v>
      </c>
      <c r="G189" s="74" t="s">
        <v>221</v>
      </c>
      <c r="H189" s="74" t="s">
        <v>656</v>
      </c>
      <c r="I189" s="74" t="s">
        <v>947</v>
      </c>
      <c r="J189" s="75">
        <v>1.44</v>
      </c>
      <c r="K189" s="74" t="s">
        <v>101</v>
      </c>
      <c r="L189" s="76">
        <v>5.4899999999999997E-2</v>
      </c>
      <c r="M189" s="76">
        <v>3.2000000000000001E-2</v>
      </c>
      <c r="N189" s="75">
        <v>6289417.2999999998</v>
      </c>
      <c r="O189" s="75">
        <v>105.89</v>
      </c>
      <c r="P189" s="75">
        <v>0</v>
      </c>
      <c r="Q189" s="75">
        <v>6659.8639789700001</v>
      </c>
      <c r="R189" s="76">
        <v>3.1899999999999998E-2</v>
      </c>
      <c r="S189" s="76">
        <v>1.26E-2</v>
      </c>
      <c r="T189" s="76">
        <v>3.2000000000000002E-3</v>
      </c>
    </row>
    <row r="190" spans="1:20" s="77" customFormat="1">
      <c r="A190" s="74" t="s">
        <v>948</v>
      </c>
      <c r="B190" s="74" t="s">
        <v>949</v>
      </c>
      <c r="C190" s="74" t="s">
        <v>99</v>
      </c>
      <c r="D190" s="74" t="s">
        <v>122</v>
      </c>
      <c r="E190" s="74" t="s">
        <v>950</v>
      </c>
      <c r="F190" s="74" t="s">
        <v>651</v>
      </c>
      <c r="G190" s="74" t="s">
        <v>221</v>
      </c>
      <c r="H190" s="74" t="s">
        <v>656</v>
      </c>
      <c r="I190" s="74" t="s">
        <v>951</v>
      </c>
      <c r="J190" s="75">
        <v>0.43</v>
      </c>
      <c r="K190" s="74" t="s">
        <v>101</v>
      </c>
      <c r="L190" s="76">
        <v>9.8500000000000004E-2</v>
      </c>
      <c r="M190" s="76">
        <v>85.113799999999998</v>
      </c>
      <c r="N190" s="75">
        <v>807298.8</v>
      </c>
      <c r="O190" s="75">
        <v>10</v>
      </c>
      <c r="P190" s="75">
        <v>0</v>
      </c>
      <c r="Q190" s="75">
        <v>80.729879999999994</v>
      </c>
      <c r="R190" s="76">
        <v>1.1299999999999999E-2</v>
      </c>
      <c r="S190" s="76">
        <v>2.0000000000000001E-4</v>
      </c>
      <c r="T190" s="76">
        <v>0</v>
      </c>
    </row>
    <row r="191" spans="1:20" s="77" customFormat="1">
      <c r="A191" s="74" t="s">
        <v>952</v>
      </c>
      <c r="B191" s="74" t="s">
        <v>953</v>
      </c>
      <c r="C191" s="74" t="s">
        <v>99</v>
      </c>
      <c r="D191" s="74" t="s">
        <v>122</v>
      </c>
      <c r="E191" s="74" t="s">
        <v>954</v>
      </c>
      <c r="F191" s="74" t="s">
        <v>539</v>
      </c>
      <c r="G191" s="74" t="s">
        <v>221</v>
      </c>
      <c r="H191" s="74" t="s">
        <v>656</v>
      </c>
      <c r="I191" s="74" t="s">
        <v>955</v>
      </c>
      <c r="J191" s="75">
        <v>1.24</v>
      </c>
      <c r="K191" s="74" t="s">
        <v>101</v>
      </c>
      <c r="L191" s="76">
        <v>2.9000000000000001E-2</v>
      </c>
      <c r="M191" s="76">
        <v>5.8999999999999999E-3</v>
      </c>
      <c r="N191" s="75">
        <v>2082638.79</v>
      </c>
      <c r="O191" s="75">
        <v>103.6</v>
      </c>
      <c r="P191" s="75">
        <v>0</v>
      </c>
      <c r="Q191" s="75">
        <v>2157.6137864399998</v>
      </c>
      <c r="R191" s="76">
        <v>3.2199999999999999E-2</v>
      </c>
      <c r="S191" s="76">
        <v>4.1000000000000003E-3</v>
      </c>
      <c r="T191" s="76">
        <v>1E-3</v>
      </c>
    </row>
    <row r="192" spans="1:20" s="77" customFormat="1">
      <c r="A192" s="74" t="s">
        <v>956</v>
      </c>
      <c r="B192" s="74" t="s">
        <v>957</v>
      </c>
      <c r="C192" s="74" t="s">
        <v>99</v>
      </c>
      <c r="D192" s="74" t="s">
        <v>122</v>
      </c>
      <c r="E192" s="74" t="s">
        <v>958</v>
      </c>
      <c r="F192" s="74" t="s">
        <v>651</v>
      </c>
      <c r="G192" s="74" t="s">
        <v>221</v>
      </c>
      <c r="H192" s="74" t="s">
        <v>656</v>
      </c>
      <c r="I192" s="74" t="s">
        <v>959</v>
      </c>
      <c r="J192" s="75">
        <v>2.65</v>
      </c>
      <c r="K192" s="74" t="s">
        <v>101</v>
      </c>
      <c r="L192" s="76">
        <v>3.56E-2</v>
      </c>
      <c r="M192" s="76">
        <v>2.9600000000000001E-2</v>
      </c>
      <c r="N192" s="75">
        <v>590733</v>
      </c>
      <c r="O192" s="75">
        <v>102.36</v>
      </c>
      <c r="P192" s="75">
        <v>0</v>
      </c>
      <c r="Q192" s="75">
        <v>604.67429879999997</v>
      </c>
      <c r="R192" s="76">
        <v>5.8999999999999999E-3</v>
      </c>
      <c r="S192" s="76">
        <v>1.1000000000000001E-3</v>
      </c>
      <c r="T192" s="76">
        <v>2.9999999999999997E-4</v>
      </c>
    </row>
    <row r="193" spans="1:20" s="77" customFormat="1">
      <c r="A193" s="78" t="s">
        <v>341</v>
      </c>
      <c r="J193" s="79">
        <v>2.77</v>
      </c>
      <c r="M193" s="80">
        <v>3.6600000000000001E-2</v>
      </c>
      <c r="N193" s="79">
        <v>46380037.210000001</v>
      </c>
      <c r="P193" s="79">
        <v>0</v>
      </c>
      <c r="Q193" s="79">
        <v>43292.063605623996</v>
      </c>
      <c r="S193" s="80">
        <v>8.2000000000000003E-2</v>
      </c>
      <c r="T193" s="80">
        <v>2.0500000000000001E-2</v>
      </c>
    </row>
    <row r="194" spans="1:20" s="77" customFormat="1">
      <c r="A194" s="74" t="s">
        <v>960</v>
      </c>
      <c r="B194" s="74" t="s">
        <v>961</v>
      </c>
      <c r="C194" s="74" t="s">
        <v>99</v>
      </c>
      <c r="D194" s="74" t="s">
        <v>122</v>
      </c>
      <c r="E194" s="74" t="s">
        <v>346</v>
      </c>
      <c r="F194" s="74" t="s">
        <v>347</v>
      </c>
      <c r="G194" s="74" t="s">
        <v>205</v>
      </c>
      <c r="H194" s="74" t="s">
        <v>206</v>
      </c>
      <c r="I194" s="74" t="s">
        <v>298</v>
      </c>
      <c r="J194" s="75">
        <v>2.31</v>
      </c>
      <c r="K194" s="74" t="s">
        <v>101</v>
      </c>
      <c r="L194" s="76">
        <v>2.9000000000000001E-2</v>
      </c>
      <c r="M194" s="76">
        <v>2.3099999999999999E-2</v>
      </c>
      <c r="N194" s="75">
        <v>8466000</v>
      </c>
      <c r="O194" s="75">
        <v>94.88</v>
      </c>
      <c r="P194" s="75">
        <v>0</v>
      </c>
      <c r="Q194" s="75">
        <v>8032.5407999999998</v>
      </c>
      <c r="R194" s="76">
        <v>9.5999999999999992E-3</v>
      </c>
      <c r="S194" s="76">
        <v>1.52E-2</v>
      </c>
      <c r="T194" s="76">
        <v>3.8E-3</v>
      </c>
    </row>
    <row r="195" spans="1:20" s="77" customFormat="1">
      <c r="A195" s="74" t="s">
        <v>962</v>
      </c>
      <c r="B195" s="74" t="s">
        <v>963</v>
      </c>
      <c r="C195" s="74" t="s">
        <v>99</v>
      </c>
      <c r="D195" s="74" t="s">
        <v>122</v>
      </c>
      <c r="E195" s="74" t="s">
        <v>346</v>
      </c>
      <c r="F195" s="74" t="s">
        <v>347</v>
      </c>
      <c r="G195" s="74" t="s">
        <v>205</v>
      </c>
      <c r="H195" s="74" t="s">
        <v>206</v>
      </c>
      <c r="I195" s="74" t="s">
        <v>664</v>
      </c>
      <c r="J195" s="75">
        <v>4.7300000000000004</v>
      </c>
      <c r="K195" s="74" t="s">
        <v>101</v>
      </c>
      <c r="L195" s="76">
        <v>2.47E-2</v>
      </c>
      <c r="M195" s="76">
        <v>3.2199999999999999E-2</v>
      </c>
      <c r="N195" s="75">
        <v>4425000</v>
      </c>
      <c r="O195" s="75">
        <v>93.7</v>
      </c>
      <c r="P195" s="75">
        <v>0</v>
      </c>
      <c r="Q195" s="75">
        <v>4146.2250000000004</v>
      </c>
      <c r="R195" s="76">
        <v>1.5599999999999999E-2</v>
      </c>
      <c r="S195" s="76">
        <v>7.9000000000000008E-3</v>
      </c>
      <c r="T195" s="76">
        <v>2E-3</v>
      </c>
    </row>
    <row r="196" spans="1:20" s="77" customFormat="1">
      <c r="A196" s="74" t="s">
        <v>964</v>
      </c>
      <c r="B196" s="74" t="s">
        <v>965</v>
      </c>
      <c r="C196" s="74" t="s">
        <v>99</v>
      </c>
      <c r="D196" s="74" t="s">
        <v>122</v>
      </c>
      <c r="E196" s="74" t="s">
        <v>966</v>
      </c>
      <c r="F196" s="74" t="s">
        <v>717</v>
      </c>
      <c r="G196" s="74" t="s">
        <v>482</v>
      </c>
      <c r="H196" s="74" t="s">
        <v>206</v>
      </c>
      <c r="I196" s="74" t="s">
        <v>722</v>
      </c>
      <c r="J196" s="75">
        <v>5.05</v>
      </c>
      <c r="K196" s="74" t="s">
        <v>101</v>
      </c>
      <c r="L196" s="76">
        <v>3.7699999999999997E-2</v>
      </c>
      <c r="M196" s="76">
        <v>2.86E-2</v>
      </c>
      <c r="N196" s="75">
        <v>681000</v>
      </c>
      <c r="O196" s="75">
        <v>103.99</v>
      </c>
      <c r="P196" s="75">
        <v>0</v>
      </c>
      <c r="Q196" s="75">
        <v>708.17190000000005</v>
      </c>
      <c r="R196" s="76">
        <v>4.7999999999999996E-3</v>
      </c>
      <c r="S196" s="76">
        <v>1.2999999999999999E-3</v>
      </c>
      <c r="T196" s="76">
        <v>2.9999999999999997E-4</v>
      </c>
    </row>
    <row r="197" spans="1:20" s="77" customFormat="1">
      <c r="A197" s="74" t="s">
        <v>967</v>
      </c>
      <c r="B197" s="74" t="s">
        <v>968</v>
      </c>
      <c r="C197" s="74" t="s">
        <v>99</v>
      </c>
      <c r="D197" s="74" t="s">
        <v>122</v>
      </c>
      <c r="E197" s="74" t="s">
        <v>966</v>
      </c>
      <c r="F197" s="74" t="s">
        <v>717</v>
      </c>
      <c r="G197" s="74" t="s">
        <v>482</v>
      </c>
      <c r="H197" s="74" t="s">
        <v>206</v>
      </c>
      <c r="I197" s="74" t="s">
        <v>969</v>
      </c>
      <c r="J197" s="75">
        <v>2.15</v>
      </c>
      <c r="K197" s="74" t="s">
        <v>101</v>
      </c>
      <c r="L197" s="76">
        <v>3.49E-2</v>
      </c>
      <c r="M197" s="76">
        <v>3.0599999999999999E-2</v>
      </c>
      <c r="N197" s="75">
        <v>6771723.0300000003</v>
      </c>
      <c r="O197" s="75">
        <v>94.77</v>
      </c>
      <c r="P197" s="75">
        <v>0</v>
      </c>
      <c r="Q197" s="75">
        <v>6417.5619155309996</v>
      </c>
      <c r="R197" s="76">
        <v>4.0000000000000001E-3</v>
      </c>
      <c r="S197" s="76">
        <v>1.2200000000000001E-2</v>
      </c>
      <c r="T197" s="76">
        <v>3.0000000000000001E-3</v>
      </c>
    </row>
    <row r="198" spans="1:20" s="77" customFormat="1">
      <c r="A198" s="74" t="s">
        <v>970</v>
      </c>
      <c r="B198" s="74" t="s">
        <v>971</v>
      </c>
      <c r="C198" s="74" t="s">
        <v>99</v>
      </c>
      <c r="D198" s="74" t="s">
        <v>122</v>
      </c>
      <c r="E198" s="74" t="s">
        <v>972</v>
      </c>
      <c r="F198" s="74" t="s">
        <v>717</v>
      </c>
      <c r="G198" s="74" t="s">
        <v>553</v>
      </c>
      <c r="H198" s="74" t="s">
        <v>149</v>
      </c>
      <c r="I198" s="74" t="s">
        <v>692</v>
      </c>
      <c r="J198" s="75">
        <v>4.3099999999999996</v>
      </c>
      <c r="K198" s="74" t="s">
        <v>101</v>
      </c>
      <c r="L198" s="76">
        <v>5.4800000000000001E-2</v>
      </c>
      <c r="M198" s="76">
        <v>5.0299999999999997E-2</v>
      </c>
      <c r="N198" s="75">
        <v>1340244.77</v>
      </c>
      <c r="O198" s="75">
        <v>97.54</v>
      </c>
      <c r="P198" s="75">
        <v>0</v>
      </c>
      <c r="Q198" s="75">
        <v>1307.2747486579999</v>
      </c>
      <c r="R198" s="76">
        <v>5.1000000000000004E-3</v>
      </c>
      <c r="S198" s="76">
        <v>2.5000000000000001E-3</v>
      </c>
      <c r="T198" s="76">
        <v>5.9999999999999995E-4</v>
      </c>
    </row>
    <row r="199" spans="1:20" s="77" customFormat="1">
      <c r="A199" s="74" t="s">
        <v>973</v>
      </c>
      <c r="B199" s="74" t="s">
        <v>974</v>
      </c>
      <c r="C199" s="74" t="s">
        <v>99</v>
      </c>
      <c r="D199" s="74" t="s">
        <v>122</v>
      </c>
      <c r="E199" s="74" t="s">
        <v>975</v>
      </c>
      <c r="F199" s="74" t="s">
        <v>558</v>
      </c>
      <c r="G199" s="74" t="s">
        <v>553</v>
      </c>
      <c r="H199" s="74" t="s">
        <v>149</v>
      </c>
      <c r="I199" s="74" t="s">
        <v>976</v>
      </c>
      <c r="J199" s="75">
        <v>4.92</v>
      </c>
      <c r="K199" s="74" t="s">
        <v>101</v>
      </c>
      <c r="L199" s="76">
        <v>4.2999999999999997E-2</v>
      </c>
      <c r="M199" s="76">
        <v>5.57E-2</v>
      </c>
      <c r="N199" s="75">
        <v>1239282.49</v>
      </c>
      <c r="O199" s="75">
        <v>95.34</v>
      </c>
      <c r="P199" s="75">
        <v>0</v>
      </c>
      <c r="Q199" s="75">
        <v>1181.531925966</v>
      </c>
      <c r="R199" s="76">
        <v>8.9999999999999998E-4</v>
      </c>
      <c r="S199" s="76">
        <v>2.2000000000000001E-3</v>
      </c>
      <c r="T199" s="76">
        <v>5.9999999999999995E-4</v>
      </c>
    </row>
    <row r="200" spans="1:20" s="77" customFormat="1">
      <c r="A200" s="74" t="s">
        <v>977</v>
      </c>
      <c r="B200" s="74" t="s">
        <v>978</v>
      </c>
      <c r="C200" s="74" t="s">
        <v>99</v>
      </c>
      <c r="D200" s="74" t="s">
        <v>122</v>
      </c>
      <c r="E200" s="74" t="s">
        <v>979</v>
      </c>
      <c r="F200" s="74" t="s">
        <v>128</v>
      </c>
      <c r="G200" s="74" t="s">
        <v>596</v>
      </c>
      <c r="H200" s="74" t="s">
        <v>206</v>
      </c>
      <c r="I200" s="74" t="s">
        <v>535</v>
      </c>
      <c r="J200" s="75">
        <v>2.61</v>
      </c>
      <c r="K200" s="74" t="s">
        <v>101</v>
      </c>
      <c r="L200" s="76">
        <v>3.3700000000000001E-2</v>
      </c>
      <c r="M200" s="76">
        <v>3.0200000000000001E-2</v>
      </c>
      <c r="N200" s="75">
        <v>4393165.16</v>
      </c>
      <c r="O200" s="75">
        <v>96.36</v>
      </c>
      <c r="P200" s="75">
        <v>0</v>
      </c>
      <c r="Q200" s="75">
        <v>4233.2539481760004</v>
      </c>
      <c r="R200" s="76">
        <v>1.26E-2</v>
      </c>
      <c r="S200" s="76">
        <v>8.0000000000000002E-3</v>
      </c>
      <c r="T200" s="76">
        <v>2E-3</v>
      </c>
    </row>
    <row r="201" spans="1:20" s="77" customFormat="1">
      <c r="A201" s="74" t="s">
        <v>980</v>
      </c>
      <c r="B201" s="74" t="s">
        <v>981</v>
      </c>
      <c r="C201" s="74" t="s">
        <v>99</v>
      </c>
      <c r="D201" s="74" t="s">
        <v>122</v>
      </c>
      <c r="E201" s="74" t="s">
        <v>982</v>
      </c>
      <c r="F201" s="74" t="s">
        <v>717</v>
      </c>
      <c r="G201" s="74" t="s">
        <v>603</v>
      </c>
      <c r="H201" s="74" t="s">
        <v>149</v>
      </c>
      <c r="I201" s="74" t="s">
        <v>801</v>
      </c>
      <c r="J201" s="75">
        <v>4.71</v>
      </c>
      <c r="K201" s="74" t="s">
        <v>101</v>
      </c>
      <c r="L201" s="76">
        <v>4.6899999999999997E-2</v>
      </c>
      <c r="M201" s="76">
        <v>7.1999999999999995E-2</v>
      </c>
      <c r="N201" s="75">
        <v>4426990.67</v>
      </c>
      <c r="O201" s="75">
        <v>85.04</v>
      </c>
      <c r="P201" s="75">
        <v>0</v>
      </c>
      <c r="Q201" s="75">
        <v>3764.712865768</v>
      </c>
      <c r="R201" s="76">
        <v>2.5000000000000001E-3</v>
      </c>
      <c r="S201" s="76">
        <v>7.1000000000000004E-3</v>
      </c>
      <c r="T201" s="76">
        <v>1.8E-3</v>
      </c>
    </row>
    <row r="202" spans="1:20" s="77" customFormat="1">
      <c r="A202" s="74" t="s">
        <v>983</v>
      </c>
      <c r="B202" s="74" t="s">
        <v>984</v>
      </c>
      <c r="C202" s="74" t="s">
        <v>99</v>
      </c>
      <c r="D202" s="74" t="s">
        <v>122</v>
      </c>
      <c r="E202" s="74" t="s">
        <v>985</v>
      </c>
      <c r="F202" s="74" t="s">
        <v>717</v>
      </c>
      <c r="G202" s="74" t="s">
        <v>629</v>
      </c>
      <c r="H202" s="74" t="s">
        <v>149</v>
      </c>
      <c r="I202" s="74" t="s">
        <v>669</v>
      </c>
      <c r="J202" s="75">
        <v>0.74</v>
      </c>
      <c r="K202" s="74" t="s">
        <v>101</v>
      </c>
      <c r="L202" s="76">
        <v>4.4999999999999998E-2</v>
      </c>
      <c r="M202" s="76">
        <v>3.8600000000000002E-2</v>
      </c>
      <c r="N202" s="75">
        <v>1811297</v>
      </c>
      <c r="O202" s="75">
        <v>88.7</v>
      </c>
      <c r="P202" s="75">
        <v>0</v>
      </c>
      <c r="Q202" s="75">
        <v>1606.620439</v>
      </c>
      <c r="R202" s="76">
        <v>1.1999999999999999E-3</v>
      </c>
      <c r="S202" s="76">
        <v>3.0000000000000001E-3</v>
      </c>
      <c r="T202" s="76">
        <v>8.0000000000000004E-4</v>
      </c>
    </row>
    <row r="203" spans="1:20" s="77" customFormat="1">
      <c r="A203" s="74" t="s">
        <v>986</v>
      </c>
      <c r="B203" s="74" t="s">
        <v>987</v>
      </c>
      <c r="C203" s="74" t="s">
        <v>99</v>
      </c>
      <c r="D203" s="74" t="s">
        <v>122</v>
      </c>
      <c r="E203" s="74" t="s">
        <v>988</v>
      </c>
      <c r="F203" s="74" t="s">
        <v>668</v>
      </c>
      <c r="G203" s="74" t="s">
        <v>622</v>
      </c>
      <c r="H203" s="74" t="s">
        <v>206</v>
      </c>
      <c r="I203" s="74" t="s">
        <v>989</v>
      </c>
      <c r="J203" s="75">
        <v>1.76</v>
      </c>
      <c r="K203" s="74" t="s">
        <v>101</v>
      </c>
      <c r="L203" s="76">
        <v>5.2499999999999998E-2</v>
      </c>
      <c r="M203" s="76">
        <v>2.8400000000000002E-2</v>
      </c>
      <c r="N203" s="75">
        <v>3782172.78</v>
      </c>
      <c r="O203" s="75">
        <v>91.73</v>
      </c>
      <c r="P203" s="75">
        <v>0</v>
      </c>
      <c r="Q203" s="75">
        <v>3469.387091094</v>
      </c>
      <c r="R203" s="76">
        <v>3.5999999999999999E-3</v>
      </c>
      <c r="S203" s="76">
        <v>6.6E-3</v>
      </c>
      <c r="T203" s="76">
        <v>1.6000000000000001E-3</v>
      </c>
    </row>
    <row r="204" spans="1:20" s="77" customFormat="1">
      <c r="A204" s="74" t="s">
        <v>990</v>
      </c>
      <c r="B204" s="74" t="s">
        <v>991</v>
      </c>
      <c r="C204" s="74" t="s">
        <v>99</v>
      </c>
      <c r="D204" s="74" t="s">
        <v>122</v>
      </c>
      <c r="E204" s="74" t="s">
        <v>851</v>
      </c>
      <c r="F204" s="74" t="s">
        <v>435</v>
      </c>
      <c r="G204" s="74" t="s">
        <v>833</v>
      </c>
      <c r="H204" s="74" t="s">
        <v>206</v>
      </c>
      <c r="I204" s="74" t="s">
        <v>600</v>
      </c>
      <c r="J204" s="75">
        <v>2.95</v>
      </c>
      <c r="K204" s="74" t="s">
        <v>101</v>
      </c>
      <c r="L204" s="76">
        <v>4.7E-2</v>
      </c>
      <c r="M204" s="76">
        <v>5.4600000000000003E-2</v>
      </c>
      <c r="N204" s="75">
        <v>1233910.03</v>
      </c>
      <c r="O204" s="75">
        <v>89.57</v>
      </c>
      <c r="P204" s="75">
        <v>0</v>
      </c>
      <c r="Q204" s="75">
        <v>1105.2132138710001</v>
      </c>
      <c r="R204" s="76">
        <v>1.9E-3</v>
      </c>
      <c r="S204" s="76">
        <v>2.0999999999999999E-3</v>
      </c>
      <c r="T204" s="76">
        <v>5.0000000000000001E-4</v>
      </c>
    </row>
    <row r="205" spans="1:20" s="77" customFormat="1">
      <c r="A205" s="74" t="s">
        <v>992</v>
      </c>
      <c r="B205" s="74" t="s">
        <v>993</v>
      </c>
      <c r="C205" s="74" t="s">
        <v>99</v>
      </c>
      <c r="D205" s="74" t="s">
        <v>122</v>
      </c>
      <c r="E205" s="74" t="s">
        <v>851</v>
      </c>
      <c r="F205" s="74" t="s">
        <v>435</v>
      </c>
      <c r="G205" s="74" t="s">
        <v>833</v>
      </c>
      <c r="H205" s="74" t="s">
        <v>206</v>
      </c>
      <c r="I205" s="74" t="s">
        <v>994</v>
      </c>
      <c r="J205" s="75">
        <v>1.41</v>
      </c>
      <c r="K205" s="74" t="s">
        <v>101</v>
      </c>
      <c r="L205" s="76">
        <v>6.7000000000000004E-2</v>
      </c>
      <c r="M205" s="76">
        <v>5.5199999999999999E-2</v>
      </c>
      <c r="N205" s="75">
        <v>3143741.98</v>
      </c>
      <c r="O205" s="75">
        <v>88.95</v>
      </c>
      <c r="P205" s="75">
        <v>0</v>
      </c>
      <c r="Q205" s="75">
        <v>2796.35849121</v>
      </c>
      <c r="R205" s="76">
        <v>3.0999999999999999E-3</v>
      </c>
      <c r="S205" s="76">
        <v>5.3E-3</v>
      </c>
      <c r="T205" s="76">
        <v>1.2999999999999999E-3</v>
      </c>
    </row>
    <row r="206" spans="1:20" s="77" customFormat="1">
      <c r="A206" s="74" t="s">
        <v>995</v>
      </c>
      <c r="B206" s="74" t="s">
        <v>996</v>
      </c>
      <c r="C206" s="74" t="s">
        <v>99</v>
      </c>
      <c r="D206" s="74" t="s">
        <v>122</v>
      </c>
      <c r="E206" s="74" t="s">
        <v>997</v>
      </c>
      <c r="F206" s="74" t="s">
        <v>644</v>
      </c>
      <c r="G206" s="74" t="s">
        <v>833</v>
      </c>
      <c r="H206" s="74" t="s">
        <v>206</v>
      </c>
      <c r="I206" s="74" t="s">
        <v>791</v>
      </c>
      <c r="J206" s="75">
        <v>2.08</v>
      </c>
      <c r="K206" s="74" t="s">
        <v>101</v>
      </c>
      <c r="L206" s="76">
        <v>3.8300000000000001E-2</v>
      </c>
      <c r="M206" s="76">
        <v>3.1800000000000002E-2</v>
      </c>
      <c r="N206" s="75">
        <v>4665509.3</v>
      </c>
      <c r="O206" s="75">
        <v>96.95</v>
      </c>
      <c r="P206" s="75">
        <v>0</v>
      </c>
      <c r="Q206" s="75">
        <v>4523.2112663500002</v>
      </c>
      <c r="R206" s="76">
        <v>1.12E-2</v>
      </c>
      <c r="S206" s="76">
        <v>8.6E-3</v>
      </c>
      <c r="T206" s="76">
        <v>2.0999999999999999E-3</v>
      </c>
    </row>
    <row r="207" spans="1:20" s="77" customFormat="1">
      <c r="A207" s="78" t="s">
        <v>998</v>
      </c>
      <c r="J207" s="79">
        <v>0</v>
      </c>
      <c r="M207" s="80">
        <v>0</v>
      </c>
      <c r="N207" s="79">
        <v>0</v>
      </c>
      <c r="P207" s="79">
        <v>0</v>
      </c>
      <c r="Q207" s="79">
        <v>0</v>
      </c>
      <c r="S207" s="80">
        <v>0</v>
      </c>
      <c r="T207" s="80">
        <v>0</v>
      </c>
    </row>
    <row r="208" spans="1:20" s="77" customFormat="1">
      <c r="A208" s="74" t="s">
        <v>221</v>
      </c>
      <c r="B208" s="74" t="s">
        <v>221</v>
      </c>
      <c r="F208" s="74" t="s">
        <v>221</v>
      </c>
      <c r="G208" s="74" t="s">
        <v>221</v>
      </c>
      <c r="J208" s="75">
        <v>0</v>
      </c>
      <c r="K208" s="74" t="s">
        <v>221</v>
      </c>
      <c r="L208" s="76">
        <v>0</v>
      </c>
      <c r="M208" s="76">
        <v>0</v>
      </c>
      <c r="N208" s="75">
        <v>0</v>
      </c>
      <c r="O208" s="75">
        <v>0</v>
      </c>
      <c r="Q208" s="75">
        <v>0</v>
      </c>
      <c r="R208" s="76">
        <v>0</v>
      </c>
      <c r="S208" s="76">
        <v>0</v>
      </c>
      <c r="T208" s="76">
        <v>0</v>
      </c>
    </row>
    <row r="209" spans="1:20" s="77" customFormat="1">
      <c r="A209" s="78" t="s">
        <v>226</v>
      </c>
      <c r="J209" s="79">
        <v>5.59</v>
      </c>
      <c r="M209" s="80">
        <v>3.27E-2</v>
      </c>
      <c r="N209" s="79">
        <v>893000</v>
      </c>
      <c r="P209" s="79">
        <v>0</v>
      </c>
      <c r="Q209" s="79">
        <v>3084.5073801021099</v>
      </c>
      <c r="S209" s="80">
        <v>5.7999999999999996E-3</v>
      </c>
      <c r="T209" s="80">
        <v>1.5E-3</v>
      </c>
    </row>
    <row r="210" spans="1:20" s="77" customFormat="1">
      <c r="A210" s="78" t="s">
        <v>342</v>
      </c>
      <c r="J210" s="79">
        <v>7.09</v>
      </c>
      <c r="M210" s="80">
        <v>3.0300000000000001E-2</v>
      </c>
      <c r="N210" s="79">
        <v>200000</v>
      </c>
      <c r="P210" s="79">
        <v>0</v>
      </c>
      <c r="Q210" s="79">
        <v>715.04429457791002</v>
      </c>
      <c r="S210" s="80">
        <v>1.4E-3</v>
      </c>
      <c r="T210" s="80">
        <v>2.9999999999999997E-4</v>
      </c>
    </row>
    <row r="211" spans="1:20" s="77" customFormat="1">
      <c r="A211" s="74" t="s">
        <v>999</v>
      </c>
      <c r="B211" s="74" t="s">
        <v>1000</v>
      </c>
      <c r="C211" s="74" t="s">
        <v>333</v>
      </c>
      <c r="D211" s="74" t="s">
        <v>1001</v>
      </c>
      <c r="E211" s="74" t="s">
        <v>1002</v>
      </c>
      <c r="F211" s="74" t="s">
        <v>1003</v>
      </c>
      <c r="G211" s="74" t="s">
        <v>1004</v>
      </c>
      <c r="H211" s="74" t="s">
        <v>1005</v>
      </c>
      <c r="I211" s="74" t="s">
        <v>1006</v>
      </c>
      <c r="J211" s="75">
        <v>7.09</v>
      </c>
      <c r="K211" s="74" t="s">
        <v>109</v>
      </c>
      <c r="L211" s="76">
        <v>1.6299999999999999E-2</v>
      </c>
      <c r="M211" s="76">
        <v>3.0300000000000001E-2</v>
      </c>
      <c r="N211" s="75">
        <v>200000</v>
      </c>
      <c r="O211" s="75">
        <v>91.374791650000006</v>
      </c>
      <c r="P211" s="75">
        <v>0</v>
      </c>
      <c r="Q211" s="75">
        <v>715.04429457791002</v>
      </c>
      <c r="R211" s="76">
        <v>2.9999999999999997E-4</v>
      </c>
      <c r="S211" s="76">
        <v>1.4E-3</v>
      </c>
      <c r="T211" s="76">
        <v>2.9999999999999997E-4</v>
      </c>
    </row>
    <row r="212" spans="1:20" s="77" customFormat="1">
      <c r="A212" s="78" t="s">
        <v>343</v>
      </c>
      <c r="J212" s="79">
        <v>5.14</v>
      </c>
      <c r="M212" s="80">
        <v>3.3500000000000002E-2</v>
      </c>
      <c r="N212" s="79">
        <v>693000</v>
      </c>
      <c r="P212" s="79">
        <v>0</v>
      </c>
      <c r="Q212" s="79">
        <v>2369.4630855241999</v>
      </c>
      <c r="S212" s="80">
        <v>4.4999999999999997E-3</v>
      </c>
      <c r="T212" s="80">
        <v>1.1000000000000001E-3</v>
      </c>
    </row>
    <row r="213" spans="1:20" s="77" customFormat="1">
      <c r="A213" s="74" t="s">
        <v>1007</v>
      </c>
      <c r="B213" s="74" t="s">
        <v>1008</v>
      </c>
      <c r="C213" s="74" t="s">
        <v>1009</v>
      </c>
      <c r="D213" s="74" t="s">
        <v>1001</v>
      </c>
      <c r="E213" s="74" t="s">
        <v>1010</v>
      </c>
      <c r="F213" s="74" t="s">
        <v>1011</v>
      </c>
      <c r="G213" s="74" t="s">
        <v>1012</v>
      </c>
      <c r="H213" s="74" t="s">
        <v>1005</v>
      </c>
      <c r="I213" s="74" t="s">
        <v>1013</v>
      </c>
      <c r="J213" s="75">
        <v>2.16</v>
      </c>
      <c r="K213" s="74" t="s">
        <v>105</v>
      </c>
      <c r="L213" s="76">
        <v>5.2499999999999998E-2</v>
      </c>
      <c r="M213" s="76">
        <v>2.92E-2</v>
      </c>
      <c r="N213" s="75">
        <v>250000</v>
      </c>
      <c r="O213" s="75">
        <v>108.75924999999999</v>
      </c>
      <c r="P213" s="75">
        <v>0</v>
      </c>
      <c r="Q213" s="75">
        <v>906.50834874999998</v>
      </c>
      <c r="R213" s="76">
        <v>4.0000000000000002E-4</v>
      </c>
      <c r="S213" s="76">
        <v>1.6999999999999999E-3</v>
      </c>
      <c r="T213" s="76">
        <v>4.0000000000000002E-4</v>
      </c>
    </row>
    <row r="214" spans="1:20" s="77" customFormat="1">
      <c r="A214" s="74" t="s">
        <v>1014</v>
      </c>
      <c r="B214" s="74" t="s">
        <v>1015</v>
      </c>
      <c r="C214" s="74" t="s">
        <v>122</v>
      </c>
      <c r="D214" s="74" t="s">
        <v>1001</v>
      </c>
      <c r="E214" s="74" t="s">
        <v>1016</v>
      </c>
      <c r="F214" s="74" t="s">
        <v>1017</v>
      </c>
      <c r="G214" s="74" t="s">
        <v>1012</v>
      </c>
      <c r="H214" s="74" t="s">
        <v>1005</v>
      </c>
      <c r="I214" s="74" t="s">
        <v>1018</v>
      </c>
      <c r="J214" s="75">
        <v>8.76</v>
      </c>
      <c r="K214" s="74" t="s">
        <v>105</v>
      </c>
      <c r="L214" s="76">
        <v>2.4500000000000001E-2</v>
      </c>
      <c r="M214" s="76">
        <v>3.15E-2</v>
      </c>
      <c r="N214" s="75">
        <v>108000</v>
      </c>
      <c r="O214" s="75">
        <v>94.796000000000006</v>
      </c>
      <c r="P214" s="75">
        <v>0</v>
      </c>
      <c r="Q214" s="75">
        <v>341.33385312000001</v>
      </c>
      <c r="R214" s="76">
        <v>0</v>
      </c>
      <c r="S214" s="76">
        <v>5.9999999999999995E-4</v>
      </c>
      <c r="T214" s="76">
        <v>2.0000000000000001E-4</v>
      </c>
    </row>
    <row r="215" spans="1:20" s="77" customFormat="1">
      <c r="A215" s="74" t="s">
        <v>1019</v>
      </c>
      <c r="B215" s="74" t="s">
        <v>1020</v>
      </c>
      <c r="C215" s="74" t="s">
        <v>122</v>
      </c>
      <c r="D215" s="74" t="s">
        <v>1001</v>
      </c>
      <c r="E215" s="74" t="s">
        <v>1021</v>
      </c>
      <c r="F215" s="74" t="s">
        <v>1022</v>
      </c>
      <c r="G215" s="74" t="s">
        <v>1012</v>
      </c>
      <c r="H215" s="74" t="s">
        <v>1005</v>
      </c>
      <c r="I215" s="74" t="s">
        <v>1023</v>
      </c>
      <c r="J215" s="75">
        <v>7.78</v>
      </c>
      <c r="K215" s="74" t="s">
        <v>105</v>
      </c>
      <c r="L215" s="76">
        <v>3.3799999999999997E-2</v>
      </c>
      <c r="M215" s="76">
        <v>3.5499999999999997E-2</v>
      </c>
      <c r="N215" s="75">
        <v>245000</v>
      </c>
      <c r="O215" s="75">
        <v>100.32662502040816</v>
      </c>
      <c r="P215" s="75">
        <v>0</v>
      </c>
      <c r="Q215" s="75">
        <v>819.49797115419994</v>
      </c>
      <c r="R215" s="76">
        <v>4.0000000000000002E-4</v>
      </c>
      <c r="S215" s="76">
        <v>1.6000000000000001E-3</v>
      </c>
      <c r="T215" s="76">
        <v>4.0000000000000002E-4</v>
      </c>
    </row>
    <row r="216" spans="1:20" s="77" customFormat="1">
      <c r="A216" s="74" t="s">
        <v>1024</v>
      </c>
      <c r="B216" s="74" t="s">
        <v>1025</v>
      </c>
      <c r="C216" s="74" t="s">
        <v>122</v>
      </c>
      <c r="D216" s="74" t="s">
        <v>1001</v>
      </c>
      <c r="E216" s="74" t="s">
        <v>1026</v>
      </c>
      <c r="F216" s="74" t="s">
        <v>1027</v>
      </c>
      <c r="G216" s="74" t="s">
        <v>1028</v>
      </c>
      <c r="H216" s="74" t="s">
        <v>323</v>
      </c>
      <c r="I216" s="74" t="s">
        <v>798</v>
      </c>
      <c r="J216" s="75">
        <v>2.84</v>
      </c>
      <c r="K216" s="74" t="s">
        <v>105</v>
      </c>
      <c r="L216" s="76">
        <v>4.4999999999999998E-2</v>
      </c>
      <c r="M216" s="76">
        <v>4.3299999999999998E-2</v>
      </c>
      <c r="N216" s="75">
        <v>90000</v>
      </c>
      <c r="O216" s="75">
        <v>100.6875</v>
      </c>
      <c r="P216" s="75">
        <v>0</v>
      </c>
      <c r="Q216" s="75">
        <v>302.12291249999998</v>
      </c>
      <c r="R216" s="76">
        <v>1E-4</v>
      </c>
      <c r="S216" s="76">
        <v>5.9999999999999995E-4</v>
      </c>
      <c r="T216" s="76">
        <v>1E-4</v>
      </c>
    </row>
    <row r="217" spans="1:20">
      <c r="A217" s="91" t="s">
        <v>228</v>
      </c>
      <c r="B217" s="14"/>
      <c r="C217" s="14"/>
      <c r="D217" s="14"/>
      <c r="E217" s="14"/>
    </row>
    <row r="218" spans="1:20">
      <c r="A218" s="91" t="s">
        <v>336</v>
      </c>
      <c r="B218" s="14"/>
      <c r="C218" s="14"/>
      <c r="D218" s="14"/>
      <c r="E218" s="14"/>
    </row>
    <row r="219" spans="1:20">
      <c r="A219" s="91" t="s">
        <v>337</v>
      </c>
      <c r="B219" s="14"/>
      <c r="C219" s="14"/>
      <c r="D219" s="14"/>
      <c r="E219" s="14"/>
    </row>
    <row r="220" spans="1:20">
      <c r="A220" s="91" t="s">
        <v>338</v>
      </c>
      <c r="B220" s="14"/>
      <c r="C220" s="14"/>
      <c r="D220" s="14"/>
      <c r="E220" s="14"/>
    </row>
    <row r="221" spans="1:20">
      <c r="A221" s="91" t="s">
        <v>339</v>
      </c>
      <c r="B221" s="14"/>
      <c r="C221" s="14"/>
      <c r="D221" s="14"/>
      <c r="E221" s="14"/>
    </row>
    <row r="222" spans="1:20" hidden="1">
      <c r="B222" s="14"/>
      <c r="C222" s="14"/>
      <c r="D222" s="14"/>
      <c r="E222" s="14"/>
    </row>
    <row r="223" spans="1:20" hidden="1">
      <c r="B223" s="14"/>
      <c r="C223" s="14"/>
      <c r="D223" s="14"/>
      <c r="E223" s="14"/>
    </row>
    <row r="224" spans="1:20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A769" s="14"/>
      <c r="B769" s="14"/>
      <c r="C769" s="14"/>
      <c r="D769" s="14"/>
      <c r="E769" s="14"/>
    </row>
    <row r="770" spans="1:5" hidden="1">
      <c r="A770" s="14"/>
      <c r="B770" s="14"/>
      <c r="C770" s="14"/>
      <c r="D770" s="14"/>
      <c r="E770" s="14"/>
    </row>
    <row r="771" spans="1:5" hidden="1">
      <c r="A771" s="16"/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B773" s="14"/>
      <c r="C773" s="14"/>
      <c r="D773" s="14"/>
      <c r="E773" s="14"/>
    </row>
    <row r="774" spans="1:5" hidden="1"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/>
  </sheetData>
  <dataValidations count="5">
    <dataValidation allowBlank="1" showInputMessage="1" showErrorMessage="1" sqref="G2 P8"/>
    <dataValidation type="list" allowBlank="1" showInputMessage="1" showErrorMessage="1" sqref="K11:K801">
      <formula1>$BM$6:$BM$10</formula1>
    </dataValidation>
    <dataValidation type="list" allowBlank="1" showInputMessage="1" showErrorMessage="1" sqref="D11:D795">
      <formula1>$BH$6:$BH$10</formula1>
    </dataValidation>
    <dataValidation type="list" allowBlank="1" showInputMessage="1" showErrorMessage="1" sqref="H11:H801">
      <formula1>$BL$6:$BL$9</formula1>
    </dataValidation>
    <dataValidation type="list" allowBlank="1" showInputMessage="1" showErrorMessage="1" sqref="F11:F801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39"/>
  <sheetViews>
    <sheetView rightToLeft="1" topLeftCell="A106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105" t="s">
        <v>67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7"/>
      <c r="BI5" s="16"/>
    </row>
    <row r="6" spans="1:61" ht="26.25" customHeight="1">
      <c r="A6" s="105" t="s">
        <v>90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E6" s="16"/>
      <c r="BI6" s="16"/>
    </row>
    <row r="7" spans="1:61" s="16" customFormat="1" ht="20.25">
      <c r="A7" s="40" t="s">
        <v>47</v>
      </c>
      <c r="B7" s="41" t="s">
        <v>48</v>
      </c>
      <c r="C7" s="108" t="s">
        <v>69</v>
      </c>
      <c r="D7" s="108" t="s">
        <v>82</v>
      </c>
      <c r="E7" s="108" t="s">
        <v>49</v>
      </c>
      <c r="F7" s="108" t="s">
        <v>83</v>
      </c>
      <c r="G7" s="108" t="s">
        <v>52</v>
      </c>
      <c r="H7" s="99" t="s">
        <v>186</v>
      </c>
      <c r="I7" s="99" t="s">
        <v>187</v>
      </c>
      <c r="J7" s="99" t="s">
        <v>191</v>
      </c>
      <c r="K7" s="99" t="s">
        <v>55</v>
      </c>
      <c r="L7" s="99" t="s">
        <v>72</v>
      </c>
      <c r="M7" s="99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19029452.100000001</v>
      </c>
      <c r="I10" s="7"/>
      <c r="J10" s="63">
        <v>946.20568000000003</v>
      </c>
      <c r="K10" s="63">
        <v>405698.63738859352</v>
      </c>
      <c r="L10" s="7"/>
      <c r="M10" s="64">
        <v>1</v>
      </c>
      <c r="N10" s="64">
        <v>0.192</v>
      </c>
      <c r="BE10" s="14"/>
      <c r="BF10" s="16"/>
      <c r="BG10" s="14"/>
      <c r="BI10" s="14"/>
    </row>
    <row r="11" spans="1:61">
      <c r="A11" s="67" t="s">
        <v>200</v>
      </c>
      <c r="D11" s="14"/>
      <c r="E11" s="14"/>
      <c r="F11" s="14"/>
      <c r="H11" s="69">
        <v>18851213.739999998</v>
      </c>
      <c r="J11" s="69">
        <v>926.05364999999995</v>
      </c>
      <c r="K11" s="69">
        <v>383723.78727443161</v>
      </c>
      <c r="M11" s="68">
        <v>0.94579999999999997</v>
      </c>
      <c r="N11" s="68">
        <v>0.18160000000000001</v>
      </c>
    </row>
    <row r="12" spans="1:61">
      <c r="A12" s="67" t="s">
        <v>1029</v>
      </c>
      <c r="D12" s="14"/>
      <c r="E12" s="14"/>
      <c r="F12" s="14"/>
      <c r="H12" s="69">
        <v>6052744.9199999999</v>
      </c>
      <c r="J12" s="69">
        <v>541.13969999999995</v>
      </c>
      <c r="K12" s="69">
        <v>168188.96200124</v>
      </c>
      <c r="M12" s="68">
        <v>0.41460000000000002</v>
      </c>
      <c r="N12" s="68">
        <v>7.9600000000000004E-2</v>
      </c>
    </row>
    <row r="13" spans="1:61">
      <c r="A13" t="s">
        <v>1030</v>
      </c>
      <c r="B13" t="s">
        <v>1031</v>
      </c>
      <c r="C13" t="s">
        <v>99</v>
      </c>
      <c r="D13" t="s">
        <v>122</v>
      </c>
      <c r="E13" t="s">
        <v>1032</v>
      </c>
      <c r="F13" t="s">
        <v>1033</v>
      </c>
      <c r="G13" t="s">
        <v>101</v>
      </c>
      <c r="H13" s="65">
        <v>43879.57</v>
      </c>
      <c r="I13" s="65">
        <v>6069</v>
      </c>
      <c r="J13" s="65">
        <v>0</v>
      </c>
      <c r="K13" s="65">
        <v>2663.0511032999998</v>
      </c>
      <c r="L13" s="66">
        <v>4.0000000000000002E-4</v>
      </c>
      <c r="M13" s="66">
        <v>6.6E-3</v>
      </c>
      <c r="N13" s="66">
        <v>1.2999999999999999E-3</v>
      </c>
    </row>
    <row r="14" spans="1:61">
      <c r="A14" t="s">
        <v>1034</v>
      </c>
      <c r="B14" t="s">
        <v>1035</v>
      </c>
      <c r="C14" t="s">
        <v>99</v>
      </c>
      <c r="D14" t="s">
        <v>122</v>
      </c>
      <c r="E14" t="s">
        <v>1036</v>
      </c>
      <c r="F14" t="s">
        <v>435</v>
      </c>
      <c r="G14" t="s">
        <v>101</v>
      </c>
      <c r="H14" s="65">
        <v>182851</v>
      </c>
      <c r="I14" s="65">
        <v>3405</v>
      </c>
      <c r="J14" s="65">
        <v>0</v>
      </c>
      <c r="K14" s="65">
        <v>6226.0765499999998</v>
      </c>
      <c r="L14" s="66">
        <v>1E-3</v>
      </c>
      <c r="M14" s="66">
        <v>1.5299999999999999E-2</v>
      </c>
      <c r="N14" s="66">
        <v>2.8999999999999998E-3</v>
      </c>
    </row>
    <row r="15" spans="1:61">
      <c r="A15" t="s">
        <v>1037</v>
      </c>
      <c r="B15" t="s">
        <v>1038</v>
      </c>
      <c r="C15" t="s">
        <v>99</v>
      </c>
      <c r="D15" t="s">
        <v>122</v>
      </c>
      <c r="E15" t="s">
        <v>736</v>
      </c>
      <c r="F15" t="s">
        <v>492</v>
      </c>
      <c r="G15" t="s">
        <v>101</v>
      </c>
      <c r="H15" s="65">
        <v>99744.81</v>
      </c>
      <c r="I15" s="65">
        <v>2931</v>
      </c>
      <c r="J15" s="65">
        <v>0</v>
      </c>
      <c r="K15" s="65">
        <v>2923.5203811000001</v>
      </c>
      <c r="L15" s="66">
        <v>4.0000000000000002E-4</v>
      </c>
      <c r="M15" s="66">
        <v>7.1999999999999998E-3</v>
      </c>
      <c r="N15" s="66">
        <v>1.4E-3</v>
      </c>
    </row>
    <row r="16" spans="1:61">
      <c r="A16" t="s">
        <v>1039</v>
      </c>
      <c r="B16" t="s">
        <v>1040</v>
      </c>
      <c r="C16" t="s">
        <v>99</v>
      </c>
      <c r="D16" t="s">
        <v>122</v>
      </c>
      <c r="E16" t="s">
        <v>1041</v>
      </c>
      <c r="F16" t="s">
        <v>492</v>
      </c>
      <c r="G16" t="s">
        <v>101</v>
      </c>
      <c r="H16" s="65">
        <v>249971</v>
      </c>
      <c r="I16" s="65">
        <v>3373</v>
      </c>
      <c r="J16" s="65">
        <v>174.97970000000001</v>
      </c>
      <c r="K16" s="65">
        <v>8606.5015299999995</v>
      </c>
      <c r="L16" s="66">
        <v>1.1000000000000001E-3</v>
      </c>
      <c r="M16" s="66">
        <v>2.12E-2</v>
      </c>
      <c r="N16" s="66">
        <v>4.1000000000000003E-3</v>
      </c>
    </row>
    <row r="17" spans="1:14">
      <c r="A17" t="s">
        <v>1042</v>
      </c>
      <c r="B17" t="s">
        <v>1043</v>
      </c>
      <c r="C17" t="s">
        <v>99</v>
      </c>
      <c r="D17" t="s">
        <v>122</v>
      </c>
      <c r="E17" t="s">
        <v>1044</v>
      </c>
      <c r="F17" t="s">
        <v>721</v>
      </c>
      <c r="G17" t="s">
        <v>101</v>
      </c>
      <c r="H17" s="65">
        <v>1813</v>
      </c>
      <c r="I17" s="65">
        <v>47270</v>
      </c>
      <c r="J17" s="65">
        <v>0</v>
      </c>
      <c r="K17" s="65">
        <v>857.00509999999997</v>
      </c>
      <c r="L17" s="66">
        <v>0</v>
      </c>
      <c r="M17" s="66">
        <v>2.0999999999999999E-3</v>
      </c>
      <c r="N17" s="66">
        <v>4.0000000000000002E-4</v>
      </c>
    </row>
    <row r="18" spans="1:14">
      <c r="A18" t="s">
        <v>1045</v>
      </c>
      <c r="B18" t="s">
        <v>1046</v>
      </c>
      <c r="C18" t="s">
        <v>99</v>
      </c>
      <c r="D18" t="s">
        <v>122</v>
      </c>
      <c r="E18" t="s">
        <v>650</v>
      </c>
      <c r="F18" t="s">
        <v>651</v>
      </c>
      <c r="G18" t="s">
        <v>101</v>
      </c>
      <c r="H18" s="65">
        <v>170600.3</v>
      </c>
      <c r="I18" s="65">
        <v>1937</v>
      </c>
      <c r="J18" s="65">
        <v>0</v>
      </c>
      <c r="K18" s="65">
        <v>3304.5278109999999</v>
      </c>
      <c r="L18" s="66">
        <v>4.0000000000000002E-4</v>
      </c>
      <c r="M18" s="66">
        <v>8.0999999999999996E-3</v>
      </c>
      <c r="N18" s="66">
        <v>1.6000000000000001E-3</v>
      </c>
    </row>
    <row r="19" spans="1:14">
      <c r="A19" t="s">
        <v>1047</v>
      </c>
      <c r="B19" t="s">
        <v>1048</v>
      </c>
      <c r="C19" t="s">
        <v>99</v>
      </c>
      <c r="D19" t="s">
        <v>122</v>
      </c>
      <c r="E19" t="s">
        <v>1049</v>
      </c>
      <c r="F19" t="s">
        <v>355</v>
      </c>
      <c r="G19" t="s">
        <v>101</v>
      </c>
      <c r="H19" s="65">
        <v>530880</v>
      </c>
      <c r="I19" s="65">
        <v>1389</v>
      </c>
      <c r="J19" s="65">
        <v>0</v>
      </c>
      <c r="K19" s="65">
        <v>7373.9232000000002</v>
      </c>
      <c r="L19" s="66">
        <v>5.0000000000000001E-4</v>
      </c>
      <c r="M19" s="66">
        <v>1.8200000000000001E-2</v>
      </c>
      <c r="N19" s="66">
        <v>3.5000000000000001E-3</v>
      </c>
    </row>
    <row r="20" spans="1:14">
      <c r="A20" t="s">
        <v>1050</v>
      </c>
      <c r="B20" t="s">
        <v>1051</v>
      </c>
      <c r="C20" t="s">
        <v>99</v>
      </c>
      <c r="D20" t="s">
        <v>122</v>
      </c>
      <c r="E20" t="s">
        <v>359</v>
      </c>
      <c r="F20" t="s">
        <v>355</v>
      </c>
      <c r="G20" t="s">
        <v>101</v>
      </c>
      <c r="H20" s="65">
        <v>866932.48</v>
      </c>
      <c r="I20" s="65">
        <v>2200</v>
      </c>
      <c r="J20" s="65">
        <v>0</v>
      </c>
      <c r="K20" s="65">
        <v>19072.51456</v>
      </c>
      <c r="L20" s="66">
        <v>5.9999999999999995E-4</v>
      </c>
      <c r="M20" s="66">
        <v>4.7E-2</v>
      </c>
      <c r="N20" s="66">
        <v>8.9999999999999993E-3</v>
      </c>
    </row>
    <row r="21" spans="1:14">
      <c r="A21" t="s">
        <v>1052</v>
      </c>
      <c r="B21" t="s">
        <v>1053</v>
      </c>
      <c r="C21" t="s">
        <v>99</v>
      </c>
      <c r="D21" t="s">
        <v>122</v>
      </c>
      <c r="E21" t="s">
        <v>1054</v>
      </c>
      <c r="F21" t="s">
        <v>355</v>
      </c>
      <c r="G21" t="s">
        <v>101</v>
      </c>
      <c r="H21" s="65">
        <v>121348.43</v>
      </c>
      <c r="I21" s="65">
        <v>8714</v>
      </c>
      <c r="J21" s="65">
        <v>0</v>
      </c>
      <c r="K21" s="65">
        <v>10574.3021902</v>
      </c>
      <c r="L21" s="66">
        <v>5.0000000000000001E-4</v>
      </c>
      <c r="M21" s="66">
        <v>2.6100000000000002E-2</v>
      </c>
      <c r="N21" s="66">
        <v>5.0000000000000001E-3</v>
      </c>
    </row>
    <row r="22" spans="1:14">
      <c r="A22" t="s">
        <v>1055</v>
      </c>
      <c r="B22" t="s">
        <v>1056</v>
      </c>
      <c r="C22" t="s">
        <v>99</v>
      </c>
      <c r="D22" t="s">
        <v>122</v>
      </c>
      <c r="E22" t="s">
        <v>1057</v>
      </c>
      <c r="F22" t="s">
        <v>355</v>
      </c>
      <c r="G22" t="s">
        <v>101</v>
      </c>
      <c r="H22" s="65">
        <v>856055.63</v>
      </c>
      <c r="I22" s="65">
        <v>2598</v>
      </c>
      <c r="J22" s="65">
        <v>0</v>
      </c>
      <c r="K22" s="65">
        <v>22240.3252674</v>
      </c>
      <c r="L22" s="66">
        <v>5.9999999999999995E-4</v>
      </c>
      <c r="M22" s="66">
        <v>5.4800000000000001E-2</v>
      </c>
      <c r="N22" s="66">
        <v>1.0500000000000001E-2</v>
      </c>
    </row>
    <row r="23" spans="1:14">
      <c r="A23" t="s">
        <v>1058</v>
      </c>
      <c r="B23" t="s">
        <v>1059</v>
      </c>
      <c r="C23" t="s">
        <v>99</v>
      </c>
      <c r="D23" t="s">
        <v>122</v>
      </c>
      <c r="E23" t="s">
        <v>705</v>
      </c>
      <c r="F23" t="s">
        <v>539</v>
      </c>
      <c r="G23" t="s">
        <v>101</v>
      </c>
      <c r="H23" s="65">
        <v>26527</v>
      </c>
      <c r="I23" s="65">
        <v>1957</v>
      </c>
      <c r="J23" s="65">
        <v>0</v>
      </c>
      <c r="K23" s="65">
        <v>519.13338999999996</v>
      </c>
      <c r="L23" s="66">
        <v>0</v>
      </c>
      <c r="M23" s="66">
        <v>1.2999999999999999E-3</v>
      </c>
      <c r="N23" s="66">
        <v>2.0000000000000001E-4</v>
      </c>
    </row>
    <row r="24" spans="1:14">
      <c r="A24" t="s">
        <v>1060</v>
      </c>
      <c r="B24" t="s">
        <v>1061</v>
      </c>
      <c r="C24" t="s">
        <v>99</v>
      </c>
      <c r="D24" t="s">
        <v>122</v>
      </c>
      <c r="E24" t="s">
        <v>740</v>
      </c>
      <c r="F24" t="s">
        <v>741</v>
      </c>
      <c r="G24" t="s">
        <v>101</v>
      </c>
      <c r="H24" s="65">
        <v>9796</v>
      </c>
      <c r="I24" s="65">
        <v>9307</v>
      </c>
      <c r="J24" s="65">
        <v>0</v>
      </c>
      <c r="K24" s="65">
        <v>911.71371999999997</v>
      </c>
      <c r="L24" s="66">
        <v>1E-4</v>
      </c>
      <c r="M24" s="66">
        <v>2.2000000000000001E-3</v>
      </c>
      <c r="N24" s="66">
        <v>4.0000000000000002E-4</v>
      </c>
    </row>
    <row r="25" spans="1:14">
      <c r="A25" t="s">
        <v>1062</v>
      </c>
      <c r="B25" t="s">
        <v>1063</v>
      </c>
      <c r="C25" t="s">
        <v>99</v>
      </c>
      <c r="D25" t="s">
        <v>122</v>
      </c>
      <c r="E25" t="s">
        <v>1064</v>
      </c>
      <c r="F25" t="s">
        <v>741</v>
      </c>
      <c r="G25" t="s">
        <v>101</v>
      </c>
      <c r="H25" s="65">
        <v>18796.580000000002</v>
      </c>
      <c r="I25" s="65">
        <v>29300</v>
      </c>
      <c r="J25" s="65">
        <v>0</v>
      </c>
      <c r="K25" s="65">
        <v>5507.3979399999998</v>
      </c>
      <c r="L25" s="66">
        <v>6.9999999999999999E-4</v>
      </c>
      <c r="M25" s="66">
        <v>1.3599999999999999E-2</v>
      </c>
      <c r="N25" s="66">
        <v>2.5999999999999999E-3</v>
      </c>
    </row>
    <row r="26" spans="1:14">
      <c r="A26" t="s">
        <v>1065</v>
      </c>
      <c r="B26" t="s">
        <v>1066</v>
      </c>
      <c r="C26" t="s">
        <v>99</v>
      </c>
      <c r="D26" t="s">
        <v>122</v>
      </c>
      <c r="E26" t="s">
        <v>701</v>
      </c>
      <c r="F26" t="s">
        <v>702</v>
      </c>
      <c r="G26" t="s">
        <v>101</v>
      </c>
      <c r="H26" s="65">
        <v>126777.31</v>
      </c>
      <c r="I26" s="65">
        <v>9000</v>
      </c>
      <c r="J26" s="65">
        <v>294.75551000000002</v>
      </c>
      <c r="K26" s="65">
        <v>11704.71341</v>
      </c>
      <c r="L26" s="66">
        <v>1.1000000000000001E-3</v>
      </c>
      <c r="M26" s="66">
        <v>2.8899999999999999E-2</v>
      </c>
      <c r="N26" s="66">
        <v>5.4999999999999997E-3</v>
      </c>
    </row>
    <row r="27" spans="1:14">
      <c r="A27" t="s">
        <v>1067</v>
      </c>
      <c r="B27" t="s">
        <v>1068</v>
      </c>
      <c r="C27" t="s">
        <v>99</v>
      </c>
      <c r="D27" t="s">
        <v>122</v>
      </c>
      <c r="E27" t="s">
        <v>533</v>
      </c>
      <c r="F27" t="s">
        <v>534</v>
      </c>
      <c r="G27" t="s">
        <v>101</v>
      </c>
      <c r="H27" s="65">
        <v>491107</v>
      </c>
      <c r="I27" s="65">
        <v>2748</v>
      </c>
      <c r="J27" s="65">
        <v>0</v>
      </c>
      <c r="K27" s="65">
        <v>13495.620360000001</v>
      </c>
      <c r="L27" s="66">
        <v>1.8E-3</v>
      </c>
      <c r="M27" s="66">
        <v>3.3300000000000003E-2</v>
      </c>
      <c r="N27" s="66">
        <v>6.4000000000000003E-3</v>
      </c>
    </row>
    <row r="28" spans="1:14">
      <c r="A28" t="s">
        <v>1069</v>
      </c>
      <c r="B28" t="s">
        <v>1070</v>
      </c>
      <c r="C28" t="s">
        <v>99</v>
      </c>
      <c r="D28" t="s">
        <v>122</v>
      </c>
      <c r="E28" t="s">
        <v>724</v>
      </c>
      <c r="F28" t="s">
        <v>430</v>
      </c>
      <c r="G28" t="s">
        <v>101</v>
      </c>
      <c r="H28" s="65">
        <v>19145</v>
      </c>
      <c r="I28" s="65">
        <v>4292</v>
      </c>
      <c r="J28" s="65">
        <v>9.5724999999999998</v>
      </c>
      <c r="K28" s="65">
        <v>831.27589999999998</v>
      </c>
      <c r="L28" s="66">
        <v>1E-4</v>
      </c>
      <c r="M28" s="66">
        <v>2E-3</v>
      </c>
      <c r="N28" s="66">
        <v>4.0000000000000002E-4</v>
      </c>
    </row>
    <row r="29" spans="1:14">
      <c r="A29" t="s">
        <v>1071</v>
      </c>
      <c r="B29" t="s">
        <v>1072</v>
      </c>
      <c r="C29" t="s">
        <v>99</v>
      </c>
      <c r="D29" t="s">
        <v>122</v>
      </c>
      <c r="E29" t="s">
        <v>1073</v>
      </c>
      <c r="F29" t="s">
        <v>430</v>
      </c>
      <c r="G29" t="s">
        <v>101</v>
      </c>
      <c r="H29" s="65">
        <v>443351.96</v>
      </c>
      <c r="I29" s="65">
        <v>1786</v>
      </c>
      <c r="J29" s="65">
        <v>0</v>
      </c>
      <c r="K29" s="65">
        <v>7918.2660056000004</v>
      </c>
      <c r="L29" s="66">
        <v>1.1000000000000001E-3</v>
      </c>
      <c r="M29" s="66">
        <v>1.95E-2</v>
      </c>
      <c r="N29" s="66">
        <v>3.7000000000000002E-3</v>
      </c>
    </row>
    <row r="30" spans="1:14">
      <c r="A30" t="s">
        <v>1074</v>
      </c>
      <c r="B30" t="s">
        <v>1075</v>
      </c>
      <c r="C30" t="s">
        <v>99</v>
      </c>
      <c r="D30" t="s">
        <v>122</v>
      </c>
      <c r="E30" t="s">
        <v>496</v>
      </c>
      <c r="F30" t="s">
        <v>430</v>
      </c>
      <c r="G30" t="s">
        <v>101</v>
      </c>
      <c r="H30" s="65">
        <v>914828.72</v>
      </c>
      <c r="I30" s="65">
        <v>821.2</v>
      </c>
      <c r="J30" s="65">
        <v>61.831989999999998</v>
      </c>
      <c r="K30" s="65">
        <v>7574.4054386400003</v>
      </c>
      <c r="L30" s="66">
        <v>1.1000000000000001E-3</v>
      </c>
      <c r="M30" s="66">
        <v>1.8700000000000001E-2</v>
      </c>
      <c r="N30" s="66">
        <v>3.5999999999999999E-3</v>
      </c>
    </row>
    <row r="31" spans="1:14">
      <c r="A31" t="s">
        <v>1076</v>
      </c>
      <c r="B31" t="s">
        <v>1077</v>
      </c>
      <c r="C31" t="s">
        <v>99</v>
      </c>
      <c r="D31" t="s">
        <v>122</v>
      </c>
      <c r="E31" t="s">
        <v>503</v>
      </c>
      <c r="F31" t="s">
        <v>430</v>
      </c>
      <c r="G31" t="s">
        <v>101</v>
      </c>
      <c r="H31" s="65">
        <v>23154.22</v>
      </c>
      <c r="I31" s="65">
        <v>18630</v>
      </c>
      <c r="J31" s="65">
        <v>0</v>
      </c>
      <c r="K31" s="65">
        <v>4313.6311859999996</v>
      </c>
      <c r="L31" s="66">
        <v>5.0000000000000001E-4</v>
      </c>
      <c r="M31" s="66">
        <v>1.06E-2</v>
      </c>
      <c r="N31" s="66">
        <v>2E-3</v>
      </c>
    </row>
    <row r="32" spans="1:14">
      <c r="A32" t="s">
        <v>1078</v>
      </c>
      <c r="B32" t="s">
        <v>1079</v>
      </c>
      <c r="C32" t="s">
        <v>99</v>
      </c>
      <c r="D32" t="s">
        <v>122</v>
      </c>
      <c r="E32" t="s">
        <v>455</v>
      </c>
      <c r="F32" t="s">
        <v>430</v>
      </c>
      <c r="G32" t="s">
        <v>101</v>
      </c>
      <c r="H32" s="65">
        <v>25393</v>
      </c>
      <c r="I32" s="65">
        <v>20610</v>
      </c>
      <c r="J32" s="65">
        <v>0</v>
      </c>
      <c r="K32" s="65">
        <v>5233.4973</v>
      </c>
      <c r="L32" s="66">
        <v>2.0000000000000001E-4</v>
      </c>
      <c r="M32" s="66">
        <v>1.29E-2</v>
      </c>
      <c r="N32" s="66">
        <v>2.5000000000000001E-3</v>
      </c>
    </row>
    <row r="33" spans="1:14">
      <c r="A33" t="s">
        <v>1080</v>
      </c>
      <c r="B33" t="s">
        <v>1081</v>
      </c>
      <c r="C33" t="s">
        <v>99</v>
      </c>
      <c r="D33" t="s">
        <v>122</v>
      </c>
      <c r="E33" t="s">
        <v>1002</v>
      </c>
      <c r="F33" t="s">
        <v>1082</v>
      </c>
      <c r="G33" t="s">
        <v>101</v>
      </c>
      <c r="H33" s="65">
        <v>34233</v>
      </c>
      <c r="I33" s="65">
        <v>3799</v>
      </c>
      <c r="J33" s="65">
        <v>0</v>
      </c>
      <c r="K33" s="65">
        <v>1300.5116700000001</v>
      </c>
      <c r="L33" s="66">
        <v>0</v>
      </c>
      <c r="M33" s="66">
        <v>3.2000000000000002E-3</v>
      </c>
      <c r="N33" s="66">
        <v>5.9999999999999995E-4</v>
      </c>
    </row>
    <row r="34" spans="1:14">
      <c r="A34" t="s">
        <v>1083</v>
      </c>
      <c r="B34" t="s">
        <v>1084</v>
      </c>
      <c r="C34" t="s">
        <v>99</v>
      </c>
      <c r="D34" t="s">
        <v>122</v>
      </c>
      <c r="E34" t="s">
        <v>1085</v>
      </c>
      <c r="F34" t="s">
        <v>1082</v>
      </c>
      <c r="G34" t="s">
        <v>101</v>
      </c>
      <c r="H34" s="65">
        <v>6608</v>
      </c>
      <c r="I34" s="65">
        <v>13850</v>
      </c>
      <c r="J34" s="65">
        <v>0</v>
      </c>
      <c r="K34" s="65">
        <v>915.20799999999997</v>
      </c>
      <c r="L34" s="66">
        <v>0</v>
      </c>
      <c r="M34" s="66">
        <v>2.3E-3</v>
      </c>
      <c r="N34" s="66">
        <v>4.0000000000000002E-4</v>
      </c>
    </row>
    <row r="35" spans="1:14">
      <c r="A35" t="s">
        <v>1086</v>
      </c>
      <c r="B35" t="s">
        <v>1087</v>
      </c>
      <c r="C35" t="s">
        <v>99</v>
      </c>
      <c r="D35" t="s">
        <v>122</v>
      </c>
      <c r="E35" t="s">
        <v>1088</v>
      </c>
      <c r="F35" t="s">
        <v>124</v>
      </c>
      <c r="G35" t="s">
        <v>101</v>
      </c>
      <c r="H35" s="65">
        <v>23070</v>
      </c>
      <c r="I35" s="65">
        <v>26170</v>
      </c>
      <c r="J35" s="65">
        <v>0</v>
      </c>
      <c r="K35" s="65">
        <v>6037.4189999999999</v>
      </c>
      <c r="L35" s="66">
        <v>4.0000000000000002E-4</v>
      </c>
      <c r="M35" s="66">
        <v>1.49E-2</v>
      </c>
      <c r="N35" s="66">
        <v>2.8999999999999998E-3</v>
      </c>
    </row>
    <row r="36" spans="1:14">
      <c r="A36" t="s">
        <v>1089</v>
      </c>
      <c r="B36" t="s">
        <v>1090</v>
      </c>
      <c r="C36" t="s">
        <v>99</v>
      </c>
      <c r="D36" t="s">
        <v>122</v>
      </c>
      <c r="E36" t="s">
        <v>1091</v>
      </c>
      <c r="F36" t="s">
        <v>128</v>
      </c>
      <c r="G36" t="s">
        <v>101</v>
      </c>
      <c r="H36" s="65">
        <v>16674</v>
      </c>
      <c r="I36" s="65">
        <v>72200</v>
      </c>
      <c r="J36" s="65">
        <v>0</v>
      </c>
      <c r="K36" s="65">
        <v>12038.628000000001</v>
      </c>
      <c r="L36" s="66">
        <v>2.0000000000000001E-4</v>
      </c>
      <c r="M36" s="66">
        <v>2.9700000000000001E-2</v>
      </c>
      <c r="N36" s="66">
        <v>5.7000000000000002E-3</v>
      </c>
    </row>
    <row r="37" spans="1:14">
      <c r="A37" t="s">
        <v>1092</v>
      </c>
      <c r="B37" t="s">
        <v>1093</v>
      </c>
      <c r="C37" t="s">
        <v>99</v>
      </c>
      <c r="D37" t="s">
        <v>122</v>
      </c>
      <c r="E37" t="s">
        <v>979</v>
      </c>
      <c r="F37" t="s">
        <v>128</v>
      </c>
      <c r="G37" t="s">
        <v>101</v>
      </c>
      <c r="H37" s="65">
        <v>33228.910000000003</v>
      </c>
      <c r="I37" s="65">
        <v>10500</v>
      </c>
      <c r="J37" s="65">
        <v>0</v>
      </c>
      <c r="K37" s="65">
        <v>3489.0355500000001</v>
      </c>
      <c r="L37" s="66">
        <v>5.9999999999999995E-4</v>
      </c>
      <c r="M37" s="66">
        <v>8.6E-3</v>
      </c>
      <c r="N37" s="66">
        <v>1.6999999999999999E-3</v>
      </c>
    </row>
    <row r="38" spans="1:14">
      <c r="A38" t="s">
        <v>1094</v>
      </c>
      <c r="B38" t="s">
        <v>1095</v>
      </c>
      <c r="C38" t="s">
        <v>99</v>
      </c>
      <c r="D38" t="s">
        <v>122</v>
      </c>
      <c r="E38" t="s">
        <v>546</v>
      </c>
      <c r="F38" t="s">
        <v>131</v>
      </c>
      <c r="G38" t="s">
        <v>101</v>
      </c>
      <c r="H38" s="65">
        <v>715978</v>
      </c>
      <c r="I38" s="65">
        <v>357.1</v>
      </c>
      <c r="J38" s="65">
        <v>0</v>
      </c>
      <c r="K38" s="65">
        <v>2556.7574380000001</v>
      </c>
      <c r="L38" s="66">
        <v>2.9999999999999997E-4</v>
      </c>
      <c r="M38" s="66">
        <v>6.3E-3</v>
      </c>
      <c r="N38" s="66">
        <v>1.1999999999999999E-3</v>
      </c>
    </row>
    <row r="39" spans="1:14">
      <c r="A39" s="67" t="s">
        <v>1096</v>
      </c>
      <c r="D39" s="14"/>
      <c r="E39" s="14"/>
      <c r="F39" s="14"/>
      <c r="H39" s="69">
        <v>9945166.2699999996</v>
      </c>
      <c r="J39" s="69">
        <v>358.97636999999997</v>
      </c>
      <c r="K39" s="69">
        <v>171610.68743922</v>
      </c>
      <c r="M39" s="68">
        <v>0.42299999999999999</v>
      </c>
      <c r="N39" s="68">
        <v>8.1199999999999994E-2</v>
      </c>
    </row>
    <row r="40" spans="1:14">
      <c r="A40" t="s">
        <v>1097</v>
      </c>
      <c r="B40" t="s">
        <v>1098</v>
      </c>
      <c r="C40" t="s">
        <v>99</v>
      </c>
      <c r="D40" t="s">
        <v>122</v>
      </c>
      <c r="E40" t="s">
        <v>1099</v>
      </c>
      <c r="F40" t="s">
        <v>100</v>
      </c>
      <c r="G40" t="s">
        <v>101</v>
      </c>
      <c r="H40" s="65">
        <v>4879</v>
      </c>
      <c r="I40" s="65">
        <v>38090</v>
      </c>
      <c r="J40" s="65">
        <v>0</v>
      </c>
      <c r="K40" s="65">
        <v>1858.4111</v>
      </c>
      <c r="L40" s="66">
        <v>4.0000000000000002E-4</v>
      </c>
      <c r="M40" s="66">
        <v>4.5999999999999999E-3</v>
      </c>
      <c r="N40" s="66">
        <v>8.9999999999999998E-4</v>
      </c>
    </row>
    <row r="41" spans="1:14">
      <c r="A41" t="s">
        <v>1100</v>
      </c>
      <c r="B41" t="s">
        <v>1101</v>
      </c>
      <c r="C41" t="s">
        <v>99</v>
      </c>
      <c r="D41" t="s">
        <v>122</v>
      </c>
      <c r="E41" t="s">
        <v>1102</v>
      </c>
      <c r="F41" t="s">
        <v>1033</v>
      </c>
      <c r="G41" t="s">
        <v>101</v>
      </c>
      <c r="H41" s="65">
        <v>89137</v>
      </c>
      <c r="I41" s="65">
        <v>4806</v>
      </c>
      <c r="J41" s="65">
        <v>0</v>
      </c>
      <c r="K41" s="65">
        <v>4283.9242199999999</v>
      </c>
      <c r="L41" s="66">
        <v>3.5999999999999999E-3</v>
      </c>
      <c r="M41" s="66">
        <v>1.06E-2</v>
      </c>
      <c r="N41" s="66">
        <v>2E-3</v>
      </c>
    </row>
    <row r="42" spans="1:14">
      <c r="A42" t="s">
        <v>1103</v>
      </c>
      <c r="B42" t="s">
        <v>1104</v>
      </c>
      <c r="C42" t="s">
        <v>99</v>
      </c>
      <c r="D42" t="s">
        <v>122</v>
      </c>
      <c r="E42" t="s">
        <v>851</v>
      </c>
      <c r="F42" t="s">
        <v>435</v>
      </c>
      <c r="G42" t="s">
        <v>101</v>
      </c>
      <c r="H42" s="65">
        <v>930760.72</v>
      </c>
      <c r="I42" s="65">
        <v>77.599999999999994</v>
      </c>
      <c r="J42" s="65">
        <v>0</v>
      </c>
      <c r="K42" s="65">
        <v>722.27031871999998</v>
      </c>
      <c r="L42" s="66">
        <v>2.9999999999999997E-4</v>
      </c>
      <c r="M42" s="66">
        <v>1.8E-3</v>
      </c>
      <c r="N42" s="66">
        <v>2.9999999999999997E-4</v>
      </c>
    </row>
    <row r="43" spans="1:14">
      <c r="A43" t="s">
        <v>1105</v>
      </c>
      <c r="B43" t="s">
        <v>1106</v>
      </c>
      <c r="C43" t="s">
        <v>99</v>
      </c>
      <c r="D43" t="s">
        <v>122</v>
      </c>
      <c r="E43" t="s">
        <v>1107</v>
      </c>
      <c r="F43" t="s">
        <v>435</v>
      </c>
      <c r="G43" t="s">
        <v>101</v>
      </c>
      <c r="H43" s="65">
        <v>27551</v>
      </c>
      <c r="I43" s="65">
        <v>7114</v>
      </c>
      <c r="J43" s="65">
        <v>25.829059999999998</v>
      </c>
      <c r="K43" s="65">
        <v>1985.8072</v>
      </c>
      <c r="L43" s="66">
        <v>1.6999999999999999E-3</v>
      </c>
      <c r="M43" s="66">
        <v>4.8999999999999998E-3</v>
      </c>
      <c r="N43" s="66">
        <v>8.9999999999999998E-4</v>
      </c>
    </row>
    <row r="44" spans="1:14">
      <c r="A44" t="s">
        <v>1108</v>
      </c>
      <c r="B44" t="s">
        <v>1109</v>
      </c>
      <c r="C44" t="s">
        <v>99</v>
      </c>
      <c r="D44" t="s">
        <v>122</v>
      </c>
      <c r="E44" t="s">
        <v>589</v>
      </c>
      <c r="F44" t="s">
        <v>435</v>
      </c>
      <c r="G44" t="s">
        <v>101</v>
      </c>
      <c r="H44" s="65">
        <v>7431</v>
      </c>
      <c r="I44" s="65">
        <v>30680</v>
      </c>
      <c r="J44" s="65">
        <v>0</v>
      </c>
      <c r="K44" s="65">
        <v>2279.8308000000002</v>
      </c>
      <c r="L44" s="66">
        <v>5.9999999999999995E-4</v>
      </c>
      <c r="M44" s="66">
        <v>5.5999999999999999E-3</v>
      </c>
      <c r="N44" s="66">
        <v>1.1000000000000001E-3</v>
      </c>
    </row>
    <row r="45" spans="1:14">
      <c r="A45" t="s">
        <v>1110</v>
      </c>
      <c r="B45" t="s">
        <v>1111</v>
      </c>
      <c r="C45" t="s">
        <v>99</v>
      </c>
      <c r="D45" t="s">
        <v>122</v>
      </c>
      <c r="E45" t="s">
        <v>1112</v>
      </c>
      <c r="F45" t="s">
        <v>492</v>
      </c>
      <c r="G45" t="s">
        <v>101</v>
      </c>
      <c r="H45" s="65">
        <v>28950</v>
      </c>
      <c r="I45" s="65">
        <v>12650</v>
      </c>
      <c r="J45" s="65">
        <v>0</v>
      </c>
      <c r="K45" s="65">
        <v>3662.1750000000002</v>
      </c>
      <c r="L45" s="66">
        <v>2E-3</v>
      </c>
      <c r="M45" s="66">
        <v>8.9999999999999993E-3</v>
      </c>
      <c r="N45" s="66">
        <v>1.6999999999999999E-3</v>
      </c>
    </row>
    <row r="46" spans="1:14">
      <c r="A46" t="s">
        <v>1113</v>
      </c>
      <c r="B46" t="s">
        <v>1114</v>
      </c>
      <c r="C46" t="s">
        <v>99</v>
      </c>
      <c r="D46" t="s">
        <v>122</v>
      </c>
      <c r="E46" t="s">
        <v>1115</v>
      </c>
      <c r="F46" t="s">
        <v>492</v>
      </c>
      <c r="G46" t="s">
        <v>101</v>
      </c>
      <c r="H46" s="65">
        <v>77320.460000000006</v>
      </c>
      <c r="I46" s="65">
        <v>5524</v>
      </c>
      <c r="J46" s="65">
        <v>0</v>
      </c>
      <c r="K46" s="65">
        <v>4271.1822104000003</v>
      </c>
      <c r="L46" s="66">
        <v>1.1000000000000001E-3</v>
      </c>
      <c r="M46" s="66">
        <v>1.0500000000000001E-2</v>
      </c>
      <c r="N46" s="66">
        <v>2E-3</v>
      </c>
    </row>
    <row r="47" spans="1:14">
      <c r="A47" t="s">
        <v>1116</v>
      </c>
      <c r="B47" t="s">
        <v>1117</v>
      </c>
      <c r="C47" t="s">
        <v>99</v>
      </c>
      <c r="D47" t="s">
        <v>122</v>
      </c>
      <c r="E47" t="s">
        <v>1118</v>
      </c>
      <c r="F47" t="s">
        <v>492</v>
      </c>
      <c r="G47" t="s">
        <v>101</v>
      </c>
      <c r="H47" s="65">
        <v>787415.6</v>
      </c>
      <c r="I47" s="65">
        <v>388</v>
      </c>
      <c r="J47" s="65">
        <v>0</v>
      </c>
      <c r="K47" s="65">
        <v>3055.1725280000001</v>
      </c>
      <c r="L47" s="66">
        <v>6.9999999999999999E-4</v>
      </c>
      <c r="M47" s="66">
        <v>7.4999999999999997E-3</v>
      </c>
      <c r="N47" s="66">
        <v>1.4E-3</v>
      </c>
    </row>
    <row r="48" spans="1:14">
      <c r="A48" t="s">
        <v>1119</v>
      </c>
      <c r="B48" t="s">
        <v>1120</v>
      </c>
      <c r="C48" t="s">
        <v>99</v>
      </c>
      <c r="D48" t="s">
        <v>122</v>
      </c>
      <c r="E48" t="s">
        <v>1121</v>
      </c>
      <c r="F48" t="s">
        <v>492</v>
      </c>
      <c r="G48" t="s">
        <v>101</v>
      </c>
      <c r="H48" s="65">
        <v>39999.07</v>
      </c>
      <c r="I48" s="65">
        <v>6930</v>
      </c>
      <c r="J48" s="65">
        <v>0</v>
      </c>
      <c r="K48" s="65">
        <v>2771.935551</v>
      </c>
      <c r="L48" s="66">
        <v>5.9999999999999995E-4</v>
      </c>
      <c r="M48" s="66">
        <v>6.7999999999999996E-3</v>
      </c>
      <c r="N48" s="66">
        <v>1.2999999999999999E-3</v>
      </c>
    </row>
    <row r="49" spans="1:14">
      <c r="A49" t="s">
        <v>1122</v>
      </c>
      <c r="B49" t="s">
        <v>1123</v>
      </c>
      <c r="C49" t="s">
        <v>99</v>
      </c>
      <c r="D49" t="s">
        <v>122</v>
      </c>
      <c r="E49" t="s">
        <v>1124</v>
      </c>
      <c r="F49" t="s">
        <v>651</v>
      </c>
      <c r="G49" t="s">
        <v>101</v>
      </c>
      <c r="H49" s="65">
        <v>159269</v>
      </c>
      <c r="I49" s="65">
        <v>1214</v>
      </c>
      <c r="J49" s="65">
        <v>0</v>
      </c>
      <c r="K49" s="65">
        <v>1933.52566</v>
      </c>
      <c r="L49" s="66">
        <v>8.0000000000000004E-4</v>
      </c>
      <c r="M49" s="66">
        <v>4.7999999999999996E-3</v>
      </c>
      <c r="N49" s="66">
        <v>8.9999999999999998E-4</v>
      </c>
    </row>
    <row r="50" spans="1:14">
      <c r="A50" t="s">
        <v>1125</v>
      </c>
      <c r="B50" t="s">
        <v>1126</v>
      </c>
      <c r="C50" t="s">
        <v>99</v>
      </c>
      <c r="D50" t="s">
        <v>122</v>
      </c>
      <c r="E50" t="s">
        <v>1127</v>
      </c>
      <c r="F50" t="s">
        <v>651</v>
      </c>
      <c r="G50" t="s">
        <v>101</v>
      </c>
      <c r="H50" s="65">
        <v>7738</v>
      </c>
      <c r="I50" s="65">
        <v>15810</v>
      </c>
      <c r="J50" s="65">
        <v>36.720739999999999</v>
      </c>
      <c r="K50" s="65">
        <v>1260.09854</v>
      </c>
      <c r="L50" s="66">
        <v>5.9999999999999995E-4</v>
      </c>
      <c r="M50" s="66">
        <v>3.0999999999999999E-3</v>
      </c>
      <c r="N50" s="66">
        <v>5.9999999999999995E-4</v>
      </c>
    </row>
    <row r="51" spans="1:14">
      <c r="A51" t="s">
        <v>1128</v>
      </c>
      <c r="B51" t="s">
        <v>1129</v>
      </c>
      <c r="C51" t="s">
        <v>99</v>
      </c>
      <c r="D51" t="s">
        <v>122</v>
      </c>
      <c r="E51" t="s">
        <v>1130</v>
      </c>
      <c r="F51" t="s">
        <v>355</v>
      </c>
      <c r="G51" t="s">
        <v>101</v>
      </c>
      <c r="H51" s="65">
        <v>87108</v>
      </c>
      <c r="I51" s="65">
        <v>10490</v>
      </c>
      <c r="J51" s="65">
        <v>0</v>
      </c>
      <c r="K51" s="65">
        <v>9137.6291999999994</v>
      </c>
      <c r="L51" s="66">
        <v>2.5000000000000001E-3</v>
      </c>
      <c r="M51" s="66">
        <v>2.2499999999999999E-2</v>
      </c>
      <c r="N51" s="66">
        <v>4.3E-3</v>
      </c>
    </row>
    <row r="52" spans="1:14">
      <c r="A52" t="s">
        <v>1131</v>
      </c>
      <c r="B52" t="s">
        <v>1132</v>
      </c>
      <c r="C52" t="s">
        <v>99</v>
      </c>
      <c r="D52" t="s">
        <v>122</v>
      </c>
      <c r="E52" t="s">
        <v>1133</v>
      </c>
      <c r="F52" t="s">
        <v>668</v>
      </c>
      <c r="G52" t="s">
        <v>101</v>
      </c>
      <c r="H52" s="65">
        <v>39538.68</v>
      </c>
      <c r="I52" s="65">
        <v>16360</v>
      </c>
      <c r="J52" s="65">
        <v>0</v>
      </c>
      <c r="K52" s="65">
        <v>6468.5280480000001</v>
      </c>
      <c r="L52" s="66">
        <v>1.1000000000000001E-3</v>
      </c>
      <c r="M52" s="66">
        <v>1.5900000000000001E-2</v>
      </c>
      <c r="N52" s="66">
        <v>3.0999999999999999E-3</v>
      </c>
    </row>
    <row r="53" spans="1:14">
      <c r="A53" t="s">
        <v>1134</v>
      </c>
      <c r="B53" t="s">
        <v>1135</v>
      </c>
      <c r="C53" t="s">
        <v>99</v>
      </c>
      <c r="D53" t="s">
        <v>122</v>
      </c>
      <c r="E53" t="s">
        <v>988</v>
      </c>
      <c r="F53" t="s">
        <v>668</v>
      </c>
      <c r="G53" t="s">
        <v>101</v>
      </c>
      <c r="H53" s="65">
        <v>7909.33</v>
      </c>
      <c r="I53" s="65">
        <v>78300</v>
      </c>
      <c r="J53" s="65">
        <v>0</v>
      </c>
      <c r="K53" s="65">
        <v>6193.0053900000003</v>
      </c>
      <c r="L53" s="66">
        <v>1E-3</v>
      </c>
      <c r="M53" s="66">
        <v>1.5299999999999999E-2</v>
      </c>
      <c r="N53" s="66">
        <v>2.8999999999999998E-3</v>
      </c>
    </row>
    <row r="54" spans="1:14">
      <c r="A54" t="s">
        <v>1136</v>
      </c>
      <c r="B54" t="s">
        <v>1137</v>
      </c>
      <c r="C54" t="s">
        <v>99</v>
      </c>
      <c r="D54" t="s">
        <v>122</v>
      </c>
      <c r="E54" t="s">
        <v>1138</v>
      </c>
      <c r="F54" t="s">
        <v>668</v>
      </c>
      <c r="G54" t="s">
        <v>101</v>
      </c>
      <c r="H54" s="65">
        <v>7464</v>
      </c>
      <c r="I54" s="65">
        <v>32220</v>
      </c>
      <c r="J54" s="65">
        <v>0</v>
      </c>
      <c r="K54" s="65">
        <v>2404.9007999999999</v>
      </c>
      <c r="L54" s="66">
        <v>1E-3</v>
      </c>
      <c r="M54" s="66">
        <v>5.8999999999999999E-3</v>
      </c>
      <c r="N54" s="66">
        <v>1.1000000000000001E-3</v>
      </c>
    </row>
    <row r="55" spans="1:14">
      <c r="A55" t="s">
        <v>1139</v>
      </c>
      <c r="B55" t="s">
        <v>1140</v>
      </c>
      <c r="C55" t="s">
        <v>99</v>
      </c>
      <c r="D55" t="s">
        <v>122</v>
      </c>
      <c r="E55" t="s">
        <v>1141</v>
      </c>
      <c r="F55" t="s">
        <v>668</v>
      </c>
      <c r="G55" t="s">
        <v>101</v>
      </c>
      <c r="H55" s="65">
        <v>69948.92</v>
      </c>
      <c r="I55" s="65">
        <v>10150</v>
      </c>
      <c r="J55" s="65">
        <v>0</v>
      </c>
      <c r="K55" s="65">
        <v>7099.81538</v>
      </c>
      <c r="L55" s="66">
        <v>1.2999999999999999E-3</v>
      </c>
      <c r="M55" s="66">
        <v>1.7500000000000002E-2</v>
      </c>
      <c r="N55" s="66">
        <v>3.3999999999999998E-3</v>
      </c>
    </row>
    <row r="56" spans="1:14">
      <c r="A56" t="s">
        <v>1142</v>
      </c>
      <c r="B56" t="s">
        <v>1143</v>
      </c>
      <c r="C56" t="s">
        <v>99</v>
      </c>
      <c r="D56" t="s">
        <v>122</v>
      </c>
      <c r="E56" t="s">
        <v>966</v>
      </c>
      <c r="F56" t="s">
        <v>717</v>
      </c>
      <c r="G56" t="s">
        <v>101</v>
      </c>
      <c r="H56" s="65">
        <v>2994661.54</v>
      </c>
      <c r="I56" s="65">
        <v>69.5</v>
      </c>
      <c r="J56" s="65">
        <v>0</v>
      </c>
      <c r="K56" s="65">
        <v>2081.2897702999999</v>
      </c>
      <c r="L56" s="66">
        <v>1.1999999999999999E-3</v>
      </c>
      <c r="M56" s="66">
        <v>5.1000000000000004E-3</v>
      </c>
      <c r="N56" s="66">
        <v>1E-3</v>
      </c>
    </row>
    <row r="57" spans="1:14">
      <c r="A57" t="s">
        <v>1144</v>
      </c>
      <c r="B57" t="s">
        <v>1145</v>
      </c>
      <c r="C57" t="s">
        <v>99</v>
      </c>
      <c r="D57" t="s">
        <v>122</v>
      </c>
      <c r="E57" t="s">
        <v>1146</v>
      </c>
      <c r="F57" t="s">
        <v>702</v>
      </c>
      <c r="G57" t="s">
        <v>101</v>
      </c>
      <c r="H57" s="65">
        <v>12533.86</v>
      </c>
      <c r="I57" s="65">
        <v>9853</v>
      </c>
      <c r="J57" s="65">
        <v>0</v>
      </c>
      <c r="K57" s="65">
        <v>1234.9612258</v>
      </c>
      <c r="L57" s="66">
        <v>1E-3</v>
      </c>
      <c r="M57" s="66">
        <v>3.0000000000000001E-3</v>
      </c>
      <c r="N57" s="66">
        <v>5.9999999999999995E-4</v>
      </c>
    </row>
    <row r="58" spans="1:14">
      <c r="A58" t="s">
        <v>1147</v>
      </c>
      <c r="B58" t="s">
        <v>1148</v>
      </c>
      <c r="C58" t="s">
        <v>99</v>
      </c>
      <c r="D58" t="s">
        <v>122</v>
      </c>
      <c r="E58" t="s">
        <v>1149</v>
      </c>
      <c r="F58" t="s">
        <v>534</v>
      </c>
      <c r="G58" t="s">
        <v>101</v>
      </c>
      <c r="H58" s="65">
        <v>16430</v>
      </c>
      <c r="I58" s="65">
        <v>14440</v>
      </c>
      <c r="J58" s="65">
        <v>30.439630000000001</v>
      </c>
      <c r="K58" s="65">
        <v>2402.93163</v>
      </c>
      <c r="L58" s="66">
        <v>6.9999999999999999E-4</v>
      </c>
      <c r="M58" s="66">
        <v>5.8999999999999999E-3</v>
      </c>
      <c r="N58" s="66">
        <v>1.1000000000000001E-3</v>
      </c>
    </row>
    <row r="59" spans="1:14">
      <c r="A59" t="s">
        <v>1150</v>
      </c>
      <c r="B59" t="s">
        <v>1151</v>
      </c>
      <c r="C59" t="s">
        <v>99</v>
      </c>
      <c r="D59" t="s">
        <v>122</v>
      </c>
      <c r="E59" t="s">
        <v>787</v>
      </c>
      <c r="F59" t="s">
        <v>534</v>
      </c>
      <c r="G59" t="s">
        <v>101</v>
      </c>
      <c r="H59" s="65">
        <v>139193</v>
      </c>
      <c r="I59" s="65">
        <v>1603</v>
      </c>
      <c r="J59" s="65">
        <v>0</v>
      </c>
      <c r="K59" s="65">
        <v>2231.26379</v>
      </c>
      <c r="L59" s="66">
        <v>1.5E-3</v>
      </c>
      <c r="M59" s="66">
        <v>5.4999999999999997E-3</v>
      </c>
      <c r="N59" s="66">
        <v>1.1000000000000001E-3</v>
      </c>
    </row>
    <row r="60" spans="1:14">
      <c r="A60" t="s">
        <v>1152</v>
      </c>
      <c r="B60" t="s">
        <v>1153</v>
      </c>
      <c r="C60" t="s">
        <v>99</v>
      </c>
      <c r="D60" t="s">
        <v>122</v>
      </c>
      <c r="E60" t="s">
        <v>1154</v>
      </c>
      <c r="F60" t="s">
        <v>558</v>
      </c>
      <c r="G60" t="s">
        <v>101</v>
      </c>
      <c r="H60" s="65">
        <v>238737</v>
      </c>
      <c r="I60" s="65">
        <v>2711</v>
      </c>
      <c r="J60" s="65">
        <v>51.182830000000003</v>
      </c>
      <c r="K60" s="65">
        <v>6523.3428999999996</v>
      </c>
      <c r="L60" s="66">
        <v>4.1999999999999997E-3</v>
      </c>
      <c r="M60" s="66">
        <v>1.61E-2</v>
      </c>
      <c r="N60" s="66">
        <v>3.0999999999999999E-3</v>
      </c>
    </row>
    <row r="61" spans="1:14">
      <c r="A61" t="s">
        <v>1155</v>
      </c>
      <c r="B61" t="s">
        <v>1156</v>
      </c>
      <c r="C61" t="s">
        <v>99</v>
      </c>
      <c r="D61" t="s">
        <v>122</v>
      </c>
      <c r="E61" t="s">
        <v>557</v>
      </c>
      <c r="F61" t="s">
        <v>558</v>
      </c>
      <c r="G61" t="s">
        <v>101</v>
      </c>
      <c r="H61" s="65">
        <v>132134.39999999999</v>
      </c>
      <c r="I61" s="65">
        <v>2306</v>
      </c>
      <c r="J61" s="65">
        <v>0</v>
      </c>
      <c r="K61" s="65">
        <v>3047.019264</v>
      </c>
      <c r="L61" s="66">
        <v>8.9999999999999998E-4</v>
      </c>
      <c r="M61" s="66">
        <v>7.4999999999999997E-3</v>
      </c>
      <c r="N61" s="66">
        <v>1.4E-3</v>
      </c>
    </row>
    <row r="62" spans="1:14">
      <c r="A62" t="s">
        <v>1157</v>
      </c>
      <c r="B62" t="s">
        <v>1158</v>
      </c>
      <c r="C62" t="s">
        <v>99</v>
      </c>
      <c r="D62" t="s">
        <v>122</v>
      </c>
      <c r="E62" t="s">
        <v>1159</v>
      </c>
      <c r="F62" t="s">
        <v>558</v>
      </c>
      <c r="G62" t="s">
        <v>101</v>
      </c>
      <c r="H62" s="65">
        <v>192279.2</v>
      </c>
      <c r="I62" s="65">
        <v>4915</v>
      </c>
      <c r="J62" s="65">
        <v>0</v>
      </c>
      <c r="K62" s="65">
        <v>9450.52268</v>
      </c>
      <c r="L62" s="66">
        <v>2.5999999999999999E-3</v>
      </c>
      <c r="M62" s="66">
        <v>2.3300000000000001E-2</v>
      </c>
      <c r="N62" s="66">
        <v>4.4999999999999997E-3</v>
      </c>
    </row>
    <row r="63" spans="1:14">
      <c r="A63" t="s">
        <v>1160</v>
      </c>
      <c r="B63" t="s">
        <v>1161</v>
      </c>
      <c r="C63" t="s">
        <v>99</v>
      </c>
      <c r="D63" t="s">
        <v>122</v>
      </c>
      <c r="E63" t="s">
        <v>481</v>
      </c>
      <c r="F63" t="s">
        <v>430</v>
      </c>
      <c r="G63" t="s">
        <v>101</v>
      </c>
      <c r="H63" s="65">
        <v>45546.03</v>
      </c>
      <c r="I63" s="65">
        <v>36010</v>
      </c>
      <c r="J63" s="65">
        <v>0</v>
      </c>
      <c r="K63" s="65">
        <v>16401.125402999998</v>
      </c>
      <c r="L63" s="66">
        <v>2.3E-3</v>
      </c>
      <c r="M63" s="66">
        <v>4.0399999999999998E-2</v>
      </c>
      <c r="N63" s="66">
        <v>7.7999999999999996E-3</v>
      </c>
    </row>
    <row r="64" spans="1:14">
      <c r="A64" t="s">
        <v>1162</v>
      </c>
      <c r="B64" t="s">
        <v>1163</v>
      </c>
      <c r="C64" t="s">
        <v>99</v>
      </c>
      <c r="D64" t="s">
        <v>122</v>
      </c>
      <c r="E64" t="s">
        <v>1164</v>
      </c>
      <c r="F64" t="s">
        <v>430</v>
      </c>
      <c r="G64" t="s">
        <v>101</v>
      </c>
      <c r="H64" s="65">
        <v>30185</v>
      </c>
      <c r="I64" s="65">
        <v>3722</v>
      </c>
      <c r="J64" s="65">
        <v>0</v>
      </c>
      <c r="K64" s="65">
        <v>1123.4857</v>
      </c>
      <c r="L64" s="66">
        <v>8.9999999999999998E-4</v>
      </c>
      <c r="M64" s="66">
        <v>2.8E-3</v>
      </c>
      <c r="N64" s="66">
        <v>5.0000000000000001E-4</v>
      </c>
    </row>
    <row r="65" spans="1:14">
      <c r="A65" t="s">
        <v>1165</v>
      </c>
      <c r="B65" t="s">
        <v>1166</v>
      </c>
      <c r="C65" t="s">
        <v>99</v>
      </c>
      <c r="D65" t="s">
        <v>122</v>
      </c>
      <c r="E65" t="s">
        <v>818</v>
      </c>
      <c r="F65" t="s">
        <v>430</v>
      </c>
      <c r="G65" t="s">
        <v>101</v>
      </c>
      <c r="H65" s="65">
        <v>158065</v>
      </c>
      <c r="I65" s="65">
        <v>929</v>
      </c>
      <c r="J65" s="65">
        <v>0</v>
      </c>
      <c r="K65" s="65">
        <v>1468.4238499999999</v>
      </c>
      <c r="L65" s="66">
        <v>1.1000000000000001E-3</v>
      </c>
      <c r="M65" s="66">
        <v>3.5999999999999999E-3</v>
      </c>
      <c r="N65" s="66">
        <v>6.9999999999999999E-4</v>
      </c>
    </row>
    <row r="66" spans="1:14">
      <c r="A66" t="s">
        <v>1167</v>
      </c>
      <c r="B66" t="s">
        <v>1168</v>
      </c>
      <c r="C66" t="s">
        <v>99</v>
      </c>
      <c r="D66" t="s">
        <v>122</v>
      </c>
      <c r="E66" t="s">
        <v>617</v>
      </c>
      <c r="F66" t="s">
        <v>430</v>
      </c>
      <c r="G66" t="s">
        <v>101</v>
      </c>
      <c r="H66" s="65">
        <v>128996</v>
      </c>
      <c r="I66" s="65">
        <v>9854</v>
      </c>
      <c r="J66" s="65">
        <v>0</v>
      </c>
      <c r="K66" s="65">
        <v>12711.26584</v>
      </c>
      <c r="L66" s="66">
        <v>3.5000000000000001E-3</v>
      </c>
      <c r="M66" s="66">
        <v>3.1300000000000001E-2</v>
      </c>
      <c r="N66" s="66">
        <v>6.0000000000000001E-3</v>
      </c>
    </row>
    <row r="67" spans="1:14">
      <c r="A67" t="s">
        <v>1169</v>
      </c>
      <c r="B67" t="s">
        <v>1170</v>
      </c>
      <c r="C67" t="s">
        <v>99</v>
      </c>
      <c r="D67" t="s">
        <v>122</v>
      </c>
      <c r="E67" t="s">
        <v>660</v>
      </c>
      <c r="F67" t="s">
        <v>430</v>
      </c>
      <c r="G67" t="s">
        <v>101</v>
      </c>
      <c r="H67" s="65">
        <v>375000</v>
      </c>
      <c r="I67" s="65">
        <v>181.5</v>
      </c>
      <c r="J67" s="65">
        <v>17.947130000000001</v>
      </c>
      <c r="K67" s="65">
        <v>698.57213000000002</v>
      </c>
      <c r="L67" s="66">
        <v>5.9999999999999995E-4</v>
      </c>
      <c r="M67" s="66">
        <v>1.6999999999999999E-3</v>
      </c>
      <c r="N67" s="66">
        <v>2.9999999999999997E-4</v>
      </c>
    </row>
    <row r="68" spans="1:14">
      <c r="A68" t="s">
        <v>1171</v>
      </c>
      <c r="B68" t="s">
        <v>1172</v>
      </c>
      <c r="C68" t="s">
        <v>99</v>
      </c>
      <c r="D68" t="s">
        <v>122</v>
      </c>
      <c r="E68" t="s">
        <v>543</v>
      </c>
      <c r="F68" t="s">
        <v>430</v>
      </c>
      <c r="G68" t="s">
        <v>101</v>
      </c>
      <c r="H68" s="65">
        <v>9486.81</v>
      </c>
      <c r="I68" s="65">
        <v>23150</v>
      </c>
      <c r="J68" s="65">
        <v>0</v>
      </c>
      <c r="K68" s="65">
        <v>2196.1965150000001</v>
      </c>
      <c r="L68" s="66">
        <v>8.0000000000000004E-4</v>
      </c>
      <c r="M68" s="66">
        <v>5.4000000000000003E-3</v>
      </c>
      <c r="N68" s="66">
        <v>1E-3</v>
      </c>
    </row>
    <row r="69" spans="1:14">
      <c r="A69" t="s">
        <v>1173</v>
      </c>
      <c r="B69" t="s">
        <v>1174</v>
      </c>
      <c r="C69" t="s">
        <v>99</v>
      </c>
      <c r="D69" t="s">
        <v>122</v>
      </c>
      <c r="E69" t="s">
        <v>1175</v>
      </c>
      <c r="F69" t="s">
        <v>1176</v>
      </c>
      <c r="G69" t="s">
        <v>101</v>
      </c>
      <c r="H69" s="65">
        <v>5934</v>
      </c>
      <c r="I69" s="65">
        <v>9018</v>
      </c>
      <c r="J69" s="65">
        <v>0</v>
      </c>
      <c r="K69" s="65">
        <v>535.12811999999997</v>
      </c>
      <c r="L69" s="66">
        <v>1E-4</v>
      </c>
      <c r="M69" s="66">
        <v>1.2999999999999999E-3</v>
      </c>
      <c r="N69" s="66">
        <v>2.9999999999999997E-4</v>
      </c>
    </row>
    <row r="70" spans="1:14">
      <c r="A70" t="s">
        <v>1177</v>
      </c>
      <c r="B70" t="s">
        <v>1178</v>
      </c>
      <c r="C70" t="s">
        <v>99</v>
      </c>
      <c r="D70" t="s">
        <v>122</v>
      </c>
      <c r="E70" t="s">
        <v>1179</v>
      </c>
      <c r="F70" t="s">
        <v>1176</v>
      </c>
      <c r="G70" t="s">
        <v>101</v>
      </c>
      <c r="H70" s="65">
        <v>5159</v>
      </c>
      <c r="I70" s="65">
        <v>3483</v>
      </c>
      <c r="J70" s="65">
        <v>0</v>
      </c>
      <c r="K70" s="65">
        <v>179.68797000000001</v>
      </c>
      <c r="L70" s="66">
        <v>1E-4</v>
      </c>
      <c r="M70" s="66">
        <v>4.0000000000000002E-4</v>
      </c>
      <c r="N70" s="66">
        <v>1E-4</v>
      </c>
    </row>
    <row r="71" spans="1:14">
      <c r="A71" t="s">
        <v>1180</v>
      </c>
      <c r="B71" t="s">
        <v>1181</v>
      </c>
      <c r="C71" t="s">
        <v>99</v>
      </c>
      <c r="D71" t="s">
        <v>122</v>
      </c>
      <c r="E71" t="s">
        <v>878</v>
      </c>
      <c r="F71" t="s">
        <v>124</v>
      </c>
      <c r="G71" t="s">
        <v>101</v>
      </c>
      <c r="H71" s="65">
        <v>30863</v>
      </c>
      <c r="I71" s="65">
        <v>10660</v>
      </c>
      <c r="J71" s="65">
        <v>0</v>
      </c>
      <c r="K71" s="65">
        <v>3289.9958000000001</v>
      </c>
      <c r="L71" s="66">
        <v>2.3999999999999998E-3</v>
      </c>
      <c r="M71" s="66">
        <v>8.0999999999999996E-3</v>
      </c>
      <c r="N71" s="66">
        <v>1.6000000000000001E-3</v>
      </c>
    </row>
    <row r="72" spans="1:14">
      <c r="A72" t="s">
        <v>1182</v>
      </c>
      <c r="B72" t="s">
        <v>1183</v>
      </c>
      <c r="C72" t="s">
        <v>99</v>
      </c>
      <c r="D72" t="s">
        <v>122</v>
      </c>
      <c r="E72" t="s">
        <v>840</v>
      </c>
      <c r="F72" t="s">
        <v>124</v>
      </c>
      <c r="G72" t="s">
        <v>101</v>
      </c>
      <c r="H72" s="65">
        <v>1682472</v>
      </c>
      <c r="I72" s="65">
        <v>626</v>
      </c>
      <c r="J72" s="65">
        <v>0</v>
      </c>
      <c r="K72" s="65">
        <v>10532.274719999999</v>
      </c>
      <c r="L72" s="66">
        <v>1.8E-3</v>
      </c>
      <c r="M72" s="66">
        <v>2.5999999999999999E-2</v>
      </c>
      <c r="N72" s="66">
        <v>5.0000000000000001E-3</v>
      </c>
    </row>
    <row r="73" spans="1:14">
      <c r="A73" t="s">
        <v>1184</v>
      </c>
      <c r="B73" t="s">
        <v>1185</v>
      </c>
      <c r="C73" t="s">
        <v>99</v>
      </c>
      <c r="D73" t="s">
        <v>122</v>
      </c>
      <c r="E73" t="s">
        <v>1186</v>
      </c>
      <c r="F73" t="s">
        <v>124</v>
      </c>
      <c r="G73" t="s">
        <v>101</v>
      </c>
      <c r="H73" s="65">
        <v>6512</v>
      </c>
      <c r="I73" s="65">
        <v>9152</v>
      </c>
      <c r="J73" s="65">
        <v>0</v>
      </c>
      <c r="K73" s="65">
        <v>595.97824000000003</v>
      </c>
      <c r="L73" s="66">
        <v>2.9999999999999997E-4</v>
      </c>
      <c r="M73" s="66">
        <v>1.5E-3</v>
      </c>
      <c r="N73" s="66">
        <v>2.9999999999999997E-4</v>
      </c>
    </row>
    <row r="74" spans="1:14">
      <c r="A74" t="s">
        <v>1187</v>
      </c>
      <c r="B74" t="s">
        <v>1188</v>
      </c>
      <c r="C74" t="s">
        <v>99</v>
      </c>
      <c r="D74" t="s">
        <v>122</v>
      </c>
      <c r="E74" t="s">
        <v>1189</v>
      </c>
      <c r="F74" t="s">
        <v>749</v>
      </c>
      <c r="G74" t="s">
        <v>101</v>
      </c>
      <c r="H74" s="65">
        <v>15003</v>
      </c>
      <c r="I74" s="65">
        <v>43520</v>
      </c>
      <c r="J74" s="65">
        <v>44.626440000000002</v>
      </c>
      <c r="K74" s="65">
        <v>6573.9320399999997</v>
      </c>
      <c r="L74" s="66">
        <v>2.0999999999999999E-3</v>
      </c>
      <c r="M74" s="66">
        <v>1.6199999999999999E-2</v>
      </c>
      <c r="N74" s="66">
        <v>3.0999999999999999E-3</v>
      </c>
    </row>
    <row r="75" spans="1:14">
      <c r="A75" t="s">
        <v>1190</v>
      </c>
      <c r="B75" t="s">
        <v>1191</v>
      </c>
      <c r="C75" t="s">
        <v>99</v>
      </c>
      <c r="D75" t="s">
        <v>122</v>
      </c>
      <c r="E75" t="s">
        <v>748</v>
      </c>
      <c r="F75" t="s">
        <v>749</v>
      </c>
      <c r="G75" t="s">
        <v>101</v>
      </c>
      <c r="H75" s="65">
        <v>46636.76</v>
      </c>
      <c r="I75" s="65">
        <v>29490</v>
      </c>
      <c r="J75" s="65">
        <v>0</v>
      </c>
      <c r="K75" s="65">
        <v>13753.180523999999</v>
      </c>
      <c r="L75" s="66">
        <v>2.8999999999999998E-3</v>
      </c>
      <c r="M75" s="66">
        <v>3.39E-2</v>
      </c>
      <c r="N75" s="66">
        <v>6.4999999999999997E-3</v>
      </c>
    </row>
    <row r="76" spans="1:14">
      <c r="A76" t="s">
        <v>1192</v>
      </c>
      <c r="B76" t="s">
        <v>1193</v>
      </c>
      <c r="C76" t="s">
        <v>99</v>
      </c>
      <c r="D76" t="s">
        <v>122</v>
      </c>
      <c r="E76" t="s">
        <v>1194</v>
      </c>
      <c r="F76" t="s">
        <v>387</v>
      </c>
      <c r="G76" t="s">
        <v>101</v>
      </c>
      <c r="H76" s="65">
        <v>13554</v>
      </c>
      <c r="I76" s="65">
        <v>54810</v>
      </c>
      <c r="J76" s="65">
        <v>67.77</v>
      </c>
      <c r="K76" s="65">
        <v>7496.7174000000005</v>
      </c>
      <c r="L76" s="66">
        <v>2.3999999999999998E-3</v>
      </c>
      <c r="M76" s="66">
        <v>1.8499999999999999E-2</v>
      </c>
      <c r="N76" s="66">
        <v>3.5000000000000001E-3</v>
      </c>
    </row>
    <row r="77" spans="1:14">
      <c r="A77" t="s">
        <v>1195</v>
      </c>
      <c r="B77" t="s">
        <v>1196</v>
      </c>
      <c r="C77" t="s">
        <v>99</v>
      </c>
      <c r="D77" t="s">
        <v>122</v>
      </c>
      <c r="E77" t="s">
        <v>1197</v>
      </c>
      <c r="F77" t="s">
        <v>387</v>
      </c>
      <c r="G77" t="s">
        <v>101</v>
      </c>
      <c r="H77" s="65">
        <v>1179440</v>
      </c>
      <c r="I77" s="65">
        <v>299</v>
      </c>
      <c r="J77" s="65">
        <v>37.4024</v>
      </c>
      <c r="K77" s="65">
        <v>3563.9279999999999</v>
      </c>
      <c r="L77" s="66">
        <v>2.3E-3</v>
      </c>
      <c r="M77" s="66">
        <v>8.8000000000000005E-3</v>
      </c>
      <c r="N77" s="66">
        <v>1.6999999999999999E-3</v>
      </c>
    </row>
    <row r="78" spans="1:14">
      <c r="A78" t="s">
        <v>1198</v>
      </c>
      <c r="B78" t="s">
        <v>1199</v>
      </c>
      <c r="C78" t="s">
        <v>99</v>
      </c>
      <c r="D78" t="s">
        <v>122</v>
      </c>
      <c r="E78" t="s">
        <v>1200</v>
      </c>
      <c r="F78" t="s">
        <v>644</v>
      </c>
      <c r="G78" t="s">
        <v>101</v>
      </c>
      <c r="H78" s="65">
        <v>36162</v>
      </c>
      <c r="I78" s="65">
        <v>1148</v>
      </c>
      <c r="J78" s="65">
        <v>0</v>
      </c>
      <c r="K78" s="65">
        <v>415.13976000000002</v>
      </c>
      <c r="L78" s="66">
        <v>2.0000000000000001E-4</v>
      </c>
      <c r="M78" s="66">
        <v>1E-3</v>
      </c>
      <c r="N78" s="66">
        <v>2.0000000000000001E-4</v>
      </c>
    </row>
    <row r="79" spans="1:14">
      <c r="A79" t="s">
        <v>1201</v>
      </c>
      <c r="B79" t="s">
        <v>1202</v>
      </c>
      <c r="C79" t="s">
        <v>99</v>
      </c>
      <c r="D79" t="s">
        <v>122</v>
      </c>
      <c r="E79" t="s">
        <v>1203</v>
      </c>
      <c r="F79" t="s">
        <v>128</v>
      </c>
      <c r="G79" t="s">
        <v>101</v>
      </c>
      <c r="H79" s="65">
        <v>67495.89</v>
      </c>
      <c r="I79" s="65">
        <v>5190</v>
      </c>
      <c r="J79" s="65">
        <v>47.058140000000002</v>
      </c>
      <c r="K79" s="65">
        <v>3550.0948309999999</v>
      </c>
      <c r="L79" s="66">
        <v>1.4E-3</v>
      </c>
      <c r="M79" s="66">
        <v>8.8000000000000005E-3</v>
      </c>
      <c r="N79" s="66">
        <v>1.6999999999999999E-3</v>
      </c>
    </row>
    <row r="80" spans="1:14">
      <c r="A80" t="s">
        <v>1204</v>
      </c>
      <c r="B80" t="s">
        <v>1205</v>
      </c>
      <c r="C80" t="s">
        <v>99</v>
      </c>
      <c r="D80" t="s">
        <v>122</v>
      </c>
      <c r="E80" t="s">
        <v>779</v>
      </c>
      <c r="F80" t="s">
        <v>131</v>
      </c>
      <c r="G80" t="s">
        <v>101</v>
      </c>
      <c r="H80" s="65">
        <v>10267</v>
      </c>
      <c r="I80" s="65">
        <v>1617</v>
      </c>
      <c r="J80" s="65">
        <v>0</v>
      </c>
      <c r="K80" s="65">
        <v>166.01739000000001</v>
      </c>
      <c r="L80" s="66">
        <v>1E-4</v>
      </c>
      <c r="M80" s="66">
        <v>4.0000000000000002E-4</v>
      </c>
      <c r="N80" s="66">
        <v>1E-4</v>
      </c>
    </row>
    <row r="81" spans="1:14">
      <c r="A81" s="67" t="s">
        <v>1206</v>
      </c>
      <c r="D81" s="14"/>
      <c r="E81" s="14"/>
      <c r="F81" s="14"/>
      <c r="H81" s="69">
        <v>2853302.55</v>
      </c>
      <c r="J81" s="69">
        <v>25.937580000000001</v>
      </c>
      <c r="K81" s="69">
        <v>43924.137833971639</v>
      </c>
      <c r="M81" s="68">
        <v>0.10829999999999999</v>
      </c>
      <c r="N81" s="68">
        <v>2.0799999999999999E-2</v>
      </c>
    </row>
    <row r="82" spans="1:14">
      <c r="A82" t="s">
        <v>1207</v>
      </c>
      <c r="B82" t="s">
        <v>1208</v>
      </c>
      <c r="C82" t="s">
        <v>99</v>
      </c>
      <c r="D82" t="s">
        <v>122</v>
      </c>
      <c r="E82" t="s">
        <v>1209</v>
      </c>
      <c r="F82" t="s">
        <v>1033</v>
      </c>
      <c r="G82" t="s">
        <v>101</v>
      </c>
      <c r="H82" s="65">
        <v>73100</v>
      </c>
      <c r="I82" s="65">
        <v>908</v>
      </c>
      <c r="J82" s="65">
        <v>0</v>
      </c>
      <c r="K82" s="65">
        <v>663.74800000000005</v>
      </c>
      <c r="L82" s="66">
        <v>2.0999999999999999E-3</v>
      </c>
      <c r="M82" s="66">
        <v>1.6000000000000001E-3</v>
      </c>
      <c r="N82" s="66">
        <v>2.9999999999999997E-4</v>
      </c>
    </row>
    <row r="83" spans="1:14">
      <c r="A83" t="s">
        <v>1210</v>
      </c>
      <c r="B83" t="s">
        <v>1211</v>
      </c>
      <c r="C83" t="s">
        <v>99</v>
      </c>
      <c r="D83" t="s">
        <v>122</v>
      </c>
      <c r="E83" t="s">
        <v>1212</v>
      </c>
      <c r="F83" t="s">
        <v>1033</v>
      </c>
      <c r="G83" t="s">
        <v>101</v>
      </c>
      <c r="H83" s="65">
        <v>57376</v>
      </c>
      <c r="I83" s="65">
        <v>509.3</v>
      </c>
      <c r="J83" s="65">
        <v>0</v>
      </c>
      <c r="K83" s="65">
        <v>292.21596799999998</v>
      </c>
      <c r="L83" s="66">
        <v>8.0000000000000004E-4</v>
      </c>
      <c r="M83" s="66">
        <v>6.9999999999999999E-4</v>
      </c>
      <c r="N83" s="66">
        <v>1E-4</v>
      </c>
    </row>
    <row r="84" spans="1:14">
      <c r="A84" t="s">
        <v>1213</v>
      </c>
      <c r="B84" t="s">
        <v>1214</v>
      </c>
      <c r="C84" t="s">
        <v>99</v>
      </c>
      <c r="D84" t="s">
        <v>122</v>
      </c>
      <c r="E84" t="s">
        <v>1215</v>
      </c>
      <c r="F84" t="s">
        <v>435</v>
      </c>
      <c r="G84" t="s">
        <v>101</v>
      </c>
      <c r="H84" s="65">
        <v>62563</v>
      </c>
      <c r="I84" s="65">
        <v>841.3</v>
      </c>
      <c r="J84" s="65">
        <v>0</v>
      </c>
      <c r="K84" s="65">
        <v>526.34251900000004</v>
      </c>
      <c r="L84" s="66">
        <v>3.0999999999999999E-3</v>
      </c>
      <c r="M84" s="66">
        <v>1.2999999999999999E-3</v>
      </c>
      <c r="N84" s="66">
        <v>2.0000000000000001E-4</v>
      </c>
    </row>
    <row r="85" spans="1:14">
      <c r="A85" t="s">
        <v>1216</v>
      </c>
      <c r="B85" t="s">
        <v>1217</v>
      </c>
      <c r="C85" t="s">
        <v>99</v>
      </c>
      <c r="D85" t="s">
        <v>122</v>
      </c>
      <c r="E85" t="s">
        <v>903</v>
      </c>
      <c r="F85" t="s">
        <v>651</v>
      </c>
      <c r="G85" t="s">
        <v>101</v>
      </c>
      <c r="H85" s="65">
        <v>302500</v>
      </c>
      <c r="I85" s="65">
        <v>245.9</v>
      </c>
      <c r="J85" s="65">
        <v>0</v>
      </c>
      <c r="K85" s="65">
        <v>743.84749999999997</v>
      </c>
      <c r="L85" s="66">
        <v>1.1999999999999999E-3</v>
      </c>
      <c r="M85" s="66">
        <v>1.8E-3</v>
      </c>
      <c r="N85" s="66">
        <v>4.0000000000000002E-4</v>
      </c>
    </row>
    <row r="86" spans="1:14">
      <c r="A86" t="s">
        <v>1218</v>
      </c>
      <c r="B86" t="s">
        <v>1219</v>
      </c>
      <c r="C86" t="s">
        <v>99</v>
      </c>
      <c r="D86" t="s">
        <v>122</v>
      </c>
      <c r="E86" t="s">
        <v>1220</v>
      </c>
      <c r="F86" t="s">
        <v>651</v>
      </c>
      <c r="G86" t="s">
        <v>101</v>
      </c>
      <c r="H86" s="65">
        <v>23316</v>
      </c>
      <c r="I86" s="65">
        <v>4180</v>
      </c>
      <c r="J86" s="65">
        <v>0</v>
      </c>
      <c r="K86" s="65">
        <v>974.60879999999997</v>
      </c>
      <c r="L86" s="66">
        <v>1.6000000000000001E-3</v>
      </c>
      <c r="M86" s="66">
        <v>2.3999999999999998E-3</v>
      </c>
      <c r="N86" s="66">
        <v>5.0000000000000001E-4</v>
      </c>
    </row>
    <row r="87" spans="1:14">
      <c r="A87" t="s">
        <v>1221</v>
      </c>
      <c r="B87" t="s">
        <v>1222</v>
      </c>
      <c r="C87" t="s">
        <v>99</v>
      </c>
      <c r="D87" t="s">
        <v>122</v>
      </c>
      <c r="E87" t="s">
        <v>1223</v>
      </c>
      <c r="F87" t="s">
        <v>651</v>
      </c>
      <c r="G87" t="s">
        <v>101</v>
      </c>
      <c r="H87" s="65">
        <v>67403</v>
      </c>
      <c r="I87" s="65">
        <v>2319</v>
      </c>
      <c r="J87" s="65">
        <v>18.353870000000001</v>
      </c>
      <c r="K87" s="65">
        <v>1581.4294400000001</v>
      </c>
      <c r="L87" s="66">
        <v>3.7000000000000002E-3</v>
      </c>
      <c r="M87" s="66">
        <v>3.8999999999999998E-3</v>
      </c>
      <c r="N87" s="66">
        <v>6.9999999999999999E-4</v>
      </c>
    </row>
    <row r="88" spans="1:14" s="73" customFormat="1">
      <c r="A88" s="70" t="s">
        <v>1224</v>
      </c>
      <c r="B88" s="70">
        <v>1360100</v>
      </c>
      <c r="C88" s="70" t="s">
        <v>99</v>
      </c>
      <c r="D88" s="70" t="s">
        <v>122</v>
      </c>
      <c r="E88" s="70" t="s">
        <v>1225</v>
      </c>
      <c r="F88" s="70" t="s">
        <v>668</v>
      </c>
      <c r="G88" s="70" t="s">
        <v>101</v>
      </c>
      <c r="H88" s="71">
        <v>221000</v>
      </c>
      <c r="I88" s="71">
        <f>K88*1000/H88*100</f>
        <v>378.35901639344252</v>
      </c>
      <c r="J88" s="71">
        <v>0</v>
      </c>
      <c r="K88" s="71">
        <f>836173.426229508/1000</f>
        <v>836.17342622950798</v>
      </c>
      <c r="L88" s="72">
        <v>1.2999999999999999E-3</v>
      </c>
      <c r="M88" s="72">
        <v>3.0999999999999999E-3</v>
      </c>
      <c r="N88" s="72">
        <v>5.9999999999999995E-4</v>
      </c>
    </row>
    <row r="89" spans="1:14" s="73" customFormat="1">
      <c r="A89" s="70" t="s">
        <v>1224</v>
      </c>
      <c r="B89" s="70">
        <v>136010</v>
      </c>
      <c r="C89" s="70" t="s">
        <v>99</v>
      </c>
      <c r="D89" s="70" t="s">
        <v>122</v>
      </c>
      <c r="E89" s="70" t="s">
        <v>1225</v>
      </c>
      <c r="F89" s="70" t="s">
        <v>668</v>
      </c>
      <c r="G89" s="70" t="s">
        <v>101</v>
      </c>
      <c r="H89" s="71">
        <v>97078</v>
      </c>
      <c r="I89" s="71">
        <f>K89*1000/H89*100</f>
        <v>392.6</v>
      </c>
      <c r="J89" s="71">
        <v>0</v>
      </c>
      <c r="K89" s="71">
        <f>381128.228/1000</f>
        <v>381.12822799999998</v>
      </c>
      <c r="L89" s="72">
        <v>0</v>
      </c>
      <c r="M89" s="72">
        <v>-1E-4</v>
      </c>
      <c r="N89" s="72">
        <v>0</v>
      </c>
    </row>
    <row r="90" spans="1:14">
      <c r="A90" t="s">
        <v>1226</v>
      </c>
      <c r="B90" t="s">
        <v>1227</v>
      </c>
      <c r="C90" t="s">
        <v>99</v>
      </c>
      <c r="D90" t="s">
        <v>122</v>
      </c>
      <c r="E90" t="s">
        <v>1228</v>
      </c>
      <c r="F90" t="s">
        <v>668</v>
      </c>
      <c r="G90" t="s">
        <v>101</v>
      </c>
      <c r="H90" s="65">
        <v>45078</v>
      </c>
      <c r="I90" s="65">
        <v>10250</v>
      </c>
      <c r="J90" s="65">
        <v>0</v>
      </c>
      <c r="K90" s="65">
        <v>4620.4949999999999</v>
      </c>
      <c r="L90" s="66">
        <v>4.3E-3</v>
      </c>
      <c r="M90" s="66">
        <v>1.14E-2</v>
      </c>
      <c r="N90" s="66">
        <v>2.2000000000000001E-3</v>
      </c>
    </row>
    <row r="91" spans="1:14">
      <c r="A91" t="s">
        <v>1229</v>
      </c>
      <c r="B91" t="s">
        <v>1230</v>
      </c>
      <c r="C91" t="s">
        <v>99</v>
      </c>
      <c r="D91" t="s">
        <v>122</v>
      </c>
      <c r="E91" t="s">
        <v>1231</v>
      </c>
      <c r="F91" t="s">
        <v>1232</v>
      </c>
      <c r="G91" t="s">
        <v>101</v>
      </c>
      <c r="H91" s="65">
        <v>286226</v>
      </c>
      <c r="I91" s="65">
        <v>67.599999999999994</v>
      </c>
      <c r="J91" s="65">
        <v>0</v>
      </c>
      <c r="K91" s="65">
        <v>193.488776</v>
      </c>
      <c r="L91" s="66">
        <v>2.3E-3</v>
      </c>
      <c r="M91" s="66">
        <v>5.0000000000000001E-4</v>
      </c>
      <c r="N91" s="66">
        <v>1E-4</v>
      </c>
    </row>
    <row r="92" spans="1:14">
      <c r="A92" t="s">
        <v>1233</v>
      </c>
      <c r="B92" t="s">
        <v>1234</v>
      </c>
      <c r="C92" t="s">
        <v>99</v>
      </c>
      <c r="D92" t="s">
        <v>122</v>
      </c>
      <c r="E92" t="s">
        <v>1235</v>
      </c>
      <c r="F92" t="s">
        <v>539</v>
      </c>
      <c r="G92" t="s">
        <v>101</v>
      </c>
      <c r="H92" s="65">
        <v>41822</v>
      </c>
      <c r="I92" s="65">
        <v>1766</v>
      </c>
      <c r="J92" s="65">
        <v>0</v>
      </c>
      <c r="K92" s="65">
        <v>738.57651999999996</v>
      </c>
      <c r="L92" s="66">
        <v>2.8E-3</v>
      </c>
      <c r="M92" s="66">
        <v>1.8E-3</v>
      </c>
      <c r="N92" s="66">
        <v>2.9999999999999997E-4</v>
      </c>
    </row>
    <row r="93" spans="1:14">
      <c r="A93" t="s">
        <v>1236</v>
      </c>
      <c r="B93" t="s">
        <v>1237</v>
      </c>
      <c r="C93" t="s">
        <v>99</v>
      </c>
      <c r="D93" t="s">
        <v>122</v>
      </c>
      <c r="E93" t="s">
        <v>1238</v>
      </c>
      <c r="F93" t="s">
        <v>539</v>
      </c>
      <c r="G93" t="s">
        <v>101</v>
      </c>
      <c r="H93" s="65">
        <v>52942</v>
      </c>
      <c r="I93" s="65">
        <v>2053</v>
      </c>
      <c r="J93" s="65">
        <v>0</v>
      </c>
      <c r="K93" s="65">
        <v>1086.8992599999999</v>
      </c>
      <c r="L93" s="66">
        <v>2.2000000000000001E-3</v>
      </c>
      <c r="M93" s="66">
        <v>2.7000000000000001E-3</v>
      </c>
      <c r="N93" s="66">
        <v>5.0000000000000001E-4</v>
      </c>
    </row>
    <row r="94" spans="1:14">
      <c r="A94" t="s">
        <v>1239</v>
      </c>
      <c r="B94" t="s">
        <v>1240</v>
      </c>
      <c r="C94" t="s">
        <v>99</v>
      </c>
      <c r="D94" t="s">
        <v>122</v>
      </c>
      <c r="E94" t="s">
        <v>954</v>
      </c>
      <c r="F94" t="s">
        <v>539</v>
      </c>
      <c r="G94" t="s">
        <v>101</v>
      </c>
      <c r="H94" s="65">
        <v>33523</v>
      </c>
      <c r="I94" s="65">
        <v>996.1</v>
      </c>
      <c r="J94" s="65">
        <v>0</v>
      </c>
      <c r="K94" s="65">
        <v>333.92260299999998</v>
      </c>
      <c r="L94" s="66">
        <v>4.0000000000000002E-4</v>
      </c>
      <c r="M94" s="66">
        <v>8.0000000000000004E-4</v>
      </c>
      <c r="N94" s="66">
        <v>2.0000000000000001E-4</v>
      </c>
    </row>
    <row r="95" spans="1:14">
      <c r="A95" t="s">
        <v>1241</v>
      </c>
      <c r="B95" t="s">
        <v>1242</v>
      </c>
      <c r="C95" t="s">
        <v>99</v>
      </c>
      <c r="D95" t="s">
        <v>122</v>
      </c>
      <c r="E95" t="s">
        <v>1243</v>
      </c>
      <c r="F95" t="s">
        <v>702</v>
      </c>
      <c r="G95" t="s">
        <v>101</v>
      </c>
      <c r="H95" s="65">
        <v>46634</v>
      </c>
      <c r="I95" s="65">
        <v>2016</v>
      </c>
      <c r="J95" s="65">
        <v>0</v>
      </c>
      <c r="K95" s="65">
        <v>940.14143999999999</v>
      </c>
      <c r="L95" s="66">
        <v>2.8999999999999998E-3</v>
      </c>
      <c r="M95" s="66">
        <v>2.3E-3</v>
      </c>
      <c r="N95" s="66">
        <v>4.0000000000000002E-4</v>
      </c>
    </row>
    <row r="96" spans="1:14">
      <c r="A96" t="s">
        <v>1244</v>
      </c>
      <c r="B96" t="s">
        <v>1245</v>
      </c>
      <c r="C96" t="s">
        <v>99</v>
      </c>
      <c r="D96" t="s">
        <v>122</v>
      </c>
      <c r="E96" t="s">
        <v>1246</v>
      </c>
      <c r="F96" t="s">
        <v>702</v>
      </c>
      <c r="G96" t="s">
        <v>101</v>
      </c>
      <c r="H96" s="65">
        <v>90095</v>
      </c>
      <c r="I96" s="65">
        <v>3773</v>
      </c>
      <c r="J96" s="65">
        <v>0</v>
      </c>
      <c r="K96" s="65">
        <v>3399.2843499999999</v>
      </c>
      <c r="L96" s="66">
        <v>8.9999999999999993E-3</v>
      </c>
      <c r="M96" s="66">
        <v>8.3999999999999995E-3</v>
      </c>
      <c r="N96" s="66">
        <v>1.6000000000000001E-3</v>
      </c>
    </row>
    <row r="97" spans="1:14">
      <c r="A97" t="s">
        <v>1247</v>
      </c>
      <c r="B97" t="s">
        <v>1248</v>
      </c>
      <c r="C97" t="s">
        <v>99</v>
      </c>
      <c r="D97" t="s">
        <v>122</v>
      </c>
      <c r="E97" t="s">
        <v>1249</v>
      </c>
      <c r="F97" t="s">
        <v>702</v>
      </c>
      <c r="G97" t="s">
        <v>101</v>
      </c>
      <c r="H97" s="65">
        <v>6393</v>
      </c>
      <c r="I97" s="65">
        <v>16280</v>
      </c>
      <c r="J97" s="65">
        <v>0</v>
      </c>
      <c r="K97" s="65">
        <v>1040.7804000000001</v>
      </c>
      <c r="L97" s="66">
        <v>1.6999999999999999E-3</v>
      </c>
      <c r="M97" s="66">
        <v>2.5999999999999999E-3</v>
      </c>
      <c r="N97" s="66">
        <v>5.0000000000000001E-4</v>
      </c>
    </row>
    <row r="98" spans="1:14" s="73" customFormat="1">
      <c r="A98" s="70" t="s">
        <v>1250</v>
      </c>
      <c r="B98" s="70">
        <v>10809850</v>
      </c>
      <c r="C98" s="70" t="s">
        <v>99</v>
      </c>
      <c r="D98" s="70" t="s">
        <v>122</v>
      </c>
      <c r="E98" s="70" t="s">
        <v>1251</v>
      </c>
      <c r="F98" s="70" t="s">
        <v>891</v>
      </c>
      <c r="G98" s="70" t="s">
        <v>101</v>
      </c>
      <c r="H98" s="71">
        <v>12400</v>
      </c>
      <c r="I98" s="71">
        <f>K98*1000/H98*100</f>
        <v>5873.202185792351</v>
      </c>
      <c r="J98" s="71">
        <v>0</v>
      </c>
      <c r="K98" s="71">
        <f>761.732-33.4549289617485</f>
        <v>728.27707103825151</v>
      </c>
      <c r="L98" s="72">
        <v>2.0000000000000001E-4</v>
      </c>
      <c r="M98" s="72">
        <v>1.9E-3</v>
      </c>
      <c r="N98" s="72">
        <v>4.0000000000000002E-4</v>
      </c>
    </row>
    <row r="99" spans="1:14">
      <c r="A99" t="s">
        <v>1252</v>
      </c>
      <c r="B99" t="s">
        <v>1253</v>
      </c>
      <c r="C99" t="s">
        <v>99</v>
      </c>
      <c r="D99" t="s">
        <v>122</v>
      </c>
      <c r="E99" t="s">
        <v>1254</v>
      </c>
      <c r="F99" t="s">
        <v>534</v>
      </c>
      <c r="G99" t="s">
        <v>101</v>
      </c>
      <c r="H99" s="65">
        <v>3501.67</v>
      </c>
      <c r="I99" s="65">
        <v>43280</v>
      </c>
      <c r="J99" s="65">
        <v>0</v>
      </c>
      <c r="K99" s="65">
        <v>1515.522776</v>
      </c>
      <c r="L99" s="66">
        <v>2.8E-3</v>
      </c>
      <c r="M99" s="66">
        <v>3.7000000000000002E-3</v>
      </c>
      <c r="N99" s="66">
        <v>6.9999999999999999E-4</v>
      </c>
    </row>
    <row r="100" spans="1:14">
      <c r="A100" t="s">
        <v>1255</v>
      </c>
      <c r="B100" t="s">
        <v>1256</v>
      </c>
      <c r="C100" t="s">
        <v>99</v>
      </c>
      <c r="D100" t="s">
        <v>122</v>
      </c>
      <c r="E100" t="s">
        <v>1257</v>
      </c>
      <c r="F100" t="s">
        <v>534</v>
      </c>
      <c r="G100" t="s">
        <v>101</v>
      </c>
      <c r="H100" s="65">
        <v>27600</v>
      </c>
      <c r="I100" s="65">
        <v>6467</v>
      </c>
      <c r="J100" s="65">
        <v>0</v>
      </c>
      <c r="K100" s="65">
        <v>1784.8920000000001</v>
      </c>
      <c r="L100" s="66">
        <v>1.1000000000000001E-3</v>
      </c>
      <c r="M100" s="66">
        <v>4.4000000000000003E-3</v>
      </c>
      <c r="N100" s="66">
        <v>8.0000000000000004E-4</v>
      </c>
    </row>
    <row r="101" spans="1:14">
      <c r="A101" t="s">
        <v>1258</v>
      </c>
      <c r="B101" t="s">
        <v>1259</v>
      </c>
      <c r="C101" t="s">
        <v>99</v>
      </c>
      <c r="D101" t="s">
        <v>122</v>
      </c>
      <c r="E101" t="s">
        <v>1260</v>
      </c>
      <c r="F101" t="s">
        <v>1261</v>
      </c>
      <c r="G101" t="s">
        <v>101</v>
      </c>
      <c r="H101" s="65">
        <v>11963</v>
      </c>
      <c r="I101" s="65">
        <v>6390</v>
      </c>
      <c r="J101" s="65">
        <v>0</v>
      </c>
      <c r="K101" s="65">
        <v>764.4357</v>
      </c>
      <c r="L101" s="66">
        <v>8.0000000000000004E-4</v>
      </c>
      <c r="M101" s="66">
        <v>1.9E-3</v>
      </c>
      <c r="N101" s="66">
        <v>4.0000000000000002E-4</v>
      </c>
    </row>
    <row r="102" spans="1:14">
      <c r="A102" t="s">
        <v>1262</v>
      </c>
      <c r="B102" t="s">
        <v>1263</v>
      </c>
      <c r="C102" t="s">
        <v>99</v>
      </c>
      <c r="D102" t="s">
        <v>122</v>
      </c>
      <c r="E102" t="s">
        <v>1264</v>
      </c>
      <c r="F102" t="s">
        <v>1261</v>
      </c>
      <c r="G102" t="s">
        <v>101</v>
      </c>
      <c r="H102" s="65">
        <v>14497.16</v>
      </c>
      <c r="I102" s="65">
        <v>7080</v>
      </c>
      <c r="J102" s="65">
        <v>0</v>
      </c>
      <c r="K102" s="65">
        <v>1026.3989280000001</v>
      </c>
      <c r="L102" s="66">
        <v>1.6000000000000001E-3</v>
      </c>
      <c r="M102" s="66">
        <v>2.5000000000000001E-3</v>
      </c>
      <c r="N102" s="66">
        <v>5.0000000000000001E-4</v>
      </c>
    </row>
    <row r="103" spans="1:14">
      <c r="A103" t="s">
        <v>1265</v>
      </c>
      <c r="B103" t="s">
        <v>1266</v>
      </c>
      <c r="C103" t="s">
        <v>99</v>
      </c>
      <c r="D103" t="s">
        <v>122</v>
      </c>
      <c r="E103" t="s">
        <v>1267</v>
      </c>
      <c r="F103" t="s">
        <v>1261</v>
      </c>
      <c r="G103" t="s">
        <v>101</v>
      </c>
      <c r="H103" s="65">
        <v>11778</v>
      </c>
      <c r="I103" s="65">
        <v>34000</v>
      </c>
      <c r="J103" s="65">
        <v>0</v>
      </c>
      <c r="K103" s="65">
        <v>4004.52</v>
      </c>
      <c r="L103" s="66">
        <v>4.1999999999999997E-3</v>
      </c>
      <c r="M103" s="66">
        <v>9.9000000000000008E-3</v>
      </c>
      <c r="N103" s="66">
        <v>1.9E-3</v>
      </c>
    </row>
    <row r="104" spans="1:14">
      <c r="A104" t="s">
        <v>1268</v>
      </c>
      <c r="B104" t="s">
        <v>1269</v>
      </c>
      <c r="C104" t="s">
        <v>99</v>
      </c>
      <c r="D104" t="s">
        <v>122</v>
      </c>
      <c r="E104" t="s">
        <v>626</v>
      </c>
      <c r="F104" t="s">
        <v>558</v>
      </c>
      <c r="G104" t="s">
        <v>101</v>
      </c>
      <c r="H104" s="65">
        <v>34375</v>
      </c>
      <c r="I104" s="65">
        <v>722.4</v>
      </c>
      <c r="J104" s="65">
        <v>0</v>
      </c>
      <c r="K104" s="65">
        <v>248.32499999999999</v>
      </c>
      <c r="L104" s="66">
        <v>5.0000000000000001E-4</v>
      </c>
      <c r="M104" s="66">
        <v>5.9999999999999995E-4</v>
      </c>
      <c r="N104" s="66">
        <v>1E-4</v>
      </c>
    </row>
    <row r="105" spans="1:14">
      <c r="A105" t="s">
        <v>1270</v>
      </c>
      <c r="B105" t="s">
        <v>1271</v>
      </c>
      <c r="C105" t="s">
        <v>99</v>
      </c>
      <c r="D105" t="s">
        <v>122</v>
      </c>
      <c r="E105" t="s">
        <v>1272</v>
      </c>
      <c r="F105" t="s">
        <v>558</v>
      </c>
      <c r="G105" t="s">
        <v>101</v>
      </c>
      <c r="H105" s="65">
        <v>16781.29</v>
      </c>
      <c r="I105" s="65">
        <v>8080</v>
      </c>
      <c r="J105" s="65">
        <v>0</v>
      </c>
      <c r="K105" s="65">
        <v>1355.928232</v>
      </c>
      <c r="L105" s="66">
        <v>2.0999999999999999E-3</v>
      </c>
      <c r="M105" s="66">
        <v>3.3E-3</v>
      </c>
      <c r="N105" s="66">
        <v>5.9999999999999995E-4</v>
      </c>
    </row>
    <row r="106" spans="1:14">
      <c r="A106" t="s">
        <v>1273</v>
      </c>
      <c r="B106" t="s">
        <v>1274</v>
      </c>
      <c r="C106" t="s">
        <v>99</v>
      </c>
      <c r="D106" t="s">
        <v>122</v>
      </c>
      <c r="E106" t="s">
        <v>429</v>
      </c>
      <c r="F106" t="s">
        <v>430</v>
      </c>
      <c r="G106" t="s">
        <v>101</v>
      </c>
      <c r="H106" s="65">
        <v>16655.7</v>
      </c>
      <c r="I106" s="65">
        <v>13520</v>
      </c>
      <c r="J106" s="65">
        <v>0</v>
      </c>
      <c r="K106" s="65">
        <v>2251.8506400000001</v>
      </c>
      <c r="L106" s="66">
        <v>6.9999999999999999E-4</v>
      </c>
      <c r="M106" s="66">
        <v>5.5999999999999999E-3</v>
      </c>
      <c r="N106" s="66">
        <v>1.1000000000000001E-3</v>
      </c>
    </row>
    <row r="107" spans="1:14">
      <c r="A107" t="s">
        <v>1275</v>
      </c>
      <c r="B107" t="s">
        <v>1276</v>
      </c>
      <c r="C107" t="s">
        <v>99</v>
      </c>
      <c r="D107" t="s">
        <v>122</v>
      </c>
      <c r="E107" t="s">
        <v>1277</v>
      </c>
      <c r="F107" t="s">
        <v>430</v>
      </c>
      <c r="G107" t="s">
        <v>101</v>
      </c>
      <c r="H107" s="65">
        <v>2917</v>
      </c>
      <c r="I107" s="65">
        <v>30820</v>
      </c>
      <c r="J107" s="65">
        <v>0</v>
      </c>
      <c r="K107" s="65">
        <v>899.01940000000002</v>
      </c>
      <c r="L107" s="66">
        <v>5.0000000000000001E-4</v>
      </c>
      <c r="M107" s="66">
        <v>2.2000000000000001E-3</v>
      </c>
      <c r="N107" s="66">
        <v>4.0000000000000002E-4</v>
      </c>
    </row>
    <row r="108" spans="1:14">
      <c r="A108" t="s">
        <v>1278</v>
      </c>
      <c r="B108" t="s">
        <v>1279</v>
      </c>
      <c r="C108" t="s">
        <v>99</v>
      </c>
      <c r="D108" t="s">
        <v>122</v>
      </c>
      <c r="E108" t="s">
        <v>1280</v>
      </c>
      <c r="F108" t="s">
        <v>1281</v>
      </c>
      <c r="G108" t="s">
        <v>101</v>
      </c>
      <c r="H108" s="65">
        <v>466807</v>
      </c>
      <c r="I108" s="65">
        <v>283</v>
      </c>
      <c r="J108" s="65">
        <v>0</v>
      </c>
      <c r="K108" s="65">
        <v>1321.0638100000001</v>
      </c>
      <c r="L108" s="66">
        <v>1.5E-3</v>
      </c>
      <c r="M108" s="66">
        <v>3.3E-3</v>
      </c>
      <c r="N108" s="66">
        <v>5.9999999999999995E-4</v>
      </c>
    </row>
    <row r="109" spans="1:14">
      <c r="A109" t="s">
        <v>1282</v>
      </c>
      <c r="B109" t="s">
        <v>1283</v>
      </c>
      <c r="C109" t="s">
        <v>99</v>
      </c>
      <c r="D109" t="s">
        <v>122</v>
      </c>
      <c r="E109" t="s">
        <v>1284</v>
      </c>
      <c r="F109" t="s">
        <v>1281</v>
      </c>
      <c r="G109" t="s">
        <v>101</v>
      </c>
      <c r="H109" s="65">
        <v>14354</v>
      </c>
      <c r="I109" s="65">
        <v>3039</v>
      </c>
      <c r="J109" s="65">
        <v>0</v>
      </c>
      <c r="K109" s="65">
        <v>436.21805999999998</v>
      </c>
      <c r="L109" s="66">
        <v>1.5E-3</v>
      </c>
      <c r="M109" s="66">
        <v>1.1000000000000001E-3</v>
      </c>
      <c r="N109" s="66">
        <v>2.0000000000000001E-4</v>
      </c>
    </row>
    <row r="110" spans="1:14">
      <c r="A110" t="s">
        <v>1285</v>
      </c>
      <c r="B110" t="s">
        <v>1286</v>
      </c>
      <c r="C110" t="s">
        <v>99</v>
      </c>
      <c r="D110" t="s">
        <v>122</v>
      </c>
      <c r="E110" t="s">
        <v>1287</v>
      </c>
      <c r="F110" t="s">
        <v>1281</v>
      </c>
      <c r="G110" t="s">
        <v>101</v>
      </c>
      <c r="H110" s="65">
        <v>89271</v>
      </c>
      <c r="I110" s="65">
        <v>889.5</v>
      </c>
      <c r="J110" s="65">
        <v>0</v>
      </c>
      <c r="K110" s="65">
        <v>794.06554500000004</v>
      </c>
      <c r="L110" s="66">
        <v>1.2999999999999999E-3</v>
      </c>
      <c r="M110" s="66">
        <v>2E-3</v>
      </c>
      <c r="N110" s="66">
        <v>4.0000000000000002E-4</v>
      </c>
    </row>
    <row r="111" spans="1:14">
      <c r="A111" t="s">
        <v>1288</v>
      </c>
      <c r="B111" t="s">
        <v>1289</v>
      </c>
      <c r="C111" t="s">
        <v>99</v>
      </c>
      <c r="D111" t="s">
        <v>122</v>
      </c>
      <c r="E111" t="s">
        <v>1290</v>
      </c>
      <c r="F111" t="s">
        <v>124</v>
      </c>
      <c r="G111" t="s">
        <v>101</v>
      </c>
      <c r="H111" s="65">
        <v>24000</v>
      </c>
      <c r="I111" s="65">
        <v>3700</v>
      </c>
      <c r="J111" s="65">
        <v>0</v>
      </c>
      <c r="K111" s="65">
        <v>888</v>
      </c>
      <c r="L111" s="66">
        <v>1.9E-3</v>
      </c>
      <c r="M111" s="66">
        <v>2.2000000000000001E-3</v>
      </c>
      <c r="N111" s="66">
        <v>4.0000000000000002E-4</v>
      </c>
    </row>
    <row r="112" spans="1:14">
      <c r="A112" t="s">
        <v>1291</v>
      </c>
      <c r="B112" t="s">
        <v>1292</v>
      </c>
      <c r="C112" t="s">
        <v>99</v>
      </c>
      <c r="D112" t="s">
        <v>122</v>
      </c>
      <c r="E112" t="s">
        <v>1293</v>
      </c>
      <c r="F112" t="s">
        <v>124</v>
      </c>
      <c r="G112" t="s">
        <v>101</v>
      </c>
      <c r="H112" s="65">
        <v>90000</v>
      </c>
      <c r="I112" s="65">
        <v>1306</v>
      </c>
      <c r="J112" s="65">
        <v>0</v>
      </c>
      <c r="K112" s="65">
        <v>1175.4000000000001</v>
      </c>
      <c r="L112" s="66">
        <v>1.1999999999999999E-3</v>
      </c>
      <c r="M112" s="66">
        <v>2.8999999999999998E-3</v>
      </c>
      <c r="N112" s="66">
        <v>5.9999999999999995E-4</v>
      </c>
    </row>
    <row r="113" spans="1:14">
      <c r="A113" t="s">
        <v>1294</v>
      </c>
      <c r="B113" t="s">
        <v>1295</v>
      </c>
      <c r="C113" t="s">
        <v>99</v>
      </c>
      <c r="D113" t="s">
        <v>122</v>
      </c>
      <c r="E113" t="s">
        <v>1296</v>
      </c>
      <c r="F113" t="s">
        <v>749</v>
      </c>
      <c r="G113" t="s">
        <v>101</v>
      </c>
      <c r="H113" s="65">
        <v>990</v>
      </c>
      <c r="I113" s="65">
        <v>23370</v>
      </c>
      <c r="J113" s="65">
        <v>0</v>
      </c>
      <c r="K113" s="65">
        <v>231.363</v>
      </c>
      <c r="L113" s="66">
        <v>2.0000000000000001E-4</v>
      </c>
      <c r="M113" s="66">
        <v>5.9999999999999995E-4</v>
      </c>
      <c r="N113" s="66">
        <v>1E-4</v>
      </c>
    </row>
    <row r="114" spans="1:14">
      <c r="A114" t="s">
        <v>1297</v>
      </c>
      <c r="B114" t="s">
        <v>1298</v>
      </c>
      <c r="C114" t="s">
        <v>99</v>
      </c>
      <c r="D114" t="s">
        <v>122</v>
      </c>
      <c r="E114" t="s">
        <v>1299</v>
      </c>
      <c r="F114" t="s">
        <v>387</v>
      </c>
      <c r="G114" t="s">
        <v>101</v>
      </c>
      <c r="H114" s="65">
        <v>547497</v>
      </c>
      <c r="I114" s="65">
        <v>426.3</v>
      </c>
      <c r="J114" s="65">
        <v>7.58371</v>
      </c>
      <c r="K114" s="65">
        <v>2341.5634209999998</v>
      </c>
      <c r="L114" s="66">
        <v>9.9000000000000008E-3</v>
      </c>
      <c r="M114" s="66">
        <v>5.7999999999999996E-3</v>
      </c>
      <c r="N114" s="66">
        <v>1.1000000000000001E-3</v>
      </c>
    </row>
    <row r="115" spans="1:14" s="73" customFormat="1">
      <c r="A115" s="70" t="s">
        <v>1300</v>
      </c>
      <c r="B115" s="70">
        <v>11035060</v>
      </c>
      <c r="C115" s="70" t="s">
        <v>99</v>
      </c>
      <c r="D115" s="70" t="s">
        <v>122</v>
      </c>
      <c r="E115" s="70" t="s">
        <v>832</v>
      </c>
      <c r="F115" s="70" t="s">
        <v>387</v>
      </c>
      <c r="G115" s="70" t="s">
        <v>101</v>
      </c>
      <c r="H115" s="71">
        <v>12730</v>
      </c>
      <c r="I115" s="71">
        <f>K115*1000/H115*100</f>
        <v>3170.4929193549096</v>
      </c>
      <c r="J115" s="71">
        <v>0</v>
      </c>
      <c r="K115" s="71">
        <f>403603.74863388/1000</f>
        <v>403.60374863388</v>
      </c>
      <c r="L115" s="72">
        <v>4.7000000000000002E-3</v>
      </c>
      <c r="M115" s="72">
        <v>6.6E-3</v>
      </c>
      <c r="N115" s="72">
        <v>1.2999999999999999E-3</v>
      </c>
    </row>
    <row r="116" spans="1:14" s="73" customFormat="1">
      <c r="A116" s="70" t="s">
        <v>1300</v>
      </c>
      <c r="B116" s="70">
        <v>1103506</v>
      </c>
      <c r="C116" s="70" t="s">
        <v>99</v>
      </c>
      <c r="D116" s="70" t="s">
        <v>122</v>
      </c>
      <c r="E116" s="70" t="s">
        <v>832</v>
      </c>
      <c r="F116" s="70" t="s">
        <v>387</v>
      </c>
      <c r="G116" s="70" t="s">
        <v>101</v>
      </c>
      <c r="H116" s="71">
        <v>66725</v>
      </c>
      <c r="I116" s="71">
        <f>K116*1000/H116*100</f>
        <v>3390</v>
      </c>
      <c r="J116" s="71">
        <v>0</v>
      </c>
      <c r="K116" s="71">
        <f>2261977.5/1000</f>
        <v>2261.9775</v>
      </c>
      <c r="L116" s="72">
        <v>0</v>
      </c>
      <c r="M116" s="72">
        <v>-1E-4</v>
      </c>
      <c r="N116" s="72">
        <v>0</v>
      </c>
    </row>
    <row r="117" spans="1:14">
      <c r="A117" t="s">
        <v>1301</v>
      </c>
      <c r="B117" t="s">
        <v>1302</v>
      </c>
      <c r="C117" t="s">
        <v>99</v>
      </c>
      <c r="D117" t="s">
        <v>122</v>
      </c>
      <c r="E117" t="s">
        <v>1303</v>
      </c>
      <c r="F117" t="s">
        <v>387</v>
      </c>
      <c r="G117" t="s">
        <v>101</v>
      </c>
      <c r="H117" s="65">
        <v>30114</v>
      </c>
      <c r="I117" s="65">
        <v>2850</v>
      </c>
      <c r="J117" s="65">
        <v>0</v>
      </c>
      <c r="K117" s="65">
        <v>858.24900000000002</v>
      </c>
      <c r="L117" s="66">
        <v>1.8E-3</v>
      </c>
      <c r="M117" s="66">
        <v>2.0999999999999999E-3</v>
      </c>
      <c r="N117" s="66">
        <v>4.0000000000000002E-4</v>
      </c>
    </row>
    <row r="118" spans="1:14">
      <c r="A118" t="s">
        <v>1304</v>
      </c>
      <c r="B118" t="s">
        <v>1305</v>
      </c>
      <c r="C118" t="s">
        <v>99</v>
      </c>
      <c r="D118" t="s">
        <v>122</v>
      </c>
      <c r="E118" t="s">
        <v>931</v>
      </c>
      <c r="F118" t="s">
        <v>131</v>
      </c>
      <c r="G118" t="s">
        <v>101</v>
      </c>
      <c r="H118" s="65">
        <v>41482.730000000003</v>
      </c>
      <c r="I118" s="65">
        <v>675.9</v>
      </c>
      <c r="J118" s="65">
        <v>0</v>
      </c>
      <c r="K118" s="65">
        <v>280.38177207000001</v>
      </c>
      <c r="L118" s="66">
        <v>4.0000000000000002E-4</v>
      </c>
      <c r="M118" s="66">
        <v>6.9999999999999999E-4</v>
      </c>
      <c r="N118" s="66">
        <v>1E-4</v>
      </c>
    </row>
    <row r="119" spans="1:14">
      <c r="A119" s="67" t="s">
        <v>1306</v>
      </c>
      <c r="D119" s="14"/>
      <c r="E119" s="14"/>
      <c r="F119" s="14"/>
      <c r="H119" s="69">
        <v>0</v>
      </c>
      <c r="J119" s="69">
        <v>0</v>
      </c>
      <c r="K119" s="69">
        <v>0</v>
      </c>
      <c r="M119" s="68">
        <v>0</v>
      </c>
      <c r="N119" s="68">
        <v>0</v>
      </c>
    </row>
    <row r="120" spans="1:14">
      <c r="A120" t="s">
        <v>221</v>
      </c>
      <c r="B120" t="s">
        <v>221</v>
      </c>
      <c r="D120" s="14"/>
      <c r="E120" s="14"/>
      <c r="F120" t="s">
        <v>221</v>
      </c>
      <c r="G120" t="s">
        <v>221</v>
      </c>
      <c r="H120" s="65">
        <v>0</v>
      </c>
      <c r="I120" s="65">
        <v>0</v>
      </c>
      <c r="K120" s="65">
        <v>0</v>
      </c>
      <c r="L120" s="66">
        <v>0</v>
      </c>
      <c r="M120" s="66">
        <v>0</v>
      </c>
      <c r="N120" s="66">
        <v>0</v>
      </c>
    </row>
    <row r="121" spans="1:14">
      <c r="A121" s="67" t="s">
        <v>226</v>
      </c>
      <c r="D121" s="14"/>
      <c r="E121" s="14"/>
      <c r="F121" s="14"/>
      <c r="H121" s="69">
        <v>178238.36</v>
      </c>
      <c r="J121" s="69">
        <v>20.15203</v>
      </c>
      <c r="K121" s="69">
        <v>21974.850114161891</v>
      </c>
      <c r="M121" s="68">
        <v>5.4199999999999998E-2</v>
      </c>
      <c r="N121" s="68">
        <v>1.04E-2</v>
      </c>
    </row>
    <row r="122" spans="1:14">
      <c r="A122" s="67" t="s">
        <v>342</v>
      </c>
      <c r="D122" s="14"/>
      <c r="E122" s="14"/>
      <c r="F122" s="14"/>
      <c r="H122" s="69">
        <v>77662</v>
      </c>
      <c r="J122" s="69">
        <v>7.8883200000000002</v>
      </c>
      <c r="K122" s="69">
        <v>16596.265031940002</v>
      </c>
      <c r="M122" s="68">
        <v>4.0899999999999999E-2</v>
      </c>
      <c r="N122" s="68">
        <v>7.9000000000000008E-3</v>
      </c>
    </row>
    <row r="123" spans="1:14">
      <c r="A123" t="s">
        <v>1307</v>
      </c>
      <c r="B123" t="s">
        <v>1308</v>
      </c>
      <c r="C123" t="s">
        <v>333</v>
      </c>
      <c r="D123" t="s">
        <v>1001</v>
      </c>
      <c r="E123" t="s">
        <v>1309</v>
      </c>
      <c r="F123" t="s">
        <v>1310</v>
      </c>
      <c r="G123" t="s">
        <v>105</v>
      </c>
      <c r="H123" s="65">
        <v>6104</v>
      </c>
      <c r="I123" s="65">
        <v>9912</v>
      </c>
      <c r="J123" s="65">
        <v>0</v>
      </c>
      <c r="K123" s="65">
        <v>2017.1649523200001</v>
      </c>
      <c r="L123" s="66">
        <v>1E-4</v>
      </c>
      <c r="M123" s="66">
        <v>5.0000000000000001E-3</v>
      </c>
      <c r="N123" s="66">
        <v>1E-3</v>
      </c>
    </row>
    <row r="124" spans="1:14">
      <c r="A124" t="s">
        <v>1311</v>
      </c>
      <c r="B124" t="s">
        <v>1312</v>
      </c>
      <c r="C124" t="s">
        <v>1313</v>
      </c>
      <c r="D124" t="s">
        <v>1001</v>
      </c>
      <c r="E124" t="s">
        <v>1314</v>
      </c>
      <c r="F124" t="s">
        <v>1315</v>
      </c>
      <c r="G124" t="s">
        <v>105</v>
      </c>
      <c r="H124" s="65">
        <v>1325</v>
      </c>
      <c r="I124" s="65">
        <v>27922</v>
      </c>
      <c r="J124" s="65">
        <v>0</v>
      </c>
      <c r="K124" s="65">
        <v>1233.4683110000001</v>
      </c>
      <c r="L124" s="66">
        <v>0</v>
      </c>
      <c r="M124" s="66">
        <v>3.0000000000000001E-3</v>
      </c>
      <c r="N124" s="66">
        <v>5.9999999999999995E-4</v>
      </c>
    </row>
    <row r="125" spans="1:14">
      <c r="A125" t="s">
        <v>1316</v>
      </c>
      <c r="B125" t="s">
        <v>1317</v>
      </c>
      <c r="C125" t="s">
        <v>1313</v>
      </c>
      <c r="D125" t="s">
        <v>1001</v>
      </c>
      <c r="E125" t="s">
        <v>1318</v>
      </c>
      <c r="F125" t="s">
        <v>1022</v>
      </c>
      <c r="G125" t="s">
        <v>105</v>
      </c>
      <c r="H125" s="65">
        <v>19550</v>
      </c>
      <c r="I125" s="65">
        <v>2608</v>
      </c>
      <c r="J125" s="65">
        <v>0</v>
      </c>
      <c r="K125" s="65">
        <v>1699.8865760000001</v>
      </c>
      <c r="L125" s="66">
        <v>4.0000000000000002E-4</v>
      </c>
      <c r="M125" s="66">
        <v>4.1999999999999997E-3</v>
      </c>
      <c r="N125" s="66">
        <v>8.0000000000000004E-4</v>
      </c>
    </row>
    <row r="126" spans="1:14">
      <c r="A126" t="s">
        <v>1319</v>
      </c>
      <c r="B126" t="s">
        <v>1320</v>
      </c>
      <c r="C126" t="s">
        <v>333</v>
      </c>
      <c r="D126" t="s">
        <v>1001</v>
      </c>
      <c r="E126" t="s">
        <v>1321</v>
      </c>
      <c r="F126" t="s">
        <v>1022</v>
      </c>
      <c r="G126" t="s">
        <v>105</v>
      </c>
      <c r="H126" s="65">
        <v>8821</v>
      </c>
      <c r="I126" s="65">
        <v>28744</v>
      </c>
      <c r="J126" s="65">
        <v>0</v>
      </c>
      <c r="K126" s="65">
        <v>8453.3844721599999</v>
      </c>
      <c r="L126" s="66">
        <v>2.0000000000000001E-4</v>
      </c>
      <c r="M126" s="66">
        <v>2.0799999999999999E-2</v>
      </c>
      <c r="N126" s="66">
        <v>4.0000000000000001E-3</v>
      </c>
    </row>
    <row r="127" spans="1:14">
      <c r="A127" t="s">
        <v>1322</v>
      </c>
      <c r="B127" t="s">
        <v>1323</v>
      </c>
      <c r="C127" t="s">
        <v>333</v>
      </c>
      <c r="D127" t="s">
        <v>1001</v>
      </c>
      <c r="E127" t="s">
        <v>1324</v>
      </c>
      <c r="F127" t="s">
        <v>1022</v>
      </c>
      <c r="G127" t="s">
        <v>105</v>
      </c>
      <c r="H127" s="65">
        <v>12387</v>
      </c>
      <c r="I127" s="65">
        <v>4512</v>
      </c>
      <c r="J127" s="65">
        <v>0</v>
      </c>
      <c r="K127" s="65">
        <v>1863.3774009599999</v>
      </c>
      <c r="L127" s="66">
        <v>1.8E-3</v>
      </c>
      <c r="M127" s="66">
        <v>4.5999999999999999E-3</v>
      </c>
      <c r="N127" s="66">
        <v>8.9999999999999998E-4</v>
      </c>
    </row>
    <row r="128" spans="1:14">
      <c r="A128" t="s">
        <v>1325</v>
      </c>
      <c r="B128" t="s">
        <v>1326</v>
      </c>
      <c r="C128" t="s">
        <v>333</v>
      </c>
      <c r="D128" t="s">
        <v>1001</v>
      </c>
      <c r="E128" t="s">
        <v>1327</v>
      </c>
      <c r="F128" t="s">
        <v>1017</v>
      </c>
      <c r="G128" t="s">
        <v>105</v>
      </c>
      <c r="H128" s="65">
        <v>6600</v>
      </c>
      <c r="I128" s="65">
        <v>2123</v>
      </c>
      <c r="J128" s="65">
        <v>7.8883200000000002</v>
      </c>
      <c r="K128" s="65">
        <v>475.04173200000002</v>
      </c>
      <c r="L128" s="66">
        <v>2.9999999999999997E-4</v>
      </c>
      <c r="M128" s="66">
        <v>1.1999999999999999E-3</v>
      </c>
      <c r="N128" s="66">
        <v>2.0000000000000001E-4</v>
      </c>
    </row>
    <row r="129" spans="1:14">
      <c r="A129" t="s">
        <v>1328</v>
      </c>
      <c r="B129" t="s">
        <v>1329</v>
      </c>
      <c r="C129" t="s">
        <v>333</v>
      </c>
      <c r="D129" t="s">
        <v>1001</v>
      </c>
      <c r="E129" t="s">
        <v>1330</v>
      </c>
      <c r="F129" t="s">
        <v>1017</v>
      </c>
      <c r="G129" t="s">
        <v>105</v>
      </c>
      <c r="H129" s="65">
        <v>15050</v>
      </c>
      <c r="I129" s="65">
        <v>988</v>
      </c>
      <c r="J129" s="65">
        <v>0</v>
      </c>
      <c r="K129" s="65">
        <v>495.74579599999998</v>
      </c>
      <c r="L129" s="66">
        <v>1.1000000000000001E-3</v>
      </c>
      <c r="M129" s="66">
        <v>1.1999999999999999E-3</v>
      </c>
      <c r="N129" s="66">
        <v>2.0000000000000001E-4</v>
      </c>
    </row>
    <row r="130" spans="1:14">
      <c r="A130" t="s">
        <v>1331</v>
      </c>
      <c r="B130" t="s">
        <v>1332</v>
      </c>
      <c r="C130" t="s">
        <v>1313</v>
      </c>
      <c r="D130" t="s">
        <v>1001</v>
      </c>
      <c r="E130" t="s">
        <v>1333</v>
      </c>
      <c r="F130" t="s">
        <v>1334</v>
      </c>
      <c r="G130" t="s">
        <v>105</v>
      </c>
      <c r="H130" s="65">
        <v>7825</v>
      </c>
      <c r="I130" s="65">
        <v>1373</v>
      </c>
      <c r="J130" s="65">
        <v>0</v>
      </c>
      <c r="K130" s="65">
        <v>358.19579149999998</v>
      </c>
      <c r="L130" s="66">
        <v>2.0000000000000001E-4</v>
      </c>
      <c r="M130" s="66">
        <v>8.9999999999999998E-4</v>
      </c>
      <c r="N130" s="66">
        <v>2.0000000000000001E-4</v>
      </c>
    </row>
    <row r="131" spans="1:14">
      <c r="A131" s="67" t="s">
        <v>343</v>
      </c>
      <c r="D131" s="14"/>
      <c r="E131" s="14"/>
      <c r="F131" s="14"/>
      <c r="H131" s="69">
        <v>100576.36</v>
      </c>
      <c r="J131" s="69">
        <v>12.26371</v>
      </c>
      <c r="K131" s="69">
        <v>5378.5850822218899</v>
      </c>
      <c r="M131" s="68">
        <v>1.3299999999999999E-2</v>
      </c>
      <c r="N131" s="68">
        <v>2.5000000000000001E-3</v>
      </c>
    </row>
    <row r="132" spans="1:14">
      <c r="A132" t="s">
        <v>1335</v>
      </c>
      <c r="B132" t="s">
        <v>1336</v>
      </c>
      <c r="C132" t="s">
        <v>333</v>
      </c>
      <c r="D132" t="s">
        <v>1001</v>
      </c>
      <c r="E132" t="s">
        <v>1337</v>
      </c>
      <c r="F132" t="s">
        <v>1338</v>
      </c>
      <c r="G132" t="s">
        <v>105</v>
      </c>
      <c r="H132" s="65">
        <v>6396.35</v>
      </c>
      <c r="I132" s="65">
        <v>13961</v>
      </c>
      <c r="J132" s="65">
        <v>12.26371</v>
      </c>
      <c r="K132" s="65">
        <v>2989.5071179490001</v>
      </c>
      <c r="L132" s="66">
        <v>0</v>
      </c>
      <c r="M132" s="66">
        <v>7.4000000000000003E-3</v>
      </c>
      <c r="N132" s="66">
        <v>1.4E-3</v>
      </c>
    </row>
    <row r="133" spans="1:14">
      <c r="A133" t="s">
        <v>1339</v>
      </c>
      <c r="B133" t="s">
        <v>1340</v>
      </c>
      <c r="C133" t="s">
        <v>1313</v>
      </c>
      <c r="D133" t="s">
        <v>1001</v>
      </c>
      <c r="E133" t="s">
        <v>1341</v>
      </c>
      <c r="F133" t="s">
        <v>1342</v>
      </c>
      <c r="G133" t="s">
        <v>105</v>
      </c>
      <c r="H133" s="65">
        <v>6672</v>
      </c>
      <c r="I133" s="65">
        <v>1397</v>
      </c>
      <c r="J133" s="65">
        <v>0</v>
      </c>
      <c r="K133" s="65">
        <v>310.75493856000003</v>
      </c>
      <c r="L133" s="66">
        <v>0</v>
      </c>
      <c r="M133" s="66">
        <v>8.0000000000000004E-4</v>
      </c>
      <c r="N133" s="66">
        <v>1E-4</v>
      </c>
    </row>
    <row r="134" spans="1:14">
      <c r="A134" t="s">
        <v>1343</v>
      </c>
      <c r="B134" t="s">
        <v>1344</v>
      </c>
      <c r="C134" t="s">
        <v>1009</v>
      </c>
      <c r="D134" t="s">
        <v>1001</v>
      </c>
      <c r="E134" t="s">
        <v>1010</v>
      </c>
      <c r="F134" t="s">
        <v>1011</v>
      </c>
      <c r="G134" t="s">
        <v>109</v>
      </c>
      <c r="H134" s="65">
        <v>87508.01</v>
      </c>
      <c r="I134" s="65">
        <v>607</v>
      </c>
      <c r="J134" s="65">
        <v>0</v>
      </c>
      <c r="K134" s="65">
        <v>2078.3230257128898</v>
      </c>
      <c r="L134" s="66">
        <v>1E-4</v>
      </c>
      <c r="M134" s="66">
        <v>5.1000000000000004E-3</v>
      </c>
      <c r="N134" s="66">
        <v>1E-3</v>
      </c>
    </row>
    <row r="135" spans="1:14">
      <c r="A135" s="91" t="s">
        <v>228</v>
      </c>
      <c r="D135" s="14"/>
      <c r="E135" s="14"/>
      <c r="F135" s="14"/>
    </row>
    <row r="136" spans="1:14">
      <c r="A136" s="91" t="s">
        <v>336</v>
      </c>
      <c r="D136" s="14"/>
      <c r="E136" s="14"/>
      <c r="F136" s="14"/>
    </row>
    <row r="137" spans="1:14">
      <c r="A137" s="91" t="s">
        <v>337</v>
      </c>
      <c r="D137" s="14"/>
      <c r="E137" s="14"/>
      <c r="F137" s="14"/>
    </row>
    <row r="138" spans="1:14">
      <c r="A138" s="91" t="s">
        <v>338</v>
      </c>
      <c r="D138" s="14"/>
      <c r="E138" s="14"/>
      <c r="F138" s="14"/>
    </row>
    <row r="139" spans="1:14">
      <c r="A139" s="91" t="s">
        <v>339</v>
      </c>
      <c r="D139" s="14"/>
      <c r="E139" s="14"/>
      <c r="F139" s="14"/>
    </row>
    <row r="140" spans="1:14" hidden="1">
      <c r="D140" s="14"/>
      <c r="E140" s="14"/>
      <c r="F140" s="14"/>
    </row>
    <row r="141" spans="1:14" hidden="1">
      <c r="D141" s="14"/>
      <c r="E141" s="14"/>
      <c r="F141" s="14"/>
    </row>
    <row r="142" spans="1:14" hidden="1">
      <c r="D142" s="14"/>
      <c r="E142" s="14"/>
      <c r="F142" s="14"/>
    </row>
    <row r="143" spans="1:14" hidden="1">
      <c r="D143" s="14"/>
      <c r="E143" s="14"/>
      <c r="F143" s="14"/>
    </row>
    <row r="144" spans="1:14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A248" s="14"/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6"/>
      <c r="D250" s="14"/>
      <c r="E250" s="14"/>
      <c r="F250" s="14"/>
    </row>
    <row r="251" spans="1:6" hidden="1"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A269" s="14"/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6"/>
      <c r="D271" s="14"/>
      <c r="E271" s="14"/>
      <c r="F271" s="14"/>
    </row>
    <row r="272" spans="1:6" hidden="1"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1:6" hidden="1">
      <c r="D321" s="14"/>
      <c r="E321" s="14"/>
      <c r="F321" s="14"/>
    </row>
    <row r="322" spans="1:6" hidden="1">
      <c r="D322" s="14"/>
      <c r="E322" s="14"/>
      <c r="F322" s="14"/>
    </row>
    <row r="323" spans="1:6" hidden="1">
      <c r="D323" s="14"/>
      <c r="E323" s="14"/>
      <c r="F323" s="14"/>
    </row>
    <row r="324" spans="1:6" hidden="1">
      <c r="D324" s="14"/>
      <c r="E324" s="14"/>
      <c r="F324" s="14"/>
    </row>
    <row r="325" spans="1:6" hidden="1">
      <c r="D325" s="14"/>
      <c r="E325" s="14"/>
      <c r="F325" s="14"/>
    </row>
    <row r="326" spans="1:6" hidden="1">
      <c r="D326" s="14"/>
      <c r="E326" s="14"/>
      <c r="F326" s="14"/>
    </row>
    <row r="327" spans="1:6" hidden="1">
      <c r="D327" s="14"/>
      <c r="E327" s="14"/>
      <c r="F327" s="14"/>
    </row>
    <row r="328" spans="1:6" hidden="1">
      <c r="D328" s="14"/>
      <c r="E328" s="14"/>
      <c r="F328" s="14"/>
    </row>
    <row r="329" spans="1:6" hidden="1">
      <c r="D329" s="14"/>
      <c r="E329" s="14"/>
      <c r="F329" s="14"/>
    </row>
    <row r="330" spans="1:6" hidden="1">
      <c r="D330" s="14"/>
      <c r="E330" s="14"/>
      <c r="F330" s="14"/>
    </row>
    <row r="331" spans="1:6" hidden="1">
      <c r="D331" s="14"/>
      <c r="E331" s="14"/>
      <c r="F331" s="14"/>
    </row>
    <row r="332" spans="1:6" hidden="1">
      <c r="D332" s="14"/>
      <c r="E332" s="14"/>
      <c r="F332" s="14"/>
    </row>
    <row r="333" spans="1:6" hidden="1">
      <c r="D333" s="14"/>
      <c r="E333" s="14"/>
      <c r="F333" s="14"/>
    </row>
    <row r="334" spans="1:6" hidden="1">
      <c r="D334" s="14"/>
      <c r="E334" s="14"/>
      <c r="F334" s="14"/>
    </row>
    <row r="335" spans="1:6" hidden="1">
      <c r="D335" s="14"/>
      <c r="E335" s="14"/>
      <c r="F335" s="14"/>
    </row>
    <row r="336" spans="1:6" hidden="1">
      <c r="A336" s="14"/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6"/>
    </row>
    <row r="339" spans="1:6" hidden="1"/>
  </sheetData>
  <dataValidations count="4">
    <dataValidation allowBlank="1" showInputMessage="1" showErrorMessage="1" sqref="J8"/>
    <dataValidation type="list" allowBlank="1" showInputMessage="1" showErrorMessage="1" sqref="F11:F338">
      <formula1>$BG$5:$BG$10</formula1>
    </dataValidation>
    <dataValidation type="list" allowBlank="1" showInputMessage="1" showErrorMessage="1" sqref="G11:G332">
      <formula1>$BI$5:$BI$10</formula1>
    </dataValidation>
    <dataValidation type="list" allowBlank="1" showInputMessage="1" showErrorMessage="1" sqref="D11:D332">
      <formula1>$BE$5:$BE$10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45.7109375" style="13" customWidth="1"/>
    <col min="2" max="2" width="15.285156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105" t="s">
        <v>67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7"/>
      <c r="BJ5" s="16"/>
    </row>
    <row r="6" spans="1:62" ht="26.25" customHeight="1">
      <c r="A6" s="105" t="s">
        <v>193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9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4496805</v>
      </c>
      <c r="H10" s="7"/>
      <c r="I10" s="63">
        <v>11.81565</v>
      </c>
      <c r="J10" s="63">
        <v>259976.95831044001</v>
      </c>
      <c r="K10" s="7"/>
      <c r="L10" s="64">
        <v>1</v>
      </c>
      <c r="M10" s="64">
        <v>0.123</v>
      </c>
      <c r="N10" s="30"/>
      <c r="BG10" s="14"/>
      <c r="BH10" s="16"/>
      <c r="BJ10" s="14"/>
    </row>
    <row r="11" spans="1:62">
      <c r="A11" s="67" t="s">
        <v>200</v>
      </c>
      <c r="C11" s="14"/>
      <c r="D11" s="14"/>
      <c r="E11" s="14"/>
      <c r="F11" s="14"/>
      <c r="G11" s="69">
        <v>4229357</v>
      </c>
      <c r="I11" s="69">
        <v>0</v>
      </c>
      <c r="J11" s="69">
        <v>209863.57214999999</v>
      </c>
      <c r="L11" s="68">
        <v>0.80720000000000003</v>
      </c>
      <c r="M11" s="68">
        <v>9.9299999999999999E-2</v>
      </c>
    </row>
    <row r="12" spans="1:62">
      <c r="A12" s="67" t="s">
        <v>1345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221</v>
      </c>
      <c r="B13" t="s">
        <v>221</v>
      </c>
      <c r="C13" s="14"/>
      <c r="D13" s="14"/>
      <c r="E13" t="s">
        <v>221</v>
      </c>
      <c r="F13" t="s">
        <v>221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1346</v>
      </c>
      <c r="C14" s="14"/>
      <c r="D14" s="14"/>
      <c r="E14" s="14"/>
      <c r="F14" s="14"/>
      <c r="G14" s="69">
        <v>4229357</v>
      </c>
      <c r="I14" s="69">
        <v>0</v>
      </c>
      <c r="J14" s="69">
        <v>209863.57214999999</v>
      </c>
      <c r="L14" s="68">
        <v>0.80720000000000003</v>
      </c>
      <c r="M14" s="68">
        <v>9.9299999999999999E-2</v>
      </c>
    </row>
    <row r="15" spans="1:62">
      <c r="A15" t="s">
        <v>1347</v>
      </c>
      <c r="B15" t="s">
        <v>1348</v>
      </c>
      <c r="C15" t="s">
        <v>99</v>
      </c>
      <c r="D15" t="s">
        <v>1349</v>
      </c>
      <c r="E15" t="s">
        <v>1350</v>
      </c>
      <c r="F15" t="s">
        <v>101</v>
      </c>
      <c r="G15" s="65">
        <v>272252</v>
      </c>
      <c r="H15" s="65">
        <v>12630</v>
      </c>
      <c r="I15" s="65">
        <v>0</v>
      </c>
      <c r="J15" s="65">
        <v>34385.427600000003</v>
      </c>
      <c r="K15" s="66">
        <v>3.6999999999999998E-2</v>
      </c>
      <c r="L15" s="66">
        <v>0.1323</v>
      </c>
      <c r="M15" s="66">
        <v>1.6299999999999999E-2</v>
      </c>
    </row>
    <row r="16" spans="1:62">
      <c r="A16" t="s">
        <v>1351</v>
      </c>
      <c r="B16" t="s">
        <v>1352</v>
      </c>
      <c r="C16" t="s">
        <v>99</v>
      </c>
      <c r="D16" t="s">
        <v>1349</v>
      </c>
      <c r="E16" t="s">
        <v>1350</v>
      </c>
      <c r="F16" t="s">
        <v>101</v>
      </c>
      <c r="G16" s="65">
        <v>1266730</v>
      </c>
      <c r="H16" s="65">
        <v>1794</v>
      </c>
      <c r="I16" s="65">
        <v>0</v>
      </c>
      <c r="J16" s="65">
        <v>22725.136200000001</v>
      </c>
      <c r="K16" s="66">
        <v>0.10920000000000001</v>
      </c>
      <c r="L16" s="66">
        <v>8.7400000000000005E-2</v>
      </c>
      <c r="M16" s="66">
        <v>1.0800000000000001E-2</v>
      </c>
    </row>
    <row r="17" spans="1:13">
      <c r="A17" t="s">
        <v>1353</v>
      </c>
      <c r="B17" t="s">
        <v>1354</v>
      </c>
      <c r="C17" t="s">
        <v>99</v>
      </c>
      <c r="D17" t="s">
        <v>1355</v>
      </c>
      <c r="E17" t="s">
        <v>1350</v>
      </c>
      <c r="F17" t="s">
        <v>101</v>
      </c>
      <c r="G17" s="65">
        <v>387813</v>
      </c>
      <c r="H17" s="65">
        <v>6301</v>
      </c>
      <c r="I17" s="65">
        <v>0</v>
      </c>
      <c r="J17" s="65">
        <v>24436.097129999998</v>
      </c>
      <c r="K17" s="66">
        <v>8.6199999999999999E-2</v>
      </c>
      <c r="L17" s="66">
        <v>9.4E-2</v>
      </c>
      <c r="M17" s="66">
        <v>1.1599999999999999E-2</v>
      </c>
    </row>
    <row r="18" spans="1:13">
      <c r="A18" t="s">
        <v>1356</v>
      </c>
      <c r="B18" t="s">
        <v>1357</v>
      </c>
      <c r="C18" t="s">
        <v>99</v>
      </c>
      <c r="D18" t="s">
        <v>1355</v>
      </c>
      <c r="E18" t="s">
        <v>1350</v>
      </c>
      <c r="F18" t="s">
        <v>101</v>
      </c>
      <c r="G18" s="65">
        <v>652312</v>
      </c>
      <c r="H18" s="65">
        <v>5430</v>
      </c>
      <c r="I18" s="65">
        <v>0</v>
      </c>
      <c r="J18" s="65">
        <v>35420.541599999997</v>
      </c>
      <c r="K18" s="66">
        <v>1.9E-2</v>
      </c>
      <c r="L18" s="66">
        <v>0.13619999999999999</v>
      </c>
      <c r="M18" s="66">
        <v>1.6799999999999999E-2</v>
      </c>
    </row>
    <row r="19" spans="1:13">
      <c r="A19" t="s">
        <v>1358</v>
      </c>
      <c r="B19" t="s">
        <v>1359</v>
      </c>
      <c r="C19" t="s">
        <v>99</v>
      </c>
      <c r="D19" t="s">
        <v>1360</v>
      </c>
      <c r="E19" t="s">
        <v>1350</v>
      </c>
      <c r="F19" t="s">
        <v>101</v>
      </c>
      <c r="G19" s="65">
        <v>143235</v>
      </c>
      <c r="H19" s="65">
        <v>22550</v>
      </c>
      <c r="I19" s="65">
        <v>0</v>
      </c>
      <c r="J19" s="65">
        <v>32299.4925</v>
      </c>
      <c r="K19" s="66">
        <v>8.3999999999999995E-3</v>
      </c>
      <c r="L19" s="66">
        <v>0.1242</v>
      </c>
      <c r="M19" s="66">
        <v>1.5299999999999999E-2</v>
      </c>
    </row>
    <row r="20" spans="1:13">
      <c r="A20" t="s">
        <v>1361</v>
      </c>
      <c r="B20" t="s">
        <v>1362</v>
      </c>
      <c r="C20" t="s">
        <v>99</v>
      </c>
      <c r="D20" t="s">
        <v>1360</v>
      </c>
      <c r="E20" t="s">
        <v>1350</v>
      </c>
      <c r="F20" t="s">
        <v>101</v>
      </c>
      <c r="G20" s="65">
        <v>191872</v>
      </c>
      <c r="H20" s="65">
        <v>7778</v>
      </c>
      <c r="I20" s="65">
        <v>0</v>
      </c>
      <c r="J20" s="65">
        <v>14923.80416</v>
      </c>
      <c r="K20" s="66">
        <v>2.0500000000000001E-2</v>
      </c>
      <c r="L20" s="66">
        <v>5.74E-2</v>
      </c>
      <c r="M20" s="66">
        <v>7.1000000000000004E-3</v>
      </c>
    </row>
    <row r="21" spans="1:13">
      <c r="A21" t="s">
        <v>1363</v>
      </c>
      <c r="B21" t="s">
        <v>1364</v>
      </c>
      <c r="C21" t="s">
        <v>99</v>
      </c>
      <c r="D21" t="s">
        <v>1360</v>
      </c>
      <c r="E21" t="s">
        <v>1350</v>
      </c>
      <c r="F21" t="s">
        <v>101</v>
      </c>
      <c r="G21" s="65">
        <v>148601</v>
      </c>
      <c r="H21" s="65">
        <v>15090</v>
      </c>
      <c r="I21" s="65">
        <v>0</v>
      </c>
      <c r="J21" s="65">
        <v>22423.890899999999</v>
      </c>
      <c r="K21" s="66">
        <v>5.7000000000000002E-3</v>
      </c>
      <c r="L21" s="66">
        <v>8.6300000000000002E-2</v>
      </c>
      <c r="M21" s="66">
        <v>1.06E-2</v>
      </c>
    </row>
    <row r="22" spans="1:13">
      <c r="A22" t="s">
        <v>1365</v>
      </c>
      <c r="B22" t="s">
        <v>1366</v>
      </c>
      <c r="C22" t="s">
        <v>99</v>
      </c>
      <c r="D22" t="s">
        <v>1360</v>
      </c>
      <c r="E22" t="s">
        <v>1350</v>
      </c>
      <c r="F22" t="s">
        <v>101</v>
      </c>
      <c r="G22" s="65">
        <v>1166542</v>
      </c>
      <c r="H22" s="65">
        <v>1993</v>
      </c>
      <c r="I22" s="65">
        <v>0</v>
      </c>
      <c r="J22" s="65">
        <v>23249.182059999999</v>
      </c>
      <c r="K22" s="66">
        <v>2.12E-2</v>
      </c>
      <c r="L22" s="66">
        <v>8.9399999999999993E-2</v>
      </c>
      <c r="M22" s="66">
        <v>1.0999999999999999E-2</v>
      </c>
    </row>
    <row r="23" spans="1:13">
      <c r="A23" s="67" t="s">
        <v>1367</v>
      </c>
      <c r="C23" s="14"/>
      <c r="D23" s="14"/>
      <c r="E23" s="14"/>
      <c r="F23" s="14"/>
      <c r="G23" s="69">
        <v>0</v>
      </c>
      <c r="I23" s="69">
        <v>0</v>
      </c>
      <c r="J23" s="69">
        <v>0</v>
      </c>
      <c r="L23" s="68">
        <v>0</v>
      </c>
      <c r="M23" s="68">
        <v>0</v>
      </c>
    </row>
    <row r="24" spans="1:13">
      <c r="A24" t="s">
        <v>221</v>
      </c>
      <c r="B24" t="s">
        <v>221</v>
      </c>
      <c r="C24" s="14"/>
      <c r="D24" s="14"/>
      <c r="E24" t="s">
        <v>221</v>
      </c>
      <c r="F24" t="s">
        <v>221</v>
      </c>
      <c r="G24" s="65">
        <v>0</v>
      </c>
      <c r="H24" s="65">
        <v>0</v>
      </c>
      <c r="J24" s="65">
        <v>0</v>
      </c>
      <c r="K24" s="66">
        <v>0</v>
      </c>
      <c r="L24" s="66">
        <v>0</v>
      </c>
      <c r="M24" s="66">
        <v>0</v>
      </c>
    </row>
    <row r="25" spans="1:13">
      <c r="A25" s="67" t="s">
        <v>1368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221</v>
      </c>
      <c r="B26" t="s">
        <v>221</v>
      </c>
      <c r="C26" s="14"/>
      <c r="D26" s="14"/>
      <c r="E26" t="s">
        <v>221</v>
      </c>
      <c r="F26" t="s">
        <v>221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998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221</v>
      </c>
      <c r="B28" t="s">
        <v>221</v>
      </c>
      <c r="C28" s="14"/>
      <c r="D28" s="14"/>
      <c r="E28" t="s">
        <v>221</v>
      </c>
      <c r="F28" t="s">
        <v>221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1369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221</v>
      </c>
      <c r="B30" t="s">
        <v>221</v>
      </c>
      <c r="C30" s="14"/>
      <c r="D30" s="14"/>
      <c r="E30" t="s">
        <v>221</v>
      </c>
      <c r="F30" t="s">
        <v>221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226</v>
      </c>
      <c r="C31" s="14"/>
      <c r="D31" s="14"/>
      <c r="E31" s="14"/>
      <c r="F31" s="14"/>
      <c r="G31" s="69">
        <v>267448</v>
      </c>
      <c r="I31" s="69">
        <v>11.81565</v>
      </c>
      <c r="J31" s="69">
        <v>50113.386160440001</v>
      </c>
      <c r="L31" s="68">
        <v>0.1928</v>
      </c>
      <c r="M31" s="68">
        <v>2.3699999999999999E-2</v>
      </c>
    </row>
    <row r="32" spans="1:13">
      <c r="A32" s="67" t="s">
        <v>1370</v>
      </c>
      <c r="C32" s="14"/>
      <c r="D32" s="14"/>
      <c r="E32" s="14"/>
      <c r="F32" s="14"/>
      <c r="G32" s="69">
        <v>267448</v>
      </c>
      <c r="I32" s="69">
        <v>11.81565</v>
      </c>
      <c r="J32" s="69">
        <v>50113.386160440001</v>
      </c>
      <c r="L32" s="68">
        <v>0.1928</v>
      </c>
      <c r="M32" s="68">
        <v>2.3699999999999999E-2</v>
      </c>
    </row>
    <row r="33" spans="1:13">
      <c r="A33" t="s">
        <v>1371</v>
      </c>
      <c r="B33" t="s">
        <v>1372</v>
      </c>
      <c r="C33" t="s">
        <v>1313</v>
      </c>
      <c r="D33" t="s">
        <v>1373</v>
      </c>
      <c r="E33" t="s">
        <v>1350</v>
      </c>
      <c r="F33" t="s">
        <v>105</v>
      </c>
      <c r="G33" s="65">
        <v>12023</v>
      </c>
      <c r="H33" s="65">
        <v>31913</v>
      </c>
      <c r="I33" s="65">
        <v>11.81565</v>
      </c>
      <c r="J33" s="65">
        <v>12804.04021666</v>
      </c>
      <c r="K33" s="66">
        <v>0</v>
      </c>
      <c r="L33" s="66">
        <v>4.9299999999999997E-2</v>
      </c>
      <c r="M33" s="66">
        <v>6.1000000000000004E-3</v>
      </c>
    </row>
    <row r="34" spans="1:13">
      <c r="A34" t="s">
        <v>1374</v>
      </c>
      <c r="B34" t="s">
        <v>1375</v>
      </c>
      <c r="C34" t="s">
        <v>122</v>
      </c>
      <c r="D34" t="s">
        <v>1376</v>
      </c>
      <c r="E34" t="s">
        <v>1350</v>
      </c>
      <c r="F34" t="s">
        <v>105</v>
      </c>
      <c r="G34" s="65">
        <v>171527</v>
      </c>
      <c r="H34" s="65">
        <v>3687</v>
      </c>
      <c r="I34" s="65">
        <v>0</v>
      </c>
      <c r="J34" s="65">
        <v>21084.884433660001</v>
      </c>
      <c r="K34" s="66">
        <v>0</v>
      </c>
      <c r="L34" s="66">
        <v>8.1100000000000005E-2</v>
      </c>
      <c r="M34" s="66">
        <v>0.01</v>
      </c>
    </row>
    <row r="35" spans="1:13">
      <c r="A35" t="s">
        <v>1377</v>
      </c>
      <c r="B35" t="s">
        <v>1378</v>
      </c>
      <c r="C35" t="s">
        <v>333</v>
      </c>
      <c r="D35" t="s">
        <v>1379</v>
      </c>
      <c r="E35" t="s">
        <v>1350</v>
      </c>
      <c r="F35" t="s">
        <v>105</v>
      </c>
      <c r="G35" s="65">
        <v>14810</v>
      </c>
      <c r="H35" s="65">
        <v>11674</v>
      </c>
      <c r="I35" s="65">
        <v>0</v>
      </c>
      <c r="J35" s="65">
        <v>5764.2172796000004</v>
      </c>
      <c r="K35" s="66">
        <v>0</v>
      </c>
      <c r="L35" s="66">
        <v>2.2200000000000001E-2</v>
      </c>
      <c r="M35" s="66">
        <v>2.7000000000000001E-3</v>
      </c>
    </row>
    <row r="36" spans="1:13">
      <c r="A36" t="s">
        <v>1380</v>
      </c>
      <c r="B36" t="s">
        <v>1381</v>
      </c>
      <c r="C36" t="s">
        <v>333</v>
      </c>
      <c r="D36" t="s">
        <v>1379</v>
      </c>
      <c r="E36" t="s">
        <v>1350</v>
      </c>
      <c r="F36" t="s">
        <v>105</v>
      </c>
      <c r="G36" s="65">
        <v>46175</v>
      </c>
      <c r="H36" s="65">
        <v>3405</v>
      </c>
      <c r="I36" s="65">
        <v>0</v>
      </c>
      <c r="J36" s="65">
        <v>5241.9106725000001</v>
      </c>
      <c r="K36" s="66">
        <v>0</v>
      </c>
      <c r="L36" s="66">
        <v>2.0199999999999999E-2</v>
      </c>
      <c r="M36" s="66">
        <v>2.5000000000000001E-3</v>
      </c>
    </row>
    <row r="37" spans="1:13">
      <c r="A37" t="s">
        <v>1382</v>
      </c>
      <c r="B37" t="s">
        <v>1383</v>
      </c>
      <c r="C37" t="s">
        <v>333</v>
      </c>
      <c r="D37" t="s">
        <v>1379</v>
      </c>
      <c r="E37" t="s">
        <v>1350</v>
      </c>
      <c r="F37" t="s">
        <v>105</v>
      </c>
      <c r="G37" s="65">
        <v>22913</v>
      </c>
      <c r="H37" s="65">
        <v>6831</v>
      </c>
      <c r="I37" s="65">
        <v>0</v>
      </c>
      <c r="J37" s="65">
        <v>5218.3335580200001</v>
      </c>
      <c r="K37" s="66">
        <v>0</v>
      </c>
      <c r="L37" s="66">
        <v>2.01E-2</v>
      </c>
      <c r="M37" s="66">
        <v>2.5000000000000001E-3</v>
      </c>
    </row>
    <row r="38" spans="1:13">
      <c r="A38" s="67" t="s">
        <v>1384</v>
      </c>
      <c r="C38" s="14"/>
      <c r="D38" s="14"/>
      <c r="E38" s="14"/>
      <c r="F38" s="14"/>
      <c r="G38" s="69">
        <v>0</v>
      </c>
      <c r="I38" s="69">
        <v>0</v>
      </c>
      <c r="J38" s="69">
        <v>0</v>
      </c>
      <c r="L38" s="68">
        <v>0</v>
      </c>
      <c r="M38" s="68">
        <v>0</v>
      </c>
    </row>
    <row r="39" spans="1:13">
      <c r="A39" t="s">
        <v>221</v>
      </c>
      <c r="B39" t="s">
        <v>221</v>
      </c>
      <c r="C39" s="14"/>
      <c r="D39" s="14"/>
      <c r="E39" t="s">
        <v>221</v>
      </c>
      <c r="F39" t="s">
        <v>221</v>
      </c>
      <c r="G39" s="65">
        <v>0</v>
      </c>
      <c r="H39" s="65">
        <v>0</v>
      </c>
      <c r="J39" s="65">
        <v>0</v>
      </c>
      <c r="K39" s="66">
        <v>0</v>
      </c>
      <c r="L39" s="66">
        <v>0</v>
      </c>
      <c r="M39" s="66">
        <v>0</v>
      </c>
    </row>
    <row r="40" spans="1:13">
      <c r="A40" s="67" t="s">
        <v>998</v>
      </c>
      <c r="C40" s="14"/>
      <c r="D40" s="14"/>
      <c r="E40" s="14"/>
      <c r="F40" s="14"/>
      <c r="G40" s="69">
        <v>0</v>
      </c>
      <c r="I40" s="69">
        <v>0</v>
      </c>
      <c r="J40" s="69">
        <v>0</v>
      </c>
      <c r="L40" s="68">
        <v>0</v>
      </c>
      <c r="M40" s="68">
        <v>0</v>
      </c>
    </row>
    <row r="41" spans="1:13">
      <c r="A41" t="s">
        <v>221</v>
      </c>
      <c r="B41" t="s">
        <v>221</v>
      </c>
      <c r="C41" s="14"/>
      <c r="D41" s="14"/>
      <c r="E41" t="s">
        <v>221</v>
      </c>
      <c r="F41" t="s">
        <v>221</v>
      </c>
      <c r="G41" s="65">
        <v>0</v>
      </c>
      <c r="H41" s="65">
        <v>0</v>
      </c>
      <c r="J41" s="65">
        <v>0</v>
      </c>
      <c r="K41" s="66">
        <v>0</v>
      </c>
      <c r="L41" s="66">
        <v>0</v>
      </c>
      <c r="M41" s="66">
        <v>0</v>
      </c>
    </row>
    <row r="42" spans="1:13">
      <c r="A42" s="67" t="s">
        <v>1369</v>
      </c>
      <c r="C42" s="14"/>
      <c r="D42" s="14"/>
      <c r="E42" s="14"/>
      <c r="F42" s="14"/>
      <c r="G42" s="69">
        <v>0</v>
      </c>
      <c r="I42" s="69">
        <v>0</v>
      </c>
      <c r="J42" s="69">
        <v>0</v>
      </c>
      <c r="L42" s="68">
        <v>0</v>
      </c>
      <c r="M42" s="68">
        <v>0</v>
      </c>
    </row>
    <row r="43" spans="1:13">
      <c r="A43" t="s">
        <v>221</v>
      </c>
      <c r="B43" t="s">
        <v>221</v>
      </c>
      <c r="C43" s="14"/>
      <c r="D43" s="14"/>
      <c r="E43" t="s">
        <v>221</v>
      </c>
      <c r="F43" t="s">
        <v>221</v>
      </c>
      <c r="G43" s="65">
        <v>0</v>
      </c>
      <c r="H43" s="65">
        <v>0</v>
      </c>
      <c r="J43" s="65">
        <v>0</v>
      </c>
      <c r="K43" s="66">
        <v>0</v>
      </c>
      <c r="L43" s="66">
        <v>0</v>
      </c>
      <c r="M43" s="66">
        <v>0</v>
      </c>
    </row>
    <row r="44" spans="1:13">
      <c r="A44" s="91" t="s">
        <v>228</v>
      </c>
      <c r="C44" s="14"/>
      <c r="D44" s="14"/>
      <c r="E44" s="14"/>
      <c r="F44" s="14"/>
    </row>
    <row r="45" spans="1:13">
      <c r="A45" s="91" t="s">
        <v>336</v>
      </c>
      <c r="C45" s="14"/>
      <c r="D45" s="14"/>
      <c r="E45" s="14"/>
      <c r="F45" s="14"/>
    </row>
    <row r="46" spans="1:13">
      <c r="A46" s="91" t="s">
        <v>337</v>
      </c>
      <c r="C46" s="14"/>
      <c r="D46" s="14"/>
      <c r="E46" s="14"/>
      <c r="F46" s="14"/>
    </row>
    <row r="47" spans="1:13">
      <c r="A47" s="91" t="s">
        <v>338</v>
      </c>
      <c r="C47" s="14"/>
      <c r="D47" s="14"/>
      <c r="E47" s="14"/>
      <c r="F47" s="14"/>
    </row>
    <row r="48" spans="1:13">
      <c r="A48" s="91" t="s">
        <v>339</v>
      </c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A7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05" t="s">
        <v>67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7"/>
    </row>
    <row r="6" spans="1:64" ht="26.25" customHeight="1">
      <c r="A6" s="105" t="s">
        <v>92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9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200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1385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221</v>
      </c>
      <c r="B13" t="s">
        <v>221</v>
      </c>
      <c r="C13" s="14"/>
      <c r="D13" s="14"/>
      <c r="E13" t="s">
        <v>221</v>
      </c>
      <c r="F13" t="s">
        <v>221</v>
      </c>
      <c r="H13" t="s">
        <v>221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1386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221</v>
      </c>
      <c r="B15" t="s">
        <v>221</v>
      </c>
      <c r="C15" s="14"/>
      <c r="D15" s="14"/>
      <c r="E15" t="s">
        <v>221</v>
      </c>
      <c r="F15" t="s">
        <v>221</v>
      </c>
      <c r="H15" t="s">
        <v>221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221</v>
      </c>
      <c r="B17" t="s">
        <v>221</v>
      </c>
      <c r="C17" s="14"/>
      <c r="D17" s="14"/>
      <c r="E17" t="s">
        <v>221</v>
      </c>
      <c r="F17" t="s">
        <v>221</v>
      </c>
      <c r="H17" t="s">
        <v>221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998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221</v>
      </c>
      <c r="B19" t="s">
        <v>221</v>
      </c>
      <c r="C19" s="14"/>
      <c r="D19" s="14"/>
      <c r="E19" t="s">
        <v>221</v>
      </c>
      <c r="F19" t="s">
        <v>221</v>
      </c>
      <c r="H19" t="s">
        <v>221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226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1385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221</v>
      </c>
      <c r="B22" t="s">
        <v>221</v>
      </c>
      <c r="C22" s="14"/>
      <c r="D22" s="14"/>
      <c r="E22" t="s">
        <v>221</v>
      </c>
      <c r="F22" t="s">
        <v>221</v>
      </c>
      <c r="H22" t="s">
        <v>221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1386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221</v>
      </c>
      <c r="B24" t="s">
        <v>221</v>
      </c>
      <c r="C24" s="14"/>
      <c r="D24" s="14"/>
      <c r="E24" t="s">
        <v>221</v>
      </c>
      <c r="F24" t="s">
        <v>221</v>
      </c>
      <c r="H24" t="s">
        <v>221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221</v>
      </c>
      <c r="B26" t="s">
        <v>221</v>
      </c>
      <c r="C26" s="14"/>
      <c r="D26" s="14"/>
      <c r="E26" t="s">
        <v>221</v>
      </c>
      <c r="F26" t="s">
        <v>221</v>
      </c>
      <c r="H26" t="s">
        <v>221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998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221</v>
      </c>
      <c r="B28" t="s">
        <v>221</v>
      </c>
      <c r="C28" s="14"/>
      <c r="D28" s="14"/>
      <c r="E28" t="s">
        <v>221</v>
      </c>
      <c r="F28" t="s">
        <v>221</v>
      </c>
      <c r="H28" t="s">
        <v>221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91" t="s">
        <v>228</v>
      </c>
      <c r="B29" s="14"/>
      <c r="C29" s="14"/>
      <c r="D29" s="14"/>
    </row>
    <row r="30" spans="1:14">
      <c r="A30" s="91" t="s">
        <v>336</v>
      </c>
      <c r="B30" s="14"/>
      <c r="C30" s="14"/>
      <c r="D30" s="14"/>
    </row>
    <row r="31" spans="1:14">
      <c r="A31" s="91" t="s">
        <v>337</v>
      </c>
      <c r="B31" s="14"/>
      <c r="C31" s="14"/>
      <c r="D31" s="14"/>
    </row>
    <row r="32" spans="1:14">
      <c r="A32" s="91" t="s">
        <v>338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5" t="s">
        <v>67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59" ht="26.25" customHeight="1">
      <c r="A6" s="105" t="s">
        <v>94</v>
      </c>
      <c r="B6" s="106"/>
      <c r="C6" s="106"/>
      <c r="D6" s="106"/>
      <c r="E6" s="106"/>
      <c r="F6" s="106"/>
      <c r="G6" s="106"/>
      <c r="H6" s="106"/>
      <c r="I6" s="106"/>
      <c r="J6" s="106"/>
      <c r="K6" s="107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195775.28</v>
      </c>
      <c r="G10" s="7"/>
      <c r="H10" s="63">
        <v>450.56625439999999</v>
      </c>
      <c r="I10" s="22"/>
      <c r="J10" s="64">
        <v>1</v>
      </c>
      <c r="K10" s="64">
        <v>2.0000000000000001E-4</v>
      </c>
      <c r="BB10" s="14"/>
      <c r="BC10" s="16"/>
      <c r="BD10" s="14"/>
      <c r="BF10" s="14"/>
    </row>
    <row r="11" spans="1:59">
      <c r="A11" s="67" t="s">
        <v>200</v>
      </c>
      <c r="C11" s="14"/>
      <c r="D11" s="14"/>
      <c r="F11" s="69">
        <v>195775.28</v>
      </c>
      <c r="H11" s="69">
        <v>450.56625439999999</v>
      </c>
      <c r="J11" s="68">
        <v>1</v>
      </c>
      <c r="K11" s="68">
        <v>2.0000000000000001E-4</v>
      </c>
    </row>
    <row r="12" spans="1:59">
      <c r="A12" s="67" t="s">
        <v>1387</v>
      </c>
      <c r="C12" s="14"/>
      <c r="D12" s="14"/>
      <c r="F12" s="69">
        <v>195775.28</v>
      </c>
      <c r="H12" s="69">
        <v>450.56625439999999</v>
      </c>
      <c r="J12" s="68">
        <v>1</v>
      </c>
      <c r="K12" s="68">
        <v>2.0000000000000001E-4</v>
      </c>
    </row>
    <row r="13" spans="1:59">
      <c r="A13" t="s">
        <v>1388</v>
      </c>
      <c r="B13" t="s">
        <v>1389</v>
      </c>
      <c r="C13" t="s">
        <v>99</v>
      </c>
      <c r="D13" t="s">
        <v>430</v>
      </c>
      <c r="E13" t="s">
        <v>101</v>
      </c>
      <c r="F13" s="65">
        <v>4685.28</v>
      </c>
      <c r="G13" s="65">
        <v>6948</v>
      </c>
      <c r="H13" s="65">
        <v>325.53325439999998</v>
      </c>
      <c r="I13" s="66">
        <v>3.5000000000000001E-3</v>
      </c>
      <c r="J13" s="66">
        <v>0.72250000000000003</v>
      </c>
      <c r="K13" s="66">
        <v>2.0000000000000001E-4</v>
      </c>
    </row>
    <row r="14" spans="1:59">
      <c r="A14" t="s">
        <v>1390</v>
      </c>
      <c r="B14" t="s">
        <v>1391</v>
      </c>
      <c r="C14" t="s">
        <v>99</v>
      </c>
      <c r="D14" t="s">
        <v>430</v>
      </c>
      <c r="E14" t="s">
        <v>101</v>
      </c>
      <c r="F14" s="65">
        <v>187500</v>
      </c>
      <c r="G14" s="65">
        <v>23.7</v>
      </c>
      <c r="H14" s="65">
        <v>44.4375</v>
      </c>
      <c r="I14" s="66">
        <v>8.0000000000000002E-3</v>
      </c>
      <c r="J14" s="66">
        <v>9.8599999999999993E-2</v>
      </c>
      <c r="K14" s="66">
        <v>0</v>
      </c>
    </row>
    <row r="15" spans="1:59">
      <c r="A15" t="s">
        <v>1392</v>
      </c>
      <c r="B15" t="s">
        <v>1393</v>
      </c>
      <c r="C15" t="s">
        <v>99</v>
      </c>
      <c r="D15" t="s">
        <v>124</v>
      </c>
      <c r="E15" t="s">
        <v>101</v>
      </c>
      <c r="F15" s="65">
        <v>3590</v>
      </c>
      <c r="G15" s="65">
        <v>2245</v>
      </c>
      <c r="H15" s="65">
        <v>80.595500000000001</v>
      </c>
      <c r="I15" s="66">
        <v>9.2999999999999992E-3</v>
      </c>
      <c r="J15" s="66">
        <v>0.1789</v>
      </c>
      <c r="K15" s="66">
        <v>0</v>
      </c>
    </row>
    <row r="16" spans="1:59">
      <c r="A16" s="67" t="s">
        <v>226</v>
      </c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s="67" t="s">
        <v>1394</v>
      </c>
      <c r="C17" s="14"/>
      <c r="D17" s="14"/>
      <c r="F17" s="69">
        <v>0</v>
      </c>
      <c r="H17" s="69">
        <v>0</v>
      </c>
      <c r="J17" s="68">
        <v>0</v>
      </c>
      <c r="K17" s="68">
        <v>0</v>
      </c>
    </row>
    <row r="18" spans="1:11">
      <c r="A18" t="s">
        <v>221</v>
      </c>
      <c r="B18" t="s">
        <v>221</v>
      </c>
      <c r="C18" s="14"/>
      <c r="D18" t="s">
        <v>221</v>
      </c>
      <c r="E18" t="s">
        <v>221</v>
      </c>
      <c r="F18" s="65">
        <v>0</v>
      </c>
      <c r="G18" s="65">
        <v>0</v>
      </c>
      <c r="H18" s="65">
        <v>0</v>
      </c>
      <c r="I18" s="66">
        <v>0</v>
      </c>
      <c r="J18" s="66">
        <v>0</v>
      </c>
      <c r="K18" s="66">
        <v>0</v>
      </c>
    </row>
    <row r="19" spans="1:11">
      <c r="A19" s="91" t="s">
        <v>228</v>
      </c>
      <c r="C19" s="14"/>
      <c r="D19" s="14"/>
    </row>
    <row r="20" spans="1:11">
      <c r="A20" s="91" t="s">
        <v>336</v>
      </c>
      <c r="C20" s="14"/>
      <c r="D20" s="14"/>
    </row>
    <row r="21" spans="1:11">
      <c r="A21" s="91" t="s">
        <v>337</v>
      </c>
      <c r="C21" s="14"/>
      <c r="D21" s="14"/>
    </row>
    <row r="22" spans="1:11">
      <c r="A22" s="91" t="s">
        <v>338</v>
      </c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EF53112F-A6D6-4C61-A132-343507EDD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41F541-6D6E-4C4F-AD23-82F3BCD06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76B7C9-71D5-47B1-8C64-980F45DF5C10}">
  <ds:schemaRefs>
    <ds:schemaRef ds:uri="http://schemas.microsoft.com/office/2006/metadata/properties"/>
    <ds:schemaRef ds:uri="http://schemas.microsoft.com/office/infopath/2007/PartnerControls"/>
    <ds:schemaRef ds:uri="1ca4df27-5183-4bee-9dbd-0c46c9c4aa4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520042177_b9302_0121</dc:title>
  <dc:creator>Yuli</dc:creator>
  <cp:lastModifiedBy>User</cp:lastModifiedBy>
  <dcterms:created xsi:type="dcterms:W3CDTF">2015-11-10T09:34:27Z</dcterms:created>
  <dcterms:modified xsi:type="dcterms:W3CDTF">2022-02-01T13:57:33Z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