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קונצרני'!$A$10:$BM$10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64" i="5" l="1"/>
  <c r="N12" i="5"/>
  <c r="Q75" i="5"/>
  <c r="O75" i="5" s="1"/>
  <c r="Q99" i="5"/>
  <c r="O99" i="5" s="1"/>
  <c r="Q61" i="5"/>
  <c r="O61" i="5" s="1"/>
  <c r="Q56" i="5"/>
  <c r="O56" i="5" s="1"/>
  <c r="Q57" i="5"/>
  <c r="O57" i="5" s="1"/>
  <c r="Q53" i="5"/>
  <c r="O53" i="5" s="1"/>
  <c r="Q54" i="5"/>
  <c r="O54" i="5" s="1"/>
  <c r="K116" i="6"/>
  <c r="I116" i="6" s="1"/>
  <c r="K115" i="6"/>
  <c r="I115" i="6" s="1"/>
  <c r="K98" i="6"/>
  <c r="I98" i="6" s="1"/>
  <c r="N11" i="5" l="1"/>
  <c r="N10" i="5" s="1"/>
  <c r="K89" i="6"/>
  <c r="I89" i="6" s="1"/>
  <c r="K88" i="6"/>
  <c r="I88" i="6" s="1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<sst xmlns="http://schemas.openxmlformats.org/spreadsheetml/2006/main" count="4717" uniqueCount="1250">
  <si>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</si>
  <si>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</si>
  <si>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</si>
  <si>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</si>
  <si>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</si>
  <si>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</si>
  <si>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</si>
  <si>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</si>
  <si>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</si>
  <si>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</si>
  <si>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</si>
  <si>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</si>
  <si>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</si>
  <si>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</si>
  <si>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</si>
  <si>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</si>
  <si>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</si>
  <si>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</si>
  <si>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</si>
  <si>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</si>
  <si>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</si>
  <si>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</si>
  <si>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</si>
  <si>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</si>
  <si>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</si>
  <si>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</si>
  <si>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</si>
  <si>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</si>
  <si>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</si>
  <si>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</si>
  <si>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</si>
  <si>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</si>
  <si>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</si>
  <si>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</si>
  <si>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</si>
  <si>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</si>
  <si>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</si>
  <si>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</si>
  <si>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</si>
  <si>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</si>
  <si>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</si>
  <si>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</si>
  <si>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</si>
  <si>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</si>
  <si>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</si>
  <si>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</si>
  <si>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</si>
  <si>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</si>
  <si>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</si>
  <si>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</si>
  <si>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</si>
  <si>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</si>
  <si>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</si>
  <si>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</si>
  <si>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</si>
  <si>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</si>
  <si>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</si>
  <si>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</si>
  <si>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</si>
  <si>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</si>
  <si>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</si>
  <si>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</si>
  <si>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</si>
  <si>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</si>
  <si>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</si>
  <si>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</si>
  <si>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</si>
  <si>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</si>
  <si>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</si>
  <si>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</si>
  <si>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</si>
  <si>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</si>
  <si>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</si>
  <si>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</si>
  <si>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</si>
  <si>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</si>
  <si>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</si>
  <si>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</si>
  <si>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</si>
  <si>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</si>
  <si>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</si>
  <si>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</si>
  <si>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</si>
  <si>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</si>
  <si>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</si>
  <si>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</si>
  <si>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</si>
  <si>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</si>
  <si>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</si>
  <si>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</si>
  <si>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</si>
  <si>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</si>
  <si>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</si>
  <si>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</si>
  <si>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</si>
  <si>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</si>
  <si>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</si>
  <si>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</si>
  <si>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</si>
  <si>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</si>
  <si>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</si>
  <si>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</si>
  <si>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</si>
  <si>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</si>
  <si>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</si>
  <si>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</si>
  <si>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</si>
  <si>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</si>
  <si>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</si>
  <si>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</si>
  <si>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</si>
  <si>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</si>
  <si>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</si>
  <si>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</si>
  <si>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</si>
  <si>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</si>
  <si>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</si>
  <si>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</si>
  <si>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</si>
  <si>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</si>
  <si>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</si>
  <si>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</si>
  <si>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</si>
  <si>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</si>
  <si>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</si>
  <si>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</si>
  <si>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</si>
  <si>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</si>
  <si>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</si>
  <si>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</si>
  <si>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</si>
  <si>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</si>
  <si>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</si>
  <si>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</si>
  <si>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</si>
  <si>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</si>
  <si>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</si>
  <si>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</si>
  <si>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</si>
  <si>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</si>
  <si>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</si>
  <si>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</si>
  <si>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</si>
  <si>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</si>
  <si>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</si>
  <si>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</si>
  <si>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</si>
  <si>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</si>
  <si>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</si>
  <si>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</si>
  <si>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</si>
  <si>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</si>
  <si>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</si>
  <si>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</si>
  <si>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</si>
  <si>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</si>
  <si>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</si>
  <si>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</si>
  <si>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</si>
  <si>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</si>
  <si>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</si>
  <si>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</si>
  <si>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</si>
  <si>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</si>
  <si>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</si>
  <si>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</si>
  <si>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</si>
  <si>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</si>
  <si>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</si>
  <si>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</si>
  <si>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</si>
  <si>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</si>
  <si>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</si>
  <si>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</si>
  <si>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</si>
  <si>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</si>
  <si>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</si>
  <si>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</si>
  <si>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</si>
  <si>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</si>
  <si>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</si>
  <si>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</si>
  <si>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</si>
  <si>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</si>
  <si>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</si>
  <si>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</si>
  <si>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</si>
  <si>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</si>
  <si>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</si>
  <si>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</si>
  <si>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</si>
  <si>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</si>
  <si>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</si>
  <si>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</si>
  <si>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</si>
  <si>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</si>
  <si>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</si>
  <si>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</si>
  <si>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</si>
  <si>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</si>
  <si>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</si>
  <si>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</si>
  <si>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</si>
  <si>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</si>
  <si>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</si>
  <si>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</si>
  <si>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</si>
  <si>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</si>
  <si>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</si>
  <si>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</si>
  <si>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</si>
  <si>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</si>
  <si>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</si>
  <si>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</si>
  <si>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</si>
  <si>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</si>
  <si>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</si>
  <si>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</si>
  <si>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</si>
  <si>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</si>
  <si>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</si>
  <si>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</si>
  <si>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</si>
  <si>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</si>
  <si>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</si>
  <si>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</si>
  <si>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</si>
  <si>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</si>
  <si>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</si>
  <si>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</si>
  <si>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</si>
  <si>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</si>
  <si>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</si>
  <si>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מ.ק.מ.711</t>
  </si>
  <si>
    <t>8210718</t>
  </si>
  <si>
    <t>RF</t>
  </si>
  <si>
    <t>13/08/20</t>
  </si>
  <si>
    <t>סה"כ שחר</t>
  </si>
  <si>
    <t>ממשל קצרה 0521- האוצר - ממשלתית קצרה</t>
  </si>
  <si>
    <t>1167113</t>
  </si>
  <si>
    <t>17/08/20</t>
  </si>
  <si>
    <t>ממשל קצרה 0821- האוצר - ממשלתית קצרה</t>
  </si>
  <si>
    <t>1168939</t>
  </si>
  <si>
    <t>07/12/20</t>
  </si>
  <si>
    <t>ממשל שקלית 0421</t>
  </si>
  <si>
    <t>1138130</t>
  </si>
  <si>
    <t>14/06/20</t>
  </si>
  <si>
    <t>ממשל שקלית 1122- האוצר - ממשלתית שקלית</t>
  </si>
  <si>
    <t>1141225</t>
  </si>
  <si>
    <t>24/03/21</t>
  </si>
  <si>
    <t>ממשלתי 0122- האוצר - ממשלתית שקלית</t>
  </si>
  <si>
    <t>1123272</t>
  </si>
  <si>
    <t>20/12/20</t>
  </si>
  <si>
    <t>ממשלתי 0323</t>
  </si>
  <si>
    <t>1126747</t>
  </si>
  <si>
    <t>31/03/21</t>
  </si>
  <si>
    <t>ממשלתי שקלי 723</t>
  </si>
  <si>
    <t>1167105</t>
  </si>
  <si>
    <t>15/02/21</t>
  </si>
  <si>
    <t>סה"כ גילון</t>
  </si>
  <si>
    <t>ממשל משתנה 1121- האוצר - ממשלתית משתנה</t>
  </si>
  <si>
    <t>1127646</t>
  </si>
  <si>
    <t>17/05/20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</si>
  <si>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</si>
  <si>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</si>
  <si>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</si>
  <si>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</si>
  <si>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</si>
  <si>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</si>
  <si>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</si>
  <si>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</si>
  <si>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</si>
  <si>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</si>
  <si>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</si>
  <si>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</si>
  <si>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</si>
  <si>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</si>
  <si>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</si>
  <si>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</si>
  <si>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</si>
  <si>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</si>
  <si>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</si>
  <si>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</si>
  <si>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</si>
  <si>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</si>
  <si>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</si>
  <si>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</si>
  <si>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לאומי אג"ח 181- לאומי</t>
  </si>
  <si>
    <t>6040505</t>
  </si>
  <si>
    <t>520018078</t>
  </si>
  <si>
    <t>Aaa.il</t>
  </si>
  <si>
    <t>25/06/20</t>
  </si>
  <si>
    <t>מז טפ הנפק   45- מזרחי טפחות הנפק</t>
  </si>
  <si>
    <t>2310217</t>
  </si>
  <si>
    <t>520032046</t>
  </si>
  <si>
    <t>15/07/20</t>
  </si>
  <si>
    <t>מז טפ הנפק 51- מזרחי טפחות הנפק</t>
  </si>
  <si>
    <t>2310324</t>
  </si>
  <si>
    <t>11/06/20</t>
  </si>
  <si>
    <t>מזרחי  הנפקות אגח 38- מזרחי טפחות הנפק</t>
  </si>
  <si>
    <t>2310142</t>
  </si>
  <si>
    <t>14/12/20</t>
  </si>
  <si>
    <t>מזרחי  טפ הנפק   43</t>
  </si>
  <si>
    <t>2310191</t>
  </si>
  <si>
    <t>31/05/20</t>
  </si>
  <si>
    <t>מזרחי טפחות  הנפקות אג"ח 44</t>
  </si>
  <si>
    <t>2310209</t>
  </si>
  <si>
    <t>24/06/20</t>
  </si>
  <si>
    <t>מקורות  אגח 11- מקורות</t>
  </si>
  <si>
    <t>1158476</t>
  </si>
  <si>
    <t>520010869</t>
  </si>
  <si>
    <t>שרותים</t>
  </si>
  <si>
    <t>מרכנתיל הנ אגח ג- מרכנתיל הנפקות</t>
  </si>
  <si>
    <t>1171297</t>
  </si>
  <si>
    <t>513686154</t>
  </si>
  <si>
    <t>03/01/21</t>
  </si>
  <si>
    <t>פועלים הנ אג34- פועלים הנפקות</t>
  </si>
  <si>
    <t>1940576</t>
  </si>
  <si>
    <t>520032640</t>
  </si>
  <si>
    <t>פועלים הנפ אג32- פועלים הנפקות</t>
  </si>
  <si>
    <t>1940535</t>
  </si>
  <si>
    <t>16/09/20</t>
  </si>
  <si>
    <t>אגוד הנפ  אגח ט- אגוד הנפקות</t>
  </si>
  <si>
    <t>1139492</t>
  </si>
  <si>
    <t>513668277</t>
  </si>
  <si>
    <t>Aa1.il</t>
  </si>
  <si>
    <t>אגוד הנפ אגח יא</t>
  </si>
  <si>
    <t>1157353</t>
  </si>
  <si>
    <t>04/11/20</t>
  </si>
  <si>
    <t>אגוד הנפקות אג"ח י</t>
  </si>
  <si>
    <t>1154764</t>
  </si>
  <si>
    <t>24/08/20</t>
  </si>
  <si>
    <t>דיסקונט מנפיקים 4- דיסקונט מנפיקים</t>
  </si>
  <si>
    <t>7480049</t>
  </si>
  <si>
    <t>520029935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</si>
  <si>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</si>
  <si>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</si>
  <si>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</si>
  <si>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</si>
  <si>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</si>
  <si>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</si>
  <si>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14/01/18</t>
  </si>
  <si>
    <t>נתיבי הגז אג"ח ד- נתיבי הגז</t>
  </si>
  <si>
    <t>1147503</t>
  </si>
  <si>
    <t>513436394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</si>
  <si>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</si>
  <si>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</si>
  <si>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</si>
  <si>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</si>
  <si>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</si>
  <si>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</si>
  <si>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</si>
  <si>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</si>
  <si>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</si>
  <si>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16/12/20</t>
  </si>
  <si>
    <t>אגוד הנפ התח יט- אגוד הנפקות</t>
  </si>
  <si>
    <t>1124080</t>
  </si>
  <si>
    <t>Aa2.il</t>
  </si>
  <si>
    <t>ביג אגח יז</t>
  </si>
  <si>
    <t>1168459</t>
  </si>
  <si>
    <t>513623314</t>
  </si>
  <si>
    <t>ilAA</t>
  </si>
  <si>
    <t>07/09/20</t>
  </si>
  <si>
    <t>מליסרון  אגח יד</t>
  </si>
  <si>
    <t>3230232</t>
  </si>
  <si>
    <t>520037789</t>
  </si>
  <si>
    <t>19/02/20</t>
  </si>
  <si>
    <t>מליסרון  אגח16- מליסרון</t>
  </si>
  <si>
    <t>3230265</t>
  </si>
  <si>
    <t>30/01/20</t>
  </si>
  <si>
    <t>מליסרון אג8- מליסרון</t>
  </si>
  <si>
    <t>3230166</t>
  </si>
  <si>
    <t>08/11/17</t>
  </si>
  <si>
    <t>פועלים הנ שה נד 1- פועלים הנפקות</t>
  </si>
  <si>
    <t>1940444</t>
  </si>
  <si>
    <t>07/01/20</t>
  </si>
  <si>
    <t>ריט אג"ח 4- ריט1</t>
  </si>
  <si>
    <t>1129899</t>
  </si>
  <si>
    <t>513821488</t>
  </si>
  <si>
    <t>שופרסל    אגח ו- שופרסל</t>
  </si>
  <si>
    <t>7770217</t>
  </si>
  <si>
    <t>520022732</t>
  </si>
  <si>
    <t>מסחר</t>
  </si>
  <si>
    <t>28/06/20</t>
  </si>
  <si>
    <t>אדמה אגח  2</t>
  </si>
  <si>
    <t>1110915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</si>
  <si>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</si>
  <si>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</si>
  <si>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</si>
  <si>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</si>
  <si>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</si>
  <si>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</si>
  <si>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</si>
  <si>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בזק.ק6- בזק</t>
  </si>
  <si>
    <t>2300143</t>
  </si>
  <si>
    <t>520031931</t>
  </si>
  <si>
    <t>12/05/19</t>
  </si>
  <si>
    <t>ביג  אגח יח- ביג</t>
  </si>
  <si>
    <t>1174226</t>
  </si>
  <si>
    <t>Aa3.il</t>
  </si>
  <si>
    <t>22/03/21</t>
  </si>
  <si>
    <t>גזית גלוב אגח יד- גזית גלוב</t>
  </si>
  <si>
    <t>1260736</t>
  </si>
  <si>
    <t>520033234</t>
  </si>
  <si>
    <t>נדלן מניב בחו"ל</t>
  </si>
  <si>
    <t>ירושלים הנפקות אג"ח ט- ירושלים הנפקות</t>
  </si>
  <si>
    <t>1127422</t>
  </si>
  <si>
    <t>513682146</t>
  </si>
  <si>
    <t>מנורה מבטחים גיוס הון אג"ח א'- מנורה מבטחים גיוס הון בע"מ</t>
  </si>
  <si>
    <t>1103670</t>
  </si>
  <si>
    <t>513937714</t>
  </si>
  <si>
    <t>ביטוח</t>
  </si>
  <si>
    <t>16/11/17</t>
  </si>
  <si>
    <t>סלע נדל"ן אג"ח 2- סלע קפיטל נדל"ן</t>
  </si>
  <si>
    <t>1132927</t>
  </si>
  <si>
    <t>513992529</t>
  </si>
  <si>
    <t>סלע נדלן  אגח ד- סלע קפיטל נדל"ן</t>
  </si>
  <si>
    <t>1167147</t>
  </si>
  <si>
    <t>29/06/20</t>
  </si>
  <si>
    <t>רבוע נדלן אגח ח- רבוע נדלן</t>
  </si>
  <si>
    <t>1157569</t>
  </si>
  <si>
    <t>29/09/20</t>
  </si>
  <si>
    <t>גירון     אגח ו- גירון פיתוח</t>
  </si>
  <si>
    <t>520044520</t>
  </si>
  <si>
    <t>A1.il</t>
  </si>
  <si>
    <t>04/01/21</t>
  </si>
  <si>
    <t>יוניברסל אג1- יוניברסל מוטורס</t>
  </si>
  <si>
    <t>1141639</t>
  </si>
  <si>
    <t>511809071</t>
  </si>
  <si>
    <t>ilA+</t>
  </si>
  <si>
    <t>05/07/20</t>
  </si>
  <si>
    <t>מגה אור אגח ט- מגה אור</t>
  </si>
  <si>
    <t>513257873</t>
  </si>
  <si>
    <t>07/01/21</t>
  </si>
  <si>
    <t>510560188</t>
  </si>
  <si>
    <t>A2.il</t>
  </si>
  <si>
    <t>25/10/20</t>
  </si>
  <si>
    <t>אפריקה נכס אגחח- אפי נכסים</t>
  </si>
  <si>
    <t>אשטרום נכסים אגח 7- אשטרום נכסים</t>
  </si>
  <si>
    <t>2510139</t>
  </si>
  <si>
    <t>520036617</t>
  </si>
  <si>
    <t>ilA</t>
  </si>
  <si>
    <t>ירושלים הנפקות אג"ח 10- ירושלים הנפקות</t>
  </si>
  <si>
    <t>1127414</t>
  </si>
  <si>
    <t>22/01/20</t>
  </si>
  <si>
    <t>מימון ישיר אג ב- מימון ישיר קב</t>
  </si>
  <si>
    <t>1168145</t>
  </si>
  <si>
    <t>513893123</t>
  </si>
  <si>
    <t>שרותים פיננסים</t>
  </si>
  <si>
    <t>26/08/20</t>
  </si>
  <si>
    <t>מימון ישיר אגחג</t>
  </si>
  <si>
    <t>07/02/21</t>
  </si>
  <si>
    <t>מניבים ריט אג"ח 1- מניבים ריט</t>
  </si>
  <si>
    <t>1140581</t>
  </si>
  <si>
    <t>515327120</t>
  </si>
  <si>
    <t>לא מדורג</t>
  </si>
  <si>
    <t>23/12/20</t>
  </si>
  <si>
    <t>צור       אגח י- צור שמיר</t>
  </si>
  <si>
    <t>7300171</t>
  </si>
  <si>
    <t>520025586</t>
  </si>
  <si>
    <t>השקעה ואחזקות</t>
  </si>
  <si>
    <t>25/09/19</t>
  </si>
  <si>
    <t>הראל פיקד אגח א- הראל פיקדון סחיר</t>
  </si>
  <si>
    <t>1159623</t>
  </si>
  <si>
    <t>515989440</t>
  </si>
  <si>
    <t>15/06/20</t>
  </si>
  <si>
    <t>מזרחי הנפקות אג"ח   41- מזרחי טפחות הנפק</t>
  </si>
  <si>
    <t>2310175</t>
  </si>
  <si>
    <t>מרכנתיל הנפקות אגח ב</t>
  </si>
  <si>
    <t>1138205</t>
  </si>
  <si>
    <t>חשמל     אגח 26- חשמל</t>
  </si>
  <si>
    <t>6000202</t>
  </si>
  <si>
    <t>520000472</t>
  </si>
  <si>
    <t>אנרגיה</t>
  </si>
  <si>
    <t>פועלים הנפקות הת 16- פועלים הנפקות</t>
  </si>
  <si>
    <t>1940550</t>
  </si>
  <si>
    <t>05/01/20</t>
  </si>
  <si>
    <t>רכבת אג"ח 1- רכבת ישראל</t>
  </si>
  <si>
    <t>1134980</t>
  </si>
  <si>
    <t>16/05/19</t>
  </si>
  <si>
    <t>אקויטל    אגח 2- אקויטל</t>
  </si>
  <si>
    <t>7550122</t>
  </si>
  <si>
    <t>520030859</t>
  </si>
  <si>
    <t>02/12/19</t>
  </si>
  <si>
    <t>כיל       אגח ה</t>
  </si>
  <si>
    <t>2810299</t>
  </si>
  <si>
    <t>520027830</t>
  </si>
  <si>
    <t>נפטא אגח ח- נפטא</t>
  </si>
  <si>
    <t>6430169</t>
  </si>
  <si>
    <t>520020942</t>
  </si>
  <si>
    <t>חיפושי נפט וגז</t>
  </si>
  <si>
    <t>10/12/19</t>
  </si>
  <si>
    <t>תעשיה אוירית אג"ח 4</t>
  </si>
  <si>
    <t>1133131</t>
  </si>
  <si>
    <t>520027194</t>
  </si>
  <si>
    <t>ביטחוניות</t>
  </si>
  <si>
    <t>03/11/20</t>
  </si>
  <si>
    <t>אלוני חץ אגח יב- אלוני חץ</t>
  </si>
  <si>
    <t>520038506</t>
  </si>
  <si>
    <t>02/02/21</t>
  </si>
  <si>
    <t>בזק אגח 11- בזק</t>
  </si>
  <si>
    <t>2300234</t>
  </si>
  <si>
    <t>26/04/20</t>
  </si>
  <si>
    <t>דה זראסאי אגח ג- דה זראסאי גרופ</t>
  </si>
  <si>
    <t>1137975</t>
  </si>
  <si>
    <t>1744984</t>
  </si>
  <si>
    <t>02/02/20</t>
  </si>
  <si>
    <t>טאואר     אגח ז</t>
  </si>
  <si>
    <t>1138494</t>
  </si>
  <si>
    <t>520041997</t>
  </si>
  <si>
    <t>מוליכים למחצה</t>
  </si>
  <si>
    <t>21/12/20</t>
  </si>
  <si>
    <t>אמ.ג'יג'י אגח ב- אמ.ג'י.ג'י</t>
  </si>
  <si>
    <t>1160811</t>
  </si>
  <si>
    <t>1761</t>
  </si>
  <si>
    <t>04/12/19</t>
  </si>
  <si>
    <t>גירון אג5- גירון פיתוח</t>
  </si>
  <si>
    <t>1133784</t>
  </si>
  <si>
    <t>דלתא.אגח 5- דלתא</t>
  </si>
  <si>
    <t>6270136</t>
  </si>
  <si>
    <t>520025602</t>
  </si>
  <si>
    <t>27/01/20</t>
  </si>
  <si>
    <t>דמרי אג"ח 5- דמרי</t>
  </si>
  <si>
    <t>1134261</t>
  </si>
  <si>
    <t>511399388</t>
  </si>
  <si>
    <t>בנייה</t>
  </si>
  <si>
    <t>22/04/20</t>
  </si>
  <si>
    <t>יוניברסל  אגח ד- יוניברסל מוטורס</t>
  </si>
  <si>
    <t>1172253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</si>
  <si>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</si>
  <si>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</si>
  <si>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</si>
  <si>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</si>
  <si>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</si>
  <si>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</si>
  <si>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</si>
  <si>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</si>
  <si>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</si>
  <si>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</si>
  <si>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פרטנר.ק4- פרטנר</t>
  </si>
  <si>
    <t>1118835</t>
  </si>
  <si>
    <t>520044314</t>
  </si>
  <si>
    <t>קרסו אגח א- קרסו מוטורס</t>
  </si>
  <si>
    <t>1136464</t>
  </si>
  <si>
    <t>514065283</t>
  </si>
  <si>
    <t>אלון רבוע אגח ו- אלון רבוע כחול</t>
  </si>
  <si>
    <t>1169127</t>
  </si>
  <si>
    <t>520042847</t>
  </si>
  <si>
    <t>06/01/21</t>
  </si>
  <si>
    <t>אפי נכסים אגח יב- אפי נכסים</t>
  </si>
  <si>
    <t>1173764</t>
  </si>
  <si>
    <t>09/03/21</t>
  </si>
  <si>
    <t>גולד בונד אג3</t>
  </si>
  <si>
    <t>1490051</t>
  </si>
  <si>
    <t>520034349</t>
  </si>
  <si>
    <t>20/04/20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</si>
  <si>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</si>
  <si>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</si>
  <si>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</si>
  <si>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</si>
  <si>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</si>
  <si>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</si>
  <si>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</si>
  <si>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סלקום    אגח יב- סלקום</t>
  </si>
  <si>
    <t>1143080</t>
  </si>
  <si>
    <t>511930125</t>
  </si>
  <si>
    <t>27/05/19</t>
  </si>
  <si>
    <t>קרסו  אגח ד- קרסו מוטורס</t>
  </si>
  <si>
    <t>1173566</t>
  </si>
  <si>
    <t>07/03/21</t>
  </si>
  <si>
    <t>אוריין    אגח ב- אוריין</t>
  </si>
  <si>
    <t>1143379</t>
  </si>
  <si>
    <t>511068256</t>
  </si>
  <si>
    <t>ilA-</t>
  </si>
  <si>
    <t>22/04/19</t>
  </si>
  <si>
    <t>אלון רבוע אגח ד- אלון רבוע כחול</t>
  </si>
  <si>
    <t>1139583</t>
  </si>
  <si>
    <t>A3.il</t>
  </si>
  <si>
    <t>14/11/19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</si>
  <si>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</si>
  <si>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</si>
  <si>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</si>
  <si>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</si>
  <si>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</si>
  <si>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</si>
  <si>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בזן   אגח יב- בזן (בתי זיקוק)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</si>
  <si>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</si>
  <si>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</si>
  <si>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</si>
  <si>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</si>
  <si>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</si>
  <si>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</si>
  <si>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</si>
  <si>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</si>
  <si>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</si>
  <si>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</si>
  <si>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</si>
  <si>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אביב בניה אגח 6- אביב בניה</t>
  </si>
  <si>
    <t>4440095</t>
  </si>
  <si>
    <t>520039264</t>
  </si>
  <si>
    <t>Baa1.il</t>
  </si>
  <si>
    <t>08/03/21</t>
  </si>
  <si>
    <t>איילון הנ אגח א'- איילון ביטוח הנפקות</t>
  </si>
  <si>
    <t>1159565</t>
  </si>
  <si>
    <t>514732825</t>
  </si>
  <si>
    <t>02/01/20</t>
  </si>
  <si>
    <t>אלומיי אג"ח ג</t>
  </si>
  <si>
    <t>1159375</t>
  </si>
  <si>
    <t>520039868</t>
  </si>
  <si>
    <t>23/02/21</t>
  </si>
  <si>
    <t>אלעד קנדה אגח ב- אלעד קנדה</t>
  </si>
  <si>
    <t>1160761</t>
  </si>
  <si>
    <t>1753</t>
  </si>
  <si>
    <t>ilBBB+</t>
  </si>
  <si>
    <t>פתאל החזקות אגח ג- פתאל החזקות</t>
  </si>
  <si>
    <t>1161785</t>
  </si>
  <si>
    <t>512607888</t>
  </si>
  <si>
    <t>מלונאות ותיירות</t>
  </si>
  <si>
    <t>16/12/19</t>
  </si>
  <si>
    <t>רבד אג"ח 2- רבד</t>
  </si>
  <si>
    <t>5260088</t>
  </si>
  <si>
    <t>520040148</t>
  </si>
  <si>
    <t>30/03/21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</si>
  <si>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</si>
  <si>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</si>
  <si>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</si>
  <si>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</si>
  <si>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</si>
  <si>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</si>
  <si>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</si>
  <si>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אלעד קנדה אגח א- אלעד קנדה</t>
  </si>
  <si>
    <t>1152453</t>
  </si>
  <si>
    <t>12/11/19</t>
  </si>
  <si>
    <t>ברם אג"ח 1</t>
  </si>
  <si>
    <t>1135730</t>
  </si>
  <si>
    <t>513579482</t>
  </si>
  <si>
    <t>11/11/19</t>
  </si>
  <si>
    <t>אמ.די.ג'י אגח ב- אמ.די.ג'י</t>
  </si>
  <si>
    <t>1140557</t>
  </si>
  <si>
    <t>1632</t>
  </si>
  <si>
    <t>Baa3.il</t>
  </si>
  <si>
    <t>20/08/19</t>
  </si>
  <si>
    <t>דיסק השק  אגח י- דיסקונט השקעות</t>
  </si>
  <si>
    <t>6390348</t>
  </si>
  <si>
    <t>520023896</t>
  </si>
  <si>
    <t>ilBBB-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</si>
  <si>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</si>
  <si>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</si>
  <si>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</si>
  <si>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</si>
  <si>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</si>
  <si>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</si>
  <si>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</si>
  <si>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</si>
  <si>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</si>
  <si>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</si>
  <si>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</si>
  <si>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</si>
  <si>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</si>
  <si>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</si>
  <si>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</si>
  <si>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</si>
  <si>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</si>
  <si>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</si>
  <si>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</si>
  <si>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</si>
  <si>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</si>
  <si>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</si>
  <si>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</si>
  <si>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</si>
  <si>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</si>
  <si>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</si>
  <si>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</si>
  <si>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12/06/18</t>
  </si>
  <si>
    <t>רבל        אג ב- רבל</t>
  </si>
  <si>
    <t>1142769</t>
  </si>
  <si>
    <t>513506329</t>
  </si>
  <si>
    <t>20/07/20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</si>
  <si>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</si>
  <si>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</si>
  <si>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</si>
  <si>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</si>
  <si>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</si>
  <si>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</si>
  <si>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</si>
  <si>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</si>
  <si>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</si>
  <si>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</si>
  <si>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</si>
  <si>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</si>
  <si>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</si>
  <si>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</si>
  <si>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</si>
  <si>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</si>
  <si>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</si>
  <si>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</si>
  <si>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</si>
  <si>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</si>
  <si>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</si>
  <si>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</si>
  <si>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</si>
  <si>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</si>
  <si>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</si>
  <si>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</si>
  <si>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13/12/20</t>
  </si>
  <si>
    <t>בזן אג"ח 6- בזן (בתי זיקוק)</t>
  </si>
  <si>
    <t>2590396</t>
  </si>
  <si>
    <t>17/09/20</t>
  </si>
  <si>
    <t>פננטפארק  אגח א- פננטפארק</t>
  </si>
  <si>
    <t>1142371</t>
  </si>
  <si>
    <t>1504619</t>
  </si>
  <si>
    <t>08/12/19</t>
  </si>
  <si>
    <t>סה"כ אחר</t>
  </si>
  <si>
    <t>AVGO 2.45 15/02/31</t>
  </si>
  <si>
    <t>US11135FBH38</t>
  </si>
  <si>
    <t>בלומברג</t>
  </si>
  <si>
    <t>5256</t>
  </si>
  <si>
    <t>Telecommunication Services</t>
  </si>
  <si>
    <t>BBB-</t>
  </si>
  <si>
    <t>S&amp;P</t>
  </si>
  <si>
    <t>05/01/21</t>
  </si>
  <si>
    <t>XIAOMI  3.375 04/30</t>
  </si>
  <si>
    <t>USY77108AA93</t>
  </si>
  <si>
    <t>5263</t>
  </si>
  <si>
    <t>Technology Hardware &amp; Equip</t>
  </si>
  <si>
    <t>20/01/21</t>
  </si>
  <si>
    <t>ENOIGA 4.5 30/03/28</t>
  </si>
  <si>
    <t>IL0011736571</t>
  </si>
  <si>
    <t>560033185</t>
  </si>
  <si>
    <t>Energy</t>
  </si>
  <si>
    <t>Ba3</t>
  </si>
  <si>
    <t>Moodys</t>
  </si>
  <si>
    <t>סה"כ תל אביב 35</t>
  </si>
  <si>
    <t>מיטרוניקס</t>
  </si>
  <si>
    <t>1091065</t>
  </si>
  <si>
    <t>511527202</t>
  </si>
  <si>
    <t>אלקטרוניקה ואופטיקה</t>
  </si>
  <si>
    <t>או.פי.סי אנרגיה- או.פי.סי אנרגיה</t>
  </si>
  <si>
    <t>1141571</t>
  </si>
  <si>
    <t>514401702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</si>
  <si>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</si>
  <si>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</si>
  <si>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</si>
  <si>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</si>
  <si>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</si>
  <si>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</si>
  <si>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</si>
  <si>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</si>
  <si>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</si>
  <si>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</si>
  <si>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</si>
  <si>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</si>
  <si>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</si>
  <si>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</si>
  <si>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</si>
  <si>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</si>
  <si>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</si>
  <si>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</si>
  <si>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</si>
  <si>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</si>
  <si>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</si>
  <si>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</si>
  <si>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</si>
  <si>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</si>
  <si>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</si>
  <si>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</si>
  <si>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</si>
  <si>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</si>
  <si>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</si>
  <si>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</si>
  <si>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</si>
  <si>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</si>
  <si>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</si>
  <si>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</si>
  <si>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</si>
  <si>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</si>
  <si>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</si>
  <si>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</si>
  <si>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</si>
  <si>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</si>
  <si>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</si>
  <si>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</si>
  <si>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</si>
  <si>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520024126</t>
  </si>
  <si>
    <t>מליסרון- מליסרון</t>
  </si>
  <si>
    <t>323014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</si>
  <si>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</si>
  <si>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</si>
  <si>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</si>
  <si>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</si>
  <si>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</si>
  <si>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</si>
  <si>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</si>
  <si>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</si>
  <si>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</si>
  <si>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</si>
  <si>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</si>
  <si>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</si>
  <si>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</si>
  <si>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</si>
  <si>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</si>
  <si>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</si>
  <si>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</si>
  <si>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</si>
  <si>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</si>
  <si>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</si>
  <si>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</si>
  <si>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</si>
  <si>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</si>
  <si>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</si>
  <si>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</si>
  <si>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</si>
  <si>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</si>
  <si>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בזן- בזן (בתי זיקוק)</t>
  </si>
  <si>
    <t>2590248</t>
  </si>
  <si>
    <t>סופרגז- סופרגז אנרגיה</t>
  </si>
  <si>
    <t>1166917</t>
  </si>
  <si>
    <t>516077989</t>
  </si>
  <si>
    <t>פז נפט- פז חברת הנפט</t>
  </si>
  <si>
    <t>1100007</t>
  </si>
  <si>
    <t>510216054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</si>
  <si>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</si>
  <si>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</si>
  <si>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</si>
  <si>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</si>
  <si>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</si>
  <si>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</si>
  <si>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</si>
  <si>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</si>
  <si>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</si>
  <si>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</si>
  <si>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</si>
  <si>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</si>
  <si>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</si>
  <si>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</si>
  <si>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</si>
  <si>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</si>
  <si>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</si>
  <si>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</si>
  <si>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פיבי- פיבי</t>
  </si>
  <si>
    <t>763011</t>
  </si>
  <si>
    <t>520029026</t>
  </si>
  <si>
    <t>אלקו- אלקו</t>
  </si>
  <si>
    <t>694034</t>
  </si>
  <si>
    <t>520025370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</si>
  <si>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</si>
  <si>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</si>
  <si>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</si>
  <si>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</si>
  <si>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</si>
  <si>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</si>
  <si>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</si>
  <si>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</si>
  <si>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</si>
  <si>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</si>
  <si>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קרור     1- קרור</t>
  </si>
  <si>
    <t>621011</t>
  </si>
  <si>
    <t>520001546</t>
  </si>
  <si>
    <t>אלקטרה צריכה- אלקטרה צריכה</t>
  </si>
  <si>
    <t>5010129</t>
  </si>
  <si>
    <t>520039967</t>
  </si>
  <si>
    <t>קרסו- קרסו מוטורס</t>
  </si>
  <si>
    <t>1123850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</si>
  <si>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</si>
  <si>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</si>
  <si>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</si>
  <si>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</si>
  <si>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</si>
  <si>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</si>
  <si>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</si>
  <si>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520043720</t>
  </si>
  <si>
    <t>ביג</t>
  </si>
  <si>
    <t>1097260</t>
  </si>
  <si>
    <t>הכשרת הישוב- הכשרת הישוב</t>
  </si>
  <si>
    <t>612010</t>
  </si>
  <si>
    <t>520020116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</si>
  <si>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</si>
  <si>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</si>
  <si>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</si>
  <si>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</si>
  <si>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</si>
  <si>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</t>
  </si>
  <si>
    <t>1140573</t>
  </si>
  <si>
    <t>רבוע נדלן- רבוע נדלן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</si>
  <si>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</si>
  <si>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</si>
  <si>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</si>
  <si>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</si>
  <si>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</si>
  <si>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</si>
  <si>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</si>
  <si>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</si>
  <si>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אלומיי- אלומיי קפיטל</t>
  </si>
  <si>
    <t>1082635</t>
  </si>
  <si>
    <t>אנלייט אנרגיה- אנלייט אנרגיה</t>
  </si>
  <si>
    <t>720011</t>
  </si>
  <si>
    <t>520041146</t>
  </si>
  <si>
    <t>נופר אנרג'י</t>
  </si>
  <si>
    <t>1170877</t>
  </si>
  <si>
    <t>514599943</t>
  </si>
  <si>
    <t>וואן תוכנה- וואן טכנולוגיות תוכנה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</si>
  <si>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</si>
  <si>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</si>
  <si>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</si>
  <si>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</si>
  <si>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</si>
  <si>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</si>
  <si>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</si>
  <si>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</si>
  <si>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</si>
  <si>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נובולוג- נובולוג</t>
  </si>
  <si>
    <t>1140151</t>
  </si>
  <si>
    <t>510475312</t>
  </si>
  <si>
    <t>ישראכרט- ישראכרט</t>
  </si>
  <si>
    <t>1157403</t>
  </si>
  <si>
    <t>510706153</t>
  </si>
  <si>
    <t>מגיק- מג'יק</t>
  </si>
  <si>
    <t>1082312</t>
  </si>
  <si>
    <t>520036740</t>
  </si>
  <si>
    <t>פרטנר- פרטנר</t>
  </si>
  <si>
    <t>1083484</t>
  </si>
  <si>
    <t>סה"כ מניות היתר</t>
  </si>
  <si>
    <t>איירטאצ- איירטאצ' סולאר</t>
  </si>
  <si>
    <t>1173376</t>
  </si>
  <si>
    <t>515509347</t>
  </si>
  <si>
    <t>פיסיבי- פי.סי.בי טכנולוגיות</t>
  </si>
  <si>
    <t>1091685</t>
  </si>
  <si>
    <t>511888356</t>
  </si>
  <si>
    <t>ג'י.פי גלובל- ג'י.פי. גלובל</t>
  </si>
  <si>
    <t>1144781</t>
  </si>
  <si>
    <t>512821216</t>
  </si>
  <si>
    <t>אאורה</t>
  </si>
  <si>
    <t>373019</t>
  </si>
  <si>
    <t>חנן מור- חנן מור</t>
  </si>
  <si>
    <t>1102532</t>
  </si>
  <si>
    <t>513605519</t>
  </si>
  <si>
    <t>צמח המרמן- צמח המרמן</t>
  </si>
  <si>
    <t>1104058</t>
  </si>
  <si>
    <t>512531203</t>
  </si>
  <si>
    <t>להב- להב</t>
  </si>
  <si>
    <t>520034257</t>
  </si>
  <si>
    <t>להב-פרמיה- להב</t>
  </si>
  <si>
    <t>מבטח שמיר- מבטח שמיר</t>
  </si>
  <si>
    <t>127019</t>
  </si>
  <si>
    <t>520034125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</si>
  <si>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</si>
  <si>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</si>
  <si>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</si>
  <si>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</si>
  <si>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</si>
  <si>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</si>
  <si>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</si>
  <si>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</si>
  <si>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</si>
  <si>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</si>
  <si>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</si>
  <si>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</si>
  <si>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</si>
  <si>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</si>
  <si>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</si>
  <si>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</si>
  <si>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</si>
  <si>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</si>
  <si>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</si>
  <si>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</si>
  <si>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</si>
  <si>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ישרוטל- ישרוטל</t>
  </si>
  <si>
    <t>520042482</t>
  </si>
  <si>
    <t>גלוברנדס- גלוברנדס גרופ</t>
  </si>
  <si>
    <t>1147487</t>
  </si>
  <si>
    <t>515809499</t>
  </si>
  <si>
    <t>דיפלומט אחזקות- דיפלומט</t>
  </si>
  <si>
    <t>1173491</t>
  </si>
  <si>
    <t>510400740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</si>
  <si>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</si>
  <si>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</si>
  <si>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</si>
  <si>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</si>
  <si>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</si>
  <si>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</si>
  <si>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</si>
  <si>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</si>
  <si>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</si>
  <si>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</si>
  <si>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</si>
  <si>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</si>
  <si>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520037540</t>
  </si>
  <si>
    <t>סים בכורה  סד L- סים קומרשייל</t>
  </si>
  <si>
    <t>1142355</t>
  </si>
  <si>
    <t>908311</t>
  </si>
  <si>
    <t>וילאר- וילאר</t>
  </si>
  <si>
    <t>416016</t>
  </si>
  <si>
    <t>נכסים בנין</t>
  </si>
  <si>
    <t>699017</t>
  </si>
  <si>
    <t>520025438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</si>
  <si>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</si>
  <si>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</si>
  <si>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</si>
  <si>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</si>
  <si>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</si>
  <si>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</si>
  <si>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</si>
  <si>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</si>
  <si>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</si>
  <si>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</si>
  <si>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סולאיר- סולאיר</t>
  </si>
  <si>
    <t>1172287</t>
  </si>
  <si>
    <t>516046307</t>
  </si>
  <si>
    <t>פינרג'י- פינרג'י</t>
  </si>
  <si>
    <t>1172360</t>
  </si>
  <si>
    <t>514354786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</si>
  <si>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</si>
  <si>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</si>
  <si>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</si>
  <si>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</si>
  <si>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</si>
  <si>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</si>
  <si>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</si>
  <si>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</si>
  <si>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</si>
  <si>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</si>
  <si>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</si>
  <si>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</si>
  <si>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</si>
  <si>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</si>
  <si>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</si>
  <si>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NYSE</t>
  </si>
  <si>
    <t>1564</t>
  </si>
  <si>
    <t>INDUSTRIAL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</si>
  <si>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</si>
  <si>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</si>
  <si>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</si>
  <si>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</si>
  <si>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</si>
  <si>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</si>
  <si>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</si>
  <si>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</si>
  <si>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</si>
  <si>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</si>
  <si>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</si>
  <si>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</si>
  <si>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</si>
  <si>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</si>
  <si>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</si>
  <si>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</si>
  <si>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</si>
  <si>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</si>
  <si>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</si>
  <si>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</si>
  <si>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</si>
  <si>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</si>
  <si>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</si>
  <si>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Utilities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</si>
  <si>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</si>
  <si>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</si>
  <si>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</si>
  <si>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</si>
  <si>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</si>
  <si>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</si>
  <si>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</si>
  <si>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</si>
  <si>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</t>
  </si>
  <si>
    <t>CY0105562116</t>
  </si>
  <si>
    <t>FWB</t>
  </si>
  <si>
    <t>4845</t>
  </si>
  <si>
    <t>Real Estate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</si>
  <si>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</si>
  <si>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</si>
  <si>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</si>
  <si>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</si>
  <si>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</si>
  <si>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קרנות סל 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</si>
  <si>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</si>
  <si>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</si>
  <si>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</si>
  <si>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</si>
  <si>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</si>
  <si>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</si>
  <si>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</si>
  <si>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</si>
  <si>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</si>
  <si>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</si>
  <si>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</si>
  <si>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</si>
  <si>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</si>
  <si>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</si>
  <si>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</si>
  <si>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</si>
  <si>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</si>
  <si>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</si>
  <si>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</si>
  <si>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</si>
  <si>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</si>
  <si>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</si>
  <si>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</si>
  <si>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ISHARES CORE MSCI EM</t>
  </si>
  <si>
    <t>IE00BKM4GZ66</t>
  </si>
  <si>
    <t>4601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</si>
  <si>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</si>
  <si>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</si>
  <si>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</si>
  <si>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</si>
  <si>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</si>
  <si>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</si>
  <si>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</si>
  <si>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</si>
  <si>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</si>
  <si>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</si>
  <si>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</si>
  <si>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ביג  אופציה 1 13/12/22- ביג</t>
  </si>
  <si>
    <t>1171024</t>
  </si>
  <si>
    <t>מניבים ריט אפ 3 15/12/2022</t>
  </si>
  <si>
    <t>1170927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</si>
  <si>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</si>
  <si>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</si>
  <si>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</si>
  <si>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</si>
  <si>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</si>
  <si>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</si>
  <si>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</si>
  <si>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</si>
  <si>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 XPM1 - 17/06/2021</t>
  </si>
  <si>
    <t>BBG00RGW0N9</t>
  </si>
  <si>
    <t>Other</t>
  </si>
  <si>
    <t>DAX - GXM1 - 18/06/2021</t>
  </si>
  <si>
    <t>DE000C5SKRK9</t>
  </si>
  <si>
    <t>DJIA MINI - DMM1 - 18/06/2021</t>
  </si>
  <si>
    <t>BBG00VDHP4L0</t>
  </si>
  <si>
    <t>FTSE - Z M1 - 18/06/2021</t>
  </si>
  <si>
    <t>GB00J7WH8275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</si>
  <si>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</si>
  <si>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</si>
  <si>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</si>
  <si>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</si>
  <si>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</si>
  <si>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</si>
  <si>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</si>
  <si>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</si>
  <si>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</si>
  <si>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SENG INDEX -HIJ1 - 29/04/2021</t>
  </si>
  <si>
    <t>BBG00ZGDWT98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</si>
  <si>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</si>
  <si>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</si>
  <si>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</si>
  <si>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</si>
  <si>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</si>
  <si>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</si>
  <si>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</si>
  <si>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</si>
  <si>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</si>
  <si>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</si>
  <si>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</si>
  <si>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</si>
  <si>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</si>
  <si>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</si>
  <si>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</si>
  <si>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</si>
  <si>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</si>
  <si>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</si>
  <si>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</si>
  <si>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</si>
  <si>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</si>
  <si>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</si>
  <si>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</si>
  <si>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</si>
  <si>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</si>
  <si>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אורמת אגח 4 - רמ</t>
  </si>
  <si>
    <t>1167212</t>
  </si>
  <si>
    <t>01/07/20</t>
  </si>
  <si>
    <t>גדות מסף אגא-רמ- גדות</t>
  </si>
  <si>
    <t>1162320</t>
  </si>
  <si>
    <t>520040775</t>
  </si>
  <si>
    <t>14/01/20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</si>
  <si>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</si>
  <si>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</si>
  <si>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</si>
  <si>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</si>
  <si>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</si>
  <si>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</si>
  <si>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</si>
  <si>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</si>
  <si>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</si>
  <si>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</si>
  <si>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</si>
  <si>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</si>
  <si>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</si>
  <si>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</si>
  <si>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</si>
  <si>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</si>
  <si>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</si>
  <si>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</si>
  <si>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</si>
  <si>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ישרוטל - אופציה</t>
  </si>
  <si>
    <t>108098511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</si>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</sst>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3" fontId="0" fillId="6" borderId="29" xfId="0" applyNumberFormat="1" applyFill="1" applyBorder="1"/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8" borderId="0" xfId="0" applyFill="1"/>
    <xf numFmtId="0" fontId="2" fillId="8" borderId="0" xfId="0" applyFont="1" applyFill="1" applyAlignment="1">
      <alignment horizontal="center"/>
    </xf>
    <xf numFmtId="167" fontId="0" fillId="8" borderId="0" xfId="0" applyNumberFormat="1" applyFont="1" applyFill="1"/>
    <xf numFmtId="4" fontId="0" fillId="8" borderId="0" xfId="0" applyNumberFormat="1" applyFont="1" applyFill="1"/>
    <xf numFmtId="0" fontId="0" fillId="9" borderId="0" xfId="0" applyFill="1"/>
    <xf numFmtId="4" fontId="0" fillId="9" borderId="0" xfId="0" applyNumberFormat="1" applyFont="1" applyFill="1"/>
    <xf numFmtId="167" fontId="0" fillId="9" borderId="0" xfId="0" applyNumberFormat="1" applyFont="1" applyFill="1"/>
    <xf numFmtId="0" fontId="2" fillId="9" borderId="0" xfId="0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5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3" tableBorderDxfId="412">
  <autoFilter ref="B6:D42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08" headerRowBorderDxfId="407" tableBorderDxfId="406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05" dataDxfId="403" headerRowBorderDxfId="404" tableBorderDxfId="402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1"/>
    <tableColumn id="2" name="מספר ני&quot;ע" dataDxfId="400"/>
    <tableColumn id="3" name="מספר מנפיק" dataDxfId="399"/>
    <tableColumn id="4" name="דירוג" dataDxfId="398"/>
    <tableColumn id="5" name="שם מדרג" dataDxfId="397"/>
    <tableColumn id="6" name="סוג מטבע" dataDxfId="396"/>
    <tableColumn id="7" name="שיעור ריבית" dataDxfId="395"/>
    <tableColumn id="8" name="תשואה לפידיון" dataDxfId="394"/>
    <tableColumn id="9" name="שווי שוק" dataDxfId="393"/>
    <tableColumn id="10" name="שעור מנכסי אפיק ההשקעה" dataDxfId="392"/>
    <tableColumn id="11" name="שעור מסך נכסי השקעה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4" totalsRowShown="0" headerRowDxfId="390" dataDxfId="388" headerRowBorderDxfId="389" tableBorderDxfId="387">
  <autoFilter ref="A7:Q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6"/>
    <tableColumn id="2" name="מספר ני&quot;ע" dataDxfId="385"/>
    <tableColumn id="3" name="זירת מסחר" dataDxfId="384"/>
    <tableColumn id="4" name="דירוג" dataDxfId="383"/>
    <tableColumn id="5" name="שם מדרג" dataDxfId="382"/>
    <tableColumn id="6" name="תאריך רכישה" dataDxfId="381"/>
    <tableColumn id="7" name="מח&quot;מ" dataDxfId="380"/>
    <tableColumn id="8" name="סוג מטבע" dataDxfId="379"/>
    <tableColumn id="9" name="שיעור ריבית" dataDxfId="378"/>
    <tableColumn id="10" name="תשואה לפידיון" dataDxfId="377"/>
    <tableColumn id="11" name="ערך נקוב****" dataDxfId="376"/>
    <tableColumn id="12" name="שער***" dataDxfId="375"/>
    <tableColumn id="13" name="פדיון/ריבית/דיבידנד לקבל*****  " dataDxfId="374"/>
    <tableColumn id="14" name="שווי שוק" dataDxfId="373"/>
    <tableColumn id="15" name="שעור מערך נקוב**** מונפק" dataDxfId="372"/>
    <tableColumn id="16" name="שעור מנכסי אפיק ההשקעה" dataDxfId="371"/>
    <tableColumn id="17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9" dataDxfId="367" headerRowBorderDxfId="368" tableBorderDxfId="36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44" totalsRowShown="0" headerRowDxfId="0" dataDxfId="1" headerRowBorderDxfId="12" tableBorderDxfId="13">
  <autoFilter ref="A7:T1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11"/>
    <tableColumn id="11" name="סוג מטבע"/>
    <tableColumn id="12" name="שיעור ריבית" dataDxfId="10"/>
    <tableColumn id="13" name="תשואה לפידיון" dataDxfId="9"/>
    <tableColumn id="14" name="ערך נקוב****" dataDxfId="8"/>
    <tableColumn id="15" name="שער***" dataDxfId="7"/>
    <tableColumn id="16" name="פדיון/ריבית/דיבידנד לקבל*****  " dataDxfId="6"/>
    <tableColumn id="17" name="שווי שוק" dataDxfId="5"/>
    <tableColumn id="18" name="שעור מערך נקוב מונפק" dataDxfId="4"/>
    <tableColumn id="19" name="שעור מנכסי אפיק ההשקעה" dataDxfId="3"/>
    <tableColumn id="20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4" totalsRowShown="0" headerRowDxfId="345" dataDxfId="343" headerRowBorderDxfId="344" tableBorderDxfId="342">
  <autoFilter ref="A7:N1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1"/>
    <tableColumn id="9" name="שער***" dataDxfId="340"/>
    <tableColumn id="10" name="פדיון/ריבית/דיבידנד לקבל*****  " dataDxfId="339"/>
    <tableColumn id="11" name="שווי שוק" dataDxfId="338"/>
    <tableColumn id="12" name="שעור מערך נקוב מונפק" dataDxfId="337"/>
    <tableColumn id="13" name="שעור מנכסי אפיק ההשקעה" dataDxfId="336"/>
    <tableColumn id="14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3" totalsRowShown="0" headerRowDxfId="334" dataDxfId="332" headerRowBorderDxfId="333" tableBorderDxfId="331">
  <autoFilter ref="A7:M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0"/>
    <tableColumn id="4" name="מספר מנפיק" dataDxfId="329"/>
    <tableColumn id="5" name="ענף מסחר"/>
    <tableColumn id="6" name="סוג מטבע"/>
    <tableColumn id="7" name="ערך נקוב****" dataDxfId="328"/>
    <tableColumn id="8" name="שער***" dataDxfId="327"/>
    <tableColumn id="9" name="פדיון/ריבית/דיבידנד לקבל*****  " dataDxfId="326"/>
    <tableColumn id="10" name="שווי שוק" dataDxfId="325"/>
    <tableColumn id="11" name="שעור מערך נקוב מונפק" dataDxfId="324"/>
    <tableColumn id="12" name="שעור מנכסי אפיק ההשקעה" dataDxfId="323"/>
    <tableColumn id="13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21" dataDxfId="319" headerRowBorderDxfId="320" tableBorderDxfId="31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דירוג"/>
    <tableColumn id="7" name="שם מדרג" dataDxfId="315"/>
    <tableColumn id="8" name="סוג מטבע"/>
    <tableColumn id="9" name="ערך נקוב****" dataDxfId="314"/>
    <tableColumn id="10" name="שער***" dataDxfId="313"/>
    <tableColumn id="11" name="שווי שוק" dataDxfId="312"/>
    <tableColumn id="12" name="שעור מערך נקוב מונפק" dataDxfId="311"/>
    <tableColumn id="13" name="שעור מנכסי אפיק ההשקעה" dataDxfId="310"/>
    <tableColumn id="14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308" dataDxfId="306" headerRowBorderDxfId="307" tableBorderDxfId="305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4"/>
    <tableColumn id="4" name="ענף מסחר"/>
    <tableColumn id="5" name="סוג מטבע"/>
    <tableColumn id="6" name="ערך נקוב****" dataDxfId="303"/>
    <tableColumn id="7" name="שער***" dataDxfId="302"/>
    <tableColumn id="8" name="שווי שוק" dataDxfId="301"/>
    <tableColumn id="9" name="שעור מערך נקוב מונפק" dataDxfId="300"/>
    <tableColumn id="10" name="שעור מנכסי אפיק ההשקעה" dataDxfId="299"/>
    <tableColumn id="11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7" dataDxfId="295" headerRowBorderDxfId="296" tableBorderDxfId="29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6" totalsRowShown="0" headerRowDxfId="286" dataDxfId="284" headerRowBorderDxfId="285" tableBorderDxfId="283">
  <autoFilter ref="A7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נכסי אפיק ההשקעה" dataDxfId="279"/>
    <tableColumn id="10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7" dataDxfId="275" headerRowBorderDxfId="276" tableBorderDxfId="27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220" dataDxfId="218" headerRowBorderDxfId="219" tableBorderDxfId="217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8" dataDxfId="196" headerRowBorderDxfId="197" tableBorderDxfId="19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2" dataDxfId="180" headerRowBorderDxfId="181" tableBorderDxfId="17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8"/>
    <tableColumn id="5" name="ערך נקוב****" dataDxfId="177"/>
    <tableColumn id="6" name="שער***" dataDxfId="176"/>
    <tableColumn id="7" name="שווי הוגן" dataDxfId="175"/>
    <tableColumn id="8" name="שעור מערך נקוב מונפק" dataDxfId="174"/>
    <tableColumn id="9" name="שעור מנכסי אפיק ההשקעה" dataDxfId="173"/>
    <tableColumn id="10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1" headerRowBorderDxfId="170" tableBorderDxfId="16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7" dataDxfId="165" headerRowBorderDxfId="166" tableBorderDxfId="16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56" dataDxfId="154" headerRowBorderDxfId="155" tableBorderDxfId="15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נכסי אפיק ההשקעה" dataDxfId="148"/>
    <tableColumn id="10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6" dataDxfId="144" headerRowBorderDxfId="145" tableBorderDxfId="14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2"/>
    <tableColumn id="4" name="דירוג"/>
    <tableColumn id="5" name="שם מדרג" dataDxfId="141"/>
    <tableColumn id="6" name="תאריך רכישה" dataDxfId="140"/>
    <tableColumn id="7" name="מח&quot;מ" dataDxfId="139"/>
    <tableColumn id="8" name="סוג מטבע"/>
    <tableColumn id="9" name="שיעור ריבית" dataDxfId="138"/>
    <tableColumn id="10" name="תשואה לפידיון" dataDxfId="137"/>
    <tableColumn id="11" name="ערך נקוב****" dataDxfId="136"/>
    <tableColumn id="12" name="שער***" dataDxfId="135"/>
    <tableColumn id="13" name="שווי הוגן" dataDxfId="134"/>
    <tableColumn id="14" name="שעור מערך נקוב מונפק" dataDxfId="133"/>
    <tableColumn id="15" name="שעור מנכסי אפיק ההשקעה" dataDxfId="132"/>
    <tableColumn id="16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0" dataDxfId="128" headerRowBorderDxfId="129" tableBorderDxfId="12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6"/>
    <tableColumn id="3" name="מספר ני&quot;ע"/>
    <tableColumn id="4" name="מספר מנפיק" dataDxfId="125"/>
    <tableColumn id="5" name="דירוג"/>
    <tableColumn id="6" name="תאריך רכישה" dataDxfId="124"/>
    <tableColumn id="7" name="שם מדרג" dataDxfId="123"/>
    <tableColumn id="8" name="מח&quot;מ" dataDxfId="122"/>
    <tableColumn id="9" name="ענף משק"/>
    <tableColumn id="10" name="סוג מטבע"/>
    <tableColumn id="11" name="שיעור ריבית ממוצע" dataDxfId="121"/>
    <tableColumn id="12" name="תשואה לפידיון" dataDxfId="120"/>
    <tableColumn id="13" name="ערך נקוב****" dataDxfId="119"/>
    <tableColumn id="14" name="שער***" dataDxfId="118"/>
    <tableColumn id="15" name="שווי הוגן" dataDxfId="117"/>
    <tableColumn id="16" name="שעור מנכסי אפיק ההשקעה" dataDxfId="116"/>
    <tableColumn id="17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4" dataDxfId="112" headerRowBorderDxfId="113" tableBorderDxfId="11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0"/>
    <tableColumn id="4" name="דירוג"/>
    <tableColumn id="5" name="שם מדרג" dataDxfId="109"/>
    <tableColumn id="6" name="מח&quot;מ" dataDxfId="108"/>
    <tableColumn id="7" name="סוג מטבע"/>
    <tableColumn id="8" name="תנאי ושיעור ריבית" dataDxfId="107"/>
    <tableColumn id="9" name="תשואה לפידיון" dataDxfId="106"/>
    <tableColumn id="10" name="ערך נקוב****" dataDxfId="105"/>
    <tableColumn id="11" name="שער***" dataDxfId="104"/>
    <tableColumn id="12" name="שווי הוגן" dataDxfId="103"/>
    <tableColumn id="13" name="שעור מנכסי אפיק ההשקעה" dataDxfId="102"/>
    <tableColumn id="14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0" dataDxfId="98" headerRowBorderDxfId="99" tableBorderDxfId="9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6"/>
    <tableColumn id="2" name="תאריך שערוך אחרון" dataDxfId="95"/>
    <tableColumn id="3" name="אופי הנכס" dataDxfId="94"/>
    <tableColumn id="4" name="שעור תשואה במהלך התקופה" dataDxfId="93"/>
    <tableColumn id="5" name="סוג מטבע" dataDxfId="92"/>
    <tableColumn id="6" name="שווי משוערך" dataDxfId="91"/>
    <tableColumn id="7" name="שעור מנכסי אפיק ההשקעה" dataDxfId="90"/>
    <tableColumn id="8" name="שעור מסך נכסי השקעה" dataDxfId="89"/>
    <tableColumn id="9" name="כתובת הנכס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87" headerRowBorderDxfId="86" tableBorderDxfId="8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84"/>
    <tableColumn id="3" name="דירוג"/>
    <tableColumn id="4" name="שם המדרג" dataDxfId="8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82" dataDxfId="80" headerRowBorderDxfId="81" tableBorderDxfId="79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78"/>
    <tableColumn id="6" name="סוג מטבע"/>
    <tableColumn id="7" name="תשואה לפדיון" dataDxfId="77"/>
    <tableColumn id="8" name="שווי הוגן" dataDxfId="76"/>
    <tableColumn id="9" name="שעור מנכסי אפיק ההשקעה" dataDxfId="75"/>
    <tableColumn id="10" name="שעור מסך נכסי השקעה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73" tableBorderDxfId="72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70" dataDxfId="68" headerRowBorderDxfId="69" tableBorderDxfId="6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66"/>
    <tableColumn id="2" name="מספר ני&quot;ע" dataDxfId="65"/>
    <tableColumn id="3" name="ענף מסחר" dataDxfId="64"/>
    <tableColumn id="4" name="דירוג" dataDxfId="63"/>
    <tableColumn id="5" name="שם מדרג" dataDxfId="62"/>
    <tableColumn id="6" name="תאריך רכישה" dataDxfId="61"/>
    <tableColumn id="7" name="מח&quot;מ" dataDxfId="60"/>
    <tableColumn id="8" name="סוג מטבע" dataDxfId="59"/>
    <tableColumn id="9" name="שיעור ריבית" dataDxfId="58"/>
    <tableColumn id="10" name="ריבית אפקטיבית" dataDxfId="57"/>
    <tableColumn id="11" name="ערך נקוב ****" dataDxfId="56"/>
    <tableColumn id="12" name="עלות מתואמת" dataDxfId="55"/>
    <tableColumn id="13" name="שעור מערך נקוב מונפק" dataDxfId="54"/>
    <tableColumn id="14" name="שעור מנכסי אפיק ההשקעה" dataDxfId="53"/>
    <tableColumn id="15" name="שעור מסך נכסי השקעה**" dataDxfId="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51" dataDxfId="49" headerRowBorderDxfId="50" tableBorderDxfId="4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47"/>
    <tableColumn id="2" name="מספר ני&quot;ע" dataDxfId="46"/>
    <tableColumn id="3" name="ענף מסחר" dataDxfId="45"/>
    <tableColumn id="4" name="דירוג" dataDxfId="44"/>
    <tableColumn id="5" name="שם מדרג" dataDxfId="43"/>
    <tableColumn id="6" name="תאריך רכישה" dataDxfId="42"/>
    <tableColumn id="7" name="מח&quot;מ" dataDxfId="41"/>
    <tableColumn id="8" name="סוג מטבע" dataDxfId="40"/>
    <tableColumn id="9" name="שיעור ריבית" dataDxfId="39"/>
    <tableColumn id="10" name="ריבית אפקטיבית" dataDxfId="38"/>
    <tableColumn id="11" name="ערך נקוב****" dataDxfId="37"/>
    <tableColumn id="12" name="עלות מתואמת" dataDxfId="36"/>
    <tableColumn id="13" name="שעור מערך נקוב מונפק" dataDxfId="35"/>
    <tableColumn id="14" name="שעור מנכסי אפיק ההשקעה" dataDxfId="34"/>
    <tableColumn id="15" name="שעור מסך נכסי השקעה**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32" dataDxfId="30" headerRowBorderDxfId="31" tableBorderDxfId="29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8"/>
    <tableColumn id="2" name="מספר ני&quot;ע" dataDxfId="27"/>
    <tableColumn id="3" name="ענף מסחר" dataDxfId="26"/>
    <tableColumn id="4" name="דירוג" dataDxfId="25"/>
    <tableColumn id="5" name="שם מדרג" dataDxfId="24"/>
    <tableColumn id="6" name="תאריך רכישה" dataDxfId="23"/>
    <tableColumn id="7" name="מח&quot;מ" dataDxfId="22"/>
    <tableColumn id="8" name="סוג מטבע" dataDxfId="21"/>
    <tableColumn id="9" name="שיעור ריבית" dataDxfId="20"/>
    <tableColumn id="10" name="ריבית אפקטיבית" dataDxfId="19"/>
    <tableColumn id="11" name="ערך נקוב****" dataDxfId="18"/>
    <tableColumn id="12" name="עלות מתואמת" dataDxfId="17"/>
    <tableColumn id="13" name="שעור מערך נקוב מונפק" dataDxfId="16"/>
    <tableColumn id="14" name="שעור מנכסי אפיק ההשקעה" dataDxfId="15"/>
    <tableColumn id="15" name="שעור מסך נכסי השקעה**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topLeftCell="A37" workbookViewId="0">
      <selection activeCell="B6" sqref="B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96" t="s">
        <v>4</v>
      </c>
      <c r="C5" s="97"/>
      <c r="D5" s="98"/>
    </row>
    <row r="6" spans="1:36" s="3" customFormat="1">
      <c r="B6" s="40" t="s">
        <v>1249</v>
      </c>
      <c r="C6" s="99" t="s">
        <v>5</v>
      </c>
      <c r="D6" s="10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1220</v>
      </c>
      <c r="B10" s="57" t="s">
        <v>13</v>
      </c>
      <c r="C10" s="63">
        <v>27415.428487950987</v>
      </c>
      <c r="D10" s="64">
        <v>0.1229</v>
      </c>
    </row>
    <row r="11" spans="1:36">
      <c r="B11" s="57" t="s">
        <v>14</v>
      </c>
      <c r="C11" s="50"/>
      <c r="D11" s="50"/>
    </row>
    <row r="12" spans="1:36">
      <c r="A12" s="9" t="s">
        <v>1221</v>
      </c>
      <c r="B12" s="58" t="s">
        <v>15</v>
      </c>
      <c r="C12" s="65">
        <v>18002.011500000001</v>
      </c>
      <c r="D12" s="66">
        <v>8.1900000000000001E-2</v>
      </c>
    </row>
    <row r="13" spans="1:36">
      <c r="A13" s="9" t="s">
        <v>1222</v>
      </c>
      <c r="B13" s="58" t="s">
        <v>16</v>
      </c>
      <c r="C13" s="65">
        <v>0</v>
      </c>
      <c r="D13" s="66">
        <v>0</v>
      </c>
    </row>
    <row r="14" spans="1:36">
      <c r="A14" s="9" t="s">
        <v>1223</v>
      </c>
      <c r="B14" s="58" t="s">
        <v>17</v>
      </c>
      <c r="C14" s="65">
        <v>7458.9907581503257</v>
      </c>
      <c r="D14" s="66">
        <v>3.4000000000000002E-2</v>
      </c>
    </row>
    <row r="15" spans="1:36">
      <c r="A15" s="9" t="s">
        <v>1224</v>
      </c>
      <c r="B15" s="58" t="s">
        <v>18</v>
      </c>
      <c r="C15" s="65">
        <v>90618.591459417847</v>
      </c>
      <c r="D15" s="66">
        <v>0.41249999999999998</v>
      </c>
    </row>
    <row r="16" spans="1:36">
      <c r="A16" s="9" t="s">
        <v>1225</v>
      </c>
      <c r="B16" s="58" t="s">
        <v>194</v>
      </c>
      <c r="C16" s="65">
        <v>71178.615249459996</v>
      </c>
      <c r="D16" s="66">
        <v>0.32400000000000001</v>
      </c>
    </row>
    <row r="17" spans="1:4">
      <c r="A17" s="9" t="s">
        <v>1226</v>
      </c>
      <c r="B17" s="58" t="s">
        <v>19</v>
      </c>
      <c r="C17" s="65">
        <v>0</v>
      </c>
      <c r="D17" s="66">
        <v>0</v>
      </c>
    </row>
    <row r="18" spans="1:4">
      <c r="A18" s="9" t="s">
        <v>1227</v>
      </c>
      <c r="B18" s="58" t="s">
        <v>20</v>
      </c>
      <c r="C18" s="65">
        <v>81.605417200000005</v>
      </c>
      <c r="D18" s="66">
        <v>4.0000000000000002E-4</v>
      </c>
    </row>
    <row r="19" spans="1:4">
      <c r="A19" s="9" t="s">
        <v>1228</v>
      </c>
      <c r="B19" s="58" t="s">
        <v>21</v>
      </c>
      <c r="C19" s="65">
        <v>0</v>
      </c>
      <c r="D19" s="66">
        <v>0</v>
      </c>
    </row>
    <row r="20" spans="1:4">
      <c r="A20" s="9" t="s">
        <v>1229</v>
      </c>
      <c r="B20" s="58" t="s">
        <v>22</v>
      </c>
      <c r="C20" s="65">
        <v>392.17216405376456</v>
      </c>
      <c r="D20" s="66">
        <v>1.8E-3</v>
      </c>
    </row>
    <row r="21" spans="1:4">
      <c r="A21" s="9" t="s">
        <v>1230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1231</v>
      </c>
      <c r="B23" s="58" t="s">
        <v>25</v>
      </c>
      <c r="C23" s="65">
        <v>0</v>
      </c>
      <c r="D23" s="66">
        <v>0</v>
      </c>
    </row>
    <row r="24" spans="1:4">
      <c r="A24" s="9" t="s">
        <v>1232</v>
      </c>
      <c r="B24" s="58" t="s">
        <v>26</v>
      </c>
      <c r="C24" s="65">
        <v>0</v>
      </c>
      <c r="D24" s="66">
        <v>0</v>
      </c>
    </row>
    <row r="25" spans="1:4">
      <c r="A25" s="9" t="s">
        <v>1233</v>
      </c>
      <c r="B25" s="58" t="s">
        <v>17</v>
      </c>
      <c r="C25" s="65">
        <v>397.04450023499999</v>
      </c>
      <c r="D25" s="66">
        <v>1.8E-3</v>
      </c>
    </row>
    <row r="26" spans="1:4">
      <c r="A26" s="9" t="s">
        <v>1234</v>
      </c>
      <c r="B26" s="58" t="s">
        <v>27</v>
      </c>
      <c r="C26" s="65">
        <v>0</v>
      </c>
      <c r="D26" s="66">
        <v>0</v>
      </c>
    </row>
    <row r="27" spans="1:4">
      <c r="A27" s="9" t="s">
        <v>1235</v>
      </c>
      <c r="B27" s="58" t="s">
        <v>28</v>
      </c>
      <c r="C27" s="65">
        <v>0</v>
      </c>
      <c r="D27" s="66">
        <v>0</v>
      </c>
    </row>
    <row r="28" spans="1:4">
      <c r="A28" s="9" t="s">
        <v>1236</v>
      </c>
      <c r="B28" s="58" t="s">
        <v>29</v>
      </c>
      <c r="C28" s="65">
        <v>11.473610150000001</v>
      </c>
      <c r="D28" s="66">
        <v>1E-4</v>
      </c>
    </row>
    <row r="29" spans="1:4">
      <c r="A29" s="9" t="s">
        <v>1237</v>
      </c>
      <c r="B29" s="58" t="s">
        <v>30</v>
      </c>
      <c r="C29" s="65">
        <v>0</v>
      </c>
      <c r="D29" s="66">
        <v>0</v>
      </c>
    </row>
    <row r="30" spans="1:4">
      <c r="A30" s="9" t="s">
        <v>1238</v>
      </c>
      <c r="B30" s="58" t="s">
        <v>31</v>
      </c>
      <c r="C30" s="65">
        <v>0</v>
      </c>
      <c r="D30" s="66">
        <v>0</v>
      </c>
    </row>
    <row r="31" spans="1:4">
      <c r="A31" s="9" t="s">
        <v>1239</v>
      </c>
      <c r="B31" s="58" t="s">
        <v>32</v>
      </c>
      <c r="C31" s="65">
        <v>0</v>
      </c>
      <c r="D31" s="66">
        <v>0</v>
      </c>
    </row>
    <row r="32" spans="1:4">
      <c r="A32" s="9" t="s">
        <v>1240</v>
      </c>
      <c r="B32" s="57" t="s">
        <v>33</v>
      </c>
      <c r="C32" s="65">
        <v>0</v>
      </c>
      <c r="D32" s="66">
        <v>0</v>
      </c>
    </row>
    <row r="33" spans="1:4">
      <c r="A33" s="9" t="s">
        <v>1241</v>
      </c>
      <c r="B33" s="57" t="s">
        <v>34</v>
      </c>
      <c r="C33" s="65">
        <v>0</v>
      </c>
      <c r="D33" s="66">
        <v>0</v>
      </c>
    </row>
    <row r="34" spans="1:4">
      <c r="A34" s="9" t="s">
        <v>1242</v>
      </c>
      <c r="B34" s="57" t="s">
        <v>35</v>
      </c>
      <c r="C34" s="65">
        <v>0</v>
      </c>
      <c r="D34" s="66">
        <v>0</v>
      </c>
    </row>
    <row r="35" spans="1:4">
      <c r="A35" s="9" t="s">
        <v>1243</v>
      </c>
      <c r="B35" s="57" t="s">
        <v>36</v>
      </c>
      <c r="C35" s="65">
        <v>0</v>
      </c>
      <c r="D35" s="66">
        <v>0</v>
      </c>
    </row>
    <row r="36" spans="1:4">
      <c r="A36" s="9" t="s">
        <v>1244</v>
      </c>
      <c r="B36" s="57" t="s">
        <v>37</v>
      </c>
      <c r="C36" s="65">
        <v>4528.9874748920001</v>
      </c>
      <c r="D36" s="66">
        <v>2.06E-2</v>
      </c>
    </row>
    <row r="37" spans="1:4">
      <c r="A37" s="9"/>
      <c r="B37" s="59" t="s">
        <v>38</v>
      </c>
      <c r="C37" s="50"/>
      <c r="D37" s="50"/>
    </row>
    <row r="38" spans="1:4">
      <c r="A38" s="9" t="s">
        <v>1245</v>
      </c>
      <c r="B38" s="60" t="s">
        <v>39</v>
      </c>
      <c r="C38" s="65">
        <v>0</v>
      </c>
      <c r="D38" s="66">
        <v>0</v>
      </c>
    </row>
    <row r="39" spans="1:4">
      <c r="A39" s="9" t="s">
        <v>1246</v>
      </c>
      <c r="B39" s="60" t="s">
        <v>40</v>
      </c>
      <c r="C39" s="65">
        <v>0</v>
      </c>
      <c r="D39" s="66">
        <v>0</v>
      </c>
    </row>
    <row r="40" spans="1:4">
      <c r="A40" s="9" t="s">
        <v>1247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220084.92062150993</v>
      </c>
      <c r="D41" s="66">
        <v>1</v>
      </c>
    </row>
    <row r="42" spans="1:4">
      <c r="A42" s="9" t="s">
        <v>1248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101" t="s">
        <v>44</v>
      </c>
      <c r="D44" s="100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119</v>
      </c>
      <c r="D47">
        <v>2.5383</v>
      </c>
    </row>
    <row r="48" spans="1:4">
      <c r="C48" t="s">
        <v>199</v>
      </c>
      <c r="D48">
        <v>0.42880000000000001</v>
      </c>
    </row>
    <row r="49" spans="3:4">
      <c r="C49" t="s">
        <v>105</v>
      </c>
      <c r="D49">
        <v>3.3340000000000001</v>
      </c>
    </row>
    <row r="50" spans="3:4">
      <c r="C50" t="s">
        <v>112</v>
      </c>
      <c r="D50">
        <v>4.5869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102" t="s">
        <v>46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2" s="16" customFormat="1">
      <c r="A6" s="10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27415.428487950987</v>
      </c>
      <c r="J9" s="64">
        <v>1</v>
      </c>
      <c r="K9" s="64">
        <v>0.123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27415.428487950987</v>
      </c>
      <c r="J10" s="68">
        <v>1</v>
      </c>
      <c r="K10" s="68">
        <v>0.123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19086.719939999988</v>
      </c>
      <c r="J11" s="68">
        <v>0.69169999999999998</v>
      </c>
      <c r="K11" s="68">
        <v>8.5099999999999995E-2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18944.05803+402.636999999988</f>
        <v>19346.695029999988</v>
      </c>
      <c r="J12" s="66">
        <v>0.70130000000000003</v>
      </c>
      <c r="K12" s="66">
        <v>8.6199999999999999E-2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56.85689</v>
      </c>
      <c r="J13" s="66">
        <v>2.0999999999999999E-3</v>
      </c>
      <c r="K13" s="66">
        <v>2.9999999999999997E-4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-316.83197999999999</v>
      </c>
      <c r="J14" s="66">
        <v>-1.17E-2</v>
      </c>
      <c r="K14" s="66">
        <v>-1.4E-3</v>
      </c>
    </row>
    <row r="15" spans="1:12">
      <c r="A15" s="67" t="s">
        <v>209</v>
      </c>
      <c r="C15" s="14"/>
      <c r="H15" s="68">
        <v>0</v>
      </c>
      <c r="I15" s="69">
        <v>8328.7085479510006</v>
      </c>
      <c r="J15" s="68">
        <v>0.30830000000000002</v>
      </c>
      <c r="K15" s="68">
        <v>3.7900000000000003E-2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32.44097824</v>
      </c>
      <c r="J16" s="66">
        <v>1.1999999999999999E-3</v>
      </c>
      <c r="K16" s="66">
        <v>1E-4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7739.2125329999999</v>
      </c>
      <c r="J17" s="66">
        <v>0.28649999999999998</v>
      </c>
      <c r="K17" s="66">
        <v>3.5200000000000002E-2</v>
      </c>
    </row>
    <row r="18" spans="1:11">
      <c r="A18" t="s">
        <v>214</v>
      </c>
      <c r="B18" t="s">
        <v>215</v>
      </c>
      <c r="C18" t="s">
        <v>204</v>
      </c>
      <c r="D18" t="s">
        <v>205</v>
      </c>
      <c r="E18" t="s">
        <v>206</v>
      </c>
      <c r="F18" t="s">
        <v>119</v>
      </c>
      <c r="G18" s="66">
        <v>0</v>
      </c>
      <c r="H18" s="66">
        <v>0</v>
      </c>
      <c r="I18" s="65">
        <v>477.05777292300002</v>
      </c>
      <c r="J18" s="66">
        <v>1.77E-2</v>
      </c>
      <c r="K18" s="66">
        <v>2.2000000000000001E-3</v>
      </c>
    </row>
    <row r="19" spans="1:11">
      <c r="A19" t="s">
        <v>216</v>
      </c>
      <c r="B19" t="s">
        <v>217</v>
      </c>
      <c r="C19" t="s">
        <v>204</v>
      </c>
      <c r="D19" t="s">
        <v>205</v>
      </c>
      <c r="E19" t="s">
        <v>206</v>
      </c>
      <c r="F19" t="s">
        <v>199</v>
      </c>
      <c r="G19" s="66">
        <v>0</v>
      </c>
      <c r="H19" s="66">
        <v>0</v>
      </c>
      <c r="I19" s="65">
        <v>7.1750889600000001</v>
      </c>
      <c r="J19" s="66">
        <v>2.9999999999999997E-4</v>
      </c>
      <c r="K19" s="66">
        <v>0</v>
      </c>
    </row>
    <row r="20" spans="1:11">
      <c r="A20" t="s">
        <v>218</v>
      </c>
      <c r="B20" t="s">
        <v>219</v>
      </c>
      <c r="C20" t="s">
        <v>204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72.822174828000001</v>
      </c>
      <c r="J20" s="66">
        <v>2.7000000000000001E-3</v>
      </c>
      <c r="K20" s="66">
        <v>2.9999999999999997E-4</v>
      </c>
    </row>
    <row r="21" spans="1:11">
      <c r="A21" s="67" t="s">
        <v>220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F22" t="s">
        <v>221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222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223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224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225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226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227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221</v>
      </c>
      <c r="B33" t="s">
        <v>221</v>
      </c>
      <c r="C33" s="14"/>
      <c r="D33" t="s">
        <v>221</v>
      </c>
      <c r="F33" t="s">
        <v>221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225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228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2" ht="27.75" customHeight="1">
      <c r="A6" s="110" t="s">
        <v>68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13" t="s">
        <v>191</v>
      </c>
      <c r="N7" s="41" t="s">
        <v>55</v>
      </c>
      <c r="O7" s="41" t="s">
        <v>188</v>
      </c>
      <c r="P7" s="41" t="s">
        <v>56</v>
      </c>
      <c r="Q7" s="11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1.08</v>
      </c>
      <c r="H10" s="7"/>
      <c r="I10" s="7"/>
      <c r="J10" s="64">
        <v>6.9999999999999999E-4</v>
      </c>
      <c r="K10" s="63">
        <v>17860000</v>
      </c>
      <c r="L10" s="7"/>
      <c r="M10" s="63">
        <v>0</v>
      </c>
      <c r="N10" s="63">
        <v>18002.011500000001</v>
      </c>
      <c r="O10" s="7"/>
      <c r="P10" s="64">
        <v>1</v>
      </c>
      <c r="Q10" s="64">
        <v>8.1900000000000001E-2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1.08</v>
      </c>
      <c r="J11" s="68">
        <v>6.9999999999999999E-4</v>
      </c>
      <c r="K11" s="69">
        <v>17860000</v>
      </c>
      <c r="M11" s="69">
        <v>0</v>
      </c>
      <c r="N11" s="69">
        <v>18002.011500000001</v>
      </c>
      <c r="P11" s="68">
        <v>1</v>
      </c>
      <c r="Q11" s="68">
        <v>8.1900000000000001E-2</v>
      </c>
    </row>
    <row r="12" spans="1:52">
      <c r="A12" s="67" t="s">
        <v>229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230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221</v>
      </c>
      <c r="B14" t="s">
        <v>221</v>
      </c>
      <c r="C14" s="14"/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231</v>
      </c>
      <c r="B15" s="14"/>
      <c r="C15" s="14"/>
      <c r="G15" s="69">
        <v>1.08</v>
      </c>
      <c r="J15" s="68">
        <v>6.9999999999999999E-4</v>
      </c>
      <c r="K15" s="69">
        <v>17860000</v>
      </c>
      <c r="M15" s="69">
        <v>0</v>
      </c>
      <c r="N15" s="69">
        <v>18002.011500000001</v>
      </c>
      <c r="P15" s="68">
        <v>1</v>
      </c>
      <c r="Q15" s="68">
        <v>8.1900000000000001E-2</v>
      </c>
    </row>
    <row r="16" spans="1:52">
      <c r="A16" s="67" t="s">
        <v>232</v>
      </c>
      <c r="B16" s="14"/>
      <c r="C16" s="14"/>
      <c r="G16" s="69">
        <v>0.27</v>
      </c>
      <c r="J16" s="68">
        <v>4.0000000000000002E-4</v>
      </c>
      <c r="K16" s="69">
        <v>4700000</v>
      </c>
      <c r="M16" s="69">
        <v>0</v>
      </c>
      <c r="N16" s="69">
        <v>4699.53</v>
      </c>
      <c r="P16" s="68">
        <v>0.2611</v>
      </c>
      <c r="Q16" s="68">
        <v>2.1399999999999999E-2</v>
      </c>
    </row>
    <row r="17" spans="1:17">
      <c r="A17" t="s">
        <v>233</v>
      </c>
      <c r="B17" t="s">
        <v>234</v>
      </c>
      <c r="C17" t="s">
        <v>99</v>
      </c>
      <c r="D17" t="s">
        <v>235</v>
      </c>
      <c r="F17" t="s">
        <v>236</v>
      </c>
      <c r="G17" s="65">
        <v>0.27</v>
      </c>
      <c r="H17" t="s">
        <v>101</v>
      </c>
      <c r="I17" s="66">
        <v>0</v>
      </c>
      <c r="J17" s="66">
        <v>4.0000000000000002E-4</v>
      </c>
      <c r="K17" s="65">
        <v>4700000</v>
      </c>
      <c r="L17" s="65">
        <v>99.99</v>
      </c>
      <c r="M17" s="65">
        <v>0</v>
      </c>
      <c r="N17" s="65">
        <v>4699.53</v>
      </c>
      <c r="O17" s="66">
        <v>6.9999999999999999E-4</v>
      </c>
      <c r="P17" s="66">
        <v>0.2611</v>
      </c>
      <c r="Q17" s="66">
        <v>2.1399999999999999E-2</v>
      </c>
    </row>
    <row r="18" spans="1:17">
      <c r="A18" s="67" t="s">
        <v>237</v>
      </c>
      <c r="B18" s="14"/>
      <c r="C18" s="14"/>
      <c r="G18" s="69">
        <v>1.49</v>
      </c>
      <c r="J18" s="68">
        <v>8.0000000000000004E-4</v>
      </c>
      <c r="K18" s="69">
        <v>11160000</v>
      </c>
      <c r="M18" s="69">
        <v>0</v>
      </c>
      <c r="N18" s="69">
        <v>11302.4815</v>
      </c>
      <c r="P18" s="68">
        <v>0.62780000000000002</v>
      </c>
      <c r="Q18" s="68">
        <v>5.1400000000000001E-2</v>
      </c>
    </row>
    <row r="19" spans="1:17">
      <c r="A19" t="s">
        <v>238</v>
      </c>
      <c r="B19" t="s">
        <v>239</v>
      </c>
      <c r="C19" t="s">
        <v>99</v>
      </c>
      <c r="D19" t="s">
        <v>235</v>
      </c>
      <c r="F19" t="s">
        <v>240</v>
      </c>
      <c r="G19" s="65">
        <v>0.17</v>
      </c>
      <c r="H19" t="s">
        <v>101</v>
      </c>
      <c r="I19" s="66">
        <v>0</v>
      </c>
      <c r="J19" s="66">
        <v>5.9999999999999995E-4</v>
      </c>
      <c r="K19" s="65">
        <v>370000</v>
      </c>
      <c r="L19" s="65">
        <v>99.99</v>
      </c>
      <c r="M19" s="65">
        <v>0</v>
      </c>
      <c r="N19" s="65">
        <v>369.96300000000002</v>
      </c>
      <c r="O19" s="66">
        <v>1E-4</v>
      </c>
      <c r="P19" s="66">
        <v>2.06E-2</v>
      </c>
      <c r="Q19" s="66">
        <v>1.6999999999999999E-3</v>
      </c>
    </row>
    <row r="20" spans="1:17">
      <c r="A20" t="s">
        <v>241</v>
      </c>
      <c r="B20" t="s">
        <v>242</v>
      </c>
      <c r="C20" t="s">
        <v>99</v>
      </c>
      <c r="D20" t="s">
        <v>235</v>
      </c>
      <c r="F20" t="s">
        <v>243</v>
      </c>
      <c r="G20" s="65">
        <v>0.42</v>
      </c>
      <c r="H20" t="s">
        <v>101</v>
      </c>
      <c r="I20" s="66">
        <v>0</v>
      </c>
      <c r="J20" s="66">
        <v>-6.9999999999999999E-4</v>
      </c>
      <c r="K20" s="65">
        <v>3000000</v>
      </c>
      <c r="L20" s="65">
        <v>100.03</v>
      </c>
      <c r="M20" s="65">
        <v>0</v>
      </c>
      <c r="N20" s="65">
        <v>3000.9</v>
      </c>
      <c r="O20" s="66">
        <v>4.0000000000000002E-4</v>
      </c>
      <c r="P20" s="66">
        <v>0.16669999999999999</v>
      </c>
      <c r="Q20" s="66">
        <v>1.37E-2</v>
      </c>
    </row>
    <row r="21" spans="1:17">
      <c r="A21" t="s">
        <v>244</v>
      </c>
      <c r="B21" t="s">
        <v>245</v>
      </c>
      <c r="C21" t="s">
        <v>99</v>
      </c>
      <c r="D21" t="s">
        <v>235</v>
      </c>
      <c r="F21" t="s">
        <v>246</v>
      </c>
      <c r="G21" s="65">
        <v>0.08</v>
      </c>
      <c r="H21" t="s">
        <v>101</v>
      </c>
      <c r="I21" s="66">
        <v>0.01</v>
      </c>
      <c r="J21" s="66">
        <v>-1.1999999999999999E-3</v>
      </c>
      <c r="K21" s="65">
        <v>200000</v>
      </c>
      <c r="L21" s="65">
        <v>101.01</v>
      </c>
      <c r="M21" s="65">
        <v>0</v>
      </c>
      <c r="N21" s="65">
        <v>202.02</v>
      </c>
      <c r="O21" s="66">
        <v>0</v>
      </c>
      <c r="P21" s="66">
        <v>1.12E-2</v>
      </c>
      <c r="Q21" s="66">
        <v>8.9999999999999998E-4</v>
      </c>
    </row>
    <row r="22" spans="1:17">
      <c r="A22" t="s">
        <v>247</v>
      </c>
      <c r="B22" t="s">
        <v>248</v>
      </c>
      <c r="C22" t="s">
        <v>99</v>
      </c>
      <c r="D22" t="s">
        <v>235</v>
      </c>
      <c r="F22" t="s">
        <v>249</v>
      </c>
      <c r="G22" s="65">
        <v>1.66</v>
      </c>
      <c r="H22" t="s">
        <v>101</v>
      </c>
      <c r="I22" s="66">
        <v>1.2500000000000001E-2</v>
      </c>
      <c r="J22" s="66">
        <v>1.1000000000000001E-3</v>
      </c>
      <c r="K22" s="65">
        <v>1825000</v>
      </c>
      <c r="L22" s="65">
        <v>102.32</v>
      </c>
      <c r="M22" s="65">
        <v>0</v>
      </c>
      <c r="N22" s="65">
        <v>1867.34</v>
      </c>
      <c r="O22" s="66">
        <v>1E-4</v>
      </c>
      <c r="P22" s="66">
        <v>0.1037</v>
      </c>
      <c r="Q22" s="66">
        <v>8.5000000000000006E-3</v>
      </c>
    </row>
    <row r="23" spans="1:17">
      <c r="A23" t="s">
        <v>250</v>
      </c>
      <c r="B23" t="s">
        <v>251</v>
      </c>
      <c r="C23" t="s">
        <v>99</v>
      </c>
      <c r="D23" t="s">
        <v>235</v>
      </c>
      <c r="F23" t="s">
        <v>252</v>
      </c>
      <c r="G23" s="65">
        <v>0.84</v>
      </c>
      <c r="H23" t="s">
        <v>101</v>
      </c>
      <c r="I23" s="66">
        <v>5.5E-2</v>
      </c>
      <c r="J23" s="66">
        <v>1E-4</v>
      </c>
      <c r="K23" s="65">
        <v>565000</v>
      </c>
      <c r="L23" s="65">
        <v>105.49</v>
      </c>
      <c r="M23" s="65">
        <v>0</v>
      </c>
      <c r="N23" s="65">
        <v>596.01850000000002</v>
      </c>
      <c r="O23" s="66">
        <v>0</v>
      </c>
      <c r="P23" s="66">
        <v>3.3099999999999997E-2</v>
      </c>
      <c r="Q23" s="66">
        <v>2.7000000000000001E-3</v>
      </c>
    </row>
    <row r="24" spans="1:17">
      <c r="A24" t="s">
        <v>253</v>
      </c>
      <c r="B24" t="s">
        <v>254</v>
      </c>
      <c r="C24" t="s">
        <v>99</v>
      </c>
      <c r="D24" t="s">
        <v>235</v>
      </c>
      <c r="F24" t="s">
        <v>255</v>
      </c>
      <c r="G24" s="65">
        <v>1.96</v>
      </c>
      <c r="H24" t="s">
        <v>101</v>
      </c>
      <c r="I24" s="66">
        <v>4.2500000000000003E-2</v>
      </c>
      <c r="J24" s="66">
        <v>1.6000000000000001E-3</v>
      </c>
      <c r="K24" s="65">
        <v>800000</v>
      </c>
      <c r="L24" s="65">
        <v>108.17</v>
      </c>
      <c r="M24" s="65">
        <v>0</v>
      </c>
      <c r="N24" s="65">
        <v>865.36</v>
      </c>
      <c r="O24" s="66">
        <v>0</v>
      </c>
      <c r="P24" s="66">
        <v>4.8099999999999997E-2</v>
      </c>
      <c r="Q24" s="66">
        <v>3.8999999999999998E-3</v>
      </c>
    </row>
    <row r="25" spans="1:17">
      <c r="A25" t="s">
        <v>256</v>
      </c>
      <c r="B25" t="s">
        <v>257</v>
      </c>
      <c r="C25" t="s">
        <v>99</v>
      </c>
      <c r="D25" t="s">
        <v>235</v>
      </c>
      <c r="F25" t="s">
        <v>258</v>
      </c>
      <c r="G25" s="65">
        <v>2.33</v>
      </c>
      <c r="H25" t="s">
        <v>101</v>
      </c>
      <c r="I25" s="66">
        <v>1.5E-3</v>
      </c>
      <c r="J25" s="66">
        <v>1.8E-3</v>
      </c>
      <c r="K25" s="65">
        <v>4400000</v>
      </c>
      <c r="L25" s="65">
        <v>100.02</v>
      </c>
      <c r="M25" s="65">
        <v>0</v>
      </c>
      <c r="N25" s="65">
        <v>4400.88</v>
      </c>
      <c r="O25" s="66">
        <v>2.9999999999999997E-4</v>
      </c>
      <c r="P25" s="66">
        <v>0.2445</v>
      </c>
      <c r="Q25" s="66">
        <v>0.02</v>
      </c>
    </row>
    <row r="26" spans="1:17">
      <c r="A26" s="67" t="s">
        <v>259</v>
      </c>
      <c r="B26" s="14"/>
      <c r="C26" s="14"/>
      <c r="G26" s="69">
        <v>0.67</v>
      </c>
      <c r="J26" s="68">
        <v>2.9999999999999997E-4</v>
      </c>
      <c r="K26" s="69">
        <v>2000000</v>
      </c>
      <c r="M26" s="69">
        <v>0</v>
      </c>
      <c r="N26" s="69">
        <v>2000</v>
      </c>
      <c r="P26" s="68">
        <v>0.1111</v>
      </c>
      <c r="Q26" s="68">
        <v>9.1000000000000004E-3</v>
      </c>
    </row>
    <row r="27" spans="1:17">
      <c r="A27" t="s">
        <v>260</v>
      </c>
      <c r="B27" t="s">
        <v>261</v>
      </c>
      <c r="C27" t="s">
        <v>99</v>
      </c>
      <c r="D27" t="s">
        <v>235</v>
      </c>
      <c r="F27" t="s">
        <v>262</v>
      </c>
      <c r="G27" s="65">
        <v>0.67</v>
      </c>
      <c r="H27" t="s">
        <v>101</v>
      </c>
      <c r="I27" s="66">
        <v>2.9999999999999997E-4</v>
      </c>
      <c r="J27" s="66">
        <v>2.9999999999999997E-4</v>
      </c>
      <c r="K27" s="65">
        <v>2000000</v>
      </c>
      <c r="L27" s="65">
        <v>100</v>
      </c>
      <c r="M27" s="65">
        <v>0</v>
      </c>
      <c r="N27" s="65">
        <v>2000</v>
      </c>
      <c r="O27" s="66">
        <v>1E-4</v>
      </c>
      <c r="P27" s="66">
        <v>0.1111</v>
      </c>
      <c r="Q27" s="66">
        <v>9.1000000000000004E-3</v>
      </c>
    </row>
    <row r="28" spans="1:17">
      <c r="A28" s="67" t="s">
        <v>263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226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s="67" t="s">
        <v>264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265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105" t="s">
        <v>266</v>
      </c>
      <c r="B35" s="14"/>
      <c r="C35" s="14"/>
    </row>
    <row r="36" spans="1:17">
      <c r="A36" s="105" t="s">
        <v>267</v>
      </c>
      <c r="B36" s="14"/>
      <c r="C36" s="14"/>
    </row>
    <row r="37" spans="1:17">
      <c r="A37" s="105" t="s">
        <v>268</v>
      </c>
      <c r="B37" s="14"/>
      <c r="C37" s="14"/>
    </row>
    <row r="38" spans="1:17">
      <c r="A38" s="105" t="s">
        <v>269</v>
      </c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106" t="s">
        <v>67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6"/>
      <c r="BO5" s="16"/>
    </row>
    <row r="6" spans="1:67" ht="26.25" customHeight="1">
      <c r="A6" s="106" t="s">
        <v>81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6"/>
      <c r="BJ6" s="16"/>
      <c r="BO6" s="16"/>
    </row>
    <row r="7" spans="1:67" s="16" customFormat="1" ht="20.25">
      <c r="A7" s="11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13" t="s">
        <v>191</v>
      </c>
      <c r="Q7" s="43" t="s">
        <v>55</v>
      </c>
      <c r="R7" s="43" t="s">
        <v>72</v>
      </c>
      <c r="S7" s="43" t="s">
        <v>56</v>
      </c>
      <c r="T7" s="11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105" t="s">
        <v>228</v>
      </c>
      <c r="B23" s="14"/>
      <c r="C23" s="14"/>
      <c r="D23" s="14"/>
      <c r="E23" s="14"/>
      <c r="F23" s="14"/>
    </row>
    <row r="24" spans="1:20">
      <c r="A24" s="105" t="s">
        <v>266</v>
      </c>
      <c r="B24" s="14"/>
      <c r="C24" s="14"/>
      <c r="D24" s="14"/>
      <c r="E24" s="14"/>
      <c r="F24" s="14"/>
    </row>
    <row r="25" spans="1:20">
      <c r="A25" s="105" t="s">
        <v>267</v>
      </c>
      <c r="B25" s="14"/>
      <c r="C25" s="14"/>
      <c r="D25" s="14"/>
      <c r="E25" s="14"/>
      <c r="F25" s="14"/>
    </row>
    <row r="26" spans="1:20">
      <c r="A26" s="105" t="s">
        <v>268</v>
      </c>
      <c r="B26" s="14"/>
      <c r="C26" s="14"/>
      <c r="D26" s="14"/>
      <c r="E26" s="14"/>
      <c r="F26" s="14"/>
    </row>
    <row r="27" spans="1:20">
      <c r="A27" s="105" t="s">
        <v>269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3"/>
  <sheetViews>
    <sheetView rightToLeft="1" topLeftCell="A7" workbookViewId="0">
      <selection activeCell="B3" sqref="B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10.5703125" style="14" hidden="1" customWidth="1"/>
    <col min="22" max="59" width="14.28515625" style="14" hidden="1" customWidth="1"/>
    <col min="60" max="62" width="13.28515625" style="14" hidden="1" customWidth="1"/>
    <col min="63" max="64" width="14.28515625" style="14" hidden="1" customWidth="1"/>
    <col min="65" max="65" width="13.28515625" style="14" hidden="1" customWidth="1"/>
    <col min="66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1"/>
    </row>
    <row r="6" spans="1:65" ht="26.25" customHeight="1">
      <c r="A6" s="119" t="s">
        <v>88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1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ht="20.25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2.27</v>
      </c>
      <c r="K10" s="7"/>
      <c r="L10" s="7"/>
      <c r="M10" s="64">
        <v>9.6000000000000002E-2</v>
      </c>
      <c r="N10" s="63">
        <f>N11+N138</f>
        <v>7331255.2299999995</v>
      </c>
      <c r="O10" s="28"/>
      <c r="P10" s="63">
        <v>11.062419999999999</v>
      </c>
      <c r="Q10" s="63">
        <v>7458.9907581503257</v>
      </c>
      <c r="R10" s="7"/>
      <c r="S10" s="64">
        <v>1</v>
      </c>
      <c r="T10" s="64">
        <v>3.4000000000000002E-2</v>
      </c>
      <c r="U10" s="3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I10" s="16"/>
      <c r="BK10" s="20"/>
      <c r="BL10" s="20"/>
    </row>
    <row r="11" spans="1:65">
      <c r="A11" s="67" t="s">
        <v>200</v>
      </c>
      <c r="B11" s="14"/>
      <c r="C11" s="14"/>
      <c r="D11" s="14"/>
      <c r="E11" s="14"/>
      <c r="J11" s="69">
        <v>2.17</v>
      </c>
      <c r="M11" s="68">
        <v>9.7100000000000006E-2</v>
      </c>
      <c r="N11" s="69">
        <f>N12+N64+N124+N136</f>
        <v>7291255.2299999995</v>
      </c>
      <c r="P11" s="69">
        <v>11.062419999999999</v>
      </c>
      <c r="Q11" s="69">
        <v>7330.6667441461259</v>
      </c>
      <c r="S11" s="68">
        <v>0.98280000000000001</v>
      </c>
      <c r="T11" s="68">
        <v>3.3399999999999999E-2</v>
      </c>
    </row>
    <row r="12" spans="1:65">
      <c r="A12" s="67" t="s">
        <v>270</v>
      </c>
      <c r="B12" s="14"/>
      <c r="C12" s="14"/>
      <c r="D12" s="14"/>
      <c r="E12" s="14"/>
      <c r="J12" s="69">
        <v>2.17</v>
      </c>
      <c r="M12" s="68">
        <v>4.7000000000000002E-3</v>
      </c>
      <c r="N12" s="69">
        <f>SUM(N13:N63)</f>
        <v>3156569.2399999993</v>
      </c>
      <c r="P12" s="69">
        <v>5.6276700000000002</v>
      </c>
      <c r="Q12" s="69">
        <v>3360.1717699036994</v>
      </c>
      <c r="S12" s="68">
        <v>0.45050000000000001</v>
      </c>
      <c r="T12" s="68">
        <v>1.5299999999999999E-2</v>
      </c>
    </row>
    <row r="13" spans="1:65">
      <c r="A13" t="s">
        <v>274</v>
      </c>
      <c r="B13" t="s">
        <v>275</v>
      </c>
      <c r="C13" t="s">
        <v>99</v>
      </c>
      <c r="D13" t="s">
        <v>122</v>
      </c>
      <c r="E13" t="s">
        <v>276</v>
      </c>
      <c r="F13" t="s">
        <v>277</v>
      </c>
      <c r="G13" t="s">
        <v>205</v>
      </c>
      <c r="H13" t="s">
        <v>206</v>
      </c>
      <c r="I13" t="s">
        <v>278</v>
      </c>
      <c r="J13" s="65">
        <v>1.58</v>
      </c>
      <c r="K13" t="s">
        <v>101</v>
      </c>
      <c r="L13" s="66">
        <v>6.1999999999999998E-3</v>
      </c>
      <c r="M13" s="66">
        <v>-1.7500000000000002E-2</v>
      </c>
      <c r="N13" s="65">
        <v>303000</v>
      </c>
      <c r="O13" s="65">
        <v>104.11</v>
      </c>
      <c r="P13" s="65">
        <v>0</v>
      </c>
      <c r="Q13" s="65">
        <v>315.45330000000001</v>
      </c>
      <c r="R13" s="66">
        <v>1E-4</v>
      </c>
      <c r="S13" s="66">
        <v>4.2299999999999997E-2</v>
      </c>
      <c r="T13" s="66">
        <v>1.4E-3</v>
      </c>
    </row>
    <row r="14" spans="1:65">
      <c r="A14" t="s">
        <v>279</v>
      </c>
      <c r="B14" t="s">
        <v>280</v>
      </c>
      <c r="C14" t="s">
        <v>99</v>
      </c>
      <c r="D14" t="s">
        <v>122</v>
      </c>
      <c r="E14" t="s">
        <v>276</v>
      </c>
      <c r="F14" t="s">
        <v>277</v>
      </c>
      <c r="G14" t="s">
        <v>205</v>
      </c>
      <c r="H14" t="s">
        <v>206</v>
      </c>
      <c r="I14" t="s">
        <v>281</v>
      </c>
      <c r="J14" s="65">
        <v>5.37</v>
      </c>
      <c r="K14" t="s">
        <v>101</v>
      </c>
      <c r="L14" s="66">
        <v>5.0000000000000001E-4</v>
      </c>
      <c r="M14" s="66">
        <v>-1E-3</v>
      </c>
      <c r="N14" s="65">
        <v>94000.92</v>
      </c>
      <c r="O14" s="65">
        <v>101.31</v>
      </c>
      <c r="P14" s="65">
        <v>0</v>
      </c>
      <c r="Q14" s="65">
        <v>95.232332052000004</v>
      </c>
      <c r="R14" s="66">
        <v>1E-4</v>
      </c>
      <c r="S14" s="66">
        <v>1.2800000000000001E-2</v>
      </c>
      <c r="T14" s="66">
        <v>4.0000000000000002E-4</v>
      </c>
    </row>
    <row r="15" spans="1:65">
      <c r="A15" t="s">
        <v>282</v>
      </c>
      <c r="B15" t="s">
        <v>283</v>
      </c>
      <c r="C15" t="s">
        <v>99</v>
      </c>
      <c r="D15" t="s">
        <v>122</v>
      </c>
      <c r="E15" t="s">
        <v>284</v>
      </c>
      <c r="F15" t="s">
        <v>285</v>
      </c>
      <c r="G15" t="s">
        <v>205</v>
      </c>
      <c r="H15" t="s">
        <v>206</v>
      </c>
      <c r="I15" t="s">
        <v>286</v>
      </c>
      <c r="J15" s="65">
        <v>4.4400000000000004</v>
      </c>
      <c r="K15" t="s">
        <v>101</v>
      </c>
      <c r="L15" s="66">
        <v>1E-3</v>
      </c>
      <c r="M15" s="66">
        <v>-5.3E-3</v>
      </c>
      <c r="N15" s="65">
        <v>34000</v>
      </c>
      <c r="O15" s="65">
        <v>103.43</v>
      </c>
      <c r="P15" s="65">
        <v>0</v>
      </c>
      <c r="Q15" s="65">
        <v>35.166200000000003</v>
      </c>
      <c r="R15" s="66">
        <v>0</v>
      </c>
      <c r="S15" s="66">
        <v>4.7000000000000002E-3</v>
      </c>
      <c r="T15" s="66">
        <v>2.0000000000000001E-4</v>
      </c>
    </row>
    <row r="16" spans="1:65">
      <c r="A16" t="s">
        <v>287</v>
      </c>
      <c r="B16" t="s">
        <v>288</v>
      </c>
      <c r="C16" t="s">
        <v>99</v>
      </c>
      <c r="D16" t="s">
        <v>122</v>
      </c>
      <c r="E16" t="s">
        <v>289</v>
      </c>
      <c r="F16" t="s">
        <v>285</v>
      </c>
      <c r="G16" t="s">
        <v>290</v>
      </c>
      <c r="H16" t="s">
        <v>149</v>
      </c>
      <c r="I16" t="s">
        <v>291</v>
      </c>
      <c r="J16" s="65">
        <v>2.4</v>
      </c>
      <c r="K16" t="s">
        <v>101</v>
      </c>
      <c r="L16" s="66">
        <v>0.01</v>
      </c>
      <c r="M16" s="66">
        <v>-6.8999999999999999E-3</v>
      </c>
      <c r="N16" s="65">
        <v>45000</v>
      </c>
      <c r="O16" s="65">
        <v>105.67</v>
      </c>
      <c r="P16" s="65">
        <v>0</v>
      </c>
      <c r="Q16" s="65">
        <v>47.551499999999997</v>
      </c>
      <c r="R16" s="66">
        <v>0</v>
      </c>
      <c r="S16" s="66">
        <v>6.4000000000000003E-3</v>
      </c>
      <c r="T16" s="66">
        <v>2.0000000000000001E-4</v>
      </c>
    </row>
    <row r="17" spans="1:20">
      <c r="A17" t="s">
        <v>292</v>
      </c>
      <c r="B17" t="s">
        <v>293</v>
      </c>
      <c r="C17" t="s">
        <v>99</v>
      </c>
      <c r="D17" t="s">
        <v>122</v>
      </c>
      <c r="E17" t="s">
        <v>294</v>
      </c>
      <c r="F17" t="s">
        <v>285</v>
      </c>
      <c r="G17" t="s">
        <v>205</v>
      </c>
      <c r="H17" t="s">
        <v>206</v>
      </c>
      <c r="I17" t="s">
        <v>295</v>
      </c>
      <c r="J17" s="65">
        <v>3.45</v>
      </c>
      <c r="K17" t="s">
        <v>101</v>
      </c>
      <c r="L17" s="66">
        <v>8.6E-3</v>
      </c>
      <c r="M17" s="66">
        <v>-8.8999999999999999E-3</v>
      </c>
      <c r="N17" s="65">
        <v>83320</v>
      </c>
      <c r="O17" s="65">
        <v>107.85</v>
      </c>
      <c r="P17" s="65">
        <v>0</v>
      </c>
      <c r="Q17" s="65">
        <v>89.860619999999997</v>
      </c>
      <c r="R17" s="66">
        <v>0</v>
      </c>
      <c r="S17" s="66">
        <v>1.2E-2</v>
      </c>
      <c r="T17" s="66">
        <v>4.0000000000000002E-4</v>
      </c>
    </row>
    <row r="18" spans="1:20">
      <c r="A18" t="s">
        <v>296</v>
      </c>
      <c r="B18" t="s">
        <v>297</v>
      </c>
      <c r="C18" t="s">
        <v>99</v>
      </c>
      <c r="D18" t="s">
        <v>122</v>
      </c>
      <c r="E18" t="s">
        <v>294</v>
      </c>
      <c r="F18" t="s">
        <v>285</v>
      </c>
      <c r="G18" t="s">
        <v>205</v>
      </c>
      <c r="H18" t="s">
        <v>206</v>
      </c>
      <c r="I18" t="s">
        <v>298</v>
      </c>
      <c r="J18" s="65">
        <v>2.58</v>
      </c>
      <c r="K18" t="s">
        <v>101</v>
      </c>
      <c r="L18" s="66">
        <v>1E-3</v>
      </c>
      <c r="M18" s="66">
        <v>-6.1999999999999998E-3</v>
      </c>
      <c r="N18" s="65">
        <v>100000</v>
      </c>
      <c r="O18" s="65">
        <v>102.43</v>
      </c>
      <c r="P18" s="65">
        <v>0</v>
      </c>
      <c r="Q18" s="65">
        <v>102.43</v>
      </c>
      <c r="R18" s="66">
        <v>0</v>
      </c>
      <c r="S18" s="66">
        <v>1.37E-2</v>
      </c>
      <c r="T18" s="66">
        <v>5.0000000000000001E-4</v>
      </c>
    </row>
    <row r="19" spans="1:20">
      <c r="A19" t="s">
        <v>299</v>
      </c>
      <c r="B19" t="s">
        <v>300</v>
      </c>
      <c r="C19" t="s">
        <v>99</v>
      </c>
      <c r="D19" t="s">
        <v>122</v>
      </c>
      <c r="E19" t="s">
        <v>294</v>
      </c>
      <c r="F19" t="s">
        <v>285</v>
      </c>
      <c r="G19" t="s">
        <v>205</v>
      </c>
      <c r="H19" t="s">
        <v>206</v>
      </c>
      <c r="I19" t="s">
        <v>301</v>
      </c>
      <c r="J19" s="65">
        <v>0.45</v>
      </c>
      <c r="K19" t="s">
        <v>101</v>
      </c>
      <c r="L19" s="66">
        <v>4.1000000000000003E-3</v>
      </c>
      <c r="M19" s="66">
        <v>-1.21E-2</v>
      </c>
      <c r="N19" s="65">
        <v>48000.959999999999</v>
      </c>
      <c r="O19" s="65">
        <v>100.76</v>
      </c>
      <c r="P19" s="65">
        <v>0</v>
      </c>
      <c r="Q19" s="65">
        <v>48.365767296000001</v>
      </c>
      <c r="R19" s="66">
        <v>1E-4</v>
      </c>
      <c r="S19" s="66">
        <v>6.4999999999999997E-3</v>
      </c>
      <c r="T19" s="66">
        <v>2.0000000000000001E-4</v>
      </c>
    </row>
    <row r="20" spans="1:20">
      <c r="A20" t="s">
        <v>302</v>
      </c>
      <c r="B20" t="s">
        <v>303</v>
      </c>
      <c r="C20" t="s">
        <v>99</v>
      </c>
      <c r="D20" t="s">
        <v>122</v>
      </c>
      <c r="E20" t="s">
        <v>294</v>
      </c>
      <c r="F20" t="s">
        <v>285</v>
      </c>
      <c r="G20" t="s">
        <v>205</v>
      </c>
      <c r="H20" t="s">
        <v>206</v>
      </c>
      <c r="I20" t="s">
        <v>304</v>
      </c>
      <c r="J20" s="65">
        <v>0.34</v>
      </c>
      <c r="K20" t="s">
        <v>101</v>
      </c>
      <c r="L20" s="66">
        <v>0.04</v>
      </c>
      <c r="M20" s="66">
        <v>-1.95E-2</v>
      </c>
      <c r="N20" s="65">
        <v>702525</v>
      </c>
      <c r="O20" s="65">
        <v>106.39</v>
      </c>
      <c r="P20" s="65">
        <v>0</v>
      </c>
      <c r="Q20" s="65">
        <v>747.41634750000003</v>
      </c>
      <c r="R20" s="66">
        <v>2.9999999999999997E-4</v>
      </c>
      <c r="S20" s="66">
        <v>0.1002</v>
      </c>
      <c r="T20" s="66">
        <v>3.3999999999999998E-3</v>
      </c>
    </row>
    <row r="21" spans="1:20">
      <c r="A21" t="s">
        <v>305</v>
      </c>
      <c r="B21" t="s">
        <v>306</v>
      </c>
      <c r="C21" t="s">
        <v>99</v>
      </c>
      <c r="D21" t="s">
        <v>122</v>
      </c>
      <c r="E21" t="s">
        <v>294</v>
      </c>
      <c r="F21" t="s">
        <v>285</v>
      </c>
      <c r="G21" t="s">
        <v>205</v>
      </c>
      <c r="H21" t="s">
        <v>206</v>
      </c>
      <c r="I21" t="s">
        <v>307</v>
      </c>
      <c r="J21" s="65">
        <v>1.48</v>
      </c>
      <c r="K21" t="s">
        <v>101</v>
      </c>
      <c r="L21" s="66">
        <v>9.9000000000000008E-3</v>
      </c>
      <c r="M21" s="66">
        <v>-1.3299999999999999E-2</v>
      </c>
      <c r="N21" s="65">
        <v>188000</v>
      </c>
      <c r="O21" s="65">
        <v>105.05</v>
      </c>
      <c r="P21" s="65">
        <v>0</v>
      </c>
      <c r="Q21" s="65">
        <v>197.494</v>
      </c>
      <c r="R21" s="66">
        <v>1E-4</v>
      </c>
      <c r="S21" s="66">
        <v>2.6499999999999999E-2</v>
      </c>
      <c r="T21" s="66">
        <v>8.9999999999999998E-4</v>
      </c>
    </row>
    <row r="22" spans="1:20">
      <c r="A22" t="s">
        <v>308</v>
      </c>
      <c r="B22" t="s">
        <v>309</v>
      </c>
      <c r="C22" t="s">
        <v>99</v>
      </c>
      <c r="D22" t="s">
        <v>122</v>
      </c>
      <c r="E22" t="s">
        <v>310</v>
      </c>
      <c r="F22" t="s">
        <v>311</v>
      </c>
      <c r="G22" t="s">
        <v>205</v>
      </c>
      <c r="H22" t="s">
        <v>206</v>
      </c>
      <c r="I22" t="s">
        <v>304</v>
      </c>
      <c r="J22" s="65">
        <v>14.74</v>
      </c>
      <c r="K22" t="s">
        <v>101</v>
      </c>
      <c r="L22" s="66">
        <v>2.07E-2</v>
      </c>
      <c r="M22" s="66">
        <v>7.7999999999999996E-3</v>
      </c>
      <c r="N22" s="65">
        <v>25000</v>
      </c>
      <c r="O22" s="65">
        <v>120.08</v>
      </c>
      <c r="P22" s="65">
        <v>0</v>
      </c>
      <c r="Q22" s="65">
        <v>30.02</v>
      </c>
      <c r="R22" s="66">
        <v>0</v>
      </c>
      <c r="S22" s="66">
        <v>4.0000000000000001E-3</v>
      </c>
      <c r="T22" s="66">
        <v>1E-4</v>
      </c>
    </row>
    <row r="23" spans="1:20">
      <c r="A23" t="s">
        <v>312</v>
      </c>
      <c r="B23" t="s">
        <v>313</v>
      </c>
      <c r="C23" t="s">
        <v>99</v>
      </c>
      <c r="D23" t="s">
        <v>122</v>
      </c>
      <c r="E23" t="s">
        <v>314</v>
      </c>
      <c r="F23" t="s">
        <v>285</v>
      </c>
      <c r="G23" t="s">
        <v>205</v>
      </c>
      <c r="H23" t="s">
        <v>206</v>
      </c>
      <c r="I23" t="s">
        <v>315</v>
      </c>
      <c r="J23" s="65">
        <v>1.26</v>
      </c>
      <c r="K23" t="s">
        <v>101</v>
      </c>
      <c r="L23" s="66">
        <v>3.5499999999999997E-2</v>
      </c>
      <c r="M23" s="66">
        <v>9.1399999999999995E-2</v>
      </c>
      <c r="N23" s="65">
        <v>11500.19</v>
      </c>
      <c r="O23" s="65">
        <v>117.55</v>
      </c>
      <c r="P23" s="65">
        <v>0</v>
      </c>
      <c r="Q23" s="65">
        <v>13.518473345</v>
      </c>
      <c r="R23" s="66">
        <v>1E-4</v>
      </c>
      <c r="S23" s="66">
        <v>1.8E-3</v>
      </c>
      <c r="T23" s="66">
        <v>1E-4</v>
      </c>
    </row>
    <row r="24" spans="1:20">
      <c r="A24" t="s">
        <v>316</v>
      </c>
      <c r="B24" t="s">
        <v>317</v>
      </c>
      <c r="C24" t="s">
        <v>99</v>
      </c>
      <c r="D24" t="s">
        <v>122</v>
      </c>
      <c r="E24" t="s">
        <v>318</v>
      </c>
      <c r="F24" t="s">
        <v>285</v>
      </c>
      <c r="G24" t="s">
        <v>205</v>
      </c>
      <c r="H24" t="s">
        <v>206</v>
      </c>
      <c r="I24" t="s">
        <v>278</v>
      </c>
      <c r="J24" s="65">
        <v>1.49</v>
      </c>
      <c r="K24" t="s">
        <v>101</v>
      </c>
      <c r="L24" s="66">
        <v>7.0000000000000001E-3</v>
      </c>
      <c r="M24" s="66">
        <v>-1.1299999999999999E-2</v>
      </c>
      <c r="N24" s="65">
        <v>83970.73</v>
      </c>
      <c r="O24" s="65">
        <v>104.53</v>
      </c>
      <c r="P24" s="65">
        <v>0</v>
      </c>
      <c r="Q24" s="65">
        <v>87.774604069000006</v>
      </c>
      <c r="R24" s="66">
        <v>1E-4</v>
      </c>
      <c r="S24" s="66">
        <v>1.18E-2</v>
      </c>
      <c r="T24" s="66">
        <v>4.0000000000000002E-4</v>
      </c>
    </row>
    <row r="25" spans="1:20">
      <c r="A25" t="s">
        <v>319</v>
      </c>
      <c r="B25" t="s">
        <v>320</v>
      </c>
      <c r="C25" t="s">
        <v>99</v>
      </c>
      <c r="D25" t="s">
        <v>122</v>
      </c>
      <c r="E25" t="s">
        <v>318</v>
      </c>
      <c r="F25" t="s">
        <v>285</v>
      </c>
      <c r="G25" t="s">
        <v>205</v>
      </c>
      <c r="H25" t="s">
        <v>206</v>
      </c>
      <c r="I25" t="s">
        <v>321</v>
      </c>
      <c r="J25" s="65">
        <v>1.35</v>
      </c>
      <c r="K25" t="s">
        <v>101</v>
      </c>
      <c r="L25" s="66">
        <v>0.05</v>
      </c>
      <c r="M25" s="66">
        <v>-1.47E-2</v>
      </c>
      <c r="N25" s="65">
        <v>97000</v>
      </c>
      <c r="O25" s="65">
        <v>113.36</v>
      </c>
      <c r="P25" s="65">
        <v>0</v>
      </c>
      <c r="Q25" s="65">
        <v>109.9592</v>
      </c>
      <c r="R25" s="66">
        <v>0</v>
      </c>
      <c r="S25" s="66">
        <v>1.47E-2</v>
      </c>
      <c r="T25" s="66">
        <v>5.0000000000000001E-4</v>
      </c>
    </row>
    <row r="26" spans="1:20">
      <c r="A26" t="s">
        <v>322</v>
      </c>
      <c r="B26" t="s">
        <v>323</v>
      </c>
      <c r="C26" t="s">
        <v>99</v>
      </c>
      <c r="D26" t="s">
        <v>122</v>
      </c>
      <c r="E26" t="s">
        <v>324</v>
      </c>
      <c r="F26" t="s">
        <v>285</v>
      </c>
      <c r="G26" t="s">
        <v>325</v>
      </c>
      <c r="H26" t="s">
        <v>149</v>
      </c>
      <c r="I26" t="s">
        <v>278</v>
      </c>
      <c r="J26" s="65">
        <v>2.42</v>
      </c>
      <c r="K26" t="s">
        <v>101</v>
      </c>
      <c r="L26" s="66">
        <v>9.4999999999999998E-3</v>
      </c>
      <c r="M26" s="66">
        <v>-1.01E-2</v>
      </c>
      <c r="N26" s="65">
        <v>144800.47</v>
      </c>
      <c r="O26" s="65">
        <v>105.86</v>
      </c>
      <c r="P26" s="65">
        <v>0</v>
      </c>
      <c r="Q26" s="65">
        <v>153.28577754200001</v>
      </c>
      <c r="R26" s="66">
        <v>2.0000000000000001E-4</v>
      </c>
      <c r="S26" s="66">
        <v>2.06E-2</v>
      </c>
      <c r="T26" s="66">
        <v>6.9999999999999999E-4</v>
      </c>
    </row>
    <row r="27" spans="1:20">
      <c r="A27" t="s">
        <v>326</v>
      </c>
      <c r="B27" t="s">
        <v>327</v>
      </c>
      <c r="C27" t="s">
        <v>99</v>
      </c>
      <c r="D27" t="s">
        <v>122</v>
      </c>
      <c r="E27" t="s">
        <v>324</v>
      </c>
      <c r="F27" t="s">
        <v>285</v>
      </c>
      <c r="G27" t="s">
        <v>325</v>
      </c>
      <c r="H27" t="s">
        <v>149</v>
      </c>
      <c r="I27" t="s">
        <v>328</v>
      </c>
      <c r="J27" s="65">
        <v>2.98</v>
      </c>
      <c r="K27" t="s">
        <v>101</v>
      </c>
      <c r="L27" s="66">
        <v>0.01</v>
      </c>
      <c r="M27" s="66">
        <v>-9.5999999999999992E-3</v>
      </c>
      <c r="N27" s="65">
        <v>30000</v>
      </c>
      <c r="O27" s="65">
        <v>105.99</v>
      </c>
      <c r="P27" s="65">
        <v>0.30030000000000001</v>
      </c>
      <c r="Q27" s="65">
        <v>32.097299999999997</v>
      </c>
      <c r="R27" s="66">
        <v>1E-4</v>
      </c>
      <c r="S27" s="66">
        <v>4.3E-3</v>
      </c>
      <c r="T27" s="66">
        <v>1E-4</v>
      </c>
    </row>
    <row r="28" spans="1:20">
      <c r="A28" t="s">
        <v>329</v>
      </c>
      <c r="B28" t="s">
        <v>330</v>
      </c>
      <c r="C28" t="s">
        <v>99</v>
      </c>
      <c r="D28" t="s">
        <v>122</v>
      </c>
      <c r="E28" t="s">
        <v>324</v>
      </c>
      <c r="F28" t="s">
        <v>285</v>
      </c>
      <c r="G28" t="s">
        <v>325</v>
      </c>
      <c r="H28" t="s">
        <v>149</v>
      </c>
      <c r="I28" t="s">
        <v>331</v>
      </c>
      <c r="J28" s="65">
        <v>1.46</v>
      </c>
      <c r="K28" t="s">
        <v>101</v>
      </c>
      <c r="L28" s="66">
        <v>2.8E-3</v>
      </c>
      <c r="M28" s="66">
        <v>-1.2699999999999999E-2</v>
      </c>
      <c r="N28" s="65">
        <v>59000</v>
      </c>
      <c r="O28" s="65">
        <v>102.46</v>
      </c>
      <c r="P28" s="65">
        <v>0</v>
      </c>
      <c r="Q28" s="65">
        <v>60.4514</v>
      </c>
      <c r="R28" s="66">
        <v>1E-4</v>
      </c>
      <c r="S28" s="66">
        <v>8.0999999999999996E-3</v>
      </c>
      <c r="T28" s="66">
        <v>2.9999999999999997E-4</v>
      </c>
    </row>
    <row r="29" spans="1:20">
      <c r="A29" t="s">
        <v>332</v>
      </c>
      <c r="B29" t="s">
        <v>333</v>
      </c>
      <c r="C29" t="s">
        <v>99</v>
      </c>
      <c r="D29" t="s">
        <v>122</v>
      </c>
      <c r="E29" t="s">
        <v>334</v>
      </c>
      <c r="F29" t="s">
        <v>285</v>
      </c>
      <c r="G29" t="s">
        <v>335</v>
      </c>
      <c r="H29" t="s">
        <v>206</v>
      </c>
      <c r="I29" t="s">
        <v>336</v>
      </c>
      <c r="J29" s="65">
        <v>1.08</v>
      </c>
      <c r="K29" t="s">
        <v>101</v>
      </c>
      <c r="L29" s="66">
        <v>4.7500000000000001E-2</v>
      </c>
      <c r="M29" s="66">
        <v>-2.2100000000000002E-2</v>
      </c>
      <c r="N29" s="65">
        <v>19333.599999999999</v>
      </c>
      <c r="O29" s="65">
        <v>129.09</v>
      </c>
      <c r="P29" s="65">
        <v>0</v>
      </c>
      <c r="Q29" s="65">
        <v>24.95774424</v>
      </c>
      <c r="R29" s="66">
        <v>1E-4</v>
      </c>
      <c r="S29" s="66">
        <v>3.3E-3</v>
      </c>
      <c r="T29" s="66">
        <v>1E-4</v>
      </c>
    </row>
    <row r="30" spans="1:20">
      <c r="A30" t="s">
        <v>337</v>
      </c>
      <c r="B30" t="s">
        <v>338</v>
      </c>
      <c r="C30" t="s">
        <v>99</v>
      </c>
      <c r="D30" t="s">
        <v>122</v>
      </c>
      <c r="E30" t="s">
        <v>339</v>
      </c>
      <c r="F30" t="s">
        <v>340</v>
      </c>
      <c r="G30" t="s">
        <v>335</v>
      </c>
      <c r="H30" t="s">
        <v>206</v>
      </c>
      <c r="I30" t="s">
        <v>341</v>
      </c>
      <c r="J30" s="65">
        <v>0.93</v>
      </c>
      <c r="K30" t="s">
        <v>101</v>
      </c>
      <c r="L30" s="66">
        <v>3.6400000000000002E-2</v>
      </c>
      <c r="M30" s="66">
        <v>-1.03E-2</v>
      </c>
      <c r="N30" s="65">
        <v>10000.27</v>
      </c>
      <c r="O30" s="65">
        <v>114.21</v>
      </c>
      <c r="P30" s="65">
        <v>0</v>
      </c>
      <c r="Q30" s="65">
        <v>11.421308367</v>
      </c>
      <c r="R30" s="66">
        <v>2.9999999999999997E-4</v>
      </c>
      <c r="S30" s="66">
        <v>1.5E-3</v>
      </c>
      <c r="T30" s="66">
        <v>1E-4</v>
      </c>
    </row>
    <row r="31" spans="1:20">
      <c r="A31" t="s">
        <v>342</v>
      </c>
      <c r="B31" t="s">
        <v>343</v>
      </c>
      <c r="C31" t="s">
        <v>99</v>
      </c>
      <c r="D31" t="s">
        <v>122</v>
      </c>
      <c r="E31" t="s">
        <v>344</v>
      </c>
      <c r="F31" t="s">
        <v>311</v>
      </c>
      <c r="G31" t="s">
        <v>335</v>
      </c>
      <c r="H31" t="s">
        <v>206</v>
      </c>
      <c r="I31" t="s">
        <v>304</v>
      </c>
      <c r="J31" s="65">
        <v>8.26</v>
      </c>
      <c r="K31" t="s">
        <v>101</v>
      </c>
      <c r="L31" s="66">
        <v>2.6499999999999999E-2</v>
      </c>
      <c r="M31" s="66">
        <v>1.9E-3</v>
      </c>
      <c r="N31" s="65">
        <v>8707.08</v>
      </c>
      <c r="O31" s="65">
        <v>124.65</v>
      </c>
      <c r="P31" s="65">
        <v>0</v>
      </c>
      <c r="Q31" s="65">
        <v>10.85337522</v>
      </c>
      <c r="R31" s="66">
        <v>0</v>
      </c>
      <c r="S31" s="66">
        <v>1.5E-3</v>
      </c>
      <c r="T31" s="66">
        <v>0</v>
      </c>
    </row>
    <row r="32" spans="1:20">
      <c r="A32" t="s">
        <v>345</v>
      </c>
      <c r="B32" t="s">
        <v>346</v>
      </c>
      <c r="C32" t="s">
        <v>99</v>
      </c>
      <c r="D32" t="s">
        <v>122</v>
      </c>
      <c r="E32" t="s">
        <v>318</v>
      </c>
      <c r="F32" t="s">
        <v>285</v>
      </c>
      <c r="G32" t="s">
        <v>335</v>
      </c>
      <c r="H32" t="s">
        <v>206</v>
      </c>
      <c r="I32" t="s">
        <v>347</v>
      </c>
      <c r="J32" s="65">
        <v>1.1499999999999999</v>
      </c>
      <c r="K32" t="s">
        <v>101</v>
      </c>
      <c r="L32" s="66">
        <v>4.2000000000000003E-2</v>
      </c>
      <c r="M32" s="66">
        <v>-1.47E-2</v>
      </c>
      <c r="N32" s="65">
        <v>61000</v>
      </c>
      <c r="O32" s="65">
        <v>112.56</v>
      </c>
      <c r="P32" s="65">
        <v>0</v>
      </c>
      <c r="Q32" s="65">
        <v>68.661600000000007</v>
      </c>
      <c r="R32" s="66">
        <v>1E-4</v>
      </c>
      <c r="S32" s="66">
        <v>9.1999999999999998E-3</v>
      </c>
      <c r="T32" s="66">
        <v>2.9999999999999997E-4</v>
      </c>
    </row>
    <row r="33" spans="1:20">
      <c r="A33" t="s">
        <v>348</v>
      </c>
      <c r="B33" t="s">
        <v>349</v>
      </c>
      <c r="C33" t="s">
        <v>99</v>
      </c>
      <c r="D33" t="s">
        <v>122</v>
      </c>
      <c r="E33" t="s">
        <v>318</v>
      </c>
      <c r="F33" t="s">
        <v>285</v>
      </c>
      <c r="G33" t="s">
        <v>335</v>
      </c>
      <c r="H33" t="s">
        <v>206</v>
      </c>
      <c r="I33" t="s">
        <v>350</v>
      </c>
      <c r="J33" s="65">
        <v>1.17</v>
      </c>
      <c r="K33" t="s">
        <v>101</v>
      </c>
      <c r="L33" s="66">
        <v>0.04</v>
      </c>
      <c r="M33" s="66">
        <v>-1.55E-2</v>
      </c>
      <c r="N33" s="65">
        <v>39000</v>
      </c>
      <c r="O33" s="65">
        <v>114.53</v>
      </c>
      <c r="P33" s="65">
        <v>0</v>
      </c>
      <c r="Q33" s="65">
        <v>44.666699999999999</v>
      </c>
      <c r="R33" s="66">
        <v>0</v>
      </c>
      <c r="S33" s="66">
        <v>6.0000000000000001E-3</v>
      </c>
      <c r="T33" s="66">
        <v>2.0000000000000001E-4</v>
      </c>
    </row>
    <row r="34" spans="1:20">
      <c r="A34" t="s">
        <v>351</v>
      </c>
      <c r="B34" t="s">
        <v>352</v>
      </c>
      <c r="C34" t="s">
        <v>99</v>
      </c>
      <c r="D34" t="s">
        <v>122</v>
      </c>
      <c r="E34" t="s">
        <v>353</v>
      </c>
      <c r="F34" t="s">
        <v>311</v>
      </c>
      <c r="G34" t="s">
        <v>335</v>
      </c>
      <c r="H34" t="s">
        <v>206</v>
      </c>
      <c r="I34" t="s">
        <v>354</v>
      </c>
      <c r="J34" s="65">
        <v>0.25</v>
      </c>
      <c r="K34" t="s">
        <v>101</v>
      </c>
      <c r="L34" s="66">
        <v>5.8999999999999999E-3</v>
      </c>
      <c r="M34" s="66">
        <v>-1.6299999999999999E-2</v>
      </c>
      <c r="N34" s="65">
        <v>16000.1</v>
      </c>
      <c r="O34" s="65">
        <v>102.28</v>
      </c>
      <c r="P34" s="65">
        <v>0</v>
      </c>
      <c r="Q34" s="65">
        <v>16.364902279999999</v>
      </c>
      <c r="R34" s="66">
        <v>2.9999999999999997E-4</v>
      </c>
      <c r="S34" s="66">
        <v>2.2000000000000001E-3</v>
      </c>
      <c r="T34" s="66">
        <v>1E-4</v>
      </c>
    </row>
    <row r="35" spans="1:20">
      <c r="A35" t="s">
        <v>355</v>
      </c>
      <c r="B35" t="s">
        <v>356</v>
      </c>
      <c r="C35" t="s">
        <v>99</v>
      </c>
      <c r="D35" t="s">
        <v>122</v>
      </c>
      <c r="E35" t="s">
        <v>324</v>
      </c>
      <c r="F35" t="s">
        <v>285</v>
      </c>
      <c r="G35" t="s">
        <v>357</v>
      </c>
      <c r="H35" t="s">
        <v>149</v>
      </c>
      <c r="I35" t="s">
        <v>347</v>
      </c>
      <c r="J35" s="65">
        <v>0.26</v>
      </c>
      <c r="K35" t="s">
        <v>101</v>
      </c>
      <c r="L35" s="66">
        <v>4.1500000000000002E-2</v>
      </c>
      <c r="M35" s="66">
        <v>-4.7699999999999999E-2</v>
      </c>
      <c r="N35" s="65">
        <v>10000.030000000001</v>
      </c>
      <c r="O35" s="65">
        <v>109.45</v>
      </c>
      <c r="P35" s="65">
        <v>0</v>
      </c>
      <c r="Q35" s="65">
        <v>10.945032834999999</v>
      </c>
      <c r="R35" s="66">
        <v>1E-4</v>
      </c>
      <c r="S35" s="66">
        <v>1.5E-3</v>
      </c>
      <c r="T35" s="66">
        <v>0</v>
      </c>
    </row>
    <row r="36" spans="1:20">
      <c r="A36" t="s">
        <v>358</v>
      </c>
      <c r="B36" t="s">
        <v>359</v>
      </c>
      <c r="C36" t="s">
        <v>99</v>
      </c>
      <c r="D36" t="s">
        <v>122</v>
      </c>
      <c r="E36" t="s">
        <v>360</v>
      </c>
      <c r="F36" t="s">
        <v>340</v>
      </c>
      <c r="G36" t="s">
        <v>361</v>
      </c>
      <c r="H36" t="s">
        <v>206</v>
      </c>
      <c r="I36" t="s">
        <v>362</v>
      </c>
      <c r="J36" s="65">
        <v>6.09</v>
      </c>
      <c r="K36" t="s">
        <v>101</v>
      </c>
      <c r="L36" s="66">
        <v>6.8999999999999999E-3</v>
      </c>
      <c r="M36" s="66">
        <v>3.5999999999999999E-3</v>
      </c>
      <c r="N36" s="65">
        <v>11000</v>
      </c>
      <c r="O36" s="65">
        <v>103.23</v>
      </c>
      <c r="P36" s="65">
        <v>0</v>
      </c>
      <c r="Q36" s="65">
        <v>11.3553</v>
      </c>
      <c r="R36" s="66">
        <v>1E-4</v>
      </c>
      <c r="S36" s="66">
        <v>1.5E-3</v>
      </c>
      <c r="T36" s="66">
        <v>1E-4</v>
      </c>
    </row>
    <row r="37" spans="1:20">
      <c r="A37" t="s">
        <v>363</v>
      </c>
      <c r="B37" t="s">
        <v>364</v>
      </c>
      <c r="C37" t="s">
        <v>99</v>
      </c>
      <c r="D37" t="s">
        <v>122</v>
      </c>
      <c r="E37" t="s">
        <v>365</v>
      </c>
      <c r="F37" t="s">
        <v>340</v>
      </c>
      <c r="G37" t="s">
        <v>361</v>
      </c>
      <c r="H37" t="s">
        <v>206</v>
      </c>
      <c r="I37" t="s">
        <v>366</v>
      </c>
      <c r="J37" s="65">
        <v>4.55</v>
      </c>
      <c r="K37" t="s">
        <v>101</v>
      </c>
      <c r="L37" s="66">
        <v>2.1499999999999998E-2</v>
      </c>
      <c r="M37" s="66">
        <v>-5.0000000000000001E-4</v>
      </c>
      <c r="N37" s="65">
        <v>13000.76</v>
      </c>
      <c r="O37" s="65">
        <v>113.59</v>
      </c>
      <c r="P37" s="65">
        <v>0</v>
      </c>
      <c r="Q37" s="65">
        <v>14.767563284</v>
      </c>
      <c r="R37" s="66">
        <v>0</v>
      </c>
      <c r="S37" s="66">
        <v>2E-3</v>
      </c>
      <c r="T37" s="66">
        <v>1E-4</v>
      </c>
    </row>
    <row r="38" spans="1:20">
      <c r="A38" t="s">
        <v>367</v>
      </c>
      <c r="B38" t="s">
        <v>368</v>
      </c>
      <c r="C38" t="s">
        <v>99</v>
      </c>
      <c r="D38" t="s">
        <v>122</v>
      </c>
      <c r="E38" t="s">
        <v>365</v>
      </c>
      <c r="F38" t="s">
        <v>340</v>
      </c>
      <c r="G38" t="s">
        <v>361</v>
      </c>
      <c r="H38" t="s">
        <v>206</v>
      </c>
      <c r="I38" t="s">
        <v>369</v>
      </c>
      <c r="J38" s="65">
        <v>5.24</v>
      </c>
      <c r="K38" t="s">
        <v>101</v>
      </c>
      <c r="L38" s="66">
        <v>2.35E-2</v>
      </c>
      <c r="M38" s="66">
        <v>2.0999999999999999E-3</v>
      </c>
      <c r="N38" s="65">
        <v>10000.129999999999</v>
      </c>
      <c r="O38" s="65">
        <v>114.51</v>
      </c>
      <c r="P38" s="65">
        <v>0.2979</v>
      </c>
      <c r="Q38" s="65">
        <v>11.749048863000001</v>
      </c>
      <c r="R38" s="66">
        <v>0</v>
      </c>
      <c r="S38" s="66">
        <v>1.6000000000000001E-3</v>
      </c>
      <c r="T38" s="66">
        <v>1E-4</v>
      </c>
    </row>
    <row r="39" spans="1:20">
      <c r="A39" t="s">
        <v>370</v>
      </c>
      <c r="B39" t="s">
        <v>371</v>
      </c>
      <c r="C39" t="s">
        <v>99</v>
      </c>
      <c r="D39" t="s">
        <v>122</v>
      </c>
      <c r="E39" t="s">
        <v>365</v>
      </c>
      <c r="F39" t="s">
        <v>340</v>
      </c>
      <c r="G39" t="s">
        <v>361</v>
      </c>
      <c r="H39" t="s">
        <v>206</v>
      </c>
      <c r="I39" t="s">
        <v>372</v>
      </c>
      <c r="J39" s="65">
        <v>0.74</v>
      </c>
      <c r="K39" t="s">
        <v>101</v>
      </c>
      <c r="L39" s="66">
        <v>2.5499999999999998E-2</v>
      </c>
      <c r="M39" s="66">
        <v>-1.2200000000000001E-2</v>
      </c>
      <c r="N39" s="65">
        <v>36956.54</v>
      </c>
      <c r="O39" s="65">
        <v>104.8</v>
      </c>
      <c r="P39" s="65">
        <v>0</v>
      </c>
      <c r="Q39" s="65">
        <v>38.730453920000002</v>
      </c>
      <c r="R39" s="66">
        <v>0</v>
      </c>
      <c r="S39" s="66">
        <v>5.1999999999999998E-3</v>
      </c>
      <c r="T39" s="66">
        <v>2.0000000000000001E-4</v>
      </c>
    </row>
    <row r="40" spans="1:20">
      <c r="A40" t="s">
        <v>373</v>
      </c>
      <c r="B40" t="s">
        <v>374</v>
      </c>
      <c r="C40" t="s">
        <v>99</v>
      </c>
      <c r="D40" t="s">
        <v>122</v>
      </c>
      <c r="E40" t="s">
        <v>318</v>
      </c>
      <c r="F40" t="s">
        <v>285</v>
      </c>
      <c r="G40" t="s">
        <v>361</v>
      </c>
      <c r="H40" t="s">
        <v>206</v>
      </c>
      <c r="I40" t="s">
        <v>375</v>
      </c>
      <c r="J40" s="65">
        <v>0.25</v>
      </c>
      <c r="K40" t="s">
        <v>101</v>
      </c>
      <c r="L40" s="66">
        <v>3.9300000000000002E-2</v>
      </c>
      <c r="M40" s="66">
        <v>0.61439999999999995</v>
      </c>
      <c r="N40" s="65">
        <v>65280.6</v>
      </c>
      <c r="O40" s="65">
        <v>113.04</v>
      </c>
      <c r="P40" s="65">
        <v>0.70648</v>
      </c>
      <c r="Q40" s="65">
        <v>74.49967024</v>
      </c>
      <c r="R40" s="66">
        <v>1E-4</v>
      </c>
      <c r="S40" s="66">
        <v>0.01</v>
      </c>
      <c r="T40" s="66">
        <v>2.9999999999999997E-4</v>
      </c>
    </row>
    <row r="41" spans="1:20">
      <c r="A41" t="s">
        <v>376</v>
      </c>
      <c r="B41" t="s">
        <v>377</v>
      </c>
      <c r="C41" t="s">
        <v>99</v>
      </c>
      <c r="D41" t="s">
        <v>122</v>
      </c>
      <c r="E41" t="s">
        <v>378</v>
      </c>
      <c r="F41" t="s">
        <v>340</v>
      </c>
      <c r="G41" t="s">
        <v>361</v>
      </c>
      <c r="H41" t="s">
        <v>206</v>
      </c>
      <c r="I41" t="s">
        <v>304</v>
      </c>
      <c r="J41" s="65">
        <v>2.0499999999999998</v>
      </c>
      <c r="K41" t="s">
        <v>101</v>
      </c>
      <c r="L41" s="66">
        <v>0.04</v>
      </c>
      <c r="M41" s="66">
        <v>-9.4999999999999998E-3</v>
      </c>
      <c r="N41" s="65">
        <v>64929.19</v>
      </c>
      <c r="O41" s="65">
        <v>110.42</v>
      </c>
      <c r="P41" s="65">
        <v>0</v>
      </c>
      <c r="Q41" s="65">
        <v>71.694811598000001</v>
      </c>
      <c r="R41" s="66">
        <v>2.0000000000000001E-4</v>
      </c>
      <c r="S41" s="66">
        <v>9.5999999999999992E-3</v>
      </c>
      <c r="T41" s="66">
        <v>2.9999999999999997E-4</v>
      </c>
    </row>
    <row r="42" spans="1:20">
      <c r="A42" t="s">
        <v>379</v>
      </c>
      <c r="B42" t="s">
        <v>380</v>
      </c>
      <c r="C42" t="s">
        <v>99</v>
      </c>
      <c r="D42" t="s">
        <v>122</v>
      </c>
      <c r="E42" t="s">
        <v>381</v>
      </c>
      <c r="F42" t="s">
        <v>382</v>
      </c>
      <c r="G42" t="s">
        <v>361</v>
      </c>
      <c r="H42" t="s">
        <v>206</v>
      </c>
      <c r="I42" t="s">
        <v>383</v>
      </c>
      <c r="J42" s="65">
        <v>3.87</v>
      </c>
      <c r="K42" t="s">
        <v>101</v>
      </c>
      <c r="L42" s="66">
        <v>4.2999999999999997E-2</v>
      </c>
      <c r="M42" s="66">
        <v>-5.8999999999999999E-3</v>
      </c>
      <c r="N42" s="65">
        <v>19000.669999999998</v>
      </c>
      <c r="O42" s="65">
        <v>122.2</v>
      </c>
      <c r="P42" s="65">
        <v>0</v>
      </c>
      <c r="Q42" s="65">
        <v>23.21881874</v>
      </c>
      <c r="R42" s="66">
        <v>0</v>
      </c>
      <c r="S42" s="66">
        <v>3.0999999999999999E-3</v>
      </c>
      <c r="T42" s="66">
        <v>1E-4</v>
      </c>
    </row>
    <row r="43" spans="1:20">
      <c r="A43" t="s">
        <v>384</v>
      </c>
      <c r="B43" t="s">
        <v>385</v>
      </c>
      <c r="C43" t="s">
        <v>99</v>
      </c>
      <c r="D43" t="s">
        <v>122</v>
      </c>
      <c r="E43" t="s">
        <v>386</v>
      </c>
      <c r="F43" t="s">
        <v>387</v>
      </c>
      <c r="G43" t="s">
        <v>388</v>
      </c>
      <c r="H43" t="s">
        <v>206</v>
      </c>
      <c r="I43" t="s">
        <v>389</v>
      </c>
      <c r="J43" s="65">
        <v>7.15</v>
      </c>
      <c r="K43" t="s">
        <v>101</v>
      </c>
      <c r="L43" s="66">
        <v>5.1499999999999997E-2</v>
      </c>
      <c r="M43" s="66">
        <v>8.8000000000000005E-3</v>
      </c>
      <c r="N43" s="65">
        <v>5000.76</v>
      </c>
      <c r="O43" s="65">
        <v>162.91</v>
      </c>
      <c r="P43" s="65">
        <v>0</v>
      </c>
      <c r="Q43" s="65">
        <v>8.1467381159999999</v>
      </c>
      <c r="R43" s="66">
        <v>0</v>
      </c>
      <c r="S43" s="66">
        <v>1.1000000000000001E-3</v>
      </c>
      <c r="T43" s="66">
        <v>0</v>
      </c>
    </row>
    <row r="44" spans="1:20">
      <c r="A44" t="s">
        <v>390</v>
      </c>
      <c r="B44" t="s">
        <v>391</v>
      </c>
      <c r="C44" t="s">
        <v>99</v>
      </c>
      <c r="D44" t="s">
        <v>122</v>
      </c>
      <c r="E44" t="s">
        <v>392</v>
      </c>
      <c r="F44" t="s">
        <v>340</v>
      </c>
      <c r="G44" t="s">
        <v>388</v>
      </c>
      <c r="H44" t="s">
        <v>206</v>
      </c>
      <c r="I44" t="s">
        <v>383</v>
      </c>
      <c r="J44" s="65">
        <v>3.35</v>
      </c>
      <c r="K44" t="s">
        <v>101</v>
      </c>
      <c r="L44" s="66">
        <v>1.6E-2</v>
      </c>
      <c r="M44" s="66">
        <v>-2.5999999999999999E-3</v>
      </c>
      <c r="N44" s="65">
        <v>19371.73</v>
      </c>
      <c r="O44" s="65">
        <v>108.53</v>
      </c>
      <c r="P44" s="65">
        <v>0</v>
      </c>
      <c r="Q44" s="65">
        <v>21.024138569000002</v>
      </c>
      <c r="R44" s="66">
        <v>0</v>
      </c>
      <c r="S44" s="66">
        <v>2.8E-3</v>
      </c>
      <c r="T44" s="66">
        <v>1E-4</v>
      </c>
    </row>
    <row r="45" spans="1:20">
      <c r="A45" t="s">
        <v>393</v>
      </c>
      <c r="B45" t="s">
        <v>394</v>
      </c>
      <c r="C45" t="s">
        <v>99</v>
      </c>
      <c r="D45" t="s">
        <v>122</v>
      </c>
      <c r="E45" t="s">
        <v>395</v>
      </c>
      <c r="F45" t="s">
        <v>131</v>
      </c>
      <c r="G45" t="s">
        <v>388</v>
      </c>
      <c r="H45" t="s">
        <v>206</v>
      </c>
      <c r="I45" t="s">
        <v>396</v>
      </c>
      <c r="J45" s="65">
        <v>1.1499999999999999</v>
      </c>
      <c r="K45" t="s">
        <v>101</v>
      </c>
      <c r="L45" s="66">
        <v>3.6999999999999998E-2</v>
      </c>
      <c r="M45" s="66">
        <v>-1.41E-2</v>
      </c>
      <c r="N45" s="65">
        <v>27000</v>
      </c>
      <c r="O45" s="65">
        <v>111.33</v>
      </c>
      <c r="P45" s="65">
        <v>0</v>
      </c>
      <c r="Q45" s="65">
        <v>30.059100000000001</v>
      </c>
      <c r="R45" s="66">
        <v>0</v>
      </c>
      <c r="S45" s="66">
        <v>4.0000000000000001E-3</v>
      </c>
      <c r="T45" s="66">
        <v>1E-4</v>
      </c>
    </row>
    <row r="46" spans="1:20">
      <c r="A46" t="s">
        <v>397</v>
      </c>
      <c r="B46" t="s">
        <v>398</v>
      </c>
      <c r="C46" t="s">
        <v>99</v>
      </c>
      <c r="D46" t="s">
        <v>122</v>
      </c>
      <c r="E46" t="s">
        <v>360</v>
      </c>
      <c r="F46" t="s">
        <v>340</v>
      </c>
      <c r="G46" t="s">
        <v>399</v>
      </c>
      <c r="H46" t="s">
        <v>149</v>
      </c>
      <c r="I46" t="s">
        <v>400</v>
      </c>
      <c r="J46" s="65">
        <v>7.3</v>
      </c>
      <c r="K46" t="s">
        <v>101</v>
      </c>
      <c r="L46" s="66">
        <v>1.3299999999999999E-2</v>
      </c>
      <c r="M46" s="66">
        <v>1.2500000000000001E-2</v>
      </c>
      <c r="N46" s="65">
        <v>7000</v>
      </c>
      <c r="O46" s="65">
        <v>100.67</v>
      </c>
      <c r="P46" s="65">
        <v>0</v>
      </c>
      <c r="Q46" s="65">
        <v>7.0468999999999999</v>
      </c>
      <c r="R46" s="66">
        <v>0</v>
      </c>
      <c r="S46" s="66">
        <v>8.9999999999999998E-4</v>
      </c>
      <c r="T46" s="66">
        <v>0</v>
      </c>
    </row>
    <row r="47" spans="1:20">
      <c r="A47" t="s">
        <v>401</v>
      </c>
      <c r="B47" t="s">
        <v>402</v>
      </c>
      <c r="C47" t="s">
        <v>99</v>
      </c>
      <c r="D47" t="s">
        <v>122</v>
      </c>
      <c r="E47" t="s">
        <v>403</v>
      </c>
      <c r="F47" t="s">
        <v>404</v>
      </c>
      <c r="G47" t="s">
        <v>388</v>
      </c>
      <c r="H47" t="s">
        <v>206</v>
      </c>
      <c r="I47" t="s">
        <v>383</v>
      </c>
      <c r="J47" s="65">
        <v>5.68</v>
      </c>
      <c r="K47" t="s">
        <v>101</v>
      </c>
      <c r="L47" s="66">
        <v>1.29E-2</v>
      </c>
      <c r="M47" s="66">
        <v>2.52E-2</v>
      </c>
      <c r="N47" s="65">
        <v>155000</v>
      </c>
      <c r="O47" s="65">
        <v>93.79</v>
      </c>
      <c r="P47" s="65">
        <v>0</v>
      </c>
      <c r="Q47" s="65">
        <v>145.37450000000001</v>
      </c>
      <c r="R47" s="66">
        <v>2.0000000000000001E-4</v>
      </c>
      <c r="S47" s="66">
        <v>1.95E-2</v>
      </c>
      <c r="T47" s="66">
        <v>6.9999999999999999E-4</v>
      </c>
    </row>
    <row r="48" spans="1:20">
      <c r="A48" t="s">
        <v>405</v>
      </c>
      <c r="B48" t="s">
        <v>406</v>
      </c>
      <c r="C48" t="s">
        <v>99</v>
      </c>
      <c r="D48" t="s">
        <v>122</v>
      </c>
      <c r="E48" t="s">
        <v>407</v>
      </c>
      <c r="F48" t="s">
        <v>285</v>
      </c>
      <c r="G48" t="s">
        <v>388</v>
      </c>
      <c r="H48" t="s">
        <v>206</v>
      </c>
      <c r="I48" t="s">
        <v>389</v>
      </c>
      <c r="J48" s="65">
        <v>0.76</v>
      </c>
      <c r="K48" t="s">
        <v>101</v>
      </c>
      <c r="L48" s="66">
        <v>0.02</v>
      </c>
      <c r="M48" s="66">
        <v>-1.5599999999999999E-2</v>
      </c>
      <c r="N48" s="65">
        <v>15000</v>
      </c>
      <c r="O48" s="65">
        <v>105.18</v>
      </c>
      <c r="P48" s="65">
        <v>0</v>
      </c>
      <c r="Q48" s="65">
        <v>15.776999999999999</v>
      </c>
      <c r="R48" s="66">
        <v>1E-4</v>
      </c>
      <c r="S48" s="66">
        <v>2.0999999999999999E-3</v>
      </c>
      <c r="T48" s="66">
        <v>1E-4</v>
      </c>
    </row>
    <row r="49" spans="1:65">
      <c r="A49" t="s">
        <v>408</v>
      </c>
      <c r="B49" t="s">
        <v>409</v>
      </c>
      <c r="C49" t="s">
        <v>99</v>
      </c>
      <c r="D49" t="s">
        <v>122</v>
      </c>
      <c r="E49" t="s">
        <v>410</v>
      </c>
      <c r="F49" t="s">
        <v>411</v>
      </c>
      <c r="G49" t="s">
        <v>399</v>
      </c>
      <c r="H49" t="s">
        <v>149</v>
      </c>
      <c r="I49" t="s">
        <v>412</v>
      </c>
      <c r="J49" s="65">
        <v>0.75</v>
      </c>
      <c r="K49" t="s">
        <v>101</v>
      </c>
      <c r="L49" s="66">
        <v>4.0500000000000001E-2</v>
      </c>
      <c r="M49" s="66">
        <v>-1.4200000000000001E-2</v>
      </c>
      <c r="N49" s="65">
        <v>5500.02</v>
      </c>
      <c r="O49" s="65">
        <v>129.30000000000001</v>
      </c>
      <c r="P49" s="65">
        <v>0</v>
      </c>
      <c r="Q49" s="65">
        <v>7.1115258600000004</v>
      </c>
      <c r="R49" s="66">
        <v>1E-4</v>
      </c>
      <c r="S49" s="66">
        <v>1E-3</v>
      </c>
      <c r="T49" s="66">
        <v>0</v>
      </c>
    </row>
    <row r="50" spans="1:65">
      <c r="A50" t="s">
        <v>413</v>
      </c>
      <c r="B50" t="s">
        <v>414</v>
      </c>
      <c r="C50" t="s">
        <v>99</v>
      </c>
      <c r="D50" t="s">
        <v>122</v>
      </c>
      <c r="E50" t="s">
        <v>415</v>
      </c>
      <c r="F50" t="s">
        <v>340</v>
      </c>
      <c r="G50" t="s">
        <v>399</v>
      </c>
      <c r="H50" t="s">
        <v>149</v>
      </c>
      <c r="I50" t="s">
        <v>252</v>
      </c>
      <c r="J50" s="65">
        <v>2.21</v>
      </c>
      <c r="K50" t="s">
        <v>101</v>
      </c>
      <c r="L50" s="66">
        <v>2.75E-2</v>
      </c>
      <c r="M50" s="66">
        <v>-5.7999999999999996E-3</v>
      </c>
      <c r="N50" s="65">
        <v>34079.89</v>
      </c>
      <c r="O50" s="65">
        <v>108.12</v>
      </c>
      <c r="P50" s="65">
        <v>0</v>
      </c>
      <c r="Q50" s="65">
        <v>36.847177068000001</v>
      </c>
      <c r="R50" s="66">
        <v>1E-4</v>
      </c>
      <c r="S50" s="66">
        <v>4.8999999999999998E-3</v>
      </c>
      <c r="T50" s="66">
        <v>2.0000000000000001E-4</v>
      </c>
    </row>
    <row r="51" spans="1:65">
      <c r="A51" t="s">
        <v>416</v>
      </c>
      <c r="B51" t="s">
        <v>417</v>
      </c>
      <c r="C51" t="s">
        <v>99</v>
      </c>
      <c r="D51" t="s">
        <v>122</v>
      </c>
      <c r="E51" t="s">
        <v>415</v>
      </c>
      <c r="F51" t="s">
        <v>340</v>
      </c>
      <c r="G51" t="s">
        <v>399</v>
      </c>
      <c r="H51" t="s">
        <v>149</v>
      </c>
      <c r="I51" t="s">
        <v>418</v>
      </c>
      <c r="J51" s="65">
        <v>7.43</v>
      </c>
      <c r="K51" t="s">
        <v>101</v>
      </c>
      <c r="L51" s="66">
        <v>1.5800000000000002E-2</v>
      </c>
      <c r="M51" s="66">
        <v>6.7999999999999996E-3</v>
      </c>
      <c r="N51" s="65">
        <v>78000</v>
      </c>
      <c r="O51" s="65">
        <v>108.11</v>
      </c>
      <c r="P51" s="65">
        <v>0</v>
      </c>
      <c r="Q51" s="65">
        <v>84.325800000000001</v>
      </c>
      <c r="R51" s="66">
        <v>2.9999999999999997E-4</v>
      </c>
      <c r="S51" s="66">
        <v>1.1299999999999999E-2</v>
      </c>
      <c r="T51" s="66">
        <v>4.0000000000000002E-4</v>
      </c>
    </row>
    <row r="52" spans="1:65" s="87" customFormat="1">
      <c r="A52" t="s">
        <v>419</v>
      </c>
      <c r="B52" t="s">
        <v>420</v>
      </c>
      <c r="C52" t="s">
        <v>99</v>
      </c>
      <c r="D52" t="s">
        <v>122</v>
      </c>
      <c r="E52" t="s">
        <v>392</v>
      </c>
      <c r="F52" t="s">
        <v>340</v>
      </c>
      <c r="G52" t="s">
        <v>388</v>
      </c>
      <c r="H52" t="s">
        <v>206</v>
      </c>
      <c r="I52" t="s">
        <v>421</v>
      </c>
      <c r="J52" s="65">
        <v>5.16</v>
      </c>
      <c r="K52" t="s">
        <v>101</v>
      </c>
      <c r="L52" s="66">
        <v>1.4200000000000001E-2</v>
      </c>
      <c r="M52" s="66">
        <v>1.2999999999999999E-3</v>
      </c>
      <c r="N52" s="65">
        <v>19381.439999999999</v>
      </c>
      <c r="O52" s="65">
        <v>108.1</v>
      </c>
      <c r="P52" s="65">
        <v>0</v>
      </c>
      <c r="Q52" s="65">
        <v>20.951336640000001</v>
      </c>
      <c r="R52" s="66">
        <v>0</v>
      </c>
      <c r="S52" s="66">
        <v>2.8E-3</v>
      </c>
      <c r="T52" s="66">
        <v>1E-4</v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5" s="87" customFormat="1">
      <c r="A53" s="84" t="s">
        <v>422</v>
      </c>
      <c r="B53" s="84">
        <v>11398490</v>
      </c>
      <c r="C53" s="84" t="s">
        <v>99</v>
      </c>
      <c r="D53" s="84" t="s">
        <v>122</v>
      </c>
      <c r="E53" s="84" t="s">
        <v>423</v>
      </c>
      <c r="F53" s="84" t="s">
        <v>340</v>
      </c>
      <c r="G53" s="84" t="s">
        <v>424</v>
      </c>
      <c r="H53" s="84" t="s">
        <v>149</v>
      </c>
      <c r="I53" s="84" t="s">
        <v>425</v>
      </c>
      <c r="J53" s="85">
        <v>4</v>
      </c>
      <c r="K53" s="84" t="s">
        <v>101</v>
      </c>
      <c r="L53" s="86">
        <v>2.5000000000000001E-2</v>
      </c>
      <c r="M53" s="86">
        <v>-1.6999999999999999E-3</v>
      </c>
      <c r="N53" s="85">
        <v>30000</v>
      </c>
      <c r="O53" s="85">
        <f>Q53*1000/N53*100</f>
        <v>110.7011</v>
      </c>
      <c r="P53" s="85">
        <v>0</v>
      </c>
      <c r="Q53" s="85">
        <f>33210.33/1000</f>
        <v>33.210329999999999</v>
      </c>
      <c r="R53" s="86">
        <v>1E-4</v>
      </c>
      <c r="S53" s="86">
        <v>6.4000000000000003E-3</v>
      </c>
      <c r="T53" s="86">
        <v>2.0000000000000001E-4</v>
      </c>
    </row>
    <row r="54" spans="1:65">
      <c r="A54" s="84" t="s">
        <v>422</v>
      </c>
      <c r="B54" s="84">
        <v>1139849</v>
      </c>
      <c r="C54" s="84" t="s">
        <v>99</v>
      </c>
      <c r="D54" s="84" t="s">
        <v>122</v>
      </c>
      <c r="E54" s="84" t="s">
        <v>423</v>
      </c>
      <c r="F54" s="84" t="s">
        <v>340</v>
      </c>
      <c r="G54" s="84" t="s">
        <v>424</v>
      </c>
      <c r="H54" s="84" t="s">
        <v>149</v>
      </c>
      <c r="I54" s="84" t="s">
        <v>425</v>
      </c>
      <c r="J54" s="87"/>
      <c r="K54" s="84" t="s">
        <v>101</v>
      </c>
      <c r="L54" s="86">
        <v>0</v>
      </c>
      <c r="M54" s="86">
        <v>0</v>
      </c>
      <c r="N54" s="85">
        <v>13000.470000000001</v>
      </c>
      <c r="O54" s="85">
        <f>Q54*1000/N54*100</f>
        <v>111.74</v>
      </c>
      <c r="P54" s="85">
        <v>0</v>
      </c>
      <c r="Q54" s="85">
        <f>14526.725178/1000</f>
        <v>14.526725178000001</v>
      </c>
      <c r="R54" s="86">
        <v>0</v>
      </c>
      <c r="S54" s="86">
        <v>0</v>
      </c>
      <c r="T54" s="86">
        <v>0</v>
      </c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</row>
    <row r="55" spans="1:65" s="79" customFormat="1">
      <c r="A55" t="s">
        <v>426</v>
      </c>
      <c r="B55" t="s">
        <v>427</v>
      </c>
      <c r="C55" t="s">
        <v>99</v>
      </c>
      <c r="D55" t="s">
        <v>122</v>
      </c>
      <c r="E55" t="s">
        <v>428</v>
      </c>
      <c r="F55" t="s">
        <v>382</v>
      </c>
      <c r="G55" t="s">
        <v>429</v>
      </c>
      <c r="H55" t="s">
        <v>206</v>
      </c>
      <c r="I55" t="s">
        <v>430</v>
      </c>
      <c r="J55" s="65">
        <v>1.23</v>
      </c>
      <c r="K55" t="s">
        <v>101</v>
      </c>
      <c r="L55" s="66">
        <v>2.6499999999999999E-2</v>
      </c>
      <c r="M55" s="66">
        <v>-8.9999999999999993E-3</v>
      </c>
      <c r="N55" s="65">
        <v>51667.42</v>
      </c>
      <c r="O55" s="65">
        <v>105.09</v>
      </c>
      <c r="P55" s="65">
        <v>0</v>
      </c>
      <c r="Q55" s="65">
        <v>54.297291678000001</v>
      </c>
      <c r="R55" s="66">
        <v>1E-4</v>
      </c>
      <c r="S55" s="66">
        <v>7.3000000000000001E-3</v>
      </c>
      <c r="T55" s="66">
        <v>2.0000000000000001E-4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pans="1:65" s="89" customFormat="1">
      <c r="A56" s="80" t="s">
        <v>431</v>
      </c>
      <c r="B56" s="80">
        <v>11651410</v>
      </c>
      <c r="C56" s="80" t="s">
        <v>99</v>
      </c>
      <c r="D56" s="80" t="s">
        <v>122</v>
      </c>
      <c r="E56" s="80" t="s">
        <v>432</v>
      </c>
      <c r="F56" s="80" t="s">
        <v>340</v>
      </c>
      <c r="G56" s="80" t="s">
        <v>429</v>
      </c>
      <c r="H56" s="80" t="s">
        <v>206</v>
      </c>
      <c r="I56" s="80" t="s">
        <v>433</v>
      </c>
      <c r="J56" s="81">
        <v>6.87</v>
      </c>
      <c r="K56" s="80" t="s">
        <v>101</v>
      </c>
      <c r="L56" s="82">
        <v>8.3999999999999995E-3</v>
      </c>
      <c r="M56" s="82">
        <v>8.0999999999999996E-3</v>
      </c>
      <c r="N56" s="81">
        <v>14100</v>
      </c>
      <c r="O56" s="81">
        <f>Q56*1000/N56*100</f>
        <v>100.06284656822851</v>
      </c>
      <c r="P56" s="81">
        <v>0</v>
      </c>
      <c r="Q56" s="81">
        <f>14.27061-0.161748633879781</f>
        <v>14.108861366120218</v>
      </c>
      <c r="R56" s="82">
        <v>0</v>
      </c>
      <c r="S56" s="82">
        <v>1.9E-3</v>
      </c>
      <c r="T56" s="82">
        <v>1E-4</v>
      </c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</row>
    <row r="57" spans="1:65">
      <c r="A57" s="88" t="s">
        <v>437</v>
      </c>
      <c r="B57" s="88">
        <v>11422310</v>
      </c>
      <c r="C57" s="88" t="s">
        <v>99</v>
      </c>
      <c r="D57" s="88" t="s">
        <v>122</v>
      </c>
      <c r="E57" s="88" t="s">
        <v>434</v>
      </c>
      <c r="F57" s="88" t="s">
        <v>404</v>
      </c>
      <c r="G57" s="88" t="s">
        <v>435</v>
      </c>
      <c r="H57" s="88" t="s">
        <v>149</v>
      </c>
      <c r="I57" s="88" t="s">
        <v>436</v>
      </c>
      <c r="J57" s="91">
        <v>4.7</v>
      </c>
      <c r="K57" s="88" t="s">
        <v>101</v>
      </c>
      <c r="L57" s="90">
        <v>2.5700000000000001E-2</v>
      </c>
      <c r="M57" s="90">
        <v>7.9000000000000008E-3</v>
      </c>
      <c r="N57" s="91">
        <v>20000</v>
      </c>
      <c r="O57" s="91">
        <f>Q57*1000/N57*100</f>
        <v>110.74142076502731</v>
      </c>
      <c r="P57" s="91">
        <v>0</v>
      </c>
      <c r="Q57" s="91">
        <f>22.2-0.0517158469945355</f>
        <v>22.148284153005463</v>
      </c>
      <c r="R57" s="90">
        <v>0</v>
      </c>
      <c r="S57" s="90">
        <v>3.0000000000000001E-3</v>
      </c>
      <c r="T57" s="90">
        <v>1E-4</v>
      </c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</row>
    <row r="58" spans="1:65">
      <c r="A58" t="s">
        <v>438</v>
      </c>
      <c r="B58" t="s">
        <v>439</v>
      </c>
      <c r="C58" t="s">
        <v>99</v>
      </c>
      <c r="D58" t="s">
        <v>122</v>
      </c>
      <c r="E58" t="s">
        <v>440</v>
      </c>
      <c r="F58" t="s">
        <v>340</v>
      </c>
      <c r="G58" t="s">
        <v>441</v>
      </c>
      <c r="H58" t="s">
        <v>206</v>
      </c>
      <c r="I58" t="s">
        <v>301</v>
      </c>
      <c r="J58" s="65">
        <v>0.25</v>
      </c>
      <c r="K58" t="s">
        <v>101</v>
      </c>
      <c r="L58" s="66">
        <v>4.2500000000000003E-2</v>
      </c>
      <c r="M58" s="66">
        <v>-1.61E-2</v>
      </c>
      <c r="N58" s="65">
        <v>8500.33</v>
      </c>
      <c r="O58" s="65">
        <v>110.45</v>
      </c>
      <c r="P58" s="65">
        <v>0</v>
      </c>
      <c r="Q58" s="65">
        <v>9.3886144849999997</v>
      </c>
      <c r="R58" s="66">
        <v>2.9999999999999997E-4</v>
      </c>
      <c r="S58" s="66">
        <v>1.2999999999999999E-3</v>
      </c>
      <c r="T58" s="66">
        <v>0</v>
      </c>
    </row>
    <row r="59" spans="1:65">
      <c r="A59" t="s">
        <v>442</v>
      </c>
      <c r="B59" t="s">
        <v>443</v>
      </c>
      <c r="C59" t="s">
        <v>99</v>
      </c>
      <c r="D59" t="s">
        <v>122</v>
      </c>
      <c r="E59" t="s">
        <v>407</v>
      </c>
      <c r="F59" t="s">
        <v>285</v>
      </c>
      <c r="G59" t="s">
        <v>441</v>
      </c>
      <c r="H59" t="s">
        <v>206</v>
      </c>
      <c r="I59" t="s">
        <v>444</v>
      </c>
      <c r="J59" s="65">
        <v>0.25</v>
      </c>
      <c r="K59" t="s">
        <v>101</v>
      </c>
      <c r="L59" s="66">
        <v>2.4E-2</v>
      </c>
      <c r="M59" s="66">
        <v>-2.4299999999999999E-2</v>
      </c>
      <c r="N59" s="65">
        <v>25500.38</v>
      </c>
      <c r="O59" s="65">
        <v>103.76</v>
      </c>
      <c r="P59" s="65">
        <v>0</v>
      </c>
      <c r="Q59" s="65">
        <v>26.459194287999999</v>
      </c>
      <c r="R59" s="66">
        <v>5.9999999999999995E-4</v>
      </c>
      <c r="S59" s="66">
        <v>3.5000000000000001E-3</v>
      </c>
      <c r="T59" s="66">
        <v>1E-4</v>
      </c>
    </row>
    <row r="60" spans="1:65" s="95" customFormat="1">
      <c r="A60" t="s">
        <v>445</v>
      </c>
      <c r="B60" t="s">
        <v>446</v>
      </c>
      <c r="C60" t="s">
        <v>99</v>
      </c>
      <c r="D60" t="s">
        <v>122</v>
      </c>
      <c r="E60" t="s">
        <v>447</v>
      </c>
      <c r="F60" t="s">
        <v>448</v>
      </c>
      <c r="G60" t="s">
        <v>435</v>
      </c>
      <c r="H60" t="s">
        <v>149</v>
      </c>
      <c r="I60" t="s">
        <v>449</v>
      </c>
      <c r="J60" s="65">
        <v>1.39</v>
      </c>
      <c r="K60" t="s">
        <v>101</v>
      </c>
      <c r="L60" s="66">
        <v>1.35E-2</v>
      </c>
      <c r="M60" s="66">
        <v>-8.9999999999999998E-4</v>
      </c>
      <c r="N60" s="65">
        <v>42421.05</v>
      </c>
      <c r="O60" s="65">
        <v>102.74</v>
      </c>
      <c r="P60" s="65">
        <v>0</v>
      </c>
      <c r="Q60" s="65">
        <v>43.583386769999997</v>
      </c>
      <c r="R60" s="66">
        <v>1E-4</v>
      </c>
      <c r="S60" s="66">
        <v>5.7999999999999996E-3</v>
      </c>
      <c r="T60" s="66">
        <v>2.0000000000000001E-4</v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5">
      <c r="A61" s="92" t="s">
        <v>450</v>
      </c>
      <c r="B61" s="92">
        <v>11712140</v>
      </c>
      <c r="C61" s="92" t="s">
        <v>99</v>
      </c>
      <c r="D61" s="92" t="s">
        <v>122</v>
      </c>
      <c r="E61" s="92" t="s">
        <v>447</v>
      </c>
      <c r="F61" s="92" t="s">
        <v>448</v>
      </c>
      <c r="G61" s="92" t="s">
        <v>435</v>
      </c>
      <c r="H61" s="92" t="s">
        <v>149</v>
      </c>
      <c r="I61" s="92" t="s">
        <v>451</v>
      </c>
      <c r="J61" s="93">
        <v>3</v>
      </c>
      <c r="K61" s="92" t="s">
        <v>101</v>
      </c>
      <c r="L61" s="94">
        <v>1.8499999999999999E-2</v>
      </c>
      <c r="M61" s="94">
        <v>3.5000000000000001E-3</v>
      </c>
      <c r="N61" s="93">
        <v>30000</v>
      </c>
      <c r="O61" s="93">
        <f>Q61*1000/N61*100</f>
        <v>105.03169398907104</v>
      </c>
      <c r="P61" s="93">
        <v>0</v>
      </c>
      <c r="Q61" s="93">
        <f>31.866-0.356491803278688</f>
        <v>31.509508196721313</v>
      </c>
      <c r="R61" s="94">
        <v>0</v>
      </c>
      <c r="S61" s="94">
        <v>4.3E-3</v>
      </c>
      <c r="T61" s="94">
        <v>1E-4</v>
      </c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</row>
    <row r="62" spans="1:65">
      <c r="A62" t="s">
        <v>452</v>
      </c>
      <c r="B62" t="s">
        <v>453</v>
      </c>
      <c r="C62" t="s">
        <v>99</v>
      </c>
      <c r="D62" t="s">
        <v>122</v>
      </c>
      <c r="E62" t="s">
        <v>454</v>
      </c>
      <c r="F62" t="s">
        <v>340</v>
      </c>
      <c r="G62" t="s">
        <v>221</v>
      </c>
      <c r="H62" t="s">
        <v>455</v>
      </c>
      <c r="I62" t="s">
        <v>456</v>
      </c>
      <c r="J62" s="65">
        <v>1.79</v>
      </c>
      <c r="K62" t="s">
        <v>101</v>
      </c>
      <c r="L62" s="66">
        <v>2.1000000000000001E-2</v>
      </c>
      <c r="M62" s="66">
        <v>2.3999999999999998E-3</v>
      </c>
      <c r="N62" s="65">
        <v>89717.68</v>
      </c>
      <c r="O62" s="65">
        <v>106</v>
      </c>
      <c r="P62" s="65">
        <v>4.3229899999999999</v>
      </c>
      <c r="Q62" s="65">
        <v>99.423730800000001</v>
      </c>
      <c r="R62" s="66">
        <v>4.0000000000000002E-4</v>
      </c>
      <c r="S62" s="66">
        <v>1.3299999999999999E-2</v>
      </c>
      <c r="T62" s="66">
        <v>5.0000000000000001E-4</v>
      </c>
    </row>
    <row r="63" spans="1:65">
      <c r="A63" t="s">
        <v>457</v>
      </c>
      <c r="B63" t="s">
        <v>458</v>
      </c>
      <c r="C63" t="s">
        <v>99</v>
      </c>
      <c r="D63" t="s">
        <v>122</v>
      </c>
      <c r="E63" t="s">
        <v>459</v>
      </c>
      <c r="F63" t="s">
        <v>460</v>
      </c>
      <c r="G63" t="s">
        <v>221</v>
      </c>
      <c r="H63" t="s">
        <v>455</v>
      </c>
      <c r="I63" t="s">
        <v>461</v>
      </c>
      <c r="J63" s="65">
        <v>4.62</v>
      </c>
      <c r="K63" t="s">
        <v>101</v>
      </c>
      <c r="L63" s="66">
        <v>3.6999999999999998E-2</v>
      </c>
      <c r="M63" s="66">
        <v>2.7099999999999999E-2</v>
      </c>
      <c r="N63" s="65">
        <v>33000.83</v>
      </c>
      <c r="O63" s="65">
        <v>105.72</v>
      </c>
      <c r="P63" s="65">
        <v>0</v>
      </c>
      <c r="Q63" s="65">
        <v>34.888477475999998</v>
      </c>
      <c r="R63" s="66">
        <v>0</v>
      </c>
      <c r="S63" s="66">
        <v>4.7000000000000002E-3</v>
      </c>
      <c r="T63" s="66">
        <v>2.0000000000000001E-4</v>
      </c>
    </row>
    <row r="64" spans="1:65">
      <c r="A64" s="67" t="s">
        <v>231</v>
      </c>
      <c r="B64" s="14"/>
      <c r="C64" s="14"/>
      <c r="D64" s="14"/>
      <c r="E64" s="14"/>
      <c r="J64" s="69">
        <v>2.09</v>
      </c>
      <c r="M64" s="68">
        <v>0.22459999999999999</v>
      </c>
      <c r="N64" s="69">
        <f>SUM(N65:N123)</f>
        <v>3058177.4400000004</v>
      </c>
      <c r="P64" s="69">
        <v>5.4347500000000002</v>
      </c>
      <c r="Q64" s="69">
        <v>2956.7807019714264</v>
      </c>
      <c r="S64" s="68">
        <v>0.39639999999999997</v>
      </c>
      <c r="T64" s="68">
        <v>1.35E-2</v>
      </c>
    </row>
    <row r="65" spans="1:65">
      <c r="A65" t="s">
        <v>462</v>
      </c>
      <c r="B65" t="s">
        <v>463</v>
      </c>
      <c r="C65" t="s">
        <v>99</v>
      </c>
      <c r="D65" t="s">
        <v>122</v>
      </c>
      <c r="E65" t="s">
        <v>464</v>
      </c>
      <c r="F65" t="s">
        <v>277</v>
      </c>
      <c r="G65" t="s">
        <v>290</v>
      </c>
      <c r="H65" t="s">
        <v>149</v>
      </c>
      <c r="I65" t="s">
        <v>465</v>
      </c>
      <c r="J65" s="65">
        <v>3.35</v>
      </c>
      <c r="K65" t="s">
        <v>101</v>
      </c>
      <c r="L65" s="66">
        <v>3.3999999999999998E-3</v>
      </c>
      <c r="M65" s="66">
        <v>2.8E-3</v>
      </c>
      <c r="N65" s="65">
        <v>30000</v>
      </c>
      <c r="O65" s="65">
        <v>100.75</v>
      </c>
      <c r="P65" s="65">
        <v>0</v>
      </c>
      <c r="Q65" s="65">
        <v>30.225000000000001</v>
      </c>
      <c r="R65" s="66">
        <v>0</v>
      </c>
      <c r="S65" s="66">
        <v>4.1000000000000003E-3</v>
      </c>
      <c r="T65" s="66">
        <v>1E-4</v>
      </c>
    </row>
    <row r="66" spans="1:65">
      <c r="A66" t="s">
        <v>466</v>
      </c>
      <c r="B66" t="s">
        <v>467</v>
      </c>
      <c r="C66" t="s">
        <v>99</v>
      </c>
      <c r="D66" t="s">
        <v>122</v>
      </c>
      <c r="E66" t="s">
        <v>294</v>
      </c>
      <c r="F66" t="s">
        <v>285</v>
      </c>
      <c r="G66" t="s">
        <v>205</v>
      </c>
      <c r="H66" t="s">
        <v>206</v>
      </c>
      <c r="I66" t="s">
        <v>255</v>
      </c>
      <c r="J66" s="65">
        <v>1.1599999999999999</v>
      </c>
      <c r="K66" t="s">
        <v>101</v>
      </c>
      <c r="L66" s="66">
        <v>2.47E-2</v>
      </c>
      <c r="M66" s="66">
        <v>2.5000000000000001E-3</v>
      </c>
      <c r="N66" s="65">
        <v>275000</v>
      </c>
      <c r="O66" s="65">
        <v>104.63</v>
      </c>
      <c r="P66" s="65">
        <v>0</v>
      </c>
      <c r="Q66" s="65">
        <v>287.73250000000002</v>
      </c>
      <c r="R66" s="66">
        <v>1E-4</v>
      </c>
      <c r="S66" s="66">
        <v>3.8600000000000002E-2</v>
      </c>
      <c r="T66" s="66">
        <v>1.2999999999999999E-3</v>
      </c>
    </row>
    <row r="67" spans="1:65">
      <c r="A67" t="s">
        <v>468</v>
      </c>
      <c r="B67" t="s">
        <v>469</v>
      </c>
      <c r="C67" t="s">
        <v>99</v>
      </c>
      <c r="D67" t="s">
        <v>122</v>
      </c>
      <c r="E67" t="s">
        <v>314</v>
      </c>
      <c r="F67" t="s">
        <v>285</v>
      </c>
      <c r="G67" t="s">
        <v>205</v>
      </c>
      <c r="H67" t="s">
        <v>206</v>
      </c>
      <c r="I67" t="s">
        <v>465</v>
      </c>
      <c r="J67" s="65">
        <v>1</v>
      </c>
      <c r="K67" t="s">
        <v>101</v>
      </c>
      <c r="L67" s="66">
        <v>2.07E-2</v>
      </c>
      <c r="M67" s="66">
        <v>1E-3</v>
      </c>
      <c r="N67" s="65">
        <v>45000</v>
      </c>
      <c r="O67" s="65">
        <v>101.97</v>
      </c>
      <c r="P67" s="65">
        <v>0</v>
      </c>
      <c r="Q67" s="65">
        <v>45.886499999999998</v>
      </c>
      <c r="R67" s="66">
        <v>2.0000000000000001E-4</v>
      </c>
      <c r="S67" s="66">
        <v>6.1999999999999998E-3</v>
      </c>
      <c r="T67" s="66">
        <v>2.0000000000000001E-4</v>
      </c>
    </row>
    <row r="68" spans="1:65">
      <c r="A68" t="s">
        <v>470</v>
      </c>
      <c r="B68" t="s">
        <v>471</v>
      </c>
      <c r="C68" t="s">
        <v>99</v>
      </c>
      <c r="D68" t="s">
        <v>122</v>
      </c>
      <c r="E68" t="s">
        <v>472</v>
      </c>
      <c r="F68" t="s">
        <v>473</v>
      </c>
      <c r="G68" t="s">
        <v>335</v>
      </c>
      <c r="H68" t="s">
        <v>206</v>
      </c>
      <c r="I68" t="s">
        <v>354</v>
      </c>
      <c r="J68" s="65">
        <v>1.57</v>
      </c>
      <c r="K68" t="s">
        <v>101</v>
      </c>
      <c r="L68" s="66">
        <v>4.8000000000000001E-2</v>
      </c>
      <c r="M68" s="66">
        <v>4.0000000000000001E-3</v>
      </c>
      <c r="N68" s="65">
        <v>65000.639999999999</v>
      </c>
      <c r="O68" s="65">
        <v>106.81</v>
      </c>
      <c r="P68" s="65">
        <v>1.56002</v>
      </c>
      <c r="Q68" s="65">
        <v>70.987203584</v>
      </c>
      <c r="R68" s="66">
        <v>0</v>
      </c>
      <c r="S68" s="66">
        <v>9.4999999999999998E-3</v>
      </c>
      <c r="T68" s="66">
        <v>2.9999999999999997E-4</v>
      </c>
    </row>
    <row r="69" spans="1:65">
      <c r="A69" t="s">
        <v>474</v>
      </c>
      <c r="B69" t="s">
        <v>475</v>
      </c>
      <c r="C69" t="s">
        <v>99</v>
      </c>
      <c r="D69" t="s">
        <v>122</v>
      </c>
      <c r="E69" t="s">
        <v>318</v>
      </c>
      <c r="F69" t="s">
        <v>285</v>
      </c>
      <c r="G69" t="s">
        <v>335</v>
      </c>
      <c r="H69" t="s">
        <v>206</v>
      </c>
      <c r="I69" t="s">
        <v>476</v>
      </c>
      <c r="J69" s="65">
        <v>1.1200000000000001</v>
      </c>
      <c r="K69" t="s">
        <v>101</v>
      </c>
      <c r="L69" s="66">
        <v>6.5000000000000002E-2</v>
      </c>
      <c r="M69" s="66">
        <v>3.3E-3</v>
      </c>
      <c r="N69" s="65">
        <v>6000</v>
      </c>
      <c r="O69" s="65">
        <v>112.58</v>
      </c>
      <c r="P69" s="65">
        <v>0</v>
      </c>
      <c r="Q69" s="65">
        <v>6.7548000000000004</v>
      </c>
      <c r="R69" s="66">
        <v>0</v>
      </c>
      <c r="S69" s="66">
        <v>8.9999999999999998E-4</v>
      </c>
      <c r="T69" s="66">
        <v>0</v>
      </c>
    </row>
    <row r="70" spans="1:65">
      <c r="A70" t="s">
        <v>477</v>
      </c>
      <c r="B70" t="s">
        <v>478</v>
      </c>
      <c r="C70" t="s">
        <v>99</v>
      </c>
      <c r="D70" t="s">
        <v>122</v>
      </c>
      <c r="E70" t="s">
        <v>353</v>
      </c>
      <c r="F70" t="s">
        <v>311</v>
      </c>
      <c r="G70" t="s">
        <v>335</v>
      </c>
      <c r="H70" t="s">
        <v>206</v>
      </c>
      <c r="I70" t="s">
        <v>479</v>
      </c>
      <c r="J70" s="65">
        <v>0.25</v>
      </c>
      <c r="K70" t="s">
        <v>101</v>
      </c>
      <c r="L70" s="66">
        <v>1.24E-2</v>
      </c>
      <c r="M70" s="66">
        <v>1E-3</v>
      </c>
      <c r="N70" s="65">
        <v>3000.33</v>
      </c>
      <c r="O70" s="65">
        <v>100.28</v>
      </c>
      <c r="P70" s="65">
        <v>0</v>
      </c>
      <c r="Q70" s="65">
        <v>3.008730924</v>
      </c>
      <c r="R70" s="66">
        <v>0</v>
      </c>
      <c r="S70" s="66">
        <v>4.0000000000000002E-4</v>
      </c>
      <c r="T70" s="66">
        <v>0</v>
      </c>
    </row>
    <row r="71" spans="1:65">
      <c r="A71" t="s">
        <v>480</v>
      </c>
      <c r="B71" t="s">
        <v>481</v>
      </c>
      <c r="C71" t="s">
        <v>99</v>
      </c>
      <c r="D71" t="s">
        <v>122</v>
      </c>
      <c r="E71" t="s">
        <v>482</v>
      </c>
      <c r="F71" t="s">
        <v>460</v>
      </c>
      <c r="G71" t="s">
        <v>361</v>
      </c>
      <c r="H71" t="s">
        <v>206</v>
      </c>
      <c r="I71" t="s">
        <v>483</v>
      </c>
      <c r="J71" s="65">
        <v>1.87</v>
      </c>
      <c r="K71" t="s">
        <v>101</v>
      </c>
      <c r="L71" s="66">
        <v>1.9099999999999999E-2</v>
      </c>
      <c r="M71" s="66">
        <v>8.0999999999999996E-3</v>
      </c>
      <c r="N71" s="65">
        <v>15228.7</v>
      </c>
      <c r="O71" s="65">
        <v>102.41</v>
      </c>
      <c r="P71" s="65">
        <v>0</v>
      </c>
      <c r="Q71" s="65">
        <v>15.59571167</v>
      </c>
      <c r="R71" s="66">
        <v>0</v>
      </c>
      <c r="S71" s="66">
        <v>2.0999999999999999E-3</v>
      </c>
      <c r="T71" s="66">
        <v>1E-4</v>
      </c>
    </row>
    <row r="72" spans="1:65">
      <c r="A72" t="s">
        <v>484</v>
      </c>
      <c r="B72" t="s">
        <v>485</v>
      </c>
      <c r="C72" t="s">
        <v>99</v>
      </c>
      <c r="D72" t="s">
        <v>122</v>
      </c>
      <c r="E72" t="s">
        <v>486</v>
      </c>
      <c r="F72" t="s">
        <v>387</v>
      </c>
      <c r="G72" t="s">
        <v>361</v>
      </c>
      <c r="H72" t="s">
        <v>206</v>
      </c>
      <c r="I72" t="s">
        <v>383</v>
      </c>
      <c r="J72" s="65">
        <v>1.97</v>
      </c>
      <c r="K72" t="s">
        <v>101</v>
      </c>
      <c r="L72" s="66">
        <v>2.4500000000000001E-2</v>
      </c>
      <c r="M72" s="66">
        <v>4.7999999999999996E-3</v>
      </c>
      <c r="N72" s="65">
        <v>6000</v>
      </c>
      <c r="O72" s="65">
        <v>103.93</v>
      </c>
      <c r="P72" s="65">
        <v>0</v>
      </c>
      <c r="Q72" s="65">
        <v>6.2358000000000002</v>
      </c>
      <c r="R72" s="66">
        <v>0</v>
      </c>
      <c r="S72" s="66">
        <v>8.0000000000000004E-4</v>
      </c>
      <c r="T72" s="66">
        <v>0</v>
      </c>
    </row>
    <row r="73" spans="1:65">
      <c r="A73" t="s">
        <v>487</v>
      </c>
      <c r="B73" t="s">
        <v>488</v>
      </c>
      <c r="C73" t="s">
        <v>99</v>
      </c>
      <c r="D73" t="s">
        <v>122</v>
      </c>
      <c r="E73" t="s">
        <v>489</v>
      </c>
      <c r="F73" t="s">
        <v>490</v>
      </c>
      <c r="G73" t="s">
        <v>361</v>
      </c>
      <c r="H73" t="s">
        <v>206</v>
      </c>
      <c r="I73" t="s">
        <v>491</v>
      </c>
      <c r="J73" s="65">
        <v>2.0299999999999998</v>
      </c>
      <c r="K73" t="s">
        <v>101</v>
      </c>
      <c r="L73" s="66">
        <v>2.3599999999999999E-2</v>
      </c>
      <c r="M73" s="66">
        <v>8.3999999999999995E-3</v>
      </c>
      <c r="N73" s="65">
        <v>19485.71</v>
      </c>
      <c r="O73" s="65">
        <v>103.53</v>
      </c>
      <c r="P73" s="65">
        <v>0</v>
      </c>
      <c r="Q73" s="65">
        <v>20.173555563000001</v>
      </c>
      <c r="R73" s="66">
        <v>1E-4</v>
      </c>
      <c r="S73" s="66">
        <v>2.7000000000000001E-3</v>
      </c>
      <c r="T73" s="66">
        <v>1E-4</v>
      </c>
    </row>
    <row r="74" spans="1:65" s="95" customFormat="1">
      <c r="A74" t="s">
        <v>492</v>
      </c>
      <c r="B74" t="s">
        <v>493</v>
      </c>
      <c r="C74" t="s">
        <v>99</v>
      </c>
      <c r="D74" t="s">
        <v>122</v>
      </c>
      <c r="E74" t="s">
        <v>494</v>
      </c>
      <c r="F74" t="s">
        <v>495</v>
      </c>
      <c r="G74" t="s">
        <v>361</v>
      </c>
      <c r="H74" t="s">
        <v>206</v>
      </c>
      <c r="I74" t="s">
        <v>496</v>
      </c>
      <c r="J74" s="65">
        <v>1.66</v>
      </c>
      <c r="K74" t="s">
        <v>101</v>
      </c>
      <c r="L74" s="66">
        <v>1.0500000000000001E-2</v>
      </c>
      <c r="M74" s="66">
        <v>1.9E-3</v>
      </c>
      <c r="N74" s="65">
        <v>16000</v>
      </c>
      <c r="O74" s="65">
        <v>101.78</v>
      </c>
      <c r="P74" s="65">
        <v>0</v>
      </c>
      <c r="Q74" s="65">
        <v>16.284800000000001</v>
      </c>
      <c r="R74" s="66">
        <v>0</v>
      </c>
      <c r="S74" s="66">
        <v>2.2000000000000001E-3</v>
      </c>
      <c r="T74" s="66">
        <v>1E-4</v>
      </c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</row>
    <row r="75" spans="1:65">
      <c r="A75" s="92" t="s">
        <v>497</v>
      </c>
      <c r="B75" s="92">
        <v>39004950</v>
      </c>
      <c r="C75" s="92" t="s">
        <v>99</v>
      </c>
      <c r="D75" s="92" t="s">
        <v>122</v>
      </c>
      <c r="E75" s="92" t="s">
        <v>498</v>
      </c>
      <c r="F75" s="92" t="s">
        <v>340</v>
      </c>
      <c r="G75" s="92" t="s">
        <v>388</v>
      </c>
      <c r="H75" s="92" t="s">
        <v>206</v>
      </c>
      <c r="I75" s="92" t="s">
        <v>499</v>
      </c>
      <c r="J75" s="93">
        <v>6.3</v>
      </c>
      <c r="K75" s="92" t="s">
        <v>101</v>
      </c>
      <c r="L75" s="94">
        <v>2.41E-2</v>
      </c>
      <c r="M75" s="94">
        <v>2.1000000000000001E-2</v>
      </c>
      <c r="N75" s="93">
        <v>10000</v>
      </c>
      <c r="O75" s="93">
        <f>Q75*1000/N75*100</f>
        <v>101.5316393442623</v>
      </c>
      <c r="P75" s="93">
        <v>0</v>
      </c>
      <c r="Q75" s="93">
        <f>10.211-0.0578360655737705</f>
        <v>10.15316393442623</v>
      </c>
      <c r="R75" s="94">
        <v>0</v>
      </c>
      <c r="S75" s="94">
        <v>1.4E-3</v>
      </c>
      <c r="T75" s="94">
        <v>0</v>
      </c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</row>
    <row r="76" spans="1:65">
      <c r="A76" t="s">
        <v>500</v>
      </c>
      <c r="B76" t="s">
        <v>501</v>
      </c>
      <c r="C76" t="s">
        <v>99</v>
      </c>
      <c r="D76" t="s">
        <v>122</v>
      </c>
      <c r="E76" t="s">
        <v>395</v>
      </c>
      <c r="F76" t="s">
        <v>131</v>
      </c>
      <c r="G76" t="s">
        <v>388</v>
      </c>
      <c r="H76" t="s">
        <v>206</v>
      </c>
      <c r="I76" t="s">
        <v>502</v>
      </c>
      <c r="J76" s="65">
        <v>6.43</v>
      </c>
      <c r="K76" t="s">
        <v>101</v>
      </c>
      <c r="L76" s="66">
        <v>3.2000000000000001E-2</v>
      </c>
      <c r="M76" s="66">
        <v>2.0199999999999999E-2</v>
      </c>
      <c r="N76" s="65">
        <v>24000</v>
      </c>
      <c r="O76" s="65">
        <v>108.96</v>
      </c>
      <c r="P76" s="65">
        <v>0</v>
      </c>
      <c r="Q76" s="65">
        <v>26.150400000000001</v>
      </c>
      <c r="R76" s="66">
        <v>0</v>
      </c>
      <c r="S76" s="66">
        <v>3.5000000000000001E-3</v>
      </c>
      <c r="T76" s="66">
        <v>1E-4</v>
      </c>
    </row>
    <row r="77" spans="1:65">
      <c r="A77" t="s">
        <v>503</v>
      </c>
      <c r="B77" t="s">
        <v>504</v>
      </c>
      <c r="C77" t="s">
        <v>99</v>
      </c>
      <c r="D77" t="s">
        <v>122</v>
      </c>
      <c r="E77" t="s">
        <v>505</v>
      </c>
      <c r="F77" t="s">
        <v>404</v>
      </c>
      <c r="G77" t="s">
        <v>388</v>
      </c>
      <c r="H77" t="s">
        <v>206</v>
      </c>
      <c r="I77" t="s">
        <v>506</v>
      </c>
      <c r="J77" s="65">
        <v>2.81</v>
      </c>
      <c r="K77" t="s">
        <v>101</v>
      </c>
      <c r="L77" s="66">
        <v>4.3499999999999997E-2</v>
      </c>
      <c r="M77" s="66">
        <v>0.10829999999999999</v>
      </c>
      <c r="N77" s="65">
        <v>103000.58</v>
      </c>
      <c r="O77" s="65">
        <v>85.29</v>
      </c>
      <c r="P77" s="65">
        <v>0</v>
      </c>
      <c r="Q77" s="65">
        <v>87.849194682000004</v>
      </c>
      <c r="R77" s="66">
        <v>1E-4</v>
      </c>
      <c r="S77" s="66">
        <v>1.18E-2</v>
      </c>
      <c r="T77" s="66">
        <v>4.0000000000000002E-4</v>
      </c>
    </row>
    <row r="78" spans="1:65">
      <c r="A78" t="s">
        <v>507</v>
      </c>
      <c r="B78" t="s">
        <v>508</v>
      </c>
      <c r="C78" t="s">
        <v>99</v>
      </c>
      <c r="D78" t="s">
        <v>122</v>
      </c>
      <c r="E78" t="s">
        <v>509</v>
      </c>
      <c r="F78" t="s">
        <v>510</v>
      </c>
      <c r="G78" t="s">
        <v>388</v>
      </c>
      <c r="H78" t="s">
        <v>206</v>
      </c>
      <c r="I78" t="s">
        <v>511</v>
      </c>
      <c r="J78" s="65">
        <v>1.24</v>
      </c>
      <c r="K78" t="s">
        <v>101</v>
      </c>
      <c r="L78" s="66">
        <v>2.7900000000000001E-2</v>
      </c>
      <c r="M78" s="66">
        <v>5.8999999999999999E-3</v>
      </c>
      <c r="N78" s="65">
        <v>14400.13</v>
      </c>
      <c r="O78" s="65">
        <v>102.74</v>
      </c>
      <c r="P78" s="65">
        <v>0</v>
      </c>
      <c r="Q78" s="65">
        <v>14.794693562000001</v>
      </c>
      <c r="R78" s="66">
        <v>1E-4</v>
      </c>
      <c r="S78" s="66">
        <v>2E-3</v>
      </c>
      <c r="T78" s="66">
        <v>1E-4</v>
      </c>
    </row>
    <row r="79" spans="1:65">
      <c r="A79" t="s">
        <v>512</v>
      </c>
      <c r="B79" t="s">
        <v>513</v>
      </c>
      <c r="C79" t="s">
        <v>99</v>
      </c>
      <c r="D79" t="s">
        <v>122</v>
      </c>
      <c r="E79" t="s">
        <v>514</v>
      </c>
      <c r="F79" t="s">
        <v>448</v>
      </c>
      <c r="G79" t="s">
        <v>429</v>
      </c>
      <c r="H79" t="s">
        <v>206</v>
      </c>
      <c r="I79" t="s">
        <v>515</v>
      </c>
      <c r="J79" s="65">
        <v>2.86</v>
      </c>
      <c r="K79" t="s">
        <v>101</v>
      </c>
      <c r="L79" s="66">
        <v>4.7500000000000001E-2</v>
      </c>
      <c r="M79" s="66">
        <v>4.7500000000000001E-2</v>
      </c>
      <c r="N79" s="65">
        <v>110000</v>
      </c>
      <c r="O79" s="65">
        <v>100.27</v>
      </c>
      <c r="P79" s="65">
        <v>0</v>
      </c>
      <c r="Q79" s="65">
        <v>110.297</v>
      </c>
      <c r="R79" s="66">
        <v>2.0000000000000001E-4</v>
      </c>
      <c r="S79" s="66">
        <v>1.4800000000000001E-2</v>
      </c>
      <c r="T79" s="66">
        <v>5.0000000000000001E-4</v>
      </c>
    </row>
    <row r="80" spans="1:65">
      <c r="A80" t="s">
        <v>516</v>
      </c>
      <c r="B80" t="s">
        <v>517</v>
      </c>
      <c r="C80" t="s">
        <v>99</v>
      </c>
      <c r="D80" t="s">
        <v>122</v>
      </c>
      <c r="E80" t="s">
        <v>423</v>
      </c>
      <c r="F80" t="s">
        <v>340</v>
      </c>
      <c r="G80" t="s">
        <v>424</v>
      </c>
      <c r="H80" t="s">
        <v>149</v>
      </c>
      <c r="I80" t="s">
        <v>307</v>
      </c>
      <c r="J80" s="65">
        <v>2.38</v>
      </c>
      <c r="K80" t="s">
        <v>101</v>
      </c>
      <c r="L80" s="66">
        <v>3.5000000000000003E-2</v>
      </c>
      <c r="M80" s="66">
        <v>1.3899999999999999E-2</v>
      </c>
      <c r="N80" s="65">
        <v>130159.19</v>
      </c>
      <c r="O80" s="65">
        <v>106.3</v>
      </c>
      <c r="P80" s="65">
        <v>0</v>
      </c>
      <c r="Q80" s="65">
        <v>138.35921897</v>
      </c>
      <c r="R80" s="66">
        <v>1.4E-3</v>
      </c>
      <c r="S80" s="66">
        <v>1.8499999999999999E-2</v>
      </c>
      <c r="T80" s="66">
        <v>5.9999999999999995E-4</v>
      </c>
    </row>
    <row r="81" spans="1:20">
      <c r="A81" t="s">
        <v>518</v>
      </c>
      <c r="B81" t="s">
        <v>519</v>
      </c>
      <c r="C81" t="s">
        <v>99</v>
      </c>
      <c r="D81" t="s">
        <v>122</v>
      </c>
      <c r="E81" t="s">
        <v>520</v>
      </c>
      <c r="F81" t="s">
        <v>100</v>
      </c>
      <c r="G81" t="s">
        <v>424</v>
      </c>
      <c r="H81" t="s">
        <v>149</v>
      </c>
      <c r="I81" t="s">
        <v>521</v>
      </c>
      <c r="J81" s="65">
        <v>0.74</v>
      </c>
      <c r="K81" t="s">
        <v>101</v>
      </c>
      <c r="L81" s="66">
        <v>7.5999999999999998E-2</v>
      </c>
      <c r="M81" s="66">
        <v>8.3999999999999995E-3</v>
      </c>
      <c r="N81" s="65">
        <v>10000.23</v>
      </c>
      <c r="O81" s="65">
        <v>106.94</v>
      </c>
      <c r="P81" s="65">
        <v>0</v>
      </c>
      <c r="Q81" s="65">
        <v>10.694245962</v>
      </c>
      <c r="R81" s="66">
        <v>4.0000000000000002E-4</v>
      </c>
      <c r="S81" s="66">
        <v>1.4E-3</v>
      </c>
      <c r="T81" s="66">
        <v>0</v>
      </c>
    </row>
    <row r="82" spans="1:20">
      <c r="A82" t="s">
        <v>522</v>
      </c>
      <c r="B82" t="s">
        <v>523</v>
      </c>
      <c r="C82" t="s">
        <v>99</v>
      </c>
      <c r="D82" t="s">
        <v>122</v>
      </c>
      <c r="E82" t="s">
        <v>524</v>
      </c>
      <c r="F82" t="s">
        <v>525</v>
      </c>
      <c r="G82" t="s">
        <v>424</v>
      </c>
      <c r="H82" t="s">
        <v>149</v>
      </c>
      <c r="I82" t="s">
        <v>526</v>
      </c>
      <c r="J82" s="65">
        <v>0.25</v>
      </c>
      <c r="K82" t="s">
        <v>101</v>
      </c>
      <c r="L82" s="66">
        <v>3.5000000000000003E-2</v>
      </c>
      <c r="M82" s="66">
        <v>1.11E-2</v>
      </c>
      <c r="N82" s="65">
        <v>30000.07</v>
      </c>
      <c r="O82" s="65">
        <v>101.47</v>
      </c>
      <c r="P82" s="65">
        <v>0</v>
      </c>
      <c r="Q82" s="65">
        <v>30.441071029</v>
      </c>
      <c r="R82" s="66">
        <v>5.9999999999999995E-4</v>
      </c>
      <c r="S82" s="66">
        <v>4.1000000000000003E-3</v>
      </c>
      <c r="T82" s="66">
        <v>1E-4</v>
      </c>
    </row>
    <row r="83" spans="1:20">
      <c r="A83" t="s">
        <v>527</v>
      </c>
      <c r="B83" t="s">
        <v>528</v>
      </c>
      <c r="C83" t="s">
        <v>99</v>
      </c>
      <c r="D83" t="s">
        <v>122</v>
      </c>
      <c r="E83" t="s">
        <v>428</v>
      </c>
      <c r="F83" t="s">
        <v>382</v>
      </c>
      <c r="G83" t="s">
        <v>429</v>
      </c>
      <c r="H83" t="s">
        <v>206</v>
      </c>
      <c r="I83" t="s">
        <v>499</v>
      </c>
      <c r="J83" s="65">
        <v>3.78</v>
      </c>
      <c r="K83" t="s">
        <v>101</v>
      </c>
      <c r="L83" s="66">
        <v>2.18E-2</v>
      </c>
      <c r="M83" s="66">
        <v>1.9400000000000001E-2</v>
      </c>
      <c r="N83" s="65">
        <v>10000</v>
      </c>
      <c r="O83" s="65">
        <v>101.28</v>
      </c>
      <c r="P83" s="65">
        <v>0</v>
      </c>
      <c r="Q83" s="65">
        <v>10.128</v>
      </c>
      <c r="R83" s="66">
        <v>0</v>
      </c>
      <c r="S83" s="66">
        <v>1.4E-3</v>
      </c>
      <c r="T83" s="66">
        <v>0</v>
      </c>
    </row>
    <row r="84" spans="1:20">
      <c r="A84" t="s">
        <v>529</v>
      </c>
      <c r="B84" t="s">
        <v>530</v>
      </c>
      <c r="C84" t="s">
        <v>99</v>
      </c>
      <c r="D84" t="s">
        <v>122</v>
      </c>
      <c r="E84" t="s">
        <v>531</v>
      </c>
      <c r="F84" t="s">
        <v>525</v>
      </c>
      <c r="G84" t="s">
        <v>429</v>
      </c>
      <c r="H84" t="s">
        <v>206</v>
      </c>
      <c r="I84" t="s">
        <v>465</v>
      </c>
      <c r="J84" s="65">
        <v>0.99</v>
      </c>
      <c r="K84" t="s">
        <v>101</v>
      </c>
      <c r="L84" s="66">
        <v>3.7999999999999999E-2</v>
      </c>
      <c r="M84" s="66">
        <v>1.12E-2</v>
      </c>
      <c r="N84" s="65">
        <v>32762.23</v>
      </c>
      <c r="O84" s="65">
        <v>102.66</v>
      </c>
      <c r="P84" s="65">
        <v>0</v>
      </c>
      <c r="Q84" s="65">
        <v>33.633705317999997</v>
      </c>
      <c r="R84" s="66">
        <v>2.9999999999999997E-4</v>
      </c>
      <c r="S84" s="66">
        <v>4.4999999999999997E-3</v>
      </c>
      <c r="T84" s="66">
        <v>2.0000000000000001E-4</v>
      </c>
    </row>
    <row r="85" spans="1:20">
      <c r="A85" t="s">
        <v>532</v>
      </c>
      <c r="B85" t="s">
        <v>533</v>
      </c>
      <c r="C85" t="s">
        <v>99</v>
      </c>
      <c r="D85" t="s">
        <v>122</v>
      </c>
      <c r="E85" t="s">
        <v>534</v>
      </c>
      <c r="F85" t="s">
        <v>311</v>
      </c>
      <c r="G85" t="s">
        <v>429</v>
      </c>
      <c r="H85" t="s">
        <v>206</v>
      </c>
      <c r="I85" t="s">
        <v>304</v>
      </c>
      <c r="J85" s="65">
        <v>1.95</v>
      </c>
      <c r="K85" t="s">
        <v>101</v>
      </c>
      <c r="L85" s="66">
        <v>2.9499999999999998E-2</v>
      </c>
      <c r="M85" s="66">
        <v>1.1299999999999999E-2</v>
      </c>
      <c r="N85" s="65">
        <v>10000.56</v>
      </c>
      <c r="O85" s="65">
        <v>104.31</v>
      </c>
      <c r="P85" s="65">
        <v>0</v>
      </c>
      <c r="Q85" s="65">
        <v>10.431584136</v>
      </c>
      <c r="R85" s="66">
        <v>1E-4</v>
      </c>
      <c r="S85" s="66">
        <v>1.4E-3</v>
      </c>
      <c r="T85" s="66">
        <v>0</v>
      </c>
    </row>
    <row r="86" spans="1:20">
      <c r="A86" t="s">
        <v>535</v>
      </c>
      <c r="B86" t="s">
        <v>536</v>
      </c>
      <c r="C86" t="s">
        <v>99</v>
      </c>
      <c r="D86" t="s">
        <v>122</v>
      </c>
      <c r="E86" t="s">
        <v>537</v>
      </c>
      <c r="F86" t="s">
        <v>404</v>
      </c>
      <c r="G86" t="s">
        <v>429</v>
      </c>
      <c r="H86" t="s">
        <v>206</v>
      </c>
      <c r="I86" t="s">
        <v>538</v>
      </c>
      <c r="J86" s="65">
        <v>3.26</v>
      </c>
      <c r="K86" t="s">
        <v>101</v>
      </c>
      <c r="L86" s="66">
        <v>3.9E-2</v>
      </c>
      <c r="M86" s="66">
        <v>4.5699999999999998E-2</v>
      </c>
      <c r="N86" s="65">
        <v>169000</v>
      </c>
      <c r="O86" s="65">
        <v>99.3</v>
      </c>
      <c r="P86" s="65">
        <v>0</v>
      </c>
      <c r="Q86" s="65">
        <v>167.81700000000001</v>
      </c>
      <c r="R86" s="66">
        <v>4.0000000000000002E-4</v>
      </c>
      <c r="S86" s="66">
        <v>2.2499999999999999E-2</v>
      </c>
      <c r="T86" s="66">
        <v>8.0000000000000004E-4</v>
      </c>
    </row>
    <row r="87" spans="1:20">
      <c r="A87" t="s">
        <v>539</v>
      </c>
      <c r="B87" t="s">
        <v>540</v>
      </c>
      <c r="C87" t="s">
        <v>99</v>
      </c>
      <c r="D87" t="s">
        <v>122</v>
      </c>
      <c r="E87" t="s">
        <v>541</v>
      </c>
      <c r="F87" t="s">
        <v>131</v>
      </c>
      <c r="G87" t="s">
        <v>429</v>
      </c>
      <c r="H87" t="s">
        <v>206</v>
      </c>
      <c r="I87" t="s">
        <v>383</v>
      </c>
      <c r="J87" s="65">
        <v>0.75</v>
      </c>
      <c r="K87" t="s">
        <v>101</v>
      </c>
      <c r="L87" s="66">
        <v>1.32E-2</v>
      </c>
      <c r="M87" s="66">
        <v>5.1999999999999998E-3</v>
      </c>
      <c r="N87" s="65">
        <v>57500.160000000003</v>
      </c>
      <c r="O87" s="65">
        <v>100.6</v>
      </c>
      <c r="P87" s="65">
        <v>0</v>
      </c>
      <c r="Q87" s="65">
        <v>57.845160960000001</v>
      </c>
      <c r="R87" s="66">
        <v>5.0000000000000001E-4</v>
      </c>
      <c r="S87" s="66">
        <v>7.7999999999999996E-3</v>
      </c>
      <c r="T87" s="66">
        <v>2.9999999999999997E-4</v>
      </c>
    </row>
    <row r="88" spans="1:20">
      <c r="A88" t="s">
        <v>542</v>
      </c>
      <c r="B88" t="s">
        <v>543</v>
      </c>
      <c r="C88" t="s">
        <v>99</v>
      </c>
      <c r="D88" t="s">
        <v>122</v>
      </c>
      <c r="E88" t="s">
        <v>544</v>
      </c>
      <c r="F88" t="s">
        <v>382</v>
      </c>
      <c r="G88" t="s">
        <v>424</v>
      </c>
      <c r="H88" t="s">
        <v>149</v>
      </c>
      <c r="I88" t="s">
        <v>383</v>
      </c>
      <c r="J88" s="65">
        <v>2.83</v>
      </c>
      <c r="K88" t="s">
        <v>101</v>
      </c>
      <c r="L88" s="66">
        <v>2.75E-2</v>
      </c>
      <c r="M88" s="66">
        <v>1.4E-2</v>
      </c>
      <c r="N88" s="65">
        <v>29000.27</v>
      </c>
      <c r="O88" s="65">
        <v>104.08</v>
      </c>
      <c r="P88" s="65">
        <v>0</v>
      </c>
      <c r="Q88" s="65">
        <v>30.183481016000002</v>
      </c>
      <c r="R88" s="66">
        <v>1E-4</v>
      </c>
      <c r="S88" s="66">
        <v>4.0000000000000001E-3</v>
      </c>
      <c r="T88" s="66">
        <v>1E-4</v>
      </c>
    </row>
    <row r="89" spans="1:20">
      <c r="A89" t="s">
        <v>545</v>
      </c>
      <c r="B89" t="s">
        <v>546</v>
      </c>
      <c r="C89" t="s">
        <v>99</v>
      </c>
      <c r="D89" t="s">
        <v>122</v>
      </c>
      <c r="E89" t="s">
        <v>547</v>
      </c>
      <c r="F89" t="s">
        <v>460</v>
      </c>
      <c r="G89" t="s">
        <v>441</v>
      </c>
      <c r="H89" t="s">
        <v>206</v>
      </c>
      <c r="I89" t="s">
        <v>548</v>
      </c>
      <c r="J89" s="65">
        <v>3.27</v>
      </c>
      <c r="K89" t="s">
        <v>101</v>
      </c>
      <c r="L89" s="66">
        <v>3.9E-2</v>
      </c>
      <c r="M89" s="66">
        <v>2.6700000000000002E-2</v>
      </c>
      <c r="N89" s="65">
        <v>4000</v>
      </c>
      <c r="O89" s="65">
        <v>104.08</v>
      </c>
      <c r="P89" s="65">
        <v>0</v>
      </c>
      <c r="Q89" s="65">
        <v>4.1631999999999998</v>
      </c>
      <c r="R89" s="66">
        <v>0</v>
      </c>
      <c r="S89" s="66">
        <v>5.9999999999999995E-4</v>
      </c>
      <c r="T89" s="66">
        <v>0</v>
      </c>
    </row>
    <row r="90" spans="1:20">
      <c r="A90" t="s">
        <v>549</v>
      </c>
      <c r="B90" t="s">
        <v>550</v>
      </c>
      <c r="C90" t="s">
        <v>99</v>
      </c>
      <c r="D90" t="s">
        <v>122</v>
      </c>
      <c r="E90" t="s">
        <v>434</v>
      </c>
      <c r="F90" t="s">
        <v>404</v>
      </c>
      <c r="G90" t="s">
        <v>435</v>
      </c>
      <c r="H90" t="s">
        <v>149</v>
      </c>
      <c r="I90" t="s">
        <v>551</v>
      </c>
      <c r="J90" s="65">
        <v>5.38</v>
      </c>
      <c r="K90" t="s">
        <v>101</v>
      </c>
      <c r="L90" s="66">
        <v>2.3E-2</v>
      </c>
      <c r="M90" s="66">
        <v>2.2200000000000001E-2</v>
      </c>
      <c r="N90" s="65">
        <v>10000</v>
      </c>
      <c r="O90" s="65">
        <v>100.61</v>
      </c>
      <c r="P90" s="65">
        <v>0</v>
      </c>
      <c r="Q90" s="65">
        <v>10.061</v>
      </c>
      <c r="R90" s="66">
        <v>0</v>
      </c>
      <c r="S90" s="66">
        <v>1.2999999999999999E-3</v>
      </c>
      <c r="T90" s="66">
        <v>0</v>
      </c>
    </row>
    <row r="91" spans="1:20">
      <c r="A91" t="s">
        <v>552</v>
      </c>
      <c r="B91" t="s">
        <v>553</v>
      </c>
      <c r="C91" t="s">
        <v>99</v>
      </c>
      <c r="D91" t="s">
        <v>122</v>
      </c>
      <c r="E91" t="s">
        <v>554</v>
      </c>
      <c r="F91" t="s">
        <v>311</v>
      </c>
      <c r="G91" t="s">
        <v>435</v>
      </c>
      <c r="H91" t="s">
        <v>149</v>
      </c>
      <c r="I91" t="s">
        <v>555</v>
      </c>
      <c r="J91" s="65">
        <v>1.47</v>
      </c>
      <c r="K91" t="s">
        <v>101</v>
      </c>
      <c r="L91" s="66">
        <v>2.75E-2</v>
      </c>
      <c r="M91" s="66">
        <v>1.43E-2</v>
      </c>
      <c r="N91" s="65">
        <v>13714.31</v>
      </c>
      <c r="O91" s="65">
        <v>102.64</v>
      </c>
      <c r="P91" s="65">
        <v>0</v>
      </c>
      <c r="Q91" s="65">
        <v>14.076367784</v>
      </c>
      <c r="R91" s="66">
        <v>4.0000000000000002E-4</v>
      </c>
      <c r="S91" s="66">
        <v>1.9E-3</v>
      </c>
      <c r="T91" s="66">
        <v>1E-4</v>
      </c>
    </row>
    <row r="92" spans="1:20">
      <c r="A92" t="s">
        <v>556</v>
      </c>
      <c r="B92" t="s">
        <v>557</v>
      </c>
      <c r="C92" t="s">
        <v>99</v>
      </c>
      <c r="D92" t="s">
        <v>122</v>
      </c>
      <c r="E92" t="s">
        <v>558</v>
      </c>
      <c r="F92" t="s">
        <v>404</v>
      </c>
      <c r="G92" t="s">
        <v>435</v>
      </c>
      <c r="H92" t="s">
        <v>149</v>
      </c>
      <c r="I92" t="s">
        <v>559</v>
      </c>
      <c r="J92" s="65">
        <v>2.4300000000000002</v>
      </c>
      <c r="K92" t="s">
        <v>101</v>
      </c>
      <c r="L92" s="66">
        <v>5.5500000000000001E-2</v>
      </c>
      <c r="M92" s="66">
        <v>0.12280000000000001</v>
      </c>
      <c r="N92" s="65">
        <v>31000.3</v>
      </c>
      <c r="O92" s="65">
        <v>86.85</v>
      </c>
      <c r="P92" s="65">
        <v>0</v>
      </c>
      <c r="Q92" s="65">
        <v>26.923760550000001</v>
      </c>
      <c r="R92" s="66">
        <v>1E-4</v>
      </c>
      <c r="S92" s="66">
        <v>3.5999999999999999E-3</v>
      </c>
      <c r="T92" s="66">
        <v>1E-4</v>
      </c>
    </row>
    <row r="93" spans="1:20">
      <c r="A93" t="s">
        <v>560</v>
      </c>
      <c r="B93" t="s">
        <v>561</v>
      </c>
      <c r="C93" t="s">
        <v>99</v>
      </c>
      <c r="D93" t="s">
        <v>122</v>
      </c>
      <c r="E93" t="s">
        <v>562</v>
      </c>
      <c r="F93" t="s">
        <v>382</v>
      </c>
      <c r="G93" t="s">
        <v>435</v>
      </c>
      <c r="H93" t="s">
        <v>149</v>
      </c>
      <c r="I93" t="s">
        <v>456</v>
      </c>
      <c r="J93" s="65">
        <v>1.4</v>
      </c>
      <c r="K93" t="s">
        <v>101</v>
      </c>
      <c r="L93" s="66">
        <v>3.5000000000000003E-2</v>
      </c>
      <c r="M93" s="66">
        <v>1.15E-2</v>
      </c>
      <c r="N93" s="65">
        <v>10000</v>
      </c>
      <c r="O93" s="65">
        <v>103.58</v>
      </c>
      <c r="P93" s="65">
        <v>0</v>
      </c>
      <c r="Q93" s="65">
        <v>10.358000000000001</v>
      </c>
      <c r="R93" s="66">
        <v>2.0000000000000001E-4</v>
      </c>
      <c r="S93" s="66">
        <v>1.4E-3</v>
      </c>
      <c r="T93" s="66">
        <v>0</v>
      </c>
    </row>
    <row r="94" spans="1:20">
      <c r="A94" t="s">
        <v>563</v>
      </c>
      <c r="B94" t="s">
        <v>564</v>
      </c>
      <c r="C94" t="s">
        <v>99</v>
      </c>
      <c r="D94" t="s">
        <v>122</v>
      </c>
      <c r="E94" t="s">
        <v>565</v>
      </c>
      <c r="F94" t="s">
        <v>131</v>
      </c>
      <c r="G94" t="s">
        <v>441</v>
      </c>
      <c r="H94" t="s">
        <v>206</v>
      </c>
      <c r="I94" t="s">
        <v>566</v>
      </c>
      <c r="J94" s="65">
        <v>4.21</v>
      </c>
      <c r="K94" t="s">
        <v>101</v>
      </c>
      <c r="L94" s="66">
        <v>2.5000000000000001E-2</v>
      </c>
      <c r="M94" s="66">
        <v>2.9899999999999999E-2</v>
      </c>
      <c r="N94" s="65">
        <v>5000</v>
      </c>
      <c r="O94" s="65">
        <v>98.58</v>
      </c>
      <c r="P94" s="65">
        <v>0</v>
      </c>
      <c r="Q94" s="65">
        <v>4.9290000000000003</v>
      </c>
      <c r="R94" s="66">
        <v>0</v>
      </c>
      <c r="S94" s="66">
        <v>6.9999999999999999E-4</v>
      </c>
      <c r="T94" s="66">
        <v>0</v>
      </c>
    </row>
    <row r="95" spans="1:20">
      <c r="A95" t="s">
        <v>567</v>
      </c>
      <c r="B95" t="s">
        <v>568</v>
      </c>
      <c r="C95" t="s">
        <v>99</v>
      </c>
      <c r="D95" t="s">
        <v>122</v>
      </c>
      <c r="E95" t="s">
        <v>544</v>
      </c>
      <c r="F95" t="s">
        <v>382</v>
      </c>
      <c r="G95" t="s">
        <v>435</v>
      </c>
      <c r="H95" t="s">
        <v>149</v>
      </c>
      <c r="I95" t="s">
        <v>569</v>
      </c>
      <c r="J95" s="65">
        <v>3.69</v>
      </c>
      <c r="K95" t="s">
        <v>101</v>
      </c>
      <c r="L95" s="66">
        <v>2.1499999999999998E-2</v>
      </c>
      <c r="M95" s="66">
        <v>2.1100000000000001E-2</v>
      </c>
      <c r="N95" s="65">
        <v>43000</v>
      </c>
      <c r="O95" s="65">
        <v>100.36</v>
      </c>
      <c r="P95" s="65">
        <v>0</v>
      </c>
      <c r="Q95" s="65">
        <v>43.154800000000002</v>
      </c>
      <c r="R95" s="66">
        <v>2.0000000000000001E-4</v>
      </c>
      <c r="S95" s="66">
        <v>5.7999999999999996E-3</v>
      </c>
      <c r="T95" s="66">
        <v>2.0000000000000001E-4</v>
      </c>
    </row>
    <row r="96" spans="1:20">
      <c r="A96" t="s">
        <v>570</v>
      </c>
      <c r="B96" t="s">
        <v>571</v>
      </c>
      <c r="C96" t="s">
        <v>99</v>
      </c>
      <c r="D96" t="s">
        <v>122</v>
      </c>
      <c r="E96" t="s">
        <v>572</v>
      </c>
      <c r="F96" t="s">
        <v>311</v>
      </c>
      <c r="G96" t="s">
        <v>573</v>
      </c>
      <c r="H96" t="s">
        <v>206</v>
      </c>
      <c r="I96" t="s">
        <v>574</v>
      </c>
      <c r="J96" s="65">
        <v>3.32</v>
      </c>
      <c r="K96" t="s">
        <v>101</v>
      </c>
      <c r="L96" s="66">
        <v>3.2500000000000001E-2</v>
      </c>
      <c r="M96" s="66">
        <v>1.55E-2</v>
      </c>
      <c r="N96" s="65">
        <v>63000</v>
      </c>
      <c r="O96" s="65">
        <v>106.57</v>
      </c>
      <c r="P96" s="65">
        <v>0</v>
      </c>
      <c r="Q96" s="65">
        <v>67.139099999999999</v>
      </c>
      <c r="R96" s="66">
        <v>5.9999999999999995E-4</v>
      </c>
      <c r="S96" s="66">
        <v>8.9999999999999993E-3</v>
      </c>
      <c r="T96" s="66">
        <v>2.9999999999999997E-4</v>
      </c>
    </row>
    <row r="97" spans="1:65">
      <c r="A97" t="s">
        <v>575</v>
      </c>
      <c r="B97" t="s">
        <v>576</v>
      </c>
      <c r="C97" t="s">
        <v>99</v>
      </c>
      <c r="D97" t="s">
        <v>122</v>
      </c>
      <c r="E97" t="s">
        <v>547</v>
      </c>
      <c r="F97" t="s">
        <v>460</v>
      </c>
      <c r="G97" t="s">
        <v>577</v>
      </c>
      <c r="H97" t="s">
        <v>149</v>
      </c>
      <c r="I97" t="s">
        <v>578</v>
      </c>
      <c r="J97" s="65">
        <v>1.9</v>
      </c>
      <c r="K97" t="s">
        <v>101</v>
      </c>
      <c r="L97" s="66">
        <v>4.5999999999999999E-2</v>
      </c>
      <c r="M97" s="66">
        <v>1.89E-2</v>
      </c>
      <c r="N97" s="65">
        <v>23000.32</v>
      </c>
      <c r="O97" s="65">
        <v>106.35</v>
      </c>
      <c r="P97" s="65">
        <v>0</v>
      </c>
      <c r="Q97" s="65">
        <v>24.460840319999999</v>
      </c>
      <c r="R97" s="66">
        <v>0</v>
      </c>
      <c r="S97" s="66">
        <v>3.3E-3</v>
      </c>
      <c r="T97" s="66">
        <v>1E-4</v>
      </c>
    </row>
    <row r="98" spans="1:65" s="95" customFormat="1">
      <c r="A98" t="s">
        <v>579</v>
      </c>
      <c r="B98" t="s">
        <v>580</v>
      </c>
      <c r="C98" t="s">
        <v>99</v>
      </c>
      <c r="D98" t="s">
        <v>122</v>
      </c>
      <c r="E98" t="s">
        <v>581</v>
      </c>
      <c r="F98" t="s">
        <v>582</v>
      </c>
      <c r="G98" t="s">
        <v>577</v>
      </c>
      <c r="H98" t="s">
        <v>149</v>
      </c>
      <c r="I98" t="s">
        <v>583</v>
      </c>
      <c r="J98" s="65">
        <v>1.72</v>
      </c>
      <c r="K98" t="s">
        <v>101</v>
      </c>
      <c r="L98" s="66">
        <v>2.4500000000000001E-2</v>
      </c>
      <c r="M98" s="66">
        <v>1.34E-2</v>
      </c>
      <c r="N98" s="65">
        <v>59000</v>
      </c>
      <c r="O98" s="65">
        <v>102.5</v>
      </c>
      <c r="P98" s="65">
        <v>0</v>
      </c>
      <c r="Q98" s="65">
        <v>60.475000000000001</v>
      </c>
      <c r="R98" s="66">
        <v>5.0000000000000001E-4</v>
      </c>
      <c r="S98" s="66">
        <v>8.0999999999999996E-3</v>
      </c>
      <c r="T98" s="66">
        <v>2.9999999999999997E-4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</row>
    <row r="99" spans="1:65">
      <c r="A99" s="92" t="s">
        <v>585</v>
      </c>
      <c r="B99" s="92">
        <v>25905780</v>
      </c>
      <c r="C99" s="92" t="s">
        <v>99</v>
      </c>
      <c r="D99" s="92" t="s">
        <v>122</v>
      </c>
      <c r="E99" s="92" t="s">
        <v>584</v>
      </c>
      <c r="F99" s="92" t="s">
        <v>473</v>
      </c>
      <c r="G99" s="92" t="s">
        <v>573</v>
      </c>
      <c r="H99" s="92" t="s">
        <v>206</v>
      </c>
      <c r="I99" s="92" t="s">
        <v>255</v>
      </c>
      <c r="J99" s="93">
        <v>5.79</v>
      </c>
      <c r="K99" s="92" t="s">
        <v>101</v>
      </c>
      <c r="L99" s="94">
        <v>0.05</v>
      </c>
      <c r="M99" s="94">
        <v>5.2900000000000003E-2</v>
      </c>
      <c r="N99" s="93">
        <v>25000</v>
      </c>
      <c r="O99" s="93">
        <f>Q99*1000/N99*100</f>
        <v>96.00800000000001</v>
      </c>
      <c r="P99" s="93">
        <v>0</v>
      </c>
      <c r="Q99" s="93">
        <f>24.71-0.708</f>
        <v>24.002000000000002</v>
      </c>
      <c r="R99" s="94">
        <v>0</v>
      </c>
      <c r="S99" s="94">
        <v>3.3E-3</v>
      </c>
      <c r="T99" s="94">
        <v>1E-4</v>
      </c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</row>
    <row r="100" spans="1:65">
      <c r="A100" t="s">
        <v>586</v>
      </c>
      <c r="B100" t="s">
        <v>587</v>
      </c>
      <c r="C100" t="s">
        <v>99</v>
      </c>
      <c r="D100" t="s">
        <v>122</v>
      </c>
      <c r="E100" t="s">
        <v>588</v>
      </c>
      <c r="F100" t="s">
        <v>525</v>
      </c>
      <c r="G100" t="s">
        <v>577</v>
      </c>
      <c r="H100" t="s">
        <v>149</v>
      </c>
      <c r="I100" t="s">
        <v>436</v>
      </c>
      <c r="J100" s="65">
        <v>2.0299999999999998</v>
      </c>
      <c r="K100" t="s">
        <v>101</v>
      </c>
      <c r="L100" s="66">
        <v>2.1000000000000001E-2</v>
      </c>
      <c r="M100" s="66">
        <v>1.15E-2</v>
      </c>
      <c r="N100" s="65">
        <v>21000</v>
      </c>
      <c r="O100" s="65">
        <v>102.86</v>
      </c>
      <c r="P100" s="65">
        <v>0</v>
      </c>
      <c r="Q100" s="65">
        <v>21.6006</v>
      </c>
      <c r="R100" s="66">
        <v>1E-4</v>
      </c>
      <c r="S100" s="66">
        <v>2.8999999999999998E-3</v>
      </c>
      <c r="T100" s="66">
        <v>1E-4</v>
      </c>
    </row>
    <row r="101" spans="1:65">
      <c r="A101" t="s">
        <v>589</v>
      </c>
      <c r="B101" t="s">
        <v>590</v>
      </c>
      <c r="C101" t="s">
        <v>99</v>
      </c>
      <c r="D101" t="s">
        <v>122</v>
      </c>
      <c r="E101" t="s">
        <v>591</v>
      </c>
      <c r="F101" t="s">
        <v>404</v>
      </c>
      <c r="G101" t="s">
        <v>577</v>
      </c>
      <c r="H101" t="s">
        <v>149</v>
      </c>
      <c r="I101" t="s">
        <v>521</v>
      </c>
      <c r="J101" s="65">
        <v>3.37</v>
      </c>
      <c r="K101" t="s">
        <v>101</v>
      </c>
      <c r="L101" s="66">
        <v>2.8500000000000001E-2</v>
      </c>
      <c r="M101" s="66">
        <v>1.5299999999999999E-2</v>
      </c>
      <c r="N101" s="65">
        <v>37000.44</v>
      </c>
      <c r="O101" s="65">
        <v>105.19</v>
      </c>
      <c r="P101" s="65">
        <v>0</v>
      </c>
      <c r="Q101" s="65">
        <v>38.920762836000002</v>
      </c>
      <c r="R101" s="66">
        <v>2.0000000000000001E-4</v>
      </c>
      <c r="S101" s="66">
        <v>5.1999999999999998E-3</v>
      </c>
      <c r="T101" s="66">
        <v>2.0000000000000001E-4</v>
      </c>
    </row>
    <row r="102" spans="1:65">
      <c r="A102" t="s">
        <v>592</v>
      </c>
      <c r="B102" t="s">
        <v>593</v>
      </c>
      <c r="C102" t="s">
        <v>99</v>
      </c>
      <c r="D102" t="s">
        <v>122</v>
      </c>
      <c r="E102" t="s">
        <v>591</v>
      </c>
      <c r="F102" t="s">
        <v>404</v>
      </c>
      <c r="G102" t="s">
        <v>577</v>
      </c>
      <c r="H102" t="s">
        <v>149</v>
      </c>
      <c r="I102" t="s">
        <v>291</v>
      </c>
      <c r="J102" s="65">
        <v>3.99</v>
      </c>
      <c r="K102" t="s">
        <v>101</v>
      </c>
      <c r="L102" s="66">
        <v>2.6499999999999999E-2</v>
      </c>
      <c r="M102" s="66">
        <v>3.3399999999999999E-2</v>
      </c>
      <c r="N102" s="65">
        <v>24000.73</v>
      </c>
      <c r="O102" s="65">
        <v>97.62</v>
      </c>
      <c r="P102" s="65">
        <v>0</v>
      </c>
      <c r="Q102" s="65">
        <v>23.429512626000001</v>
      </c>
      <c r="R102" s="66">
        <v>0</v>
      </c>
      <c r="S102" s="66">
        <v>3.0999999999999999E-3</v>
      </c>
      <c r="T102" s="66">
        <v>1E-4</v>
      </c>
    </row>
    <row r="103" spans="1:65">
      <c r="A103" t="s">
        <v>594</v>
      </c>
      <c r="B103" t="s">
        <v>595</v>
      </c>
      <c r="C103" t="s">
        <v>99</v>
      </c>
      <c r="D103" t="s">
        <v>122</v>
      </c>
      <c r="E103" t="s">
        <v>591</v>
      </c>
      <c r="F103" t="s">
        <v>404</v>
      </c>
      <c r="G103" t="s">
        <v>577</v>
      </c>
      <c r="H103" t="s">
        <v>149</v>
      </c>
      <c r="I103" t="s">
        <v>596</v>
      </c>
      <c r="J103" s="65">
        <v>3.83</v>
      </c>
      <c r="K103" t="s">
        <v>101</v>
      </c>
      <c r="L103" s="66">
        <v>4.99E-2</v>
      </c>
      <c r="M103" s="66">
        <v>2.07E-2</v>
      </c>
      <c r="N103" s="65">
        <v>23000</v>
      </c>
      <c r="O103" s="65">
        <v>111.56</v>
      </c>
      <c r="P103" s="65">
        <v>0</v>
      </c>
      <c r="Q103" s="65">
        <v>25.658799999999999</v>
      </c>
      <c r="R103" s="66">
        <v>1E-4</v>
      </c>
      <c r="S103" s="66">
        <v>3.3999999999999998E-3</v>
      </c>
      <c r="T103" s="66">
        <v>1E-4</v>
      </c>
    </row>
    <row r="104" spans="1:65">
      <c r="A104" t="s">
        <v>597</v>
      </c>
      <c r="B104" t="s">
        <v>598</v>
      </c>
      <c r="C104" t="s">
        <v>99</v>
      </c>
      <c r="D104" t="s">
        <v>122</v>
      </c>
      <c r="E104" t="s">
        <v>599</v>
      </c>
      <c r="F104" t="s">
        <v>525</v>
      </c>
      <c r="G104" t="s">
        <v>600</v>
      </c>
      <c r="H104" t="s">
        <v>149</v>
      </c>
      <c r="I104" t="s">
        <v>601</v>
      </c>
      <c r="J104" s="65">
        <v>1.42</v>
      </c>
      <c r="K104" t="s">
        <v>101</v>
      </c>
      <c r="L104" s="66">
        <v>4.8000000000000001E-2</v>
      </c>
      <c r="M104" s="66">
        <v>2.52E-2</v>
      </c>
      <c r="N104" s="65">
        <v>6000</v>
      </c>
      <c r="O104" s="65">
        <v>104.25</v>
      </c>
      <c r="P104" s="65">
        <v>0</v>
      </c>
      <c r="Q104" s="65">
        <v>6.2549999999999999</v>
      </c>
      <c r="R104" s="66">
        <v>1E-4</v>
      </c>
      <c r="S104" s="66">
        <v>8.0000000000000004E-4</v>
      </c>
      <c r="T104" s="66">
        <v>0</v>
      </c>
    </row>
    <row r="105" spans="1:65">
      <c r="A105" t="s">
        <v>602</v>
      </c>
      <c r="B105" t="s">
        <v>603</v>
      </c>
      <c r="C105" t="s">
        <v>99</v>
      </c>
      <c r="D105" t="s">
        <v>122</v>
      </c>
      <c r="E105" t="s">
        <v>604</v>
      </c>
      <c r="F105" t="s">
        <v>411</v>
      </c>
      <c r="G105" t="s">
        <v>600</v>
      </c>
      <c r="H105" t="s">
        <v>149</v>
      </c>
      <c r="I105" t="s">
        <v>605</v>
      </c>
      <c r="J105" s="65">
        <v>3.63</v>
      </c>
      <c r="K105" t="s">
        <v>101</v>
      </c>
      <c r="L105" s="66">
        <v>3.1800000000000002E-2</v>
      </c>
      <c r="M105" s="66">
        <v>3.2899999999999999E-2</v>
      </c>
      <c r="N105" s="65">
        <v>9000</v>
      </c>
      <c r="O105" s="65">
        <v>100.2</v>
      </c>
      <c r="P105" s="65">
        <v>0</v>
      </c>
      <c r="Q105" s="65">
        <v>9.0180000000000007</v>
      </c>
      <c r="R105" s="66">
        <v>1E-4</v>
      </c>
      <c r="S105" s="66">
        <v>1.1999999999999999E-3</v>
      </c>
      <c r="T105" s="66">
        <v>0</v>
      </c>
    </row>
    <row r="106" spans="1:65">
      <c r="A106" t="s">
        <v>606</v>
      </c>
      <c r="B106" t="s">
        <v>607</v>
      </c>
      <c r="C106" t="s">
        <v>99</v>
      </c>
      <c r="D106" t="s">
        <v>122</v>
      </c>
      <c r="E106" t="s">
        <v>608</v>
      </c>
      <c r="F106" t="s">
        <v>124</v>
      </c>
      <c r="G106" t="s">
        <v>600</v>
      </c>
      <c r="H106" t="s">
        <v>149</v>
      </c>
      <c r="I106" t="s">
        <v>609</v>
      </c>
      <c r="J106" s="65">
        <v>2.66</v>
      </c>
      <c r="K106" t="s">
        <v>101</v>
      </c>
      <c r="L106" s="66">
        <v>3.3000000000000002E-2</v>
      </c>
      <c r="M106" s="66">
        <v>2.6499999999999999E-2</v>
      </c>
      <c r="N106" s="65">
        <v>66000</v>
      </c>
      <c r="O106" s="65">
        <v>102.58</v>
      </c>
      <c r="P106" s="65">
        <v>0</v>
      </c>
      <c r="Q106" s="65">
        <v>67.702799999999996</v>
      </c>
      <c r="R106" s="66">
        <v>2.0000000000000001E-4</v>
      </c>
      <c r="S106" s="66">
        <v>9.1000000000000004E-3</v>
      </c>
      <c r="T106" s="66">
        <v>2.9999999999999997E-4</v>
      </c>
    </row>
    <row r="107" spans="1:65">
      <c r="A107" t="s">
        <v>610</v>
      </c>
      <c r="B107" t="s">
        <v>611</v>
      </c>
      <c r="C107" t="s">
        <v>99</v>
      </c>
      <c r="D107" t="s">
        <v>122</v>
      </c>
      <c r="E107" t="s">
        <v>612</v>
      </c>
      <c r="F107" t="s">
        <v>525</v>
      </c>
      <c r="G107" t="s">
        <v>613</v>
      </c>
      <c r="H107" t="s">
        <v>206</v>
      </c>
      <c r="I107" t="s">
        <v>383</v>
      </c>
      <c r="J107" s="65">
        <v>1.69</v>
      </c>
      <c r="K107" t="s">
        <v>101</v>
      </c>
      <c r="L107" s="66">
        <v>3.95E-2</v>
      </c>
      <c r="M107" s="66">
        <v>2.0299999999999999E-2</v>
      </c>
      <c r="N107" s="65">
        <v>128770</v>
      </c>
      <c r="O107" s="65">
        <v>103.26</v>
      </c>
      <c r="P107" s="65">
        <v>0</v>
      </c>
      <c r="Q107" s="65">
        <v>132.96790200000001</v>
      </c>
      <c r="R107" s="66">
        <v>2.9999999999999997E-4</v>
      </c>
      <c r="S107" s="66">
        <v>1.78E-2</v>
      </c>
      <c r="T107" s="66">
        <v>5.9999999999999995E-4</v>
      </c>
    </row>
    <row r="108" spans="1:65">
      <c r="A108" t="s">
        <v>614</v>
      </c>
      <c r="B108" t="s">
        <v>615</v>
      </c>
      <c r="C108" t="s">
        <v>99</v>
      </c>
      <c r="D108" t="s">
        <v>122</v>
      </c>
      <c r="E108" t="s">
        <v>616</v>
      </c>
      <c r="F108" t="s">
        <v>617</v>
      </c>
      <c r="G108" t="s">
        <v>600</v>
      </c>
      <c r="H108" t="s">
        <v>149</v>
      </c>
      <c r="I108" t="s">
        <v>618</v>
      </c>
      <c r="J108" s="65">
        <v>4.8499999999999996</v>
      </c>
      <c r="K108" t="s">
        <v>101</v>
      </c>
      <c r="L108" s="66">
        <v>2.9100000000000001E-2</v>
      </c>
      <c r="M108" s="66">
        <v>4.2900000000000001E-2</v>
      </c>
      <c r="N108" s="65">
        <v>47750</v>
      </c>
      <c r="O108" s="65">
        <v>93.99</v>
      </c>
      <c r="P108" s="65">
        <v>0</v>
      </c>
      <c r="Q108" s="65">
        <v>44.880225000000003</v>
      </c>
      <c r="R108" s="66">
        <v>1E-4</v>
      </c>
      <c r="S108" s="66">
        <v>6.0000000000000001E-3</v>
      </c>
      <c r="T108" s="66">
        <v>2.0000000000000001E-4</v>
      </c>
    </row>
    <row r="109" spans="1:65">
      <c r="A109" t="s">
        <v>619</v>
      </c>
      <c r="B109" t="s">
        <v>620</v>
      </c>
      <c r="C109" t="s">
        <v>99</v>
      </c>
      <c r="D109" t="s">
        <v>122</v>
      </c>
      <c r="E109" t="s">
        <v>621</v>
      </c>
      <c r="F109" t="s">
        <v>404</v>
      </c>
      <c r="G109" t="s">
        <v>600</v>
      </c>
      <c r="H109" t="s">
        <v>149</v>
      </c>
      <c r="I109" t="s">
        <v>622</v>
      </c>
      <c r="J109" s="65">
        <v>0.99</v>
      </c>
      <c r="K109" t="s">
        <v>101</v>
      </c>
      <c r="L109" s="66">
        <v>5.5500000000000001E-2</v>
      </c>
      <c r="M109" s="66">
        <v>3.3700000000000001E-2</v>
      </c>
      <c r="N109" s="65">
        <v>7000.27</v>
      </c>
      <c r="O109" s="65">
        <v>102.13</v>
      </c>
      <c r="P109" s="65">
        <v>0.11894</v>
      </c>
      <c r="Q109" s="65">
        <v>7.2683157510000003</v>
      </c>
      <c r="R109" s="66">
        <v>2.0000000000000001E-4</v>
      </c>
      <c r="S109" s="66">
        <v>1E-3</v>
      </c>
      <c r="T109" s="66">
        <v>0</v>
      </c>
    </row>
    <row r="110" spans="1:65">
      <c r="A110" t="s">
        <v>623</v>
      </c>
      <c r="B110" t="s">
        <v>624</v>
      </c>
      <c r="C110" t="s">
        <v>99</v>
      </c>
      <c r="D110" t="s">
        <v>122</v>
      </c>
      <c r="E110" t="s">
        <v>625</v>
      </c>
      <c r="F110" t="s">
        <v>525</v>
      </c>
      <c r="G110" t="s">
        <v>626</v>
      </c>
      <c r="H110" t="s">
        <v>206</v>
      </c>
      <c r="I110" t="s">
        <v>301</v>
      </c>
      <c r="J110" s="65">
        <v>0.74</v>
      </c>
      <c r="K110" t="s">
        <v>101</v>
      </c>
      <c r="L110" s="66">
        <v>3.9E-2</v>
      </c>
      <c r="M110" s="66">
        <v>2.5100000000000001E-2</v>
      </c>
      <c r="N110" s="65">
        <v>40571.43</v>
      </c>
      <c r="O110" s="65">
        <v>102</v>
      </c>
      <c r="P110" s="65">
        <v>0</v>
      </c>
      <c r="Q110" s="65">
        <v>41.382858599999999</v>
      </c>
      <c r="R110" s="66">
        <v>5.9999999999999995E-4</v>
      </c>
      <c r="S110" s="66">
        <v>5.4999999999999997E-3</v>
      </c>
      <c r="T110" s="66">
        <v>2.0000000000000001E-4</v>
      </c>
    </row>
    <row r="111" spans="1:65">
      <c r="A111" t="s">
        <v>627</v>
      </c>
      <c r="B111" t="s">
        <v>628</v>
      </c>
      <c r="C111" t="s">
        <v>99</v>
      </c>
      <c r="D111" t="s">
        <v>122</v>
      </c>
      <c r="E111" t="s">
        <v>625</v>
      </c>
      <c r="F111" t="s">
        <v>525</v>
      </c>
      <c r="G111" t="s">
        <v>626</v>
      </c>
      <c r="H111" t="s">
        <v>206</v>
      </c>
      <c r="I111" t="s">
        <v>629</v>
      </c>
      <c r="J111" s="65">
        <v>1.44</v>
      </c>
      <c r="K111" t="s">
        <v>101</v>
      </c>
      <c r="L111" s="66">
        <v>5.3999999999999999E-2</v>
      </c>
      <c r="M111" s="66">
        <v>2.6200000000000001E-2</v>
      </c>
      <c r="N111" s="65">
        <v>31000</v>
      </c>
      <c r="O111" s="65">
        <v>104.9</v>
      </c>
      <c r="P111" s="65">
        <v>0</v>
      </c>
      <c r="Q111" s="65">
        <v>32.518999999999998</v>
      </c>
      <c r="R111" s="66">
        <v>2.9999999999999997E-4</v>
      </c>
      <c r="S111" s="66">
        <v>4.4000000000000003E-3</v>
      </c>
      <c r="T111" s="66">
        <v>1E-4</v>
      </c>
    </row>
    <row r="112" spans="1:65">
      <c r="A112" t="s">
        <v>630</v>
      </c>
      <c r="B112" t="s">
        <v>631</v>
      </c>
      <c r="C112" t="s">
        <v>99</v>
      </c>
      <c r="D112" t="s">
        <v>122</v>
      </c>
      <c r="E112" t="s">
        <v>612</v>
      </c>
      <c r="F112" t="s">
        <v>525</v>
      </c>
      <c r="G112" t="s">
        <v>626</v>
      </c>
      <c r="H112" t="s">
        <v>206</v>
      </c>
      <c r="I112" t="s">
        <v>632</v>
      </c>
      <c r="J112" s="65">
        <v>1.29</v>
      </c>
      <c r="K112" t="s">
        <v>101</v>
      </c>
      <c r="L112" s="66">
        <v>5.8500000000000003E-2</v>
      </c>
      <c r="M112" s="66">
        <v>9.1000000000000004E-3</v>
      </c>
      <c r="N112" s="65">
        <v>10000</v>
      </c>
      <c r="O112" s="65">
        <v>107.49</v>
      </c>
      <c r="P112" s="65">
        <v>0</v>
      </c>
      <c r="Q112" s="65">
        <v>10.749000000000001</v>
      </c>
      <c r="R112" s="66">
        <v>1E-4</v>
      </c>
      <c r="S112" s="66">
        <v>1.4E-3</v>
      </c>
      <c r="T112" s="66">
        <v>0</v>
      </c>
    </row>
    <row r="113" spans="1:20">
      <c r="A113" t="s">
        <v>633</v>
      </c>
      <c r="B113" t="s">
        <v>634</v>
      </c>
      <c r="C113" t="s">
        <v>99</v>
      </c>
      <c r="D113" t="s">
        <v>122</v>
      </c>
      <c r="E113" t="s">
        <v>635</v>
      </c>
      <c r="F113" t="s">
        <v>387</v>
      </c>
      <c r="G113" t="s">
        <v>626</v>
      </c>
      <c r="H113" t="s">
        <v>206</v>
      </c>
      <c r="I113" t="s">
        <v>636</v>
      </c>
      <c r="J113" s="65">
        <v>0.78</v>
      </c>
      <c r="K113" t="s">
        <v>101</v>
      </c>
      <c r="L113" s="66">
        <v>4.8500000000000001E-2</v>
      </c>
      <c r="M113" s="66">
        <v>1.4200000000000001E-2</v>
      </c>
      <c r="N113" s="65">
        <v>8076.98</v>
      </c>
      <c r="O113" s="65">
        <v>102.67</v>
      </c>
      <c r="P113" s="65">
        <v>3.7557900000000002</v>
      </c>
      <c r="Q113" s="65">
        <v>12.048425366</v>
      </c>
      <c r="R113" s="66">
        <v>5.9999999999999995E-4</v>
      </c>
      <c r="S113" s="66">
        <v>1.6000000000000001E-3</v>
      </c>
      <c r="T113" s="66">
        <v>1E-4</v>
      </c>
    </row>
    <row r="114" spans="1:20">
      <c r="A114" t="s">
        <v>637</v>
      </c>
      <c r="B114" t="s">
        <v>638</v>
      </c>
      <c r="C114" t="s">
        <v>99</v>
      </c>
      <c r="D114" t="s">
        <v>122</v>
      </c>
      <c r="E114" t="s">
        <v>639</v>
      </c>
      <c r="F114" t="s">
        <v>404</v>
      </c>
      <c r="G114" t="s">
        <v>640</v>
      </c>
      <c r="H114" t="s">
        <v>149</v>
      </c>
      <c r="I114" t="s">
        <v>641</v>
      </c>
      <c r="J114" s="65">
        <v>0.08</v>
      </c>
      <c r="K114" t="s">
        <v>101</v>
      </c>
      <c r="L114" s="66">
        <v>3.7499999999999999E-2</v>
      </c>
      <c r="M114" s="66">
        <v>-5.1400000000000001E-2</v>
      </c>
      <c r="N114" s="65">
        <v>76000.69</v>
      </c>
      <c r="O114" s="65">
        <v>102.29</v>
      </c>
      <c r="P114" s="65">
        <v>0</v>
      </c>
      <c r="Q114" s="65">
        <v>77.741105801000003</v>
      </c>
      <c r="R114" s="66">
        <v>2.9999999999999997E-4</v>
      </c>
      <c r="S114" s="66">
        <v>1.04E-2</v>
      </c>
      <c r="T114" s="66">
        <v>4.0000000000000002E-4</v>
      </c>
    </row>
    <row r="115" spans="1:20">
      <c r="A115" t="s">
        <v>642</v>
      </c>
      <c r="B115" t="s">
        <v>643</v>
      </c>
      <c r="C115" t="s">
        <v>99</v>
      </c>
      <c r="D115" t="s">
        <v>122</v>
      </c>
      <c r="E115" t="s">
        <v>644</v>
      </c>
      <c r="F115" t="s">
        <v>460</v>
      </c>
      <c r="G115" t="s">
        <v>645</v>
      </c>
      <c r="H115" t="s">
        <v>206</v>
      </c>
      <c r="I115" t="s">
        <v>646</v>
      </c>
      <c r="J115" s="65">
        <v>3.01</v>
      </c>
      <c r="K115" t="s">
        <v>101</v>
      </c>
      <c r="L115" s="66">
        <v>4.8000000000000001E-2</v>
      </c>
      <c r="M115" s="66">
        <v>2.81E-2</v>
      </c>
      <c r="N115" s="65">
        <v>98000</v>
      </c>
      <c r="O115" s="65">
        <v>107.33</v>
      </c>
      <c r="P115" s="65">
        <v>0</v>
      </c>
      <c r="Q115" s="65">
        <v>105.18340000000001</v>
      </c>
      <c r="R115" s="66">
        <v>1E-4</v>
      </c>
      <c r="S115" s="66">
        <v>1.41E-2</v>
      </c>
      <c r="T115" s="66">
        <v>5.0000000000000001E-4</v>
      </c>
    </row>
    <row r="116" spans="1:20">
      <c r="A116" t="s">
        <v>647</v>
      </c>
      <c r="B116" t="s">
        <v>648</v>
      </c>
      <c r="C116" t="s">
        <v>99</v>
      </c>
      <c r="D116" t="s">
        <v>122</v>
      </c>
      <c r="E116" t="s">
        <v>649</v>
      </c>
      <c r="F116" t="s">
        <v>490</v>
      </c>
      <c r="G116" t="s">
        <v>650</v>
      </c>
      <c r="H116" t="s">
        <v>206</v>
      </c>
      <c r="I116" t="s">
        <v>521</v>
      </c>
      <c r="J116" s="65">
        <v>2.1800000000000002</v>
      </c>
      <c r="K116" t="s">
        <v>101</v>
      </c>
      <c r="L116" s="66">
        <v>4.2999999999999997E-2</v>
      </c>
      <c r="M116" s="66">
        <v>0.11749999999999999</v>
      </c>
      <c r="N116" s="65">
        <v>196000.11</v>
      </c>
      <c r="O116" s="65">
        <v>86.26</v>
      </c>
      <c r="P116" s="65">
        <v>0</v>
      </c>
      <c r="Q116" s="65">
        <v>169.06969488600001</v>
      </c>
      <c r="R116" s="66">
        <v>1E-4</v>
      </c>
      <c r="S116" s="66">
        <v>2.2700000000000001E-2</v>
      </c>
      <c r="T116" s="66">
        <v>8.0000000000000004E-4</v>
      </c>
    </row>
    <row r="117" spans="1:20">
      <c r="A117" t="s">
        <v>651</v>
      </c>
      <c r="B117" t="s">
        <v>652</v>
      </c>
      <c r="C117" t="s">
        <v>99</v>
      </c>
      <c r="D117" t="s">
        <v>122</v>
      </c>
      <c r="E117" t="s">
        <v>653</v>
      </c>
      <c r="F117" t="s">
        <v>131</v>
      </c>
      <c r="G117" t="s">
        <v>654</v>
      </c>
      <c r="H117" t="s">
        <v>149</v>
      </c>
      <c r="I117" t="s">
        <v>655</v>
      </c>
      <c r="J117" s="65">
        <v>3.42</v>
      </c>
      <c r="K117" t="s">
        <v>101</v>
      </c>
      <c r="L117" s="66">
        <v>3.85E-2</v>
      </c>
      <c r="M117" s="66">
        <v>3.8100000000000002E-2</v>
      </c>
      <c r="N117" s="65">
        <v>39000.81</v>
      </c>
      <c r="O117" s="65">
        <v>101.53</v>
      </c>
      <c r="P117" s="65">
        <v>0</v>
      </c>
      <c r="Q117" s="65">
        <v>39.597522392999998</v>
      </c>
      <c r="R117" s="66">
        <v>0</v>
      </c>
      <c r="S117" s="66">
        <v>5.3E-3</v>
      </c>
      <c r="T117" s="66">
        <v>2.0000000000000001E-4</v>
      </c>
    </row>
    <row r="118" spans="1:20">
      <c r="A118" t="s">
        <v>656</v>
      </c>
      <c r="B118" t="s">
        <v>657</v>
      </c>
      <c r="C118" t="s">
        <v>122</v>
      </c>
      <c r="D118" s="14"/>
      <c r="E118" t="s">
        <v>658</v>
      </c>
      <c r="F118" t="s">
        <v>404</v>
      </c>
      <c r="G118" t="s">
        <v>659</v>
      </c>
      <c r="H118" t="s">
        <v>149</v>
      </c>
      <c r="I118" t="s">
        <v>461</v>
      </c>
      <c r="J118" s="65">
        <v>2.6</v>
      </c>
      <c r="K118" t="s">
        <v>101</v>
      </c>
      <c r="L118" s="66">
        <v>3.95E-2</v>
      </c>
      <c r="M118" s="66">
        <v>0.24679999999999999</v>
      </c>
      <c r="N118" s="65">
        <v>149000.43</v>
      </c>
      <c r="O118" s="65">
        <v>62.1</v>
      </c>
      <c r="P118" s="65">
        <v>0</v>
      </c>
      <c r="Q118" s="65">
        <v>92.52926703</v>
      </c>
      <c r="R118" s="66">
        <v>2.9999999999999997E-4</v>
      </c>
      <c r="S118" s="66">
        <v>1.24E-2</v>
      </c>
      <c r="T118" s="66">
        <v>4.0000000000000002E-4</v>
      </c>
    </row>
    <row r="119" spans="1:20">
      <c r="A119" t="s">
        <v>660</v>
      </c>
      <c r="B119" t="s">
        <v>661</v>
      </c>
      <c r="C119" t="s">
        <v>99</v>
      </c>
      <c r="D119" t="s">
        <v>122</v>
      </c>
      <c r="E119" t="s">
        <v>658</v>
      </c>
      <c r="F119" t="s">
        <v>404</v>
      </c>
      <c r="G119" t="s">
        <v>659</v>
      </c>
      <c r="H119" t="s">
        <v>149</v>
      </c>
      <c r="I119" t="s">
        <v>515</v>
      </c>
      <c r="J119" s="65">
        <v>0</v>
      </c>
      <c r="K119" t="s">
        <v>101</v>
      </c>
      <c r="L119" s="66">
        <v>0.03</v>
      </c>
      <c r="M119" s="66">
        <v>0</v>
      </c>
      <c r="N119" s="65">
        <v>151000</v>
      </c>
      <c r="O119" s="65">
        <v>87</v>
      </c>
      <c r="P119" s="65">
        <v>0</v>
      </c>
      <c r="Q119" s="65">
        <v>131.37</v>
      </c>
      <c r="R119" s="66">
        <v>2.0000000000000001E-4</v>
      </c>
      <c r="S119" s="66">
        <v>1.7600000000000001E-2</v>
      </c>
      <c r="T119" s="66">
        <v>5.9999999999999995E-4</v>
      </c>
    </row>
    <row r="120" spans="1:20">
      <c r="A120" t="s">
        <v>662</v>
      </c>
      <c r="B120" t="s">
        <v>663</v>
      </c>
      <c r="C120" t="s">
        <v>99</v>
      </c>
      <c r="D120" t="s">
        <v>122</v>
      </c>
      <c r="E120" t="s">
        <v>664</v>
      </c>
      <c r="F120" t="s">
        <v>404</v>
      </c>
      <c r="G120" t="s">
        <v>221</v>
      </c>
      <c r="H120" t="s">
        <v>455</v>
      </c>
      <c r="I120" t="s">
        <v>665</v>
      </c>
      <c r="J120" s="65">
        <v>1.69</v>
      </c>
      <c r="K120" t="s">
        <v>101</v>
      </c>
      <c r="L120" s="66">
        <v>4.4999999999999998E-2</v>
      </c>
      <c r="M120" s="66">
        <v>6.7299999999999999E-2</v>
      </c>
      <c r="N120" s="65">
        <v>53000</v>
      </c>
      <c r="O120" s="65">
        <v>97.64</v>
      </c>
      <c r="P120" s="65">
        <v>0</v>
      </c>
      <c r="Q120" s="65">
        <v>51.749200000000002</v>
      </c>
      <c r="R120" s="66">
        <v>2.0000000000000001E-4</v>
      </c>
      <c r="S120" s="66">
        <v>6.8999999999999999E-3</v>
      </c>
      <c r="T120" s="66">
        <v>2.0000000000000001E-4</v>
      </c>
    </row>
    <row r="121" spans="1:20">
      <c r="A121" t="s">
        <v>666</v>
      </c>
      <c r="B121" t="s">
        <v>667</v>
      </c>
      <c r="C121" t="s">
        <v>99</v>
      </c>
      <c r="D121" t="s">
        <v>122</v>
      </c>
      <c r="E121" t="s">
        <v>668</v>
      </c>
      <c r="F121" t="s">
        <v>460</v>
      </c>
      <c r="G121" t="s">
        <v>221</v>
      </c>
      <c r="H121" t="s">
        <v>455</v>
      </c>
      <c r="I121" t="s">
        <v>669</v>
      </c>
      <c r="J121" s="65">
        <v>1.44</v>
      </c>
      <c r="K121" t="s">
        <v>101</v>
      </c>
      <c r="L121" s="66">
        <v>5.4899999999999997E-2</v>
      </c>
      <c r="M121" s="66">
        <v>3.2000000000000001E-2</v>
      </c>
      <c r="N121" s="65">
        <v>173000.62</v>
      </c>
      <c r="O121" s="65">
        <v>105.89</v>
      </c>
      <c r="P121" s="65">
        <v>0</v>
      </c>
      <c r="Q121" s="65">
        <v>183.19035651799999</v>
      </c>
      <c r="R121" s="66">
        <v>8.9999999999999998E-4</v>
      </c>
      <c r="S121" s="66">
        <v>2.46E-2</v>
      </c>
      <c r="T121" s="66">
        <v>8.0000000000000004E-4</v>
      </c>
    </row>
    <row r="122" spans="1:20">
      <c r="A122" t="s">
        <v>670</v>
      </c>
      <c r="B122" t="s">
        <v>671</v>
      </c>
      <c r="C122" t="s">
        <v>99</v>
      </c>
      <c r="D122" t="s">
        <v>122</v>
      </c>
      <c r="E122" t="s">
        <v>672</v>
      </c>
      <c r="F122" t="s">
        <v>525</v>
      </c>
      <c r="G122" t="s">
        <v>221</v>
      </c>
      <c r="H122" t="s">
        <v>455</v>
      </c>
      <c r="I122" t="s">
        <v>673</v>
      </c>
      <c r="J122" s="65">
        <v>0.43</v>
      </c>
      <c r="K122" t="s">
        <v>101</v>
      </c>
      <c r="L122" s="66">
        <v>9.8500000000000004E-2</v>
      </c>
      <c r="M122" s="66">
        <v>85.114000000000004</v>
      </c>
      <c r="N122" s="65">
        <v>66080</v>
      </c>
      <c r="O122" s="65">
        <v>10</v>
      </c>
      <c r="P122" s="65">
        <v>0</v>
      </c>
      <c r="Q122" s="65">
        <v>6.6079999999999997</v>
      </c>
      <c r="R122" s="66">
        <v>8.9999999999999998E-4</v>
      </c>
      <c r="S122" s="66">
        <v>8.9999999999999998E-4</v>
      </c>
      <c r="T122" s="66">
        <v>0</v>
      </c>
    </row>
    <row r="123" spans="1:20">
      <c r="A123" t="s">
        <v>674</v>
      </c>
      <c r="B123" t="s">
        <v>675</v>
      </c>
      <c r="C123" t="s">
        <v>99</v>
      </c>
      <c r="D123" t="s">
        <v>122</v>
      </c>
      <c r="E123" t="s">
        <v>676</v>
      </c>
      <c r="F123" t="s">
        <v>387</v>
      </c>
      <c r="G123" t="s">
        <v>221</v>
      </c>
      <c r="H123" t="s">
        <v>455</v>
      </c>
      <c r="I123" t="s">
        <v>677</v>
      </c>
      <c r="J123" s="65">
        <v>1.24</v>
      </c>
      <c r="K123" t="s">
        <v>101</v>
      </c>
      <c r="L123" s="66">
        <v>2.9000000000000001E-2</v>
      </c>
      <c r="M123" s="66">
        <v>5.8999999999999999E-3</v>
      </c>
      <c r="N123" s="65">
        <v>90671.2</v>
      </c>
      <c r="O123" s="65">
        <v>103.6</v>
      </c>
      <c r="P123" s="65">
        <v>0</v>
      </c>
      <c r="Q123" s="65">
        <v>93.935363199999998</v>
      </c>
      <c r="R123" s="66">
        <v>1.4E-3</v>
      </c>
      <c r="S123" s="66">
        <v>1.26E-2</v>
      </c>
      <c r="T123" s="66">
        <v>4.0000000000000002E-4</v>
      </c>
    </row>
    <row r="124" spans="1:20">
      <c r="A124" s="67" t="s">
        <v>271</v>
      </c>
      <c r="B124" s="14"/>
      <c r="C124" s="14"/>
      <c r="D124" s="14"/>
      <c r="E124" s="14"/>
      <c r="J124" s="69">
        <v>2.42</v>
      </c>
      <c r="M124" s="68">
        <v>3.1099999999999999E-2</v>
      </c>
      <c r="N124" s="69">
        <v>1076508.55</v>
      </c>
      <c r="P124" s="69">
        <v>0</v>
      </c>
      <c r="Q124" s="69">
        <v>1013.714272271</v>
      </c>
      <c r="S124" s="68">
        <v>0.13589999999999999</v>
      </c>
      <c r="T124" s="68">
        <v>4.5999999999999999E-3</v>
      </c>
    </row>
    <row r="125" spans="1:20">
      <c r="A125" t="s">
        <v>678</v>
      </c>
      <c r="B125" t="s">
        <v>679</v>
      </c>
      <c r="C125" t="s">
        <v>99</v>
      </c>
      <c r="D125" t="s">
        <v>122</v>
      </c>
      <c r="E125" t="s">
        <v>276</v>
      </c>
      <c r="F125" t="s">
        <v>277</v>
      </c>
      <c r="G125" t="s">
        <v>205</v>
      </c>
      <c r="H125" t="s">
        <v>206</v>
      </c>
      <c r="I125" t="s">
        <v>252</v>
      </c>
      <c r="J125" s="65">
        <v>2.31</v>
      </c>
      <c r="K125" t="s">
        <v>101</v>
      </c>
      <c r="L125" s="66">
        <v>2.9000000000000001E-2</v>
      </c>
      <c r="M125" s="66">
        <v>2.3099999999999999E-2</v>
      </c>
      <c r="N125" s="65">
        <v>407000</v>
      </c>
      <c r="O125" s="65">
        <v>94.88</v>
      </c>
      <c r="P125" s="65">
        <v>0</v>
      </c>
      <c r="Q125" s="65">
        <v>386.16160000000002</v>
      </c>
      <c r="R125" s="66">
        <v>5.0000000000000001E-4</v>
      </c>
      <c r="S125" s="66">
        <v>5.1799999999999999E-2</v>
      </c>
      <c r="T125" s="66">
        <v>1.8E-3</v>
      </c>
    </row>
    <row r="126" spans="1:20">
      <c r="A126" t="s">
        <v>680</v>
      </c>
      <c r="B126" t="s">
        <v>681</v>
      </c>
      <c r="C126" t="s">
        <v>99</v>
      </c>
      <c r="D126" t="s">
        <v>122</v>
      </c>
      <c r="E126" t="s">
        <v>276</v>
      </c>
      <c r="F126" t="s">
        <v>277</v>
      </c>
      <c r="G126" t="s">
        <v>205</v>
      </c>
      <c r="H126" t="s">
        <v>206</v>
      </c>
      <c r="I126" t="s">
        <v>682</v>
      </c>
      <c r="J126" s="65">
        <v>4.7300000000000004</v>
      </c>
      <c r="K126" t="s">
        <v>101</v>
      </c>
      <c r="L126" s="66">
        <v>2.47E-2</v>
      </c>
      <c r="M126" s="66">
        <v>3.2199999999999999E-2</v>
      </c>
      <c r="N126" s="65">
        <v>75000</v>
      </c>
      <c r="O126" s="65">
        <v>93.7</v>
      </c>
      <c r="P126" s="65">
        <v>0</v>
      </c>
      <c r="Q126" s="65">
        <v>70.275000000000006</v>
      </c>
      <c r="R126" s="66">
        <v>2.9999999999999997E-4</v>
      </c>
      <c r="S126" s="66">
        <v>9.4000000000000004E-3</v>
      </c>
      <c r="T126" s="66">
        <v>2.9999999999999997E-4</v>
      </c>
    </row>
    <row r="127" spans="1:20">
      <c r="A127" t="s">
        <v>683</v>
      </c>
      <c r="B127" t="s">
        <v>684</v>
      </c>
      <c r="C127" t="s">
        <v>99</v>
      </c>
      <c r="D127" t="s">
        <v>122</v>
      </c>
      <c r="E127" t="s">
        <v>685</v>
      </c>
      <c r="F127" t="s">
        <v>490</v>
      </c>
      <c r="G127" t="s">
        <v>361</v>
      </c>
      <c r="H127" t="s">
        <v>206</v>
      </c>
      <c r="I127" t="s">
        <v>496</v>
      </c>
      <c r="J127" s="65">
        <v>5.05</v>
      </c>
      <c r="K127" t="s">
        <v>101</v>
      </c>
      <c r="L127" s="66">
        <v>3.7699999999999997E-2</v>
      </c>
      <c r="M127" s="66">
        <v>2.86E-2</v>
      </c>
      <c r="N127" s="65">
        <v>12000</v>
      </c>
      <c r="O127" s="65">
        <v>103.99</v>
      </c>
      <c r="P127" s="65">
        <v>0</v>
      </c>
      <c r="Q127" s="65">
        <v>12.4788</v>
      </c>
      <c r="R127" s="66">
        <v>1E-4</v>
      </c>
      <c r="S127" s="66">
        <v>1.6999999999999999E-3</v>
      </c>
      <c r="T127" s="66">
        <v>1E-4</v>
      </c>
    </row>
    <row r="128" spans="1:20">
      <c r="A128" t="s">
        <v>686</v>
      </c>
      <c r="B128" t="s">
        <v>687</v>
      </c>
      <c r="C128" t="s">
        <v>99</v>
      </c>
      <c r="D128" t="s">
        <v>122</v>
      </c>
      <c r="E128" t="s">
        <v>685</v>
      </c>
      <c r="F128" t="s">
        <v>490</v>
      </c>
      <c r="G128" t="s">
        <v>361</v>
      </c>
      <c r="H128" t="s">
        <v>206</v>
      </c>
      <c r="I128" t="s">
        <v>383</v>
      </c>
      <c r="J128" s="65">
        <v>2.15</v>
      </c>
      <c r="K128" t="s">
        <v>101</v>
      </c>
      <c r="L128" s="66">
        <v>3.49E-2</v>
      </c>
      <c r="M128" s="66">
        <v>3.0599999999999999E-2</v>
      </c>
      <c r="N128" s="65">
        <v>119000.44</v>
      </c>
      <c r="O128" s="65">
        <v>94.77</v>
      </c>
      <c r="P128" s="65">
        <v>0</v>
      </c>
      <c r="Q128" s="65">
        <v>112.776716988</v>
      </c>
      <c r="R128" s="66">
        <v>1E-4</v>
      </c>
      <c r="S128" s="66">
        <v>1.5100000000000001E-2</v>
      </c>
      <c r="T128" s="66">
        <v>5.0000000000000001E-4</v>
      </c>
    </row>
    <row r="129" spans="1:20">
      <c r="A129" t="s">
        <v>688</v>
      </c>
      <c r="B129" t="s">
        <v>689</v>
      </c>
      <c r="C129" t="s">
        <v>99</v>
      </c>
      <c r="D129" t="s">
        <v>122</v>
      </c>
      <c r="E129" t="s">
        <v>690</v>
      </c>
      <c r="F129" t="s">
        <v>490</v>
      </c>
      <c r="G129" t="s">
        <v>399</v>
      </c>
      <c r="H129" t="s">
        <v>149</v>
      </c>
      <c r="I129" t="s">
        <v>281</v>
      </c>
      <c r="J129" s="65">
        <v>4.3099999999999996</v>
      </c>
      <c r="K129" t="s">
        <v>101</v>
      </c>
      <c r="L129" s="66">
        <v>5.4800000000000001E-2</v>
      </c>
      <c r="M129" s="66">
        <v>5.0299999999999997E-2</v>
      </c>
      <c r="N129" s="65">
        <v>43969.59</v>
      </c>
      <c r="O129" s="65">
        <v>97.54</v>
      </c>
      <c r="P129" s="65">
        <v>0</v>
      </c>
      <c r="Q129" s="65">
        <v>42.887938085999998</v>
      </c>
      <c r="R129" s="66">
        <v>2.0000000000000001E-4</v>
      </c>
      <c r="S129" s="66">
        <v>5.7000000000000002E-3</v>
      </c>
      <c r="T129" s="66">
        <v>2.0000000000000001E-4</v>
      </c>
    </row>
    <row r="130" spans="1:20">
      <c r="A130" t="s">
        <v>691</v>
      </c>
      <c r="B130" t="s">
        <v>692</v>
      </c>
      <c r="C130" t="s">
        <v>99</v>
      </c>
      <c r="D130" t="s">
        <v>122</v>
      </c>
      <c r="E130" t="s">
        <v>693</v>
      </c>
      <c r="F130" t="s">
        <v>404</v>
      </c>
      <c r="G130" t="s">
        <v>399</v>
      </c>
      <c r="H130" t="s">
        <v>149</v>
      </c>
      <c r="I130" t="s">
        <v>694</v>
      </c>
      <c r="J130" s="65">
        <v>4.92</v>
      </c>
      <c r="K130" t="s">
        <v>101</v>
      </c>
      <c r="L130" s="66">
        <v>4.2999999999999997E-2</v>
      </c>
      <c r="M130" s="66">
        <v>5.57E-2</v>
      </c>
      <c r="N130" s="65">
        <v>9537.92</v>
      </c>
      <c r="O130" s="65">
        <v>95.34</v>
      </c>
      <c r="P130" s="65">
        <v>0</v>
      </c>
      <c r="Q130" s="65">
        <v>9.0934529279999996</v>
      </c>
      <c r="R130" s="66">
        <v>0</v>
      </c>
      <c r="S130" s="66">
        <v>1.1999999999999999E-3</v>
      </c>
      <c r="T130" s="66">
        <v>0</v>
      </c>
    </row>
    <row r="131" spans="1:20">
      <c r="A131" t="s">
        <v>695</v>
      </c>
      <c r="B131" t="s">
        <v>696</v>
      </c>
      <c r="C131" t="s">
        <v>99</v>
      </c>
      <c r="D131" t="s">
        <v>122</v>
      </c>
      <c r="E131" t="s">
        <v>697</v>
      </c>
      <c r="F131" t="s">
        <v>128</v>
      </c>
      <c r="G131" t="s">
        <v>429</v>
      </c>
      <c r="H131" t="s">
        <v>206</v>
      </c>
      <c r="I131" t="s">
        <v>383</v>
      </c>
      <c r="J131" s="65">
        <v>2.61</v>
      </c>
      <c r="K131" t="s">
        <v>101</v>
      </c>
      <c r="L131" s="66">
        <v>3.3700000000000001E-2</v>
      </c>
      <c r="M131" s="66">
        <v>3.0200000000000001E-2</v>
      </c>
      <c r="N131" s="65">
        <v>95000.33</v>
      </c>
      <c r="O131" s="65">
        <v>96.36</v>
      </c>
      <c r="P131" s="65">
        <v>0</v>
      </c>
      <c r="Q131" s="65">
        <v>91.542317987999994</v>
      </c>
      <c r="R131" s="66">
        <v>2.9999999999999997E-4</v>
      </c>
      <c r="S131" s="66">
        <v>1.23E-2</v>
      </c>
      <c r="T131" s="66">
        <v>4.0000000000000002E-4</v>
      </c>
    </row>
    <row r="132" spans="1:20">
      <c r="A132" t="s">
        <v>698</v>
      </c>
      <c r="B132" t="s">
        <v>699</v>
      </c>
      <c r="C132" t="s">
        <v>99</v>
      </c>
      <c r="D132" t="s">
        <v>122</v>
      </c>
      <c r="E132" t="s">
        <v>700</v>
      </c>
      <c r="F132" t="s">
        <v>490</v>
      </c>
      <c r="G132" t="s">
        <v>435</v>
      </c>
      <c r="H132" t="s">
        <v>149</v>
      </c>
      <c r="I132" t="s">
        <v>461</v>
      </c>
      <c r="J132" s="65">
        <v>0.74</v>
      </c>
      <c r="K132" t="s">
        <v>101</v>
      </c>
      <c r="L132" s="66">
        <v>4.4999999999999998E-2</v>
      </c>
      <c r="M132" s="66">
        <v>3.8600000000000002E-2</v>
      </c>
      <c r="N132" s="65">
        <v>59000</v>
      </c>
      <c r="O132" s="65">
        <v>88.7</v>
      </c>
      <c r="P132" s="65">
        <v>0</v>
      </c>
      <c r="Q132" s="65">
        <v>52.332999999999998</v>
      </c>
      <c r="R132" s="66">
        <v>0</v>
      </c>
      <c r="S132" s="66">
        <v>7.0000000000000001E-3</v>
      </c>
      <c r="T132" s="66">
        <v>2.0000000000000001E-4</v>
      </c>
    </row>
    <row r="133" spans="1:20">
      <c r="A133" t="s">
        <v>701</v>
      </c>
      <c r="B133" t="s">
        <v>702</v>
      </c>
      <c r="C133" t="s">
        <v>99</v>
      </c>
      <c r="D133" t="s">
        <v>122</v>
      </c>
      <c r="E133" t="s">
        <v>703</v>
      </c>
      <c r="F133" t="s">
        <v>460</v>
      </c>
      <c r="G133" t="s">
        <v>441</v>
      </c>
      <c r="H133" t="s">
        <v>206</v>
      </c>
      <c r="I133" t="s">
        <v>704</v>
      </c>
      <c r="J133" s="65">
        <v>1.76</v>
      </c>
      <c r="K133" t="s">
        <v>101</v>
      </c>
      <c r="L133" s="66">
        <v>5.2499999999999998E-2</v>
      </c>
      <c r="M133" s="66">
        <v>2.8400000000000002E-2</v>
      </c>
      <c r="N133" s="65">
        <v>94000.22</v>
      </c>
      <c r="O133" s="65">
        <v>91.73</v>
      </c>
      <c r="P133" s="65">
        <v>0</v>
      </c>
      <c r="Q133" s="65">
        <v>86.226401805999998</v>
      </c>
      <c r="R133" s="66">
        <v>1E-4</v>
      </c>
      <c r="S133" s="66">
        <v>1.1599999999999999E-2</v>
      </c>
      <c r="T133" s="66">
        <v>4.0000000000000002E-4</v>
      </c>
    </row>
    <row r="134" spans="1:20">
      <c r="A134" t="s">
        <v>705</v>
      </c>
      <c r="B134" t="s">
        <v>706</v>
      </c>
      <c r="C134" t="s">
        <v>99</v>
      </c>
      <c r="D134" t="s">
        <v>122</v>
      </c>
      <c r="E134" t="s">
        <v>584</v>
      </c>
      <c r="F134" t="s">
        <v>473</v>
      </c>
      <c r="G134" t="s">
        <v>573</v>
      </c>
      <c r="H134" t="s">
        <v>206</v>
      </c>
      <c r="I134" t="s">
        <v>707</v>
      </c>
      <c r="J134" s="65">
        <v>1.41</v>
      </c>
      <c r="K134" t="s">
        <v>101</v>
      </c>
      <c r="L134" s="66">
        <v>6.7000000000000004E-2</v>
      </c>
      <c r="M134" s="66">
        <v>5.5199999999999999E-2</v>
      </c>
      <c r="N134" s="65">
        <v>89000.05</v>
      </c>
      <c r="O134" s="65">
        <v>88.95</v>
      </c>
      <c r="P134" s="65">
        <v>0</v>
      </c>
      <c r="Q134" s="65">
        <v>79.165544475000004</v>
      </c>
      <c r="R134" s="66">
        <v>1E-4</v>
      </c>
      <c r="S134" s="66">
        <v>1.06E-2</v>
      </c>
      <c r="T134" s="66">
        <v>4.0000000000000002E-4</v>
      </c>
    </row>
    <row r="135" spans="1:20">
      <c r="A135" t="s">
        <v>708</v>
      </c>
      <c r="B135" t="s">
        <v>709</v>
      </c>
      <c r="C135" t="s">
        <v>99</v>
      </c>
      <c r="D135" t="s">
        <v>122</v>
      </c>
      <c r="E135" t="s">
        <v>710</v>
      </c>
      <c r="F135" t="s">
        <v>448</v>
      </c>
      <c r="G135" t="s">
        <v>573</v>
      </c>
      <c r="H135" t="s">
        <v>206</v>
      </c>
      <c r="I135" t="s">
        <v>711</v>
      </c>
      <c r="J135" s="65">
        <v>2.08</v>
      </c>
      <c r="K135" t="s">
        <v>101</v>
      </c>
      <c r="L135" s="66">
        <v>3.8300000000000001E-2</v>
      </c>
      <c r="M135" s="66">
        <v>3.1800000000000002E-2</v>
      </c>
      <c r="N135" s="65">
        <v>73000</v>
      </c>
      <c r="O135" s="65">
        <v>96.95</v>
      </c>
      <c r="P135" s="65">
        <v>0</v>
      </c>
      <c r="Q135" s="65">
        <v>70.773499999999999</v>
      </c>
      <c r="R135" s="66">
        <v>2.0000000000000001E-4</v>
      </c>
      <c r="S135" s="66">
        <v>9.4999999999999998E-3</v>
      </c>
      <c r="T135" s="66">
        <v>2.9999999999999997E-4</v>
      </c>
    </row>
    <row r="136" spans="1:20">
      <c r="A136" s="67" t="s">
        <v>712</v>
      </c>
      <c r="B136" s="14"/>
      <c r="C136" s="14"/>
      <c r="D136" s="14"/>
      <c r="E136" s="14"/>
      <c r="J136" s="69">
        <v>0</v>
      </c>
      <c r="M136" s="68">
        <v>0</v>
      </c>
      <c r="N136" s="69">
        <v>0</v>
      </c>
      <c r="P136" s="69">
        <v>0</v>
      </c>
      <c r="Q136" s="69">
        <v>0</v>
      </c>
      <c r="S136" s="68">
        <v>0</v>
      </c>
      <c r="T136" s="68">
        <v>0</v>
      </c>
    </row>
    <row r="137" spans="1:20">
      <c r="A137" t="s">
        <v>221</v>
      </c>
      <c r="B137" t="s">
        <v>221</v>
      </c>
      <c r="C137" s="14"/>
      <c r="D137" s="14"/>
      <c r="E137" s="14"/>
      <c r="F137" t="s">
        <v>221</v>
      </c>
      <c r="G137" t="s">
        <v>221</v>
      </c>
      <c r="J137" s="65">
        <v>0</v>
      </c>
      <c r="K137" t="s">
        <v>221</v>
      </c>
      <c r="L137" s="66">
        <v>0</v>
      </c>
      <c r="M137" s="66">
        <v>0</v>
      </c>
      <c r="N137" s="65">
        <v>0</v>
      </c>
      <c r="O137" s="65">
        <v>0</v>
      </c>
      <c r="Q137" s="65">
        <v>0</v>
      </c>
      <c r="R137" s="66">
        <v>0</v>
      </c>
      <c r="S137" s="66">
        <v>0</v>
      </c>
      <c r="T137" s="66">
        <v>0</v>
      </c>
    </row>
    <row r="138" spans="1:20">
      <c r="A138" s="67" t="s">
        <v>226</v>
      </c>
      <c r="B138" s="14"/>
      <c r="C138" s="14"/>
      <c r="D138" s="14"/>
      <c r="E138" s="14"/>
      <c r="J138" s="69">
        <v>7.86</v>
      </c>
      <c r="M138" s="68">
        <v>3.3500000000000002E-2</v>
      </c>
      <c r="N138" s="69">
        <v>40000</v>
      </c>
      <c r="P138" s="69">
        <v>0</v>
      </c>
      <c r="Q138" s="69">
        <v>128.3240140042</v>
      </c>
      <c r="S138" s="68">
        <v>1.72E-2</v>
      </c>
      <c r="T138" s="68">
        <v>5.9999999999999995E-4</v>
      </c>
    </row>
    <row r="139" spans="1:20">
      <c r="A139" s="67" t="s">
        <v>272</v>
      </c>
      <c r="B139" s="14"/>
      <c r="C139" s="14"/>
      <c r="D139" s="14"/>
      <c r="E139" s="14"/>
      <c r="J139" s="69">
        <v>0</v>
      </c>
      <c r="M139" s="68">
        <v>0</v>
      </c>
      <c r="N139" s="69">
        <v>0</v>
      </c>
      <c r="P139" s="69">
        <v>0</v>
      </c>
      <c r="Q139" s="69">
        <v>0</v>
      </c>
      <c r="S139" s="68">
        <v>0</v>
      </c>
      <c r="T139" s="68">
        <v>0</v>
      </c>
    </row>
    <row r="140" spans="1:20">
      <c r="A140" t="s">
        <v>221</v>
      </c>
      <c r="B140" t="s">
        <v>221</v>
      </c>
      <c r="C140" s="14"/>
      <c r="D140" s="14"/>
      <c r="E140" s="14"/>
      <c r="F140" t="s">
        <v>221</v>
      </c>
      <c r="G140" t="s">
        <v>221</v>
      </c>
      <c r="J140" s="65">
        <v>0</v>
      </c>
      <c r="K140" t="s">
        <v>221</v>
      </c>
      <c r="L140" s="66">
        <v>0</v>
      </c>
      <c r="M140" s="66">
        <v>0</v>
      </c>
      <c r="N140" s="65">
        <v>0</v>
      </c>
      <c r="O140" s="65">
        <v>0</v>
      </c>
      <c r="Q140" s="65">
        <v>0</v>
      </c>
      <c r="R140" s="66">
        <v>0</v>
      </c>
      <c r="S140" s="66">
        <v>0</v>
      </c>
      <c r="T140" s="66">
        <v>0</v>
      </c>
    </row>
    <row r="141" spans="1:20">
      <c r="A141" s="67" t="s">
        <v>273</v>
      </c>
      <c r="B141" s="14"/>
      <c r="C141" s="14"/>
      <c r="D141" s="14"/>
      <c r="E141" s="14"/>
      <c r="J141" s="69">
        <v>7.86</v>
      </c>
      <c r="M141" s="68">
        <v>3.3500000000000002E-2</v>
      </c>
      <c r="N141" s="69">
        <v>40000</v>
      </c>
      <c r="P141" s="69">
        <v>0</v>
      </c>
      <c r="Q141" s="69">
        <v>128.3240140042</v>
      </c>
      <c r="S141" s="68">
        <v>1.72E-2</v>
      </c>
      <c r="T141" s="68">
        <v>5.9999999999999995E-4</v>
      </c>
    </row>
    <row r="142" spans="1:20">
      <c r="A142" t="s">
        <v>713</v>
      </c>
      <c r="B142" t="s">
        <v>714</v>
      </c>
      <c r="C142" t="s">
        <v>122</v>
      </c>
      <c r="D142" t="s">
        <v>715</v>
      </c>
      <c r="E142" t="s">
        <v>716</v>
      </c>
      <c r="F142" t="s">
        <v>717</v>
      </c>
      <c r="G142" t="s">
        <v>718</v>
      </c>
      <c r="H142" t="s">
        <v>719</v>
      </c>
      <c r="I142" t="s">
        <v>720</v>
      </c>
      <c r="J142" s="65">
        <v>8.76</v>
      </c>
      <c r="K142" t="s">
        <v>105</v>
      </c>
      <c r="L142" s="66">
        <v>2.4500000000000001E-2</v>
      </c>
      <c r="M142" s="66">
        <v>3.15E-2</v>
      </c>
      <c r="N142" s="65">
        <v>30000</v>
      </c>
      <c r="O142" s="65">
        <v>94.796000000000006</v>
      </c>
      <c r="P142" s="65">
        <v>0</v>
      </c>
      <c r="Q142" s="65">
        <v>94.814959200000004</v>
      </c>
      <c r="R142" s="66">
        <v>0</v>
      </c>
      <c r="S142" s="66">
        <v>1.2699999999999999E-2</v>
      </c>
      <c r="T142" s="66">
        <v>4.0000000000000002E-4</v>
      </c>
    </row>
    <row r="143" spans="1:20">
      <c r="A143" t="s">
        <v>721</v>
      </c>
      <c r="B143" t="s">
        <v>722</v>
      </c>
      <c r="C143" t="s">
        <v>122</v>
      </c>
      <c r="D143" t="s">
        <v>715</v>
      </c>
      <c r="E143" t="s">
        <v>723</v>
      </c>
      <c r="F143" t="s">
        <v>724</v>
      </c>
      <c r="G143" t="s">
        <v>718</v>
      </c>
      <c r="H143" t="s">
        <v>719</v>
      </c>
      <c r="I143" t="s">
        <v>725</v>
      </c>
      <c r="J143" s="65">
        <v>7.78</v>
      </c>
      <c r="K143" t="s">
        <v>105</v>
      </c>
      <c r="L143" s="66">
        <v>3.3799999999999997E-2</v>
      </c>
      <c r="M143" s="66">
        <v>3.5499999999999997E-2</v>
      </c>
      <c r="N143" s="65">
        <v>5000</v>
      </c>
      <c r="O143" s="65">
        <v>100.326626</v>
      </c>
      <c r="P143" s="65">
        <v>0</v>
      </c>
      <c r="Q143" s="65">
        <v>16.724448554199999</v>
      </c>
      <c r="R143" s="66">
        <v>0</v>
      </c>
      <c r="S143" s="66">
        <v>2.2000000000000001E-3</v>
      </c>
      <c r="T143" s="66">
        <v>1E-4</v>
      </c>
    </row>
    <row r="144" spans="1:20">
      <c r="A144" t="s">
        <v>726</v>
      </c>
      <c r="B144" t="s">
        <v>727</v>
      </c>
      <c r="C144" t="s">
        <v>122</v>
      </c>
      <c r="D144" t="s">
        <v>715</v>
      </c>
      <c r="E144" t="s">
        <v>728</v>
      </c>
      <c r="F144" t="s">
        <v>729</v>
      </c>
      <c r="G144" t="s">
        <v>730</v>
      </c>
      <c r="H144" t="s">
        <v>731</v>
      </c>
      <c r="I144" t="s">
        <v>551</v>
      </c>
      <c r="J144" s="65">
        <v>2.84</v>
      </c>
      <c r="K144" t="s">
        <v>105</v>
      </c>
      <c r="L144" s="66">
        <v>4.4999999999999998E-2</v>
      </c>
      <c r="M144" s="66">
        <v>4.3299999999999998E-2</v>
      </c>
      <c r="N144" s="65">
        <v>5000</v>
      </c>
      <c r="O144" s="65">
        <v>100.6875</v>
      </c>
      <c r="P144" s="65">
        <v>0</v>
      </c>
      <c r="Q144" s="65">
        <v>16.78460625</v>
      </c>
      <c r="R144" s="66">
        <v>0</v>
      </c>
      <c r="S144" s="66">
        <v>2.3E-3</v>
      </c>
      <c r="T144" s="66">
        <v>1E-4</v>
      </c>
    </row>
    <row r="145" spans="1:5">
      <c r="A145" s="105" t="s">
        <v>228</v>
      </c>
      <c r="B145" s="14"/>
      <c r="C145" s="14"/>
      <c r="D145" s="14"/>
      <c r="E145" s="14"/>
    </row>
    <row r="146" spans="1:5">
      <c r="A146" s="105" t="s">
        <v>266</v>
      </c>
      <c r="B146" s="14"/>
      <c r="C146" s="14"/>
      <c r="D146" s="14"/>
      <c r="E146" s="14"/>
    </row>
    <row r="147" spans="1:5">
      <c r="A147" s="105" t="s">
        <v>267</v>
      </c>
      <c r="B147" s="14"/>
      <c r="C147" s="14"/>
      <c r="D147" s="14"/>
      <c r="E147" s="14"/>
    </row>
    <row r="148" spans="1:5">
      <c r="A148" s="105" t="s">
        <v>268</v>
      </c>
      <c r="B148" s="14"/>
      <c r="C148" s="14"/>
      <c r="D148" s="14"/>
      <c r="E148" s="14"/>
    </row>
    <row r="149" spans="1:5">
      <c r="A149" s="105" t="s">
        <v>269</v>
      </c>
      <c r="B149" s="14"/>
      <c r="C149" s="14"/>
      <c r="D149" s="14"/>
      <c r="E149" s="14"/>
    </row>
    <row r="150" spans="1:5" hidden="1">
      <c r="B150" s="14"/>
      <c r="C150" s="14"/>
      <c r="D150" s="14"/>
      <c r="E150" s="14"/>
    </row>
    <row r="151" spans="1:5" hidden="1">
      <c r="B151" s="14"/>
      <c r="C151" s="14"/>
      <c r="D151" s="14"/>
      <c r="E151" s="14"/>
    </row>
    <row r="152" spans="1:5" hidden="1">
      <c r="B152" s="14"/>
      <c r="C152" s="14"/>
      <c r="D152" s="14"/>
      <c r="E152" s="14"/>
    </row>
    <row r="153" spans="1:5" hidden="1">
      <c r="B153" s="14"/>
      <c r="C153" s="14"/>
      <c r="D153" s="14"/>
      <c r="E153" s="14"/>
    </row>
    <row r="154" spans="1:5" hidden="1">
      <c r="B154" s="14"/>
      <c r="C154" s="14"/>
      <c r="D154" s="14"/>
      <c r="E154" s="14"/>
    </row>
    <row r="155" spans="1:5" hidden="1">
      <c r="B155" s="14"/>
      <c r="C155" s="14"/>
      <c r="D155" s="14"/>
      <c r="E155" s="14"/>
    </row>
    <row r="156" spans="1:5" hidden="1">
      <c r="B156" s="14"/>
      <c r="C156" s="14"/>
      <c r="D156" s="14"/>
      <c r="E156" s="14"/>
    </row>
    <row r="157" spans="1:5" hidden="1">
      <c r="B157" s="14"/>
      <c r="C157" s="14"/>
      <c r="D157" s="14"/>
      <c r="E157" s="14"/>
    </row>
    <row r="158" spans="1:5" hidden="1">
      <c r="B158" s="14"/>
      <c r="C158" s="14"/>
      <c r="D158" s="14"/>
      <c r="E158" s="14"/>
    </row>
    <row r="159" spans="1:5" hidden="1">
      <c r="B159" s="14"/>
      <c r="C159" s="14"/>
      <c r="D159" s="14"/>
      <c r="E159" s="14"/>
    </row>
    <row r="160" spans="1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A767" s="14"/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6"/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/>
    <row r="803" spans="2:5" hidden="1"/>
  </sheetData>
  <dataValidations count="5">
    <dataValidation allowBlank="1" showInputMessage="1" showErrorMessage="1" sqref="G2 P8"/>
    <dataValidation type="list" allowBlank="1" showInputMessage="1" showErrorMessage="1" sqref="K11:K799">
      <formula1>$BM$6:$BM$10</formula1>
    </dataValidation>
    <dataValidation type="list" allowBlank="1" showInputMessage="1" showErrorMessage="1" sqref="D11:D793">
      <formula1>$BH$6:$BH$10</formula1>
    </dataValidation>
    <dataValidation type="list" allowBlank="1" showInputMessage="1" showErrorMessage="1" sqref="H11:H799">
      <formula1>$BL$6:$BL$9</formula1>
    </dataValidation>
    <dataValidation type="list" allowBlank="1" showInputMessage="1" showErrorMessage="1" sqref="F11:F799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18.855468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  <c r="BI5" s="16"/>
    </row>
    <row r="6" spans="1:61" ht="26.25" customHeight="1">
      <c r="A6" s="119" t="s">
        <v>90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BE6" s="16"/>
      <c r="BI6" s="16"/>
    </row>
    <row r="7" spans="1:61" s="16" customFormat="1" ht="20.25">
      <c r="A7" s="40" t="s">
        <v>47</v>
      </c>
      <c r="B7" s="41" t="s">
        <v>48</v>
      </c>
      <c r="C7" s="122" t="s">
        <v>69</v>
      </c>
      <c r="D7" s="122" t="s">
        <v>82</v>
      </c>
      <c r="E7" s="122" t="s">
        <v>49</v>
      </c>
      <c r="F7" s="122" t="s">
        <v>83</v>
      </c>
      <c r="G7" s="122" t="s">
        <v>52</v>
      </c>
      <c r="H7" s="113" t="s">
        <v>186</v>
      </c>
      <c r="I7" s="113" t="s">
        <v>187</v>
      </c>
      <c r="J7" s="113" t="s">
        <v>191</v>
      </c>
      <c r="K7" s="113" t="s">
        <v>55</v>
      </c>
      <c r="L7" s="113" t="s">
        <v>72</v>
      </c>
      <c r="M7" s="11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4523544.09</v>
      </c>
      <c r="I10" s="7"/>
      <c r="J10" s="63">
        <v>205.00699</v>
      </c>
      <c r="K10" s="63">
        <v>90618.591459417847</v>
      </c>
      <c r="L10" s="7"/>
      <c r="M10" s="64">
        <v>1</v>
      </c>
      <c r="N10" s="64">
        <v>0.41249999999999998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4492998.05</v>
      </c>
      <c r="J11" s="69">
        <v>200.37313</v>
      </c>
      <c r="K11" s="69">
        <v>85177.59776138814</v>
      </c>
      <c r="M11" s="68">
        <v>0.94</v>
      </c>
      <c r="N11" s="68">
        <v>0.38769999999999999</v>
      </c>
    </row>
    <row r="12" spans="1:61">
      <c r="A12" s="67" t="s">
        <v>732</v>
      </c>
      <c r="D12" s="14"/>
      <c r="E12" s="14"/>
      <c r="F12" s="14"/>
      <c r="H12" s="69">
        <v>1325126.5</v>
      </c>
      <c r="J12" s="69">
        <v>111.00444</v>
      </c>
      <c r="K12" s="69">
        <v>36660.845304900002</v>
      </c>
      <c r="M12" s="68">
        <v>0.40460000000000002</v>
      </c>
      <c r="N12" s="68">
        <v>0.16689999999999999</v>
      </c>
    </row>
    <row r="13" spans="1:61">
      <c r="A13" t="s">
        <v>733</v>
      </c>
      <c r="B13" t="s">
        <v>734</v>
      </c>
      <c r="C13" t="s">
        <v>99</v>
      </c>
      <c r="D13" t="s">
        <v>122</v>
      </c>
      <c r="E13" t="s">
        <v>735</v>
      </c>
      <c r="F13" t="s">
        <v>736</v>
      </c>
      <c r="G13" t="s">
        <v>101</v>
      </c>
      <c r="H13" s="65">
        <v>10330.36</v>
      </c>
      <c r="I13" s="65">
        <v>6069</v>
      </c>
      <c r="J13" s="65">
        <v>0</v>
      </c>
      <c r="K13" s="65">
        <v>626.94954840000003</v>
      </c>
      <c r="L13" s="66">
        <v>1E-4</v>
      </c>
      <c r="M13" s="66">
        <v>6.8999999999999999E-3</v>
      </c>
      <c r="N13" s="66">
        <v>2.8999999999999998E-3</v>
      </c>
    </row>
    <row r="14" spans="1:61">
      <c r="A14" t="s">
        <v>737</v>
      </c>
      <c r="B14" t="s">
        <v>738</v>
      </c>
      <c r="C14" t="s">
        <v>99</v>
      </c>
      <c r="D14" t="s">
        <v>122</v>
      </c>
      <c r="E14" t="s">
        <v>739</v>
      </c>
      <c r="F14" t="s">
        <v>473</v>
      </c>
      <c r="G14" t="s">
        <v>101</v>
      </c>
      <c r="H14" s="65">
        <v>38800</v>
      </c>
      <c r="I14" s="65">
        <v>3405</v>
      </c>
      <c r="J14" s="65">
        <v>0</v>
      </c>
      <c r="K14" s="65">
        <v>1321.14</v>
      </c>
      <c r="L14" s="66">
        <v>2.0000000000000001E-4</v>
      </c>
      <c r="M14" s="66">
        <v>1.46E-2</v>
      </c>
      <c r="N14" s="66">
        <v>6.0000000000000001E-3</v>
      </c>
    </row>
    <row r="15" spans="1:61">
      <c r="A15" t="s">
        <v>740</v>
      </c>
      <c r="B15" t="s">
        <v>741</v>
      </c>
      <c r="C15" t="s">
        <v>99</v>
      </c>
      <c r="D15" t="s">
        <v>122</v>
      </c>
      <c r="E15" t="s">
        <v>742</v>
      </c>
      <c r="F15" t="s">
        <v>411</v>
      </c>
      <c r="G15" t="s">
        <v>101</v>
      </c>
      <c r="H15" s="65">
        <v>25240.19</v>
      </c>
      <c r="I15" s="65">
        <v>2931</v>
      </c>
      <c r="J15" s="65">
        <v>0</v>
      </c>
      <c r="K15" s="65">
        <v>739.78996889999996</v>
      </c>
      <c r="L15" s="66">
        <v>1E-4</v>
      </c>
      <c r="M15" s="66">
        <v>8.2000000000000007E-3</v>
      </c>
      <c r="N15" s="66">
        <v>3.3999999999999998E-3</v>
      </c>
    </row>
    <row r="16" spans="1:61">
      <c r="A16" t="s">
        <v>743</v>
      </c>
      <c r="B16" t="s">
        <v>744</v>
      </c>
      <c r="C16" t="s">
        <v>99</v>
      </c>
      <c r="D16" t="s">
        <v>122</v>
      </c>
      <c r="E16" t="s">
        <v>745</v>
      </c>
      <c r="F16" t="s">
        <v>411</v>
      </c>
      <c r="G16" t="s">
        <v>101</v>
      </c>
      <c r="H16" s="65">
        <v>45219</v>
      </c>
      <c r="I16" s="65">
        <v>3373</v>
      </c>
      <c r="J16" s="65">
        <v>31.653300000000002</v>
      </c>
      <c r="K16" s="65">
        <v>1556.8901699999999</v>
      </c>
      <c r="L16" s="66">
        <v>2.0000000000000001E-4</v>
      </c>
      <c r="M16" s="66">
        <v>1.72E-2</v>
      </c>
      <c r="N16" s="66">
        <v>7.1000000000000004E-3</v>
      </c>
    </row>
    <row r="17" spans="1:14">
      <c r="A17" t="s">
        <v>746</v>
      </c>
      <c r="B17" t="s">
        <v>747</v>
      </c>
      <c r="C17" t="s">
        <v>99</v>
      </c>
      <c r="D17" t="s">
        <v>122</v>
      </c>
      <c r="E17" t="s">
        <v>748</v>
      </c>
      <c r="F17" t="s">
        <v>495</v>
      </c>
      <c r="G17" t="s">
        <v>101</v>
      </c>
      <c r="H17" s="65">
        <v>420</v>
      </c>
      <c r="I17" s="65">
        <v>47270</v>
      </c>
      <c r="J17" s="65">
        <v>0</v>
      </c>
      <c r="K17" s="65">
        <v>198.53399999999999</v>
      </c>
      <c r="L17" s="66">
        <v>0</v>
      </c>
      <c r="M17" s="66">
        <v>2.2000000000000001E-3</v>
      </c>
      <c r="N17" s="66">
        <v>8.9999999999999998E-4</v>
      </c>
    </row>
    <row r="18" spans="1:14">
      <c r="A18" t="s">
        <v>749</v>
      </c>
      <c r="B18" t="s">
        <v>750</v>
      </c>
      <c r="C18" t="s">
        <v>99</v>
      </c>
      <c r="D18" t="s">
        <v>122</v>
      </c>
      <c r="E18" t="s">
        <v>751</v>
      </c>
      <c r="F18" t="s">
        <v>525</v>
      </c>
      <c r="G18" t="s">
        <v>101</v>
      </c>
      <c r="H18" s="65">
        <v>50850.5</v>
      </c>
      <c r="I18" s="65">
        <v>1937</v>
      </c>
      <c r="J18" s="65">
        <v>0</v>
      </c>
      <c r="K18" s="65">
        <v>984.97418500000003</v>
      </c>
      <c r="L18" s="66">
        <v>1E-4</v>
      </c>
      <c r="M18" s="66">
        <v>1.09E-2</v>
      </c>
      <c r="N18" s="66">
        <v>4.4999999999999997E-3</v>
      </c>
    </row>
    <row r="19" spans="1:14">
      <c r="A19" t="s">
        <v>752</v>
      </c>
      <c r="B19" t="s">
        <v>753</v>
      </c>
      <c r="C19" t="s">
        <v>99</v>
      </c>
      <c r="D19" t="s">
        <v>122</v>
      </c>
      <c r="E19" t="s">
        <v>754</v>
      </c>
      <c r="F19" t="s">
        <v>285</v>
      </c>
      <c r="G19" t="s">
        <v>101</v>
      </c>
      <c r="H19" s="65">
        <v>122000</v>
      </c>
      <c r="I19" s="65">
        <v>1389</v>
      </c>
      <c r="J19" s="65">
        <v>0</v>
      </c>
      <c r="K19" s="65">
        <v>1694.58</v>
      </c>
      <c r="L19" s="66">
        <v>1E-4</v>
      </c>
      <c r="M19" s="66">
        <v>1.8700000000000001E-2</v>
      </c>
      <c r="N19" s="66">
        <v>7.7000000000000002E-3</v>
      </c>
    </row>
    <row r="20" spans="1:14">
      <c r="A20" t="s">
        <v>755</v>
      </c>
      <c r="B20" t="s">
        <v>756</v>
      </c>
      <c r="C20" t="s">
        <v>99</v>
      </c>
      <c r="D20" t="s">
        <v>122</v>
      </c>
      <c r="E20" t="s">
        <v>289</v>
      </c>
      <c r="F20" t="s">
        <v>285</v>
      </c>
      <c r="G20" t="s">
        <v>101</v>
      </c>
      <c r="H20" s="65">
        <v>187427.52</v>
      </c>
      <c r="I20" s="65">
        <v>2200</v>
      </c>
      <c r="J20" s="65">
        <v>0</v>
      </c>
      <c r="K20" s="65">
        <v>4123.4054400000005</v>
      </c>
      <c r="L20" s="66">
        <v>1E-4</v>
      </c>
      <c r="M20" s="66">
        <v>4.5499999999999999E-2</v>
      </c>
      <c r="N20" s="66">
        <v>1.8800000000000001E-2</v>
      </c>
    </row>
    <row r="21" spans="1:14">
      <c r="A21" t="s">
        <v>757</v>
      </c>
      <c r="B21" t="s">
        <v>758</v>
      </c>
      <c r="C21" t="s">
        <v>99</v>
      </c>
      <c r="D21" t="s">
        <v>122</v>
      </c>
      <c r="E21" t="s">
        <v>759</v>
      </c>
      <c r="F21" t="s">
        <v>285</v>
      </c>
      <c r="G21" t="s">
        <v>101</v>
      </c>
      <c r="H21" s="65">
        <v>24985.79</v>
      </c>
      <c r="I21" s="65">
        <v>8714</v>
      </c>
      <c r="J21" s="65">
        <v>0</v>
      </c>
      <c r="K21" s="65">
        <v>2177.2617405999999</v>
      </c>
      <c r="L21" s="66">
        <v>1E-4</v>
      </c>
      <c r="M21" s="66">
        <v>2.4E-2</v>
      </c>
      <c r="N21" s="66">
        <v>9.9000000000000008E-3</v>
      </c>
    </row>
    <row r="22" spans="1:14">
      <c r="A22" t="s">
        <v>760</v>
      </c>
      <c r="B22" t="s">
        <v>761</v>
      </c>
      <c r="C22" t="s">
        <v>99</v>
      </c>
      <c r="D22" t="s">
        <v>122</v>
      </c>
      <c r="E22" t="s">
        <v>762</v>
      </c>
      <c r="F22" t="s">
        <v>285</v>
      </c>
      <c r="G22" t="s">
        <v>101</v>
      </c>
      <c r="H22" s="65">
        <v>179410.37</v>
      </c>
      <c r="I22" s="65">
        <v>2598</v>
      </c>
      <c r="J22" s="65">
        <v>0</v>
      </c>
      <c r="K22" s="65">
        <v>4661.0814125999996</v>
      </c>
      <c r="L22" s="66">
        <v>1E-4</v>
      </c>
      <c r="M22" s="66">
        <v>5.1400000000000001E-2</v>
      </c>
      <c r="N22" s="66">
        <v>2.12E-2</v>
      </c>
    </row>
    <row r="23" spans="1:14">
      <c r="A23" t="s">
        <v>763</v>
      </c>
      <c r="B23" t="s">
        <v>764</v>
      </c>
      <c r="C23" t="s">
        <v>99</v>
      </c>
      <c r="D23" t="s">
        <v>122</v>
      </c>
      <c r="E23" t="s">
        <v>486</v>
      </c>
      <c r="F23" t="s">
        <v>387</v>
      </c>
      <c r="G23" t="s">
        <v>101</v>
      </c>
      <c r="H23" s="65">
        <v>21500</v>
      </c>
      <c r="I23" s="65">
        <v>1957</v>
      </c>
      <c r="J23" s="65">
        <v>0</v>
      </c>
      <c r="K23" s="65">
        <v>420.755</v>
      </c>
      <c r="L23" s="66">
        <v>0</v>
      </c>
      <c r="M23" s="66">
        <v>4.5999999999999999E-3</v>
      </c>
      <c r="N23" s="66">
        <v>1.9E-3</v>
      </c>
    </row>
    <row r="24" spans="1:14">
      <c r="A24" t="s">
        <v>765</v>
      </c>
      <c r="B24" t="s">
        <v>766</v>
      </c>
      <c r="C24" t="s">
        <v>99</v>
      </c>
      <c r="D24" t="s">
        <v>122</v>
      </c>
      <c r="E24" t="s">
        <v>509</v>
      </c>
      <c r="F24" t="s">
        <v>510</v>
      </c>
      <c r="G24" t="s">
        <v>101</v>
      </c>
      <c r="H24" s="65">
        <v>2400</v>
      </c>
      <c r="I24" s="65">
        <v>9307</v>
      </c>
      <c r="J24" s="65">
        <v>0</v>
      </c>
      <c r="K24" s="65">
        <v>223.36799999999999</v>
      </c>
      <c r="L24" s="66">
        <v>0</v>
      </c>
      <c r="M24" s="66">
        <v>2.5000000000000001E-3</v>
      </c>
      <c r="N24" s="66">
        <v>1E-3</v>
      </c>
    </row>
    <row r="25" spans="1:14">
      <c r="A25" t="s">
        <v>767</v>
      </c>
      <c r="B25" t="s">
        <v>768</v>
      </c>
      <c r="C25" t="s">
        <v>99</v>
      </c>
      <c r="D25" t="s">
        <v>122</v>
      </c>
      <c r="E25" t="s">
        <v>769</v>
      </c>
      <c r="F25" t="s">
        <v>510</v>
      </c>
      <c r="G25" t="s">
        <v>101</v>
      </c>
      <c r="H25" s="65">
        <v>3328.42</v>
      </c>
      <c r="I25" s="65">
        <v>29300</v>
      </c>
      <c r="J25" s="65">
        <v>0</v>
      </c>
      <c r="K25" s="65">
        <v>975.22706000000005</v>
      </c>
      <c r="L25" s="66">
        <v>1E-4</v>
      </c>
      <c r="M25" s="66">
        <v>1.0800000000000001E-2</v>
      </c>
      <c r="N25" s="66">
        <v>4.4000000000000003E-3</v>
      </c>
    </row>
    <row r="26" spans="1:14">
      <c r="A26" t="s">
        <v>770</v>
      </c>
      <c r="B26" t="s">
        <v>771</v>
      </c>
      <c r="C26" t="s">
        <v>99</v>
      </c>
      <c r="D26" t="s">
        <v>122</v>
      </c>
      <c r="E26" t="s">
        <v>772</v>
      </c>
      <c r="F26" t="s">
        <v>773</v>
      </c>
      <c r="G26" t="s">
        <v>101</v>
      </c>
      <c r="H26" s="65">
        <v>26805.69</v>
      </c>
      <c r="I26" s="65">
        <v>9000</v>
      </c>
      <c r="J26" s="65">
        <v>62.322859999999999</v>
      </c>
      <c r="K26" s="65">
        <v>2474.8349600000001</v>
      </c>
      <c r="L26" s="66">
        <v>2.0000000000000001E-4</v>
      </c>
      <c r="M26" s="66">
        <v>2.7300000000000001E-2</v>
      </c>
      <c r="N26" s="66">
        <v>1.1299999999999999E-2</v>
      </c>
    </row>
    <row r="27" spans="1:14">
      <c r="A27" t="s">
        <v>774</v>
      </c>
      <c r="B27" t="s">
        <v>775</v>
      </c>
      <c r="C27" t="s">
        <v>99</v>
      </c>
      <c r="D27" t="s">
        <v>122</v>
      </c>
      <c r="E27" t="s">
        <v>381</v>
      </c>
      <c r="F27" t="s">
        <v>382</v>
      </c>
      <c r="G27" t="s">
        <v>101</v>
      </c>
      <c r="H27" s="65">
        <v>110740</v>
      </c>
      <c r="I27" s="65">
        <v>2748</v>
      </c>
      <c r="J27" s="65">
        <v>0</v>
      </c>
      <c r="K27" s="65">
        <v>3043.1352000000002</v>
      </c>
      <c r="L27" s="66">
        <v>4.0000000000000002E-4</v>
      </c>
      <c r="M27" s="66">
        <v>3.3599999999999998E-2</v>
      </c>
      <c r="N27" s="66">
        <v>1.3899999999999999E-2</v>
      </c>
    </row>
    <row r="28" spans="1:14">
      <c r="A28" t="s">
        <v>776</v>
      </c>
      <c r="B28" t="s">
        <v>777</v>
      </c>
      <c r="C28" t="s">
        <v>99</v>
      </c>
      <c r="D28" t="s">
        <v>122</v>
      </c>
      <c r="E28" t="s">
        <v>498</v>
      </c>
      <c r="F28" t="s">
        <v>340</v>
      </c>
      <c r="G28" t="s">
        <v>101</v>
      </c>
      <c r="H28" s="65">
        <v>5920</v>
      </c>
      <c r="I28" s="65">
        <v>4292</v>
      </c>
      <c r="J28" s="65">
        <v>2.96</v>
      </c>
      <c r="K28" s="65">
        <v>257.04640000000001</v>
      </c>
      <c r="L28" s="66">
        <v>0</v>
      </c>
      <c r="M28" s="66">
        <v>2.8E-3</v>
      </c>
      <c r="N28" s="66">
        <v>1.1999999999999999E-3</v>
      </c>
    </row>
    <row r="29" spans="1:14">
      <c r="A29" t="s">
        <v>778</v>
      </c>
      <c r="B29" t="s">
        <v>779</v>
      </c>
      <c r="C29" t="s">
        <v>99</v>
      </c>
      <c r="D29" t="s">
        <v>122</v>
      </c>
      <c r="E29" t="s">
        <v>780</v>
      </c>
      <c r="F29" t="s">
        <v>340</v>
      </c>
      <c r="G29" t="s">
        <v>101</v>
      </c>
      <c r="H29" s="65">
        <v>85260.04</v>
      </c>
      <c r="I29" s="65">
        <v>1786</v>
      </c>
      <c r="J29" s="65">
        <v>0</v>
      </c>
      <c r="K29" s="65">
        <v>1522.7443143999999</v>
      </c>
      <c r="L29" s="66">
        <v>2.0000000000000001E-4</v>
      </c>
      <c r="M29" s="66">
        <v>1.6799999999999999E-2</v>
      </c>
      <c r="N29" s="66">
        <v>6.8999999999999999E-3</v>
      </c>
    </row>
    <row r="30" spans="1:14">
      <c r="A30" t="s">
        <v>781</v>
      </c>
      <c r="B30" t="s">
        <v>782</v>
      </c>
      <c r="C30" t="s">
        <v>99</v>
      </c>
      <c r="D30" t="s">
        <v>122</v>
      </c>
      <c r="E30" t="s">
        <v>783</v>
      </c>
      <c r="F30" t="s">
        <v>340</v>
      </c>
      <c r="G30" t="s">
        <v>101</v>
      </c>
      <c r="H30" s="65">
        <v>208145.75</v>
      </c>
      <c r="I30" s="65">
        <v>821.2</v>
      </c>
      <c r="J30" s="65">
        <v>14.06828</v>
      </c>
      <c r="K30" s="65">
        <v>1723.361179</v>
      </c>
      <c r="L30" s="66">
        <v>2.9999999999999997E-4</v>
      </c>
      <c r="M30" s="66">
        <v>1.9E-2</v>
      </c>
      <c r="N30" s="66">
        <v>7.7999999999999996E-3</v>
      </c>
    </row>
    <row r="31" spans="1:14">
      <c r="A31" t="s">
        <v>784</v>
      </c>
      <c r="B31" t="s">
        <v>785</v>
      </c>
      <c r="C31" t="s">
        <v>99</v>
      </c>
      <c r="D31" t="s">
        <v>122</v>
      </c>
      <c r="E31" t="s">
        <v>365</v>
      </c>
      <c r="F31" t="s">
        <v>340</v>
      </c>
      <c r="G31" t="s">
        <v>101</v>
      </c>
      <c r="H31" s="65">
        <v>5095.78</v>
      </c>
      <c r="I31" s="65">
        <v>18630</v>
      </c>
      <c r="J31" s="65">
        <v>0</v>
      </c>
      <c r="K31" s="65">
        <v>949.34381399999995</v>
      </c>
      <c r="L31" s="66">
        <v>1E-4</v>
      </c>
      <c r="M31" s="66">
        <v>1.0500000000000001E-2</v>
      </c>
      <c r="N31" s="66">
        <v>4.3E-3</v>
      </c>
    </row>
    <row r="32" spans="1:14">
      <c r="A32" t="s">
        <v>786</v>
      </c>
      <c r="B32" t="s">
        <v>787</v>
      </c>
      <c r="C32" t="s">
        <v>99</v>
      </c>
      <c r="D32" t="s">
        <v>122</v>
      </c>
      <c r="E32" t="s">
        <v>788</v>
      </c>
      <c r="F32" t="s">
        <v>340</v>
      </c>
      <c r="G32" t="s">
        <v>101</v>
      </c>
      <c r="H32" s="65">
        <v>5345</v>
      </c>
      <c r="I32" s="65">
        <v>20610</v>
      </c>
      <c r="J32" s="65">
        <v>0</v>
      </c>
      <c r="K32" s="65">
        <v>1101.6044999999999</v>
      </c>
      <c r="L32" s="66">
        <v>0</v>
      </c>
      <c r="M32" s="66">
        <v>1.2200000000000001E-2</v>
      </c>
      <c r="N32" s="66">
        <v>5.0000000000000001E-3</v>
      </c>
    </row>
    <row r="33" spans="1:14">
      <c r="A33" t="s">
        <v>789</v>
      </c>
      <c r="B33" t="s">
        <v>790</v>
      </c>
      <c r="C33" t="s">
        <v>99</v>
      </c>
      <c r="D33" t="s">
        <v>122</v>
      </c>
      <c r="E33" t="s">
        <v>791</v>
      </c>
      <c r="F33" t="s">
        <v>792</v>
      </c>
      <c r="G33" t="s">
        <v>101</v>
      </c>
      <c r="H33" s="65">
        <v>10069</v>
      </c>
      <c r="I33" s="65">
        <v>3799</v>
      </c>
      <c r="J33" s="65">
        <v>0</v>
      </c>
      <c r="K33" s="65">
        <v>382.52131000000003</v>
      </c>
      <c r="L33" s="66">
        <v>0</v>
      </c>
      <c r="M33" s="66">
        <v>4.1999999999999997E-3</v>
      </c>
      <c r="N33" s="66">
        <v>1.6999999999999999E-3</v>
      </c>
    </row>
    <row r="34" spans="1:14">
      <c r="A34" t="s">
        <v>793</v>
      </c>
      <c r="B34" t="s">
        <v>794</v>
      </c>
      <c r="C34" t="s">
        <v>99</v>
      </c>
      <c r="D34" t="s">
        <v>122</v>
      </c>
      <c r="E34" t="s">
        <v>795</v>
      </c>
      <c r="F34" t="s">
        <v>792</v>
      </c>
      <c r="G34" t="s">
        <v>101</v>
      </c>
      <c r="H34" s="65">
        <v>1671</v>
      </c>
      <c r="I34" s="65">
        <v>13850</v>
      </c>
      <c r="J34" s="65">
        <v>0</v>
      </c>
      <c r="K34" s="65">
        <v>231.43350000000001</v>
      </c>
      <c r="L34" s="66">
        <v>0</v>
      </c>
      <c r="M34" s="66">
        <v>2.5999999999999999E-3</v>
      </c>
      <c r="N34" s="66">
        <v>1.1000000000000001E-3</v>
      </c>
    </row>
    <row r="35" spans="1:14">
      <c r="A35" t="s">
        <v>796</v>
      </c>
      <c r="B35" t="s">
        <v>797</v>
      </c>
      <c r="C35" t="s">
        <v>99</v>
      </c>
      <c r="D35" t="s">
        <v>122</v>
      </c>
      <c r="E35" t="s">
        <v>798</v>
      </c>
      <c r="F35" t="s">
        <v>124</v>
      </c>
      <c r="G35" t="s">
        <v>101</v>
      </c>
      <c r="H35" s="65">
        <v>5790</v>
      </c>
      <c r="I35" s="65">
        <v>26170</v>
      </c>
      <c r="J35" s="65">
        <v>0</v>
      </c>
      <c r="K35" s="65">
        <v>1515.2429999999999</v>
      </c>
      <c r="L35" s="66">
        <v>1E-4</v>
      </c>
      <c r="M35" s="66">
        <v>1.67E-2</v>
      </c>
      <c r="N35" s="66">
        <v>6.8999999999999999E-3</v>
      </c>
    </row>
    <row r="36" spans="1:14">
      <c r="A36" t="s">
        <v>799</v>
      </c>
      <c r="B36" t="s">
        <v>800</v>
      </c>
      <c r="C36" t="s">
        <v>99</v>
      </c>
      <c r="D36" t="s">
        <v>122</v>
      </c>
      <c r="E36" t="s">
        <v>801</v>
      </c>
      <c r="F36" t="s">
        <v>128</v>
      </c>
      <c r="G36" t="s">
        <v>101</v>
      </c>
      <c r="H36" s="65">
        <v>3410</v>
      </c>
      <c r="I36" s="65">
        <v>72200</v>
      </c>
      <c r="J36" s="65">
        <v>0</v>
      </c>
      <c r="K36" s="65">
        <v>2462.02</v>
      </c>
      <c r="L36" s="66">
        <v>0</v>
      </c>
      <c r="M36" s="66">
        <v>2.7199999999999998E-2</v>
      </c>
      <c r="N36" s="66">
        <v>1.12E-2</v>
      </c>
    </row>
    <row r="37" spans="1:14">
      <c r="A37" t="s">
        <v>802</v>
      </c>
      <c r="B37" t="s">
        <v>803</v>
      </c>
      <c r="C37" t="s">
        <v>99</v>
      </c>
      <c r="D37" t="s">
        <v>122</v>
      </c>
      <c r="E37" t="s">
        <v>697</v>
      </c>
      <c r="F37" t="s">
        <v>128</v>
      </c>
      <c r="G37" t="s">
        <v>101</v>
      </c>
      <c r="H37" s="65">
        <v>7650.09</v>
      </c>
      <c r="I37" s="65">
        <v>10500</v>
      </c>
      <c r="J37" s="65">
        <v>0</v>
      </c>
      <c r="K37" s="65">
        <v>803.25945000000002</v>
      </c>
      <c r="L37" s="66">
        <v>1E-4</v>
      </c>
      <c r="M37" s="66">
        <v>8.8999999999999999E-3</v>
      </c>
      <c r="N37" s="66">
        <v>3.7000000000000002E-3</v>
      </c>
    </row>
    <row r="38" spans="1:14">
      <c r="A38" t="s">
        <v>804</v>
      </c>
      <c r="B38" t="s">
        <v>805</v>
      </c>
      <c r="C38" t="s">
        <v>99</v>
      </c>
      <c r="D38" t="s">
        <v>122</v>
      </c>
      <c r="E38" t="s">
        <v>395</v>
      </c>
      <c r="F38" t="s">
        <v>131</v>
      </c>
      <c r="G38" t="s">
        <v>101</v>
      </c>
      <c r="H38" s="65">
        <v>137312</v>
      </c>
      <c r="I38" s="65">
        <v>357.1</v>
      </c>
      <c r="J38" s="65">
        <v>0</v>
      </c>
      <c r="K38" s="65">
        <v>490.34115200000002</v>
      </c>
      <c r="L38" s="66">
        <v>0</v>
      </c>
      <c r="M38" s="66">
        <v>5.4000000000000003E-3</v>
      </c>
      <c r="N38" s="66">
        <v>2.2000000000000001E-3</v>
      </c>
    </row>
    <row r="39" spans="1:14">
      <c r="A39" s="67" t="s">
        <v>806</v>
      </c>
      <c r="D39" s="14"/>
      <c r="E39" s="14"/>
      <c r="F39" s="14"/>
      <c r="H39" s="69">
        <v>2398175.8199999998</v>
      </c>
      <c r="J39" s="69">
        <v>82.559219999999996</v>
      </c>
      <c r="K39" s="69">
        <v>38048.057067280002</v>
      </c>
      <c r="M39" s="68">
        <v>0.4199</v>
      </c>
      <c r="N39" s="68">
        <v>0.17319999999999999</v>
      </c>
    </row>
    <row r="40" spans="1:14">
      <c r="A40" t="s">
        <v>807</v>
      </c>
      <c r="B40" t="s">
        <v>808</v>
      </c>
      <c r="C40" t="s">
        <v>99</v>
      </c>
      <c r="D40" t="s">
        <v>122</v>
      </c>
      <c r="E40" t="s">
        <v>809</v>
      </c>
      <c r="F40" t="s">
        <v>100</v>
      </c>
      <c r="G40" t="s">
        <v>101</v>
      </c>
      <c r="H40" s="65">
        <v>2340</v>
      </c>
      <c r="I40" s="65">
        <v>38090</v>
      </c>
      <c r="J40" s="65">
        <v>0</v>
      </c>
      <c r="K40" s="65">
        <v>891.30600000000004</v>
      </c>
      <c r="L40" s="66">
        <v>2.0000000000000001E-4</v>
      </c>
      <c r="M40" s="66">
        <v>9.7999999999999997E-3</v>
      </c>
      <c r="N40" s="66">
        <v>4.1000000000000003E-3</v>
      </c>
    </row>
    <row r="41" spans="1:14">
      <c r="A41" t="s">
        <v>810</v>
      </c>
      <c r="B41" t="s">
        <v>811</v>
      </c>
      <c r="C41" t="s">
        <v>99</v>
      </c>
      <c r="D41" t="s">
        <v>122</v>
      </c>
      <c r="E41" t="s">
        <v>812</v>
      </c>
      <c r="F41" t="s">
        <v>736</v>
      </c>
      <c r="G41" t="s">
        <v>101</v>
      </c>
      <c r="H41" s="65">
        <v>16699</v>
      </c>
      <c r="I41" s="65">
        <v>4806</v>
      </c>
      <c r="J41" s="65">
        <v>0</v>
      </c>
      <c r="K41" s="65">
        <v>802.55394000000001</v>
      </c>
      <c r="L41" s="66">
        <v>6.9999999999999999E-4</v>
      </c>
      <c r="M41" s="66">
        <v>8.8999999999999999E-3</v>
      </c>
      <c r="N41" s="66">
        <v>3.7000000000000002E-3</v>
      </c>
    </row>
    <row r="42" spans="1:14">
      <c r="A42" t="s">
        <v>813</v>
      </c>
      <c r="B42" t="s">
        <v>814</v>
      </c>
      <c r="C42" t="s">
        <v>99</v>
      </c>
      <c r="D42" t="s">
        <v>122</v>
      </c>
      <c r="E42" t="s">
        <v>584</v>
      </c>
      <c r="F42" t="s">
        <v>473</v>
      </c>
      <c r="G42" t="s">
        <v>101</v>
      </c>
      <c r="H42" s="65">
        <v>264000.28000000003</v>
      </c>
      <c r="I42" s="65">
        <v>77.599999999999994</v>
      </c>
      <c r="J42" s="65">
        <v>0</v>
      </c>
      <c r="K42" s="65">
        <v>204.86421727999999</v>
      </c>
      <c r="L42" s="66">
        <v>1E-4</v>
      </c>
      <c r="M42" s="66">
        <v>2.3E-3</v>
      </c>
      <c r="N42" s="66">
        <v>8.9999999999999998E-4</v>
      </c>
    </row>
    <row r="43" spans="1:14">
      <c r="A43" t="s">
        <v>815</v>
      </c>
      <c r="B43" t="s">
        <v>816</v>
      </c>
      <c r="C43" t="s">
        <v>99</v>
      </c>
      <c r="D43" t="s">
        <v>122</v>
      </c>
      <c r="E43" t="s">
        <v>817</v>
      </c>
      <c r="F43" t="s">
        <v>473</v>
      </c>
      <c r="G43" t="s">
        <v>101</v>
      </c>
      <c r="H43" s="65">
        <v>5900</v>
      </c>
      <c r="I43" s="65">
        <v>7114</v>
      </c>
      <c r="J43" s="65">
        <v>5.53125</v>
      </c>
      <c r="K43" s="65">
        <v>425.25725</v>
      </c>
      <c r="L43" s="66">
        <v>4.0000000000000002E-4</v>
      </c>
      <c r="M43" s="66">
        <v>4.7000000000000002E-3</v>
      </c>
      <c r="N43" s="66">
        <v>1.9E-3</v>
      </c>
    </row>
    <row r="44" spans="1:14">
      <c r="A44" t="s">
        <v>818</v>
      </c>
      <c r="B44" t="s">
        <v>819</v>
      </c>
      <c r="C44" t="s">
        <v>99</v>
      </c>
      <c r="D44" t="s">
        <v>122</v>
      </c>
      <c r="E44" t="s">
        <v>820</v>
      </c>
      <c r="F44" t="s">
        <v>473</v>
      </c>
      <c r="G44" t="s">
        <v>101</v>
      </c>
      <c r="H44" s="65">
        <v>1810</v>
      </c>
      <c r="I44" s="65">
        <v>30680</v>
      </c>
      <c r="J44" s="65">
        <v>0</v>
      </c>
      <c r="K44" s="65">
        <v>555.30799999999999</v>
      </c>
      <c r="L44" s="66">
        <v>1E-4</v>
      </c>
      <c r="M44" s="66">
        <v>6.1000000000000004E-3</v>
      </c>
      <c r="N44" s="66">
        <v>2.5000000000000001E-3</v>
      </c>
    </row>
    <row r="45" spans="1:14">
      <c r="A45" t="s">
        <v>821</v>
      </c>
      <c r="B45" t="s">
        <v>822</v>
      </c>
      <c r="C45" t="s">
        <v>99</v>
      </c>
      <c r="D45" t="s">
        <v>122</v>
      </c>
      <c r="E45" t="s">
        <v>823</v>
      </c>
      <c r="F45" t="s">
        <v>411</v>
      </c>
      <c r="G45" t="s">
        <v>101</v>
      </c>
      <c r="H45" s="65">
        <v>5449</v>
      </c>
      <c r="I45" s="65">
        <v>12650</v>
      </c>
      <c r="J45" s="65">
        <v>0</v>
      </c>
      <c r="K45" s="65">
        <v>689.29849999999999</v>
      </c>
      <c r="L45" s="66">
        <v>4.0000000000000002E-4</v>
      </c>
      <c r="M45" s="66">
        <v>7.6E-3</v>
      </c>
      <c r="N45" s="66">
        <v>3.0999999999999999E-3</v>
      </c>
    </row>
    <row r="46" spans="1:14">
      <c r="A46" t="s">
        <v>824</v>
      </c>
      <c r="B46" t="s">
        <v>825</v>
      </c>
      <c r="C46" t="s">
        <v>99</v>
      </c>
      <c r="D46" t="s">
        <v>122</v>
      </c>
      <c r="E46" t="s">
        <v>826</v>
      </c>
      <c r="F46" t="s">
        <v>411</v>
      </c>
      <c r="G46" t="s">
        <v>101</v>
      </c>
      <c r="H46" s="65">
        <v>18120.54</v>
      </c>
      <c r="I46" s="65">
        <v>5524</v>
      </c>
      <c r="J46" s="65">
        <v>0</v>
      </c>
      <c r="K46" s="65">
        <v>1000.9786296</v>
      </c>
      <c r="L46" s="66">
        <v>2.9999999999999997E-4</v>
      </c>
      <c r="M46" s="66">
        <v>1.0999999999999999E-2</v>
      </c>
      <c r="N46" s="66">
        <v>4.5999999999999999E-3</v>
      </c>
    </row>
    <row r="47" spans="1:14">
      <c r="A47" t="s">
        <v>827</v>
      </c>
      <c r="B47" t="s">
        <v>828</v>
      </c>
      <c r="C47" t="s">
        <v>99</v>
      </c>
      <c r="D47" t="s">
        <v>122</v>
      </c>
      <c r="E47" t="s">
        <v>829</v>
      </c>
      <c r="F47" t="s">
        <v>411</v>
      </c>
      <c r="G47" t="s">
        <v>101</v>
      </c>
      <c r="H47" s="65">
        <v>193950.4</v>
      </c>
      <c r="I47" s="65">
        <v>388</v>
      </c>
      <c r="J47" s="65">
        <v>0</v>
      </c>
      <c r="K47" s="65">
        <v>752.52755200000001</v>
      </c>
      <c r="L47" s="66">
        <v>2.0000000000000001E-4</v>
      </c>
      <c r="M47" s="66">
        <v>8.3000000000000001E-3</v>
      </c>
      <c r="N47" s="66">
        <v>3.3999999999999998E-3</v>
      </c>
    </row>
    <row r="48" spans="1:14">
      <c r="A48" t="s">
        <v>830</v>
      </c>
      <c r="B48" t="s">
        <v>831</v>
      </c>
      <c r="C48" t="s">
        <v>99</v>
      </c>
      <c r="D48" t="s">
        <v>122</v>
      </c>
      <c r="E48" t="s">
        <v>832</v>
      </c>
      <c r="F48" t="s">
        <v>411</v>
      </c>
      <c r="G48" t="s">
        <v>101</v>
      </c>
      <c r="H48" s="65">
        <v>8770.93</v>
      </c>
      <c r="I48" s="65">
        <v>6930</v>
      </c>
      <c r="J48" s="65">
        <v>0</v>
      </c>
      <c r="K48" s="65">
        <v>607.82544900000005</v>
      </c>
      <c r="L48" s="66">
        <v>1E-4</v>
      </c>
      <c r="M48" s="66">
        <v>6.7000000000000002E-3</v>
      </c>
      <c r="N48" s="66">
        <v>2.8E-3</v>
      </c>
    </row>
    <row r="49" spans="1:14">
      <c r="A49" t="s">
        <v>833</v>
      </c>
      <c r="B49" t="s">
        <v>834</v>
      </c>
      <c r="C49" t="s">
        <v>99</v>
      </c>
      <c r="D49" t="s">
        <v>122</v>
      </c>
      <c r="E49" t="s">
        <v>835</v>
      </c>
      <c r="F49" t="s">
        <v>525</v>
      </c>
      <c r="G49" t="s">
        <v>101</v>
      </c>
      <c r="H49" s="65">
        <v>41319</v>
      </c>
      <c r="I49" s="65">
        <v>1214</v>
      </c>
      <c r="J49" s="65">
        <v>0</v>
      </c>
      <c r="K49" s="65">
        <v>501.61266000000001</v>
      </c>
      <c r="L49" s="66">
        <v>2.0000000000000001E-4</v>
      </c>
      <c r="M49" s="66">
        <v>5.4999999999999997E-3</v>
      </c>
      <c r="N49" s="66">
        <v>2.3E-3</v>
      </c>
    </row>
    <row r="50" spans="1:14">
      <c r="A50" t="s">
        <v>836</v>
      </c>
      <c r="B50" t="s">
        <v>837</v>
      </c>
      <c r="C50" t="s">
        <v>99</v>
      </c>
      <c r="D50" t="s">
        <v>122</v>
      </c>
      <c r="E50" t="s">
        <v>838</v>
      </c>
      <c r="F50" t="s">
        <v>525</v>
      </c>
      <c r="G50" t="s">
        <v>101</v>
      </c>
      <c r="H50" s="65">
        <v>1347</v>
      </c>
      <c r="I50" s="65">
        <v>15810</v>
      </c>
      <c r="J50" s="65">
        <v>6.3921999999999999</v>
      </c>
      <c r="K50" s="65">
        <v>219.35290000000001</v>
      </c>
      <c r="L50" s="66">
        <v>1E-4</v>
      </c>
      <c r="M50" s="66">
        <v>2.3999999999999998E-3</v>
      </c>
      <c r="N50" s="66">
        <v>1E-3</v>
      </c>
    </row>
    <row r="51" spans="1:14">
      <c r="A51" t="s">
        <v>839</v>
      </c>
      <c r="B51" t="s">
        <v>840</v>
      </c>
      <c r="C51" t="s">
        <v>99</v>
      </c>
      <c r="D51" t="s">
        <v>122</v>
      </c>
      <c r="E51" t="s">
        <v>841</v>
      </c>
      <c r="F51" t="s">
        <v>285</v>
      </c>
      <c r="G51" t="s">
        <v>101</v>
      </c>
      <c r="H51" s="65">
        <v>19980</v>
      </c>
      <c r="I51" s="65">
        <v>10490</v>
      </c>
      <c r="J51" s="65">
        <v>0</v>
      </c>
      <c r="K51" s="65">
        <v>2095.902</v>
      </c>
      <c r="L51" s="66">
        <v>5.9999999999999995E-4</v>
      </c>
      <c r="M51" s="66">
        <v>2.3099999999999999E-2</v>
      </c>
      <c r="N51" s="66">
        <v>9.4999999999999998E-3</v>
      </c>
    </row>
    <row r="52" spans="1:14">
      <c r="A52" t="s">
        <v>842</v>
      </c>
      <c r="B52" t="s">
        <v>843</v>
      </c>
      <c r="C52" t="s">
        <v>99</v>
      </c>
      <c r="D52" t="s">
        <v>122</v>
      </c>
      <c r="E52" t="s">
        <v>844</v>
      </c>
      <c r="F52" t="s">
        <v>460</v>
      </c>
      <c r="G52" t="s">
        <v>101</v>
      </c>
      <c r="H52" s="65">
        <v>9772.32</v>
      </c>
      <c r="I52" s="65">
        <v>16360</v>
      </c>
      <c r="J52" s="65">
        <v>0</v>
      </c>
      <c r="K52" s="65">
        <v>1598.7515519999999</v>
      </c>
      <c r="L52" s="66">
        <v>2.9999999999999997E-4</v>
      </c>
      <c r="M52" s="66">
        <v>1.7600000000000001E-2</v>
      </c>
      <c r="N52" s="66">
        <v>7.3000000000000001E-3</v>
      </c>
    </row>
    <row r="53" spans="1:14">
      <c r="A53" t="s">
        <v>845</v>
      </c>
      <c r="B53" t="s">
        <v>846</v>
      </c>
      <c r="C53" t="s">
        <v>99</v>
      </c>
      <c r="D53" t="s">
        <v>122</v>
      </c>
      <c r="E53" t="s">
        <v>703</v>
      </c>
      <c r="F53" t="s">
        <v>460</v>
      </c>
      <c r="G53" t="s">
        <v>101</v>
      </c>
      <c r="H53" s="65">
        <v>1584.67</v>
      </c>
      <c r="I53" s="65">
        <v>78300</v>
      </c>
      <c r="J53" s="65">
        <v>0</v>
      </c>
      <c r="K53" s="65">
        <v>1240.7966100000001</v>
      </c>
      <c r="L53" s="66">
        <v>2.0000000000000001E-4</v>
      </c>
      <c r="M53" s="66">
        <v>1.37E-2</v>
      </c>
      <c r="N53" s="66">
        <v>5.5999999999999999E-3</v>
      </c>
    </row>
    <row r="54" spans="1:14">
      <c r="A54" t="s">
        <v>847</v>
      </c>
      <c r="B54" t="s">
        <v>848</v>
      </c>
      <c r="C54" t="s">
        <v>99</v>
      </c>
      <c r="D54" t="s">
        <v>122</v>
      </c>
      <c r="E54" t="s">
        <v>849</v>
      </c>
      <c r="F54" t="s">
        <v>460</v>
      </c>
      <c r="G54" t="s">
        <v>101</v>
      </c>
      <c r="H54" s="65">
        <v>1485</v>
      </c>
      <c r="I54" s="65">
        <v>32220</v>
      </c>
      <c r="J54" s="65">
        <v>0</v>
      </c>
      <c r="K54" s="65">
        <v>478.46699999999998</v>
      </c>
      <c r="L54" s="66">
        <v>2.0000000000000001E-4</v>
      </c>
      <c r="M54" s="66">
        <v>5.3E-3</v>
      </c>
      <c r="N54" s="66">
        <v>2.2000000000000001E-3</v>
      </c>
    </row>
    <row r="55" spans="1:14">
      <c r="A55" t="s">
        <v>850</v>
      </c>
      <c r="B55" t="s">
        <v>851</v>
      </c>
      <c r="C55" t="s">
        <v>99</v>
      </c>
      <c r="D55" t="s">
        <v>122</v>
      </c>
      <c r="E55" t="s">
        <v>852</v>
      </c>
      <c r="F55" t="s">
        <v>460</v>
      </c>
      <c r="G55" t="s">
        <v>101</v>
      </c>
      <c r="H55" s="65">
        <v>14745.08</v>
      </c>
      <c r="I55" s="65">
        <v>10150</v>
      </c>
      <c r="J55" s="65">
        <v>0</v>
      </c>
      <c r="K55" s="65">
        <v>1496.62562</v>
      </c>
      <c r="L55" s="66">
        <v>2.9999999999999997E-4</v>
      </c>
      <c r="M55" s="66">
        <v>1.6500000000000001E-2</v>
      </c>
      <c r="N55" s="66">
        <v>6.7999999999999996E-3</v>
      </c>
    </row>
    <row r="56" spans="1:14">
      <c r="A56" t="s">
        <v>853</v>
      </c>
      <c r="B56" t="s">
        <v>854</v>
      </c>
      <c r="C56" t="s">
        <v>99</v>
      </c>
      <c r="D56" t="s">
        <v>122</v>
      </c>
      <c r="E56" t="s">
        <v>685</v>
      </c>
      <c r="F56" t="s">
        <v>490</v>
      </c>
      <c r="G56" t="s">
        <v>101</v>
      </c>
      <c r="H56" s="65">
        <v>714000.16</v>
      </c>
      <c r="I56" s="65">
        <v>69.5</v>
      </c>
      <c r="J56" s="65">
        <v>0</v>
      </c>
      <c r="K56" s="65">
        <v>496.23011120000001</v>
      </c>
      <c r="L56" s="66">
        <v>2.9999999999999997E-4</v>
      </c>
      <c r="M56" s="66">
        <v>5.4999999999999997E-3</v>
      </c>
      <c r="N56" s="66">
        <v>2.3E-3</v>
      </c>
    </row>
    <row r="57" spans="1:14">
      <c r="A57" t="s">
        <v>855</v>
      </c>
      <c r="B57" t="s">
        <v>856</v>
      </c>
      <c r="C57" t="s">
        <v>99</v>
      </c>
      <c r="D57" t="s">
        <v>122</v>
      </c>
      <c r="E57" t="s">
        <v>857</v>
      </c>
      <c r="F57" t="s">
        <v>773</v>
      </c>
      <c r="G57" t="s">
        <v>101</v>
      </c>
      <c r="H57" s="65">
        <v>2323.14</v>
      </c>
      <c r="I57" s="65">
        <v>9853</v>
      </c>
      <c r="J57" s="65">
        <v>0</v>
      </c>
      <c r="K57" s="65">
        <v>228.8989842</v>
      </c>
      <c r="L57" s="66">
        <v>2.0000000000000001E-4</v>
      </c>
      <c r="M57" s="66">
        <v>2.5000000000000001E-3</v>
      </c>
      <c r="N57" s="66">
        <v>1E-3</v>
      </c>
    </row>
    <row r="58" spans="1:14">
      <c r="A58" t="s">
        <v>858</v>
      </c>
      <c r="B58" t="s">
        <v>859</v>
      </c>
      <c r="C58" t="s">
        <v>99</v>
      </c>
      <c r="D58" t="s">
        <v>122</v>
      </c>
      <c r="E58" t="s">
        <v>860</v>
      </c>
      <c r="F58" t="s">
        <v>382</v>
      </c>
      <c r="G58" t="s">
        <v>101</v>
      </c>
      <c r="H58" s="65">
        <v>3887</v>
      </c>
      <c r="I58" s="65">
        <v>14440</v>
      </c>
      <c r="J58" s="65">
        <v>7.19747</v>
      </c>
      <c r="K58" s="65">
        <v>568.48027000000002</v>
      </c>
      <c r="L58" s="66">
        <v>2.0000000000000001E-4</v>
      </c>
      <c r="M58" s="66">
        <v>6.3E-3</v>
      </c>
      <c r="N58" s="66">
        <v>2.5999999999999999E-3</v>
      </c>
    </row>
    <row r="59" spans="1:14">
      <c r="A59" t="s">
        <v>861</v>
      </c>
      <c r="B59" t="s">
        <v>862</v>
      </c>
      <c r="C59" t="s">
        <v>99</v>
      </c>
      <c r="D59" t="s">
        <v>122</v>
      </c>
      <c r="E59" t="s">
        <v>544</v>
      </c>
      <c r="F59" t="s">
        <v>382</v>
      </c>
      <c r="G59" t="s">
        <v>101</v>
      </c>
      <c r="H59" s="65">
        <v>30500</v>
      </c>
      <c r="I59" s="65">
        <v>1603</v>
      </c>
      <c r="J59" s="65">
        <v>0</v>
      </c>
      <c r="K59" s="65">
        <v>488.91500000000002</v>
      </c>
      <c r="L59" s="66">
        <v>2.9999999999999997E-4</v>
      </c>
      <c r="M59" s="66">
        <v>5.4000000000000003E-3</v>
      </c>
      <c r="N59" s="66">
        <v>2.2000000000000001E-3</v>
      </c>
    </row>
    <row r="60" spans="1:14">
      <c r="A60" t="s">
        <v>863</v>
      </c>
      <c r="B60" t="s">
        <v>864</v>
      </c>
      <c r="C60" t="s">
        <v>99</v>
      </c>
      <c r="D60" t="s">
        <v>122</v>
      </c>
      <c r="E60" t="s">
        <v>865</v>
      </c>
      <c r="F60" t="s">
        <v>404</v>
      </c>
      <c r="G60" t="s">
        <v>101</v>
      </c>
      <c r="H60" s="65">
        <v>49160</v>
      </c>
      <c r="I60" s="65">
        <v>2711</v>
      </c>
      <c r="J60" s="65">
        <v>10.53941</v>
      </c>
      <c r="K60" s="65">
        <v>1343.26701</v>
      </c>
      <c r="L60" s="66">
        <v>8.9999999999999998E-4</v>
      </c>
      <c r="M60" s="66">
        <v>1.4800000000000001E-2</v>
      </c>
      <c r="N60" s="66">
        <v>6.1000000000000004E-3</v>
      </c>
    </row>
    <row r="61" spans="1:14">
      <c r="A61" t="s">
        <v>866</v>
      </c>
      <c r="B61" t="s">
        <v>867</v>
      </c>
      <c r="C61" t="s">
        <v>99</v>
      </c>
      <c r="D61" t="s">
        <v>122</v>
      </c>
      <c r="E61" t="s">
        <v>403</v>
      </c>
      <c r="F61" t="s">
        <v>404</v>
      </c>
      <c r="G61" t="s">
        <v>101</v>
      </c>
      <c r="H61" s="65">
        <v>26723.55</v>
      </c>
      <c r="I61" s="65">
        <v>2306</v>
      </c>
      <c r="J61" s="65">
        <v>0</v>
      </c>
      <c r="K61" s="65">
        <v>616.24506299999996</v>
      </c>
      <c r="L61" s="66">
        <v>2.0000000000000001E-4</v>
      </c>
      <c r="M61" s="66">
        <v>6.7999999999999996E-3</v>
      </c>
      <c r="N61" s="66">
        <v>2.8E-3</v>
      </c>
    </row>
    <row r="62" spans="1:14">
      <c r="A62" t="s">
        <v>868</v>
      </c>
      <c r="B62" t="s">
        <v>869</v>
      </c>
      <c r="C62" t="s">
        <v>99</v>
      </c>
      <c r="D62" t="s">
        <v>122</v>
      </c>
      <c r="E62" t="s">
        <v>870</v>
      </c>
      <c r="F62" t="s">
        <v>404</v>
      </c>
      <c r="G62" t="s">
        <v>101</v>
      </c>
      <c r="H62" s="65">
        <v>39300.800000000003</v>
      </c>
      <c r="I62" s="65">
        <v>4915</v>
      </c>
      <c r="J62" s="65">
        <v>0</v>
      </c>
      <c r="K62" s="65">
        <v>1931.6343199999999</v>
      </c>
      <c r="L62" s="66">
        <v>5.0000000000000001E-4</v>
      </c>
      <c r="M62" s="66">
        <v>2.1299999999999999E-2</v>
      </c>
      <c r="N62" s="66">
        <v>8.8000000000000005E-3</v>
      </c>
    </row>
    <row r="63" spans="1:14">
      <c r="A63" t="s">
        <v>871</v>
      </c>
      <c r="B63" t="s">
        <v>872</v>
      </c>
      <c r="C63" t="s">
        <v>99</v>
      </c>
      <c r="D63" t="s">
        <v>122</v>
      </c>
      <c r="E63" t="s">
        <v>360</v>
      </c>
      <c r="F63" t="s">
        <v>340</v>
      </c>
      <c r="G63" t="s">
        <v>101</v>
      </c>
      <c r="H63" s="65">
        <v>10160.1</v>
      </c>
      <c r="I63" s="65">
        <v>36010</v>
      </c>
      <c r="J63" s="65">
        <v>0</v>
      </c>
      <c r="K63" s="65">
        <v>3658.6520099999998</v>
      </c>
      <c r="L63" s="66">
        <v>5.0000000000000001E-4</v>
      </c>
      <c r="M63" s="66">
        <v>4.0399999999999998E-2</v>
      </c>
      <c r="N63" s="66">
        <v>1.67E-2</v>
      </c>
    </row>
    <row r="64" spans="1:14">
      <c r="A64" t="s">
        <v>873</v>
      </c>
      <c r="B64" t="s">
        <v>874</v>
      </c>
      <c r="C64" t="s">
        <v>99</v>
      </c>
      <c r="D64" t="s">
        <v>122</v>
      </c>
      <c r="E64" t="s">
        <v>875</v>
      </c>
      <c r="F64" t="s">
        <v>340</v>
      </c>
      <c r="G64" t="s">
        <v>101</v>
      </c>
      <c r="H64" s="65">
        <v>6252</v>
      </c>
      <c r="I64" s="65">
        <v>3722</v>
      </c>
      <c r="J64" s="65">
        <v>0</v>
      </c>
      <c r="K64" s="65">
        <v>232.69944000000001</v>
      </c>
      <c r="L64" s="66">
        <v>2.0000000000000001E-4</v>
      </c>
      <c r="M64" s="66">
        <v>2.5999999999999999E-3</v>
      </c>
      <c r="N64" s="66">
        <v>1.1000000000000001E-3</v>
      </c>
    </row>
    <row r="65" spans="1:14">
      <c r="A65" t="s">
        <v>876</v>
      </c>
      <c r="B65" t="s">
        <v>877</v>
      </c>
      <c r="C65" t="s">
        <v>99</v>
      </c>
      <c r="D65" t="s">
        <v>122</v>
      </c>
      <c r="E65" t="s">
        <v>878</v>
      </c>
      <c r="F65" t="s">
        <v>340</v>
      </c>
      <c r="G65" t="s">
        <v>101</v>
      </c>
      <c r="H65" s="65">
        <v>25660</v>
      </c>
      <c r="I65" s="65">
        <v>929</v>
      </c>
      <c r="J65" s="65">
        <v>0</v>
      </c>
      <c r="K65" s="65">
        <v>238.38140000000001</v>
      </c>
      <c r="L65" s="66">
        <v>2.0000000000000001E-4</v>
      </c>
      <c r="M65" s="66">
        <v>2.5999999999999999E-3</v>
      </c>
      <c r="N65" s="66">
        <v>1.1000000000000001E-3</v>
      </c>
    </row>
    <row r="66" spans="1:14">
      <c r="A66" t="s">
        <v>879</v>
      </c>
      <c r="B66" t="s">
        <v>880</v>
      </c>
      <c r="C66" t="s">
        <v>99</v>
      </c>
      <c r="D66" t="s">
        <v>122</v>
      </c>
      <c r="E66" t="s">
        <v>432</v>
      </c>
      <c r="F66" t="s">
        <v>340</v>
      </c>
      <c r="G66" t="s">
        <v>101</v>
      </c>
      <c r="H66" s="65">
        <v>27590</v>
      </c>
      <c r="I66" s="65">
        <v>9854</v>
      </c>
      <c r="J66" s="65">
        <v>0</v>
      </c>
      <c r="K66" s="65">
        <v>2718.7186000000002</v>
      </c>
      <c r="L66" s="66">
        <v>8.0000000000000004E-4</v>
      </c>
      <c r="M66" s="66">
        <v>0.03</v>
      </c>
      <c r="N66" s="66">
        <v>1.24E-2</v>
      </c>
    </row>
    <row r="67" spans="1:14">
      <c r="A67" t="s">
        <v>881</v>
      </c>
      <c r="B67" t="s">
        <v>882</v>
      </c>
      <c r="C67" t="s">
        <v>99</v>
      </c>
      <c r="D67" t="s">
        <v>122</v>
      </c>
      <c r="E67" t="s">
        <v>454</v>
      </c>
      <c r="F67" t="s">
        <v>340</v>
      </c>
      <c r="G67" t="s">
        <v>101</v>
      </c>
      <c r="H67" s="65">
        <v>165000</v>
      </c>
      <c r="I67" s="65">
        <v>181.5</v>
      </c>
      <c r="J67" s="65">
        <v>7.8967400000000003</v>
      </c>
      <c r="K67" s="65">
        <v>307.37173999999999</v>
      </c>
      <c r="L67" s="66">
        <v>2.9999999999999997E-4</v>
      </c>
      <c r="M67" s="66">
        <v>3.3999999999999998E-3</v>
      </c>
      <c r="N67" s="66">
        <v>1.4E-3</v>
      </c>
    </row>
    <row r="68" spans="1:14">
      <c r="A68" t="s">
        <v>883</v>
      </c>
      <c r="B68" t="s">
        <v>884</v>
      </c>
      <c r="C68" t="s">
        <v>99</v>
      </c>
      <c r="D68" t="s">
        <v>122</v>
      </c>
      <c r="E68" t="s">
        <v>392</v>
      </c>
      <c r="F68" t="s">
        <v>340</v>
      </c>
      <c r="G68" t="s">
        <v>101</v>
      </c>
      <c r="H68" s="65">
        <v>2490.19</v>
      </c>
      <c r="I68" s="65">
        <v>23150</v>
      </c>
      <c r="J68" s="65">
        <v>0</v>
      </c>
      <c r="K68" s="65">
        <v>576.47898499999997</v>
      </c>
      <c r="L68" s="66">
        <v>2.0000000000000001E-4</v>
      </c>
      <c r="M68" s="66">
        <v>6.4000000000000003E-3</v>
      </c>
      <c r="N68" s="66">
        <v>2.5999999999999999E-3</v>
      </c>
    </row>
    <row r="69" spans="1:14">
      <c r="A69" t="s">
        <v>885</v>
      </c>
      <c r="B69" t="s">
        <v>886</v>
      </c>
      <c r="C69" t="s">
        <v>99</v>
      </c>
      <c r="D69" t="s">
        <v>122</v>
      </c>
      <c r="E69" t="s">
        <v>887</v>
      </c>
      <c r="F69" t="s">
        <v>888</v>
      </c>
      <c r="G69" t="s">
        <v>101</v>
      </c>
      <c r="H69" s="65">
        <v>1710</v>
      </c>
      <c r="I69" s="65">
        <v>9018</v>
      </c>
      <c r="J69" s="65">
        <v>0</v>
      </c>
      <c r="K69" s="65">
        <v>154.20779999999999</v>
      </c>
      <c r="L69" s="66">
        <v>0</v>
      </c>
      <c r="M69" s="66">
        <v>1.6999999999999999E-3</v>
      </c>
      <c r="N69" s="66">
        <v>6.9999999999999999E-4</v>
      </c>
    </row>
    <row r="70" spans="1:14">
      <c r="A70" t="s">
        <v>889</v>
      </c>
      <c r="B70" t="s">
        <v>890</v>
      </c>
      <c r="C70" t="s">
        <v>99</v>
      </c>
      <c r="D70" t="s">
        <v>122</v>
      </c>
      <c r="E70" t="s">
        <v>891</v>
      </c>
      <c r="F70" t="s">
        <v>888</v>
      </c>
      <c r="G70" t="s">
        <v>101</v>
      </c>
      <c r="H70" s="65">
        <v>1220</v>
      </c>
      <c r="I70" s="65">
        <v>3483</v>
      </c>
      <c r="J70" s="65">
        <v>0</v>
      </c>
      <c r="K70" s="65">
        <v>42.492600000000003</v>
      </c>
      <c r="L70" s="66">
        <v>0</v>
      </c>
      <c r="M70" s="66">
        <v>5.0000000000000001E-4</v>
      </c>
      <c r="N70" s="66">
        <v>2.0000000000000001E-4</v>
      </c>
    </row>
    <row r="71" spans="1:14">
      <c r="A71" t="s">
        <v>892</v>
      </c>
      <c r="B71" t="s">
        <v>893</v>
      </c>
      <c r="C71" t="s">
        <v>99</v>
      </c>
      <c r="D71" t="s">
        <v>122</v>
      </c>
      <c r="E71" t="s">
        <v>608</v>
      </c>
      <c r="F71" t="s">
        <v>124</v>
      </c>
      <c r="G71" t="s">
        <v>101</v>
      </c>
      <c r="H71" s="65">
        <v>6875</v>
      </c>
      <c r="I71" s="65">
        <v>10660</v>
      </c>
      <c r="J71" s="65">
        <v>0</v>
      </c>
      <c r="K71" s="65">
        <v>732.875</v>
      </c>
      <c r="L71" s="66">
        <v>5.0000000000000001E-4</v>
      </c>
      <c r="M71" s="66">
        <v>8.0999999999999996E-3</v>
      </c>
      <c r="N71" s="66">
        <v>3.3E-3</v>
      </c>
    </row>
    <row r="72" spans="1:14">
      <c r="A72" t="s">
        <v>894</v>
      </c>
      <c r="B72" t="s">
        <v>895</v>
      </c>
      <c r="C72" t="s">
        <v>99</v>
      </c>
      <c r="D72" t="s">
        <v>122</v>
      </c>
      <c r="E72" t="s">
        <v>896</v>
      </c>
      <c r="F72" t="s">
        <v>124</v>
      </c>
      <c r="G72" t="s">
        <v>101</v>
      </c>
      <c r="H72" s="65">
        <v>327400</v>
      </c>
      <c r="I72" s="65">
        <v>626</v>
      </c>
      <c r="J72" s="65">
        <v>0</v>
      </c>
      <c r="K72" s="65">
        <v>2049.5239999999999</v>
      </c>
      <c r="L72" s="66">
        <v>4.0000000000000002E-4</v>
      </c>
      <c r="M72" s="66">
        <v>2.2599999999999999E-2</v>
      </c>
      <c r="N72" s="66">
        <v>9.2999999999999992E-3</v>
      </c>
    </row>
    <row r="73" spans="1:14">
      <c r="A73" t="s">
        <v>897</v>
      </c>
      <c r="B73" t="s">
        <v>898</v>
      </c>
      <c r="C73" t="s">
        <v>99</v>
      </c>
      <c r="D73" t="s">
        <v>122</v>
      </c>
      <c r="E73" t="s">
        <v>899</v>
      </c>
      <c r="F73" t="s">
        <v>124</v>
      </c>
      <c r="G73" t="s">
        <v>101</v>
      </c>
      <c r="H73" s="65">
        <v>2300</v>
      </c>
      <c r="I73" s="65">
        <v>9152</v>
      </c>
      <c r="J73" s="65">
        <v>0</v>
      </c>
      <c r="K73" s="65">
        <v>210.49600000000001</v>
      </c>
      <c r="L73" s="66">
        <v>1E-4</v>
      </c>
      <c r="M73" s="66">
        <v>2.3E-3</v>
      </c>
      <c r="N73" s="66">
        <v>1E-3</v>
      </c>
    </row>
    <row r="74" spans="1:14">
      <c r="A74" t="s">
        <v>900</v>
      </c>
      <c r="B74" t="s">
        <v>901</v>
      </c>
      <c r="C74" t="s">
        <v>99</v>
      </c>
      <c r="D74" t="s">
        <v>122</v>
      </c>
      <c r="E74" t="s">
        <v>902</v>
      </c>
      <c r="F74" t="s">
        <v>903</v>
      </c>
      <c r="G74" t="s">
        <v>101</v>
      </c>
      <c r="H74" s="65">
        <v>3453</v>
      </c>
      <c r="I74" s="65">
        <v>43520</v>
      </c>
      <c r="J74" s="65">
        <v>10.250780000000001</v>
      </c>
      <c r="K74" s="65">
        <v>1512.99638</v>
      </c>
      <c r="L74" s="66">
        <v>5.0000000000000001E-4</v>
      </c>
      <c r="M74" s="66">
        <v>1.67E-2</v>
      </c>
      <c r="N74" s="66">
        <v>6.8999999999999999E-3</v>
      </c>
    </row>
    <row r="75" spans="1:14">
      <c r="A75" t="s">
        <v>904</v>
      </c>
      <c r="B75" t="s">
        <v>905</v>
      </c>
      <c r="C75" t="s">
        <v>99</v>
      </c>
      <c r="D75" t="s">
        <v>122</v>
      </c>
      <c r="E75" t="s">
        <v>906</v>
      </c>
      <c r="F75" t="s">
        <v>903</v>
      </c>
      <c r="G75" t="s">
        <v>101</v>
      </c>
      <c r="H75" s="65">
        <v>9952.5499999999993</v>
      </c>
      <c r="I75" s="65">
        <v>29490</v>
      </c>
      <c r="J75" s="65">
        <v>0</v>
      </c>
      <c r="K75" s="65">
        <v>2935.0069950000002</v>
      </c>
      <c r="L75" s="66">
        <v>5.9999999999999995E-4</v>
      </c>
      <c r="M75" s="66">
        <v>3.2399999999999998E-2</v>
      </c>
      <c r="N75" s="66">
        <v>1.34E-2</v>
      </c>
    </row>
    <row r="76" spans="1:14">
      <c r="A76" t="s">
        <v>907</v>
      </c>
      <c r="B76" t="s">
        <v>908</v>
      </c>
      <c r="C76" t="s">
        <v>99</v>
      </c>
      <c r="D76" t="s">
        <v>122</v>
      </c>
      <c r="E76" t="s">
        <v>909</v>
      </c>
      <c r="F76" t="s">
        <v>311</v>
      </c>
      <c r="G76" t="s">
        <v>101</v>
      </c>
      <c r="H76" s="65">
        <v>2800</v>
      </c>
      <c r="I76" s="65">
        <v>54810</v>
      </c>
      <c r="J76" s="65">
        <v>14</v>
      </c>
      <c r="K76" s="65">
        <v>1548.68</v>
      </c>
      <c r="L76" s="66">
        <v>5.0000000000000001E-4</v>
      </c>
      <c r="M76" s="66">
        <v>1.7100000000000001E-2</v>
      </c>
      <c r="N76" s="66">
        <v>7.0000000000000001E-3</v>
      </c>
    </row>
    <row r="77" spans="1:14">
      <c r="A77" t="s">
        <v>910</v>
      </c>
      <c r="B77" t="s">
        <v>911</v>
      </c>
      <c r="C77" t="s">
        <v>99</v>
      </c>
      <c r="D77" t="s">
        <v>122</v>
      </c>
      <c r="E77" t="s">
        <v>912</v>
      </c>
      <c r="F77" t="s">
        <v>311</v>
      </c>
      <c r="G77" t="s">
        <v>101</v>
      </c>
      <c r="H77" s="65">
        <v>305350</v>
      </c>
      <c r="I77" s="65">
        <v>299</v>
      </c>
      <c r="J77" s="65">
        <v>9.6832600000000006</v>
      </c>
      <c r="K77" s="65">
        <v>922.67975999999999</v>
      </c>
      <c r="L77" s="66">
        <v>5.9999999999999995E-4</v>
      </c>
      <c r="M77" s="66">
        <v>1.0200000000000001E-2</v>
      </c>
      <c r="N77" s="66">
        <v>4.1999999999999997E-3</v>
      </c>
    </row>
    <row r="78" spans="1:14">
      <c r="A78" t="s">
        <v>913</v>
      </c>
      <c r="B78" t="s">
        <v>914</v>
      </c>
      <c r="C78" t="s">
        <v>99</v>
      </c>
      <c r="D78" t="s">
        <v>122</v>
      </c>
      <c r="E78" t="s">
        <v>915</v>
      </c>
      <c r="F78" t="s">
        <v>448</v>
      </c>
      <c r="G78" t="s">
        <v>101</v>
      </c>
      <c r="H78" s="65">
        <v>8500</v>
      </c>
      <c r="I78" s="65">
        <v>1148</v>
      </c>
      <c r="J78" s="65">
        <v>0</v>
      </c>
      <c r="K78" s="65">
        <v>97.58</v>
      </c>
      <c r="L78" s="66">
        <v>0</v>
      </c>
      <c r="M78" s="66">
        <v>1.1000000000000001E-3</v>
      </c>
      <c r="N78" s="66">
        <v>4.0000000000000002E-4</v>
      </c>
    </row>
    <row r="79" spans="1:14">
      <c r="A79" t="s">
        <v>916</v>
      </c>
      <c r="B79" t="s">
        <v>917</v>
      </c>
      <c r="C79" t="s">
        <v>99</v>
      </c>
      <c r="D79" t="s">
        <v>122</v>
      </c>
      <c r="E79" t="s">
        <v>918</v>
      </c>
      <c r="F79" t="s">
        <v>128</v>
      </c>
      <c r="G79" t="s">
        <v>101</v>
      </c>
      <c r="H79" s="65">
        <v>15875.11</v>
      </c>
      <c r="I79" s="65">
        <v>5190</v>
      </c>
      <c r="J79" s="65">
        <v>11.068110000000001</v>
      </c>
      <c r="K79" s="65">
        <v>834.98631899999998</v>
      </c>
      <c r="L79" s="66">
        <v>2.9999999999999997E-4</v>
      </c>
      <c r="M79" s="66">
        <v>9.1999999999999998E-3</v>
      </c>
      <c r="N79" s="66">
        <v>3.8E-3</v>
      </c>
    </row>
    <row r="80" spans="1:14">
      <c r="A80" t="s">
        <v>919</v>
      </c>
      <c r="B80" t="s">
        <v>920</v>
      </c>
      <c r="C80" t="s">
        <v>99</v>
      </c>
      <c r="D80" t="s">
        <v>122</v>
      </c>
      <c r="E80" t="s">
        <v>541</v>
      </c>
      <c r="F80" t="s">
        <v>131</v>
      </c>
      <c r="G80" t="s">
        <v>101</v>
      </c>
      <c r="H80" s="65">
        <v>2420</v>
      </c>
      <c r="I80" s="65">
        <v>1617</v>
      </c>
      <c r="J80" s="65">
        <v>0</v>
      </c>
      <c r="K80" s="65">
        <v>39.131399999999999</v>
      </c>
      <c r="L80" s="66">
        <v>0</v>
      </c>
      <c r="M80" s="66">
        <v>4.0000000000000002E-4</v>
      </c>
      <c r="N80" s="66">
        <v>2.0000000000000001E-4</v>
      </c>
    </row>
    <row r="81" spans="1:14">
      <c r="A81" s="67" t="s">
        <v>921</v>
      </c>
      <c r="D81" s="14"/>
      <c r="E81" s="14"/>
      <c r="F81" s="14"/>
      <c r="H81" s="69">
        <v>769695.73</v>
      </c>
      <c r="J81" s="69">
        <v>6.8094700000000001</v>
      </c>
      <c r="K81" s="69">
        <v>10468.695389208142</v>
      </c>
      <c r="M81" s="68">
        <v>0.11550000000000001</v>
      </c>
      <c r="N81" s="68">
        <v>4.7699999999999999E-2</v>
      </c>
    </row>
    <row r="82" spans="1:14">
      <c r="A82" t="s">
        <v>922</v>
      </c>
      <c r="B82" t="s">
        <v>923</v>
      </c>
      <c r="C82" t="s">
        <v>99</v>
      </c>
      <c r="D82" t="s">
        <v>122</v>
      </c>
      <c r="E82" t="s">
        <v>924</v>
      </c>
      <c r="F82" t="s">
        <v>736</v>
      </c>
      <c r="G82" t="s">
        <v>101</v>
      </c>
      <c r="H82" s="65">
        <v>18300</v>
      </c>
      <c r="I82" s="65">
        <v>908</v>
      </c>
      <c r="J82" s="65">
        <v>0</v>
      </c>
      <c r="K82" s="65">
        <v>166.16399999999999</v>
      </c>
      <c r="L82" s="66">
        <v>5.0000000000000001E-4</v>
      </c>
      <c r="M82" s="66">
        <v>1.8E-3</v>
      </c>
      <c r="N82" s="66">
        <v>8.0000000000000004E-4</v>
      </c>
    </row>
    <row r="83" spans="1:14">
      <c r="A83" t="s">
        <v>925</v>
      </c>
      <c r="B83" t="s">
        <v>926</v>
      </c>
      <c r="C83" t="s">
        <v>99</v>
      </c>
      <c r="D83" t="s">
        <v>122</v>
      </c>
      <c r="E83" t="s">
        <v>927</v>
      </c>
      <c r="F83" t="s">
        <v>736</v>
      </c>
      <c r="G83" t="s">
        <v>101</v>
      </c>
      <c r="H83" s="65">
        <v>20260</v>
      </c>
      <c r="I83" s="65">
        <v>509.3</v>
      </c>
      <c r="J83" s="65">
        <v>0</v>
      </c>
      <c r="K83" s="65">
        <v>103.18418</v>
      </c>
      <c r="L83" s="66">
        <v>2.9999999999999997E-4</v>
      </c>
      <c r="M83" s="66">
        <v>1.1000000000000001E-3</v>
      </c>
      <c r="N83" s="66">
        <v>5.0000000000000001E-4</v>
      </c>
    </row>
    <row r="84" spans="1:14">
      <c r="A84" t="s">
        <v>928</v>
      </c>
      <c r="B84" t="s">
        <v>929</v>
      </c>
      <c r="C84" t="s">
        <v>99</v>
      </c>
      <c r="D84" t="s">
        <v>122</v>
      </c>
      <c r="E84" t="s">
        <v>930</v>
      </c>
      <c r="F84" t="s">
        <v>473</v>
      </c>
      <c r="G84" t="s">
        <v>101</v>
      </c>
      <c r="H84" s="65">
        <v>16500</v>
      </c>
      <c r="I84" s="65">
        <v>841.3</v>
      </c>
      <c r="J84" s="65">
        <v>0</v>
      </c>
      <c r="K84" s="65">
        <v>138.81450000000001</v>
      </c>
      <c r="L84" s="66">
        <v>8.0000000000000004E-4</v>
      </c>
      <c r="M84" s="66">
        <v>1.5E-3</v>
      </c>
      <c r="N84" s="66">
        <v>5.9999999999999995E-4</v>
      </c>
    </row>
    <row r="85" spans="1:14">
      <c r="A85" t="s">
        <v>931</v>
      </c>
      <c r="B85" t="s">
        <v>932</v>
      </c>
      <c r="C85" t="s">
        <v>99</v>
      </c>
      <c r="D85" t="s">
        <v>122</v>
      </c>
      <c r="E85" t="s">
        <v>625</v>
      </c>
      <c r="F85" t="s">
        <v>525</v>
      </c>
      <c r="G85" t="s">
        <v>101</v>
      </c>
      <c r="H85" s="65">
        <v>140000</v>
      </c>
      <c r="I85" s="65">
        <v>245.9</v>
      </c>
      <c r="J85" s="65">
        <v>0</v>
      </c>
      <c r="K85" s="65">
        <v>344.26</v>
      </c>
      <c r="L85" s="66">
        <v>5.9999999999999995E-4</v>
      </c>
      <c r="M85" s="66">
        <v>3.8E-3</v>
      </c>
      <c r="N85" s="66">
        <v>1.6000000000000001E-3</v>
      </c>
    </row>
    <row r="86" spans="1:14">
      <c r="A86" t="s">
        <v>933</v>
      </c>
      <c r="B86" t="s">
        <v>934</v>
      </c>
      <c r="C86" t="s">
        <v>99</v>
      </c>
      <c r="D86" t="s">
        <v>122</v>
      </c>
      <c r="E86" t="s">
        <v>935</v>
      </c>
      <c r="F86" t="s">
        <v>525</v>
      </c>
      <c r="G86" t="s">
        <v>101</v>
      </c>
      <c r="H86" s="65">
        <v>3000</v>
      </c>
      <c r="I86" s="65">
        <v>4180</v>
      </c>
      <c r="J86" s="65">
        <v>0</v>
      </c>
      <c r="K86" s="65">
        <v>125.4</v>
      </c>
      <c r="L86" s="66">
        <v>2.0000000000000001E-4</v>
      </c>
      <c r="M86" s="66">
        <v>1.4E-3</v>
      </c>
      <c r="N86" s="66">
        <v>5.9999999999999995E-4</v>
      </c>
    </row>
    <row r="87" spans="1:14">
      <c r="A87" t="s">
        <v>936</v>
      </c>
      <c r="B87" t="s">
        <v>937</v>
      </c>
      <c r="C87" t="s">
        <v>99</v>
      </c>
      <c r="D87" t="s">
        <v>122</v>
      </c>
      <c r="E87" t="s">
        <v>938</v>
      </c>
      <c r="F87" t="s">
        <v>525</v>
      </c>
      <c r="G87" t="s">
        <v>101</v>
      </c>
      <c r="H87" s="65">
        <v>18720</v>
      </c>
      <c r="I87" s="65">
        <v>2319</v>
      </c>
      <c r="J87" s="65">
        <v>5.0950600000000001</v>
      </c>
      <c r="K87" s="65">
        <v>439.21186</v>
      </c>
      <c r="L87" s="66">
        <v>1E-3</v>
      </c>
      <c r="M87" s="66">
        <v>4.7999999999999996E-3</v>
      </c>
      <c r="N87" s="66">
        <v>2E-3</v>
      </c>
    </row>
    <row r="88" spans="1:14" s="73" customFormat="1">
      <c r="A88" s="70" t="s">
        <v>939</v>
      </c>
      <c r="B88" s="74">
        <v>1360100</v>
      </c>
      <c r="C88" s="70" t="s">
        <v>99</v>
      </c>
      <c r="D88" s="70" t="s">
        <v>122</v>
      </c>
      <c r="E88" s="70" t="s">
        <v>940</v>
      </c>
      <c r="F88" s="70" t="s">
        <v>460</v>
      </c>
      <c r="G88" s="70" t="s">
        <v>101</v>
      </c>
      <c r="H88" s="71">
        <v>50000</v>
      </c>
      <c r="I88" s="71">
        <f>K88*1000/H88*100</f>
        <v>378.359016393442</v>
      </c>
      <c r="J88" s="71">
        <v>0</v>
      </c>
      <c r="K88" s="71">
        <f>189179.508196721/1000</f>
        <v>189.179508196721</v>
      </c>
      <c r="L88" s="72">
        <v>2.9999999999999997E-4</v>
      </c>
      <c r="M88" s="72">
        <v>3.0999999999999999E-3</v>
      </c>
      <c r="N88" s="72">
        <v>1.2999999999999999E-3</v>
      </c>
    </row>
    <row r="89" spans="1:14" s="73" customFormat="1">
      <c r="A89" s="70" t="s">
        <v>941</v>
      </c>
      <c r="B89" s="74">
        <v>136010</v>
      </c>
      <c r="C89" s="70" t="s">
        <v>99</v>
      </c>
      <c r="D89" s="70" t="s">
        <v>122</v>
      </c>
      <c r="E89" s="70" t="s">
        <v>940</v>
      </c>
      <c r="F89" s="70" t="s">
        <v>460</v>
      </c>
      <c r="G89" s="70" t="s">
        <v>101</v>
      </c>
      <c r="H89" s="71">
        <v>21950</v>
      </c>
      <c r="I89" s="71">
        <f>K89*1000/H89*100</f>
        <v>392.59999999999997</v>
      </c>
      <c r="J89" s="71">
        <v>0</v>
      </c>
      <c r="K89" s="71">
        <f>86175.7/1000</f>
        <v>86.175699999999992</v>
      </c>
      <c r="L89" s="72">
        <v>0</v>
      </c>
      <c r="M89" s="72">
        <v>-1E-4</v>
      </c>
      <c r="N89" s="72">
        <v>0</v>
      </c>
    </row>
    <row r="90" spans="1:14">
      <c r="A90" t="s">
        <v>942</v>
      </c>
      <c r="B90" t="s">
        <v>943</v>
      </c>
      <c r="C90" t="s">
        <v>99</v>
      </c>
      <c r="D90" t="s">
        <v>122</v>
      </c>
      <c r="E90" t="s">
        <v>944</v>
      </c>
      <c r="F90" t="s">
        <v>460</v>
      </c>
      <c r="G90" t="s">
        <v>101</v>
      </c>
      <c r="H90" s="65">
        <v>10330</v>
      </c>
      <c r="I90" s="65">
        <v>10250</v>
      </c>
      <c r="J90" s="65">
        <v>0</v>
      </c>
      <c r="K90" s="65">
        <v>1058.825</v>
      </c>
      <c r="L90" s="66">
        <v>1E-3</v>
      </c>
      <c r="M90" s="66">
        <v>1.17E-2</v>
      </c>
      <c r="N90" s="66">
        <v>4.7999999999999996E-3</v>
      </c>
    </row>
    <row r="91" spans="1:14">
      <c r="A91" t="s">
        <v>945</v>
      </c>
      <c r="B91" t="s">
        <v>946</v>
      </c>
      <c r="C91" t="s">
        <v>99</v>
      </c>
      <c r="D91" t="s">
        <v>122</v>
      </c>
      <c r="E91" t="s">
        <v>947</v>
      </c>
      <c r="F91" t="s">
        <v>948</v>
      </c>
      <c r="G91" t="s">
        <v>101</v>
      </c>
      <c r="H91" s="65">
        <v>87110</v>
      </c>
      <c r="I91" s="65">
        <v>67.599999999999994</v>
      </c>
      <c r="J91" s="65">
        <v>0</v>
      </c>
      <c r="K91" s="65">
        <v>58.886360000000003</v>
      </c>
      <c r="L91" s="66">
        <v>6.9999999999999999E-4</v>
      </c>
      <c r="M91" s="66">
        <v>5.9999999999999995E-4</v>
      </c>
      <c r="N91" s="66">
        <v>2.9999999999999997E-4</v>
      </c>
    </row>
    <row r="92" spans="1:14">
      <c r="A92" t="s">
        <v>949</v>
      </c>
      <c r="B92" t="s">
        <v>950</v>
      </c>
      <c r="C92" t="s">
        <v>99</v>
      </c>
      <c r="D92" t="s">
        <v>122</v>
      </c>
      <c r="E92" t="s">
        <v>951</v>
      </c>
      <c r="F92" t="s">
        <v>387</v>
      </c>
      <c r="G92" t="s">
        <v>101</v>
      </c>
      <c r="H92" s="65">
        <v>9400</v>
      </c>
      <c r="I92" s="65">
        <v>1766</v>
      </c>
      <c r="J92" s="65">
        <v>0</v>
      </c>
      <c r="K92" s="65">
        <v>166.00399999999999</v>
      </c>
      <c r="L92" s="66">
        <v>5.9999999999999995E-4</v>
      </c>
      <c r="M92" s="66">
        <v>1.8E-3</v>
      </c>
      <c r="N92" s="66">
        <v>8.0000000000000004E-4</v>
      </c>
    </row>
    <row r="93" spans="1:14">
      <c r="A93" t="s">
        <v>952</v>
      </c>
      <c r="B93" t="s">
        <v>953</v>
      </c>
      <c r="C93" t="s">
        <v>99</v>
      </c>
      <c r="D93" t="s">
        <v>122</v>
      </c>
      <c r="E93" t="s">
        <v>954</v>
      </c>
      <c r="F93" t="s">
        <v>387</v>
      </c>
      <c r="G93" t="s">
        <v>101</v>
      </c>
      <c r="H93" s="65">
        <v>16190</v>
      </c>
      <c r="I93" s="65">
        <v>2053</v>
      </c>
      <c r="J93" s="65">
        <v>0</v>
      </c>
      <c r="K93" s="65">
        <v>332.38069999999999</v>
      </c>
      <c r="L93" s="66">
        <v>6.9999999999999999E-4</v>
      </c>
      <c r="M93" s="66">
        <v>3.7000000000000002E-3</v>
      </c>
      <c r="N93" s="66">
        <v>1.5E-3</v>
      </c>
    </row>
    <row r="94" spans="1:14">
      <c r="A94" t="s">
        <v>955</v>
      </c>
      <c r="B94" t="s">
        <v>956</v>
      </c>
      <c r="C94" t="s">
        <v>99</v>
      </c>
      <c r="D94" t="s">
        <v>122</v>
      </c>
      <c r="E94" t="s">
        <v>676</v>
      </c>
      <c r="F94" t="s">
        <v>387</v>
      </c>
      <c r="G94" t="s">
        <v>101</v>
      </c>
      <c r="H94" s="65">
        <v>16800</v>
      </c>
      <c r="I94" s="65">
        <v>996.1</v>
      </c>
      <c r="J94" s="65">
        <v>0</v>
      </c>
      <c r="K94" s="65">
        <v>167.34479999999999</v>
      </c>
      <c r="L94" s="66">
        <v>2.0000000000000001E-4</v>
      </c>
      <c r="M94" s="66">
        <v>1.8E-3</v>
      </c>
      <c r="N94" s="66">
        <v>8.0000000000000004E-4</v>
      </c>
    </row>
    <row r="95" spans="1:14">
      <c r="A95" t="s">
        <v>957</v>
      </c>
      <c r="B95" t="s">
        <v>958</v>
      </c>
      <c r="C95" t="s">
        <v>99</v>
      </c>
      <c r="D95" t="s">
        <v>122</v>
      </c>
      <c r="E95" t="s">
        <v>959</v>
      </c>
      <c r="F95" t="s">
        <v>773</v>
      </c>
      <c r="G95" t="s">
        <v>101</v>
      </c>
      <c r="H95" s="65">
        <v>10290</v>
      </c>
      <c r="I95" s="65">
        <v>2016</v>
      </c>
      <c r="J95" s="65">
        <v>0</v>
      </c>
      <c r="K95" s="65">
        <v>207.44640000000001</v>
      </c>
      <c r="L95" s="66">
        <v>5.9999999999999995E-4</v>
      </c>
      <c r="M95" s="66">
        <v>2.3E-3</v>
      </c>
      <c r="N95" s="66">
        <v>8.9999999999999998E-4</v>
      </c>
    </row>
    <row r="96" spans="1:14">
      <c r="A96" t="s">
        <v>960</v>
      </c>
      <c r="B96" t="s">
        <v>961</v>
      </c>
      <c r="C96" t="s">
        <v>99</v>
      </c>
      <c r="D96" t="s">
        <v>122</v>
      </c>
      <c r="E96" t="s">
        <v>962</v>
      </c>
      <c r="F96" t="s">
        <v>773</v>
      </c>
      <c r="G96" t="s">
        <v>101</v>
      </c>
      <c r="H96" s="65">
        <v>16160</v>
      </c>
      <c r="I96" s="65">
        <v>3773</v>
      </c>
      <c r="J96" s="65">
        <v>0</v>
      </c>
      <c r="K96" s="65">
        <v>609.71680000000003</v>
      </c>
      <c r="L96" s="66">
        <v>1.6000000000000001E-3</v>
      </c>
      <c r="M96" s="66">
        <v>6.7000000000000002E-3</v>
      </c>
      <c r="N96" s="66">
        <v>2.8E-3</v>
      </c>
    </row>
    <row r="97" spans="1:14">
      <c r="A97" t="s">
        <v>963</v>
      </c>
      <c r="B97" t="s">
        <v>964</v>
      </c>
      <c r="C97" t="s">
        <v>99</v>
      </c>
      <c r="D97" t="s">
        <v>122</v>
      </c>
      <c r="E97" t="s">
        <v>965</v>
      </c>
      <c r="F97" t="s">
        <v>773</v>
      </c>
      <c r="G97" t="s">
        <v>101</v>
      </c>
      <c r="H97" s="65">
        <v>1401</v>
      </c>
      <c r="I97" s="65">
        <v>16280</v>
      </c>
      <c r="J97" s="65">
        <v>0</v>
      </c>
      <c r="K97" s="65">
        <v>228.08279999999999</v>
      </c>
      <c r="L97" s="66">
        <v>4.0000000000000002E-4</v>
      </c>
      <c r="M97" s="66">
        <v>2.5000000000000001E-3</v>
      </c>
      <c r="N97" s="66">
        <v>1E-3</v>
      </c>
    </row>
    <row r="98" spans="1:14" s="78" customFormat="1">
      <c r="A98" s="75" t="s">
        <v>966</v>
      </c>
      <c r="B98" s="75">
        <v>10809850</v>
      </c>
      <c r="C98" s="75" t="s">
        <v>99</v>
      </c>
      <c r="D98" s="75" t="s">
        <v>122</v>
      </c>
      <c r="E98" s="75" t="s">
        <v>967</v>
      </c>
      <c r="F98" s="75" t="s">
        <v>617</v>
      </c>
      <c r="G98" s="75" t="s">
        <v>101</v>
      </c>
      <c r="H98" s="76">
        <v>4100</v>
      </c>
      <c r="I98" s="76">
        <f>K98*1000/H98*100</f>
        <v>5873.202185792351</v>
      </c>
      <c r="J98" s="76">
        <v>0</v>
      </c>
      <c r="K98" s="76">
        <f>251.863-11.0617103825136</f>
        <v>240.80128961748639</v>
      </c>
      <c r="L98" s="77">
        <v>1E-4</v>
      </c>
      <c r="M98" s="77">
        <v>2.8E-3</v>
      </c>
      <c r="N98" s="77">
        <v>1.1000000000000001E-3</v>
      </c>
    </row>
    <row r="99" spans="1:14">
      <c r="A99" t="s">
        <v>968</v>
      </c>
      <c r="B99" t="s">
        <v>969</v>
      </c>
      <c r="C99" t="s">
        <v>99</v>
      </c>
      <c r="D99" t="s">
        <v>122</v>
      </c>
      <c r="E99" t="s">
        <v>970</v>
      </c>
      <c r="F99" t="s">
        <v>382</v>
      </c>
      <c r="G99" t="s">
        <v>101</v>
      </c>
      <c r="H99" s="65">
        <v>660.47</v>
      </c>
      <c r="I99" s="65">
        <v>43280</v>
      </c>
      <c r="J99" s="65">
        <v>0</v>
      </c>
      <c r="K99" s="65">
        <v>285.85141599999997</v>
      </c>
      <c r="L99" s="66">
        <v>5.0000000000000001E-4</v>
      </c>
      <c r="M99" s="66">
        <v>3.2000000000000002E-3</v>
      </c>
      <c r="N99" s="66">
        <v>1.2999999999999999E-3</v>
      </c>
    </row>
    <row r="100" spans="1:14">
      <c r="A100" t="s">
        <v>971</v>
      </c>
      <c r="B100" t="s">
        <v>972</v>
      </c>
      <c r="C100" t="s">
        <v>99</v>
      </c>
      <c r="D100" t="s">
        <v>122</v>
      </c>
      <c r="E100" t="s">
        <v>973</v>
      </c>
      <c r="F100" t="s">
        <v>382</v>
      </c>
      <c r="G100" t="s">
        <v>101</v>
      </c>
      <c r="H100" s="65">
        <v>7000</v>
      </c>
      <c r="I100" s="65">
        <v>6467</v>
      </c>
      <c r="J100" s="65">
        <v>0</v>
      </c>
      <c r="K100" s="65">
        <v>452.69</v>
      </c>
      <c r="L100" s="66">
        <v>2.9999999999999997E-4</v>
      </c>
      <c r="M100" s="66">
        <v>5.0000000000000001E-3</v>
      </c>
      <c r="N100" s="66">
        <v>2.0999999999999999E-3</v>
      </c>
    </row>
    <row r="101" spans="1:14">
      <c r="A101" t="s">
        <v>974</v>
      </c>
      <c r="B101" t="s">
        <v>975</v>
      </c>
      <c r="C101" t="s">
        <v>99</v>
      </c>
      <c r="D101" t="s">
        <v>122</v>
      </c>
      <c r="E101" t="s">
        <v>976</v>
      </c>
      <c r="F101" t="s">
        <v>977</v>
      </c>
      <c r="G101" t="s">
        <v>101</v>
      </c>
      <c r="H101" s="65">
        <v>3780</v>
      </c>
      <c r="I101" s="65">
        <v>6390</v>
      </c>
      <c r="J101" s="65">
        <v>0</v>
      </c>
      <c r="K101" s="65">
        <v>241.542</v>
      </c>
      <c r="L101" s="66">
        <v>2.9999999999999997E-4</v>
      </c>
      <c r="M101" s="66">
        <v>2.7000000000000001E-3</v>
      </c>
      <c r="N101" s="66">
        <v>1.1000000000000001E-3</v>
      </c>
    </row>
    <row r="102" spans="1:14">
      <c r="A102" t="s">
        <v>978</v>
      </c>
      <c r="B102" t="s">
        <v>979</v>
      </c>
      <c r="C102" t="s">
        <v>99</v>
      </c>
      <c r="D102" t="s">
        <v>122</v>
      </c>
      <c r="E102" t="s">
        <v>980</v>
      </c>
      <c r="F102" t="s">
        <v>977</v>
      </c>
      <c r="G102" t="s">
        <v>101</v>
      </c>
      <c r="H102" s="65">
        <v>3500.84</v>
      </c>
      <c r="I102" s="65">
        <v>7080</v>
      </c>
      <c r="J102" s="65">
        <v>0</v>
      </c>
      <c r="K102" s="65">
        <v>247.85947200000001</v>
      </c>
      <c r="L102" s="66">
        <v>4.0000000000000002E-4</v>
      </c>
      <c r="M102" s="66">
        <v>2.7000000000000001E-3</v>
      </c>
      <c r="N102" s="66">
        <v>1.1000000000000001E-3</v>
      </c>
    </row>
    <row r="103" spans="1:14">
      <c r="A103" t="s">
        <v>981</v>
      </c>
      <c r="B103" t="s">
        <v>982</v>
      </c>
      <c r="C103" t="s">
        <v>99</v>
      </c>
      <c r="D103" t="s">
        <v>122</v>
      </c>
      <c r="E103" t="s">
        <v>983</v>
      </c>
      <c r="F103" t="s">
        <v>977</v>
      </c>
      <c r="G103" t="s">
        <v>101</v>
      </c>
      <c r="H103" s="65">
        <v>2486</v>
      </c>
      <c r="I103" s="65">
        <v>34000</v>
      </c>
      <c r="J103" s="65">
        <v>0</v>
      </c>
      <c r="K103" s="65">
        <v>845.24</v>
      </c>
      <c r="L103" s="66">
        <v>8.9999999999999998E-4</v>
      </c>
      <c r="M103" s="66">
        <v>9.2999999999999992E-3</v>
      </c>
      <c r="N103" s="66">
        <v>3.8E-3</v>
      </c>
    </row>
    <row r="104" spans="1:14">
      <c r="A104" t="s">
        <v>984</v>
      </c>
      <c r="B104" t="s">
        <v>985</v>
      </c>
      <c r="C104" t="s">
        <v>99</v>
      </c>
      <c r="D104" t="s">
        <v>122</v>
      </c>
      <c r="E104" t="s">
        <v>986</v>
      </c>
      <c r="F104" t="s">
        <v>404</v>
      </c>
      <c r="G104" t="s">
        <v>101</v>
      </c>
      <c r="H104" s="65">
        <v>17770</v>
      </c>
      <c r="I104" s="65">
        <v>722.4</v>
      </c>
      <c r="J104" s="65">
        <v>0</v>
      </c>
      <c r="K104" s="65">
        <v>128.37047999999999</v>
      </c>
      <c r="L104" s="66">
        <v>2.9999999999999997E-4</v>
      </c>
      <c r="M104" s="66">
        <v>1.4E-3</v>
      </c>
      <c r="N104" s="66">
        <v>5.9999999999999995E-4</v>
      </c>
    </row>
    <row r="105" spans="1:14">
      <c r="A105" t="s">
        <v>987</v>
      </c>
      <c r="B105" t="s">
        <v>988</v>
      </c>
      <c r="C105" t="s">
        <v>99</v>
      </c>
      <c r="D105" t="s">
        <v>122</v>
      </c>
      <c r="E105" t="s">
        <v>989</v>
      </c>
      <c r="F105" t="s">
        <v>404</v>
      </c>
      <c r="G105" t="s">
        <v>101</v>
      </c>
      <c r="H105" s="65">
        <v>4010.15</v>
      </c>
      <c r="I105" s="65">
        <v>8080</v>
      </c>
      <c r="J105" s="65">
        <v>0</v>
      </c>
      <c r="K105" s="65">
        <v>324.02012000000002</v>
      </c>
      <c r="L105" s="66">
        <v>5.0000000000000001E-4</v>
      </c>
      <c r="M105" s="66">
        <v>3.5999999999999999E-3</v>
      </c>
      <c r="N105" s="66">
        <v>1.5E-3</v>
      </c>
    </row>
    <row r="106" spans="1:14">
      <c r="A106" t="s">
        <v>990</v>
      </c>
      <c r="B106" t="s">
        <v>991</v>
      </c>
      <c r="C106" t="s">
        <v>99</v>
      </c>
      <c r="D106" t="s">
        <v>122</v>
      </c>
      <c r="E106" t="s">
        <v>339</v>
      </c>
      <c r="F106" t="s">
        <v>340</v>
      </c>
      <c r="G106" t="s">
        <v>101</v>
      </c>
      <c r="H106" s="65">
        <v>3305.3</v>
      </c>
      <c r="I106" s="65">
        <v>13520</v>
      </c>
      <c r="J106" s="65">
        <v>0</v>
      </c>
      <c r="K106" s="65">
        <v>446.87655999999998</v>
      </c>
      <c r="L106" s="66">
        <v>1E-4</v>
      </c>
      <c r="M106" s="66">
        <v>4.8999999999999998E-3</v>
      </c>
      <c r="N106" s="66">
        <v>2E-3</v>
      </c>
    </row>
    <row r="107" spans="1:14">
      <c r="A107" t="s">
        <v>992</v>
      </c>
      <c r="B107" t="s">
        <v>993</v>
      </c>
      <c r="C107" t="s">
        <v>99</v>
      </c>
      <c r="D107" t="s">
        <v>122</v>
      </c>
      <c r="E107" t="s">
        <v>994</v>
      </c>
      <c r="F107" t="s">
        <v>340</v>
      </c>
      <c r="G107" t="s">
        <v>101</v>
      </c>
      <c r="H107" s="65">
        <v>860</v>
      </c>
      <c r="I107" s="65">
        <v>30820</v>
      </c>
      <c r="J107" s="65">
        <v>0</v>
      </c>
      <c r="K107" s="65">
        <v>265.05200000000002</v>
      </c>
      <c r="L107" s="66">
        <v>1E-4</v>
      </c>
      <c r="M107" s="66">
        <v>2.8999999999999998E-3</v>
      </c>
      <c r="N107" s="66">
        <v>1.1999999999999999E-3</v>
      </c>
    </row>
    <row r="108" spans="1:14">
      <c r="A108" t="s">
        <v>995</v>
      </c>
      <c r="B108" t="s">
        <v>996</v>
      </c>
      <c r="C108" t="s">
        <v>99</v>
      </c>
      <c r="D108" t="s">
        <v>122</v>
      </c>
      <c r="E108" t="s">
        <v>997</v>
      </c>
      <c r="F108" t="s">
        <v>998</v>
      </c>
      <c r="G108" t="s">
        <v>101</v>
      </c>
      <c r="H108" s="65">
        <v>123935</v>
      </c>
      <c r="I108" s="65">
        <v>283</v>
      </c>
      <c r="J108" s="65">
        <v>0</v>
      </c>
      <c r="K108" s="65">
        <v>350.73604999999998</v>
      </c>
      <c r="L108" s="66">
        <v>4.0000000000000002E-4</v>
      </c>
      <c r="M108" s="66">
        <v>3.8999999999999998E-3</v>
      </c>
      <c r="N108" s="66">
        <v>1.6000000000000001E-3</v>
      </c>
    </row>
    <row r="109" spans="1:14">
      <c r="A109" t="s">
        <v>999</v>
      </c>
      <c r="B109" t="s">
        <v>1000</v>
      </c>
      <c r="C109" t="s">
        <v>99</v>
      </c>
      <c r="D109" t="s">
        <v>122</v>
      </c>
      <c r="E109" t="s">
        <v>1001</v>
      </c>
      <c r="F109" t="s">
        <v>998</v>
      </c>
      <c r="G109" t="s">
        <v>101</v>
      </c>
      <c r="H109" s="65">
        <v>3650</v>
      </c>
      <c r="I109" s="65">
        <v>3039</v>
      </c>
      <c r="J109" s="65">
        <v>0</v>
      </c>
      <c r="K109" s="65">
        <v>110.9235</v>
      </c>
      <c r="L109" s="66">
        <v>4.0000000000000002E-4</v>
      </c>
      <c r="M109" s="66">
        <v>1.1999999999999999E-3</v>
      </c>
      <c r="N109" s="66">
        <v>5.0000000000000001E-4</v>
      </c>
    </row>
    <row r="110" spans="1:14">
      <c r="A110" t="s">
        <v>1002</v>
      </c>
      <c r="B110" t="s">
        <v>1003</v>
      </c>
      <c r="C110" t="s">
        <v>99</v>
      </c>
      <c r="D110" t="s">
        <v>122</v>
      </c>
      <c r="E110" t="s">
        <v>1004</v>
      </c>
      <c r="F110" t="s">
        <v>998</v>
      </c>
      <c r="G110" t="s">
        <v>101</v>
      </c>
      <c r="H110" s="65">
        <v>21550</v>
      </c>
      <c r="I110" s="65">
        <v>889.5</v>
      </c>
      <c r="J110" s="65">
        <v>0</v>
      </c>
      <c r="K110" s="65">
        <v>191.68725000000001</v>
      </c>
      <c r="L110" s="66">
        <v>2.9999999999999997E-4</v>
      </c>
      <c r="M110" s="66">
        <v>2.0999999999999999E-3</v>
      </c>
      <c r="N110" s="66">
        <v>8.9999999999999998E-4</v>
      </c>
    </row>
    <row r="111" spans="1:14">
      <c r="A111" t="s">
        <v>1005</v>
      </c>
      <c r="B111" t="s">
        <v>1006</v>
      </c>
      <c r="C111" t="s">
        <v>99</v>
      </c>
      <c r="D111" t="s">
        <v>122</v>
      </c>
      <c r="E111" t="s">
        <v>1007</v>
      </c>
      <c r="F111" t="s">
        <v>124</v>
      </c>
      <c r="G111" t="s">
        <v>101</v>
      </c>
      <c r="H111" s="65">
        <v>6000</v>
      </c>
      <c r="I111" s="65">
        <v>3700</v>
      </c>
      <c r="J111" s="65">
        <v>0</v>
      </c>
      <c r="K111" s="65">
        <v>222</v>
      </c>
      <c r="L111" s="66">
        <v>5.0000000000000001E-4</v>
      </c>
      <c r="M111" s="66">
        <v>2.3999999999999998E-3</v>
      </c>
      <c r="N111" s="66">
        <v>1E-3</v>
      </c>
    </row>
    <row r="112" spans="1:14">
      <c r="A112" t="s">
        <v>1008</v>
      </c>
      <c r="B112" t="s">
        <v>1009</v>
      </c>
      <c r="C112" t="s">
        <v>99</v>
      </c>
      <c r="D112" t="s">
        <v>122</v>
      </c>
      <c r="E112" t="s">
        <v>1010</v>
      </c>
      <c r="F112" t="s">
        <v>124</v>
      </c>
      <c r="G112" t="s">
        <v>101</v>
      </c>
      <c r="H112" s="65">
        <v>22500</v>
      </c>
      <c r="I112" s="65">
        <v>1306</v>
      </c>
      <c r="J112" s="65">
        <v>0</v>
      </c>
      <c r="K112" s="65">
        <v>293.85000000000002</v>
      </c>
      <c r="L112" s="66">
        <v>2.9999999999999997E-4</v>
      </c>
      <c r="M112" s="66">
        <v>3.2000000000000002E-3</v>
      </c>
      <c r="N112" s="66">
        <v>1.2999999999999999E-3</v>
      </c>
    </row>
    <row r="113" spans="1:14">
      <c r="A113" t="s">
        <v>1011</v>
      </c>
      <c r="B113" t="s">
        <v>1012</v>
      </c>
      <c r="C113" t="s">
        <v>99</v>
      </c>
      <c r="D113" t="s">
        <v>122</v>
      </c>
      <c r="E113" t="s">
        <v>1013</v>
      </c>
      <c r="F113" t="s">
        <v>903</v>
      </c>
      <c r="G113" t="s">
        <v>101</v>
      </c>
      <c r="H113" s="65">
        <v>234</v>
      </c>
      <c r="I113" s="65">
        <v>23370</v>
      </c>
      <c r="J113" s="65">
        <v>0</v>
      </c>
      <c r="K113" s="65">
        <v>54.6858</v>
      </c>
      <c r="L113" s="66">
        <v>1E-4</v>
      </c>
      <c r="M113" s="66">
        <v>5.9999999999999995E-4</v>
      </c>
      <c r="N113" s="66">
        <v>2.0000000000000001E-4</v>
      </c>
    </row>
    <row r="114" spans="1:14">
      <c r="A114" t="s">
        <v>1014</v>
      </c>
      <c r="B114" t="s">
        <v>1015</v>
      </c>
      <c r="C114" t="s">
        <v>99</v>
      </c>
      <c r="D114" t="s">
        <v>122</v>
      </c>
      <c r="E114" t="s">
        <v>1016</v>
      </c>
      <c r="F114" t="s">
        <v>311</v>
      </c>
      <c r="G114" t="s">
        <v>101</v>
      </c>
      <c r="H114" s="65">
        <v>123770</v>
      </c>
      <c r="I114" s="65">
        <v>426.3</v>
      </c>
      <c r="J114" s="65">
        <v>1.71441</v>
      </c>
      <c r="K114" s="65">
        <v>529.34591999999998</v>
      </c>
      <c r="L114" s="66">
        <v>2.2000000000000001E-3</v>
      </c>
      <c r="M114" s="66">
        <v>5.7999999999999996E-3</v>
      </c>
      <c r="N114" s="66">
        <v>2.3999999999999998E-3</v>
      </c>
    </row>
    <row r="115" spans="1:14" s="79" customFormat="1">
      <c r="A115" s="80" t="s">
        <v>1017</v>
      </c>
      <c r="B115" s="80">
        <v>11035060</v>
      </c>
      <c r="C115" s="80" t="s">
        <v>99</v>
      </c>
      <c r="D115" s="80" t="s">
        <v>122</v>
      </c>
      <c r="E115" s="80" t="s">
        <v>572</v>
      </c>
      <c r="F115" s="80" t="s">
        <v>311</v>
      </c>
      <c r="G115" s="80" t="s">
        <v>101</v>
      </c>
      <c r="H115" s="81">
        <v>5000</v>
      </c>
      <c r="I115" s="81">
        <f>K115*1000/H115*100</f>
        <v>3170.4918032787004</v>
      </c>
      <c r="J115" s="81">
        <v>0</v>
      </c>
      <c r="K115" s="81">
        <f>158524.590163935/1000</f>
        <v>158.52459016393502</v>
      </c>
      <c r="L115" s="82">
        <v>1E-3</v>
      </c>
      <c r="M115" s="82">
        <v>6.4999999999999997E-3</v>
      </c>
      <c r="N115" s="82">
        <v>2.7000000000000001E-3</v>
      </c>
    </row>
    <row r="116" spans="1:14" s="79" customFormat="1">
      <c r="A116" s="80" t="s">
        <v>1017</v>
      </c>
      <c r="B116" s="80">
        <v>1103506</v>
      </c>
      <c r="C116" s="80" t="s">
        <v>99</v>
      </c>
      <c r="D116" s="80" t="s">
        <v>122</v>
      </c>
      <c r="E116" s="80" t="s">
        <v>572</v>
      </c>
      <c r="F116" s="80" t="s">
        <v>311</v>
      </c>
      <c r="G116" s="80" t="s">
        <v>101</v>
      </c>
      <c r="H116" s="81">
        <v>12285</v>
      </c>
      <c r="I116" s="81">
        <f>K116*1000/H116*100</f>
        <v>3390</v>
      </c>
      <c r="J116" s="81">
        <v>0</v>
      </c>
      <c r="K116" s="83">
        <f>416461.5/1000</f>
        <v>416.4615</v>
      </c>
      <c r="L116" s="82">
        <v>0</v>
      </c>
      <c r="M116" s="82">
        <v>-1E-4</v>
      </c>
      <c r="N116" s="82">
        <v>0</v>
      </c>
    </row>
    <row r="117" spans="1:14">
      <c r="A117" t="s">
        <v>1018</v>
      </c>
      <c r="B117" t="s">
        <v>1019</v>
      </c>
      <c r="C117" t="s">
        <v>99</v>
      </c>
      <c r="D117" t="s">
        <v>122</v>
      </c>
      <c r="E117" t="s">
        <v>1020</v>
      </c>
      <c r="F117" t="s">
        <v>311</v>
      </c>
      <c r="G117" t="s">
        <v>101</v>
      </c>
      <c r="H117" s="65">
        <v>8103</v>
      </c>
      <c r="I117" s="65">
        <v>2850</v>
      </c>
      <c r="J117" s="65">
        <v>0</v>
      </c>
      <c r="K117" s="65">
        <v>230.93549999999999</v>
      </c>
      <c r="L117" s="66">
        <v>5.0000000000000001E-4</v>
      </c>
      <c r="M117" s="66">
        <v>2.5000000000000001E-3</v>
      </c>
      <c r="N117" s="66">
        <v>1.1000000000000001E-3</v>
      </c>
    </row>
    <row r="118" spans="1:14">
      <c r="A118" t="s">
        <v>1021</v>
      </c>
      <c r="B118" t="s">
        <v>1022</v>
      </c>
      <c r="C118" t="s">
        <v>99</v>
      </c>
      <c r="D118" t="s">
        <v>122</v>
      </c>
      <c r="E118" t="s">
        <v>653</v>
      </c>
      <c r="F118" t="s">
        <v>131</v>
      </c>
      <c r="G118" t="s">
        <v>101</v>
      </c>
      <c r="H118" s="65">
        <v>1503.97</v>
      </c>
      <c r="I118" s="65">
        <v>675.9</v>
      </c>
      <c r="J118" s="65">
        <v>0</v>
      </c>
      <c r="K118" s="65">
        <v>10.16533323</v>
      </c>
      <c r="L118" s="66">
        <v>0</v>
      </c>
      <c r="M118" s="66">
        <v>1E-4</v>
      </c>
      <c r="N118" s="66">
        <v>0</v>
      </c>
    </row>
    <row r="119" spans="1:14">
      <c r="A119" s="67" t="s">
        <v>1023</v>
      </c>
      <c r="D119" s="14"/>
      <c r="E119" s="14"/>
      <c r="F119" s="14"/>
      <c r="H119" s="69">
        <v>0</v>
      </c>
      <c r="J119" s="69">
        <v>0</v>
      </c>
      <c r="K119" s="69">
        <v>0</v>
      </c>
      <c r="M119" s="68">
        <v>0</v>
      </c>
      <c r="N119" s="68">
        <v>0</v>
      </c>
    </row>
    <row r="120" spans="1:14">
      <c r="A120" t="s">
        <v>221</v>
      </c>
      <c r="B120" t="s">
        <v>221</v>
      </c>
      <c r="D120" s="14"/>
      <c r="E120" s="14"/>
      <c r="F120" t="s">
        <v>221</v>
      </c>
      <c r="G120" t="s">
        <v>221</v>
      </c>
      <c r="H120" s="65">
        <v>0</v>
      </c>
      <c r="I120" s="65">
        <v>0</v>
      </c>
      <c r="K120" s="65">
        <v>0</v>
      </c>
      <c r="L120" s="66">
        <v>0</v>
      </c>
      <c r="M120" s="66">
        <v>0</v>
      </c>
      <c r="N120" s="66">
        <v>0</v>
      </c>
    </row>
    <row r="121" spans="1:14">
      <c r="A121" s="67" t="s">
        <v>226</v>
      </c>
      <c r="D121" s="14"/>
      <c r="E121" s="14"/>
      <c r="F121" s="14"/>
      <c r="H121" s="69">
        <v>30546.04</v>
      </c>
      <c r="J121" s="69">
        <v>4.6338600000000003</v>
      </c>
      <c r="K121" s="69">
        <v>5440.9936980296998</v>
      </c>
      <c r="M121" s="68">
        <v>0.06</v>
      </c>
      <c r="N121" s="68">
        <v>2.4799999999999999E-2</v>
      </c>
    </row>
    <row r="122" spans="1:14">
      <c r="A122" s="67" t="s">
        <v>272</v>
      </c>
      <c r="D122" s="14"/>
      <c r="E122" s="14"/>
      <c r="F122" s="14"/>
      <c r="H122" s="69">
        <v>14717</v>
      </c>
      <c r="J122" s="69">
        <v>1.6732800000000001</v>
      </c>
      <c r="K122" s="69">
        <v>4353.7806940999999</v>
      </c>
      <c r="M122" s="68">
        <v>4.8000000000000001E-2</v>
      </c>
      <c r="N122" s="68">
        <v>1.9800000000000002E-2</v>
      </c>
    </row>
    <row r="123" spans="1:14">
      <c r="A123" t="s">
        <v>1024</v>
      </c>
      <c r="B123" t="s">
        <v>1025</v>
      </c>
      <c r="C123" t="s">
        <v>1026</v>
      </c>
      <c r="D123" t="s">
        <v>715</v>
      </c>
      <c r="E123" t="s">
        <v>1027</v>
      </c>
      <c r="F123" t="s">
        <v>1028</v>
      </c>
      <c r="G123" t="s">
        <v>105</v>
      </c>
      <c r="H123" s="65">
        <v>1090</v>
      </c>
      <c r="I123" s="65">
        <v>9912</v>
      </c>
      <c r="J123" s="65">
        <v>0</v>
      </c>
      <c r="K123" s="65">
        <v>360.2080272</v>
      </c>
      <c r="L123" s="66">
        <v>0</v>
      </c>
      <c r="M123" s="66">
        <v>4.0000000000000001E-3</v>
      </c>
      <c r="N123" s="66">
        <v>1.6000000000000001E-3</v>
      </c>
    </row>
    <row r="124" spans="1:14">
      <c r="A124" t="s">
        <v>1029</v>
      </c>
      <c r="B124" t="s">
        <v>1030</v>
      </c>
      <c r="C124" t="s">
        <v>1031</v>
      </c>
      <c r="D124" t="s">
        <v>715</v>
      </c>
      <c r="E124" t="s">
        <v>1032</v>
      </c>
      <c r="F124" t="s">
        <v>1033</v>
      </c>
      <c r="G124" t="s">
        <v>105</v>
      </c>
      <c r="H124" s="65">
        <v>1375</v>
      </c>
      <c r="I124" s="65">
        <v>27922</v>
      </c>
      <c r="J124" s="65">
        <v>0</v>
      </c>
      <c r="K124" s="65">
        <v>1280.014285</v>
      </c>
      <c r="L124" s="66">
        <v>0</v>
      </c>
      <c r="M124" s="66">
        <v>1.41E-2</v>
      </c>
      <c r="N124" s="66">
        <v>5.7999999999999996E-3</v>
      </c>
    </row>
    <row r="125" spans="1:14">
      <c r="A125" t="s">
        <v>1034</v>
      </c>
      <c r="B125" t="s">
        <v>1035</v>
      </c>
      <c r="C125" t="s">
        <v>1031</v>
      </c>
      <c r="D125" t="s">
        <v>715</v>
      </c>
      <c r="E125" t="s">
        <v>1036</v>
      </c>
      <c r="F125" t="s">
        <v>724</v>
      </c>
      <c r="G125" t="s">
        <v>105</v>
      </c>
      <c r="H125" s="65">
        <v>2900</v>
      </c>
      <c r="I125" s="65">
        <v>2608</v>
      </c>
      <c r="J125" s="65">
        <v>0</v>
      </c>
      <c r="K125" s="65">
        <v>252.15708799999999</v>
      </c>
      <c r="L125" s="66">
        <v>1E-4</v>
      </c>
      <c r="M125" s="66">
        <v>2.8E-3</v>
      </c>
      <c r="N125" s="66">
        <v>1.1000000000000001E-3</v>
      </c>
    </row>
    <row r="126" spans="1:14">
      <c r="A126" t="s">
        <v>1037</v>
      </c>
      <c r="B126" t="s">
        <v>1038</v>
      </c>
      <c r="C126" t="s">
        <v>1026</v>
      </c>
      <c r="D126" t="s">
        <v>715</v>
      </c>
      <c r="E126" t="s">
        <v>1039</v>
      </c>
      <c r="F126" t="s">
        <v>724</v>
      </c>
      <c r="G126" t="s">
        <v>105</v>
      </c>
      <c r="H126" s="65">
        <v>2033</v>
      </c>
      <c r="I126" s="65">
        <v>28744</v>
      </c>
      <c r="J126" s="65">
        <v>0</v>
      </c>
      <c r="K126" s="65">
        <v>1948.2746436800001</v>
      </c>
      <c r="L126" s="66">
        <v>0</v>
      </c>
      <c r="M126" s="66">
        <v>2.1499999999999998E-2</v>
      </c>
      <c r="N126" s="66">
        <v>8.8999999999999999E-3</v>
      </c>
    </row>
    <row r="127" spans="1:14">
      <c r="A127" t="s">
        <v>1040</v>
      </c>
      <c r="B127" t="s">
        <v>1041</v>
      </c>
      <c r="C127" t="s">
        <v>1026</v>
      </c>
      <c r="D127" t="s">
        <v>715</v>
      </c>
      <c r="E127" t="s">
        <v>1042</v>
      </c>
      <c r="F127" t="s">
        <v>724</v>
      </c>
      <c r="G127" t="s">
        <v>105</v>
      </c>
      <c r="H127" s="65">
        <v>1664</v>
      </c>
      <c r="I127" s="65">
        <v>4512</v>
      </c>
      <c r="J127" s="65">
        <v>0</v>
      </c>
      <c r="K127" s="65">
        <v>250.31565312000001</v>
      </c>
      <c r="L127" s="66">
        <v>2.0000000000000001E-4</v>
      </c>
      <c r="M127" s="66">
        <v>2.8E-3</v>
      </c>
      <c r="N127" s="66">
        <v>1.1000000000000001E-3</v>
      </c>
    </row>
    <row r="128" spans="1:14">
      <c r="A128" t="s">
        <v>1043</v>
      </c>
      <c r="B128" t="s">
        <v>1044</v>
      </c>
      <c r="C128" t="s">
        <v>1026</v>
      </c>
      <c r="D128" t="s">
        <v>715</v>
      </c>
      <c r="E128" t="s">
        <v>1045</v>
      </c>
      <c r="F128" t="s">
        <v>717</v>
      </c>
      <c r="G128" t="s">
        <v>105</v>
      </c>
      <c r="H128" s="65">
        <v>1400</v>
      </c>
      <c r="I128" s="65">
        <v>2123</v>
      </c>
      <c r="J128" s="65">
        <v>1.6732800000000001</v>
      </c>
      <c r="K128" s="65">
        <v>100.766428</v>
      </c>
      <c r="L128" s="66">
        <v>1E-4</v>
      </c>
      <c r="M128" s="66">
        <v>1.1000000000000001E-3</v>
      </c>
      <c r="N128" s="66">
        <v>5.0000000000000001E-4</v>
      </c>
    </row>
    <row r="129" spans="1:14">
      <c r="A129" t="s">
        <v>1046</v>
      </c>
      <c r="B129" t="s">
        <v>1047</v>
      </c>
      <c r="C129" t="s">
        <v>1026</v>
      </c>
      <c r="D129" t="s">
        <v>715</v>
      </c>
      <c r="E129" t="s">
        <v>1048</v>
      </c>
      <c r="F129" t="s">
        <v>717</v>
      </c>
      <c r="G129" t="s">
        <v>105</v>
      </c>
      <c r="H129" s="65">
        <v>2550</v>
      </c>
      <c r="I129" s="65">
        <v>988</v>
      </c>
      <c r="J129" s="65">
        <v>0</v>
      </c>
      <c r="K129" s="65">
        <v>83.996796000000003</v>
      </c>
      <c r="L129" s="66">
        <v>2.0000000000000001E-4</v>
      </c>
      <c r="M129" s="66">
        <v>8.9999999999999998E-4</v>
      </c>
      <c r="N129" s="66">
        <v>4.0000000000000002E-4</v>
      </c>
    </row>
    <row r="130" spans="1:14">
      <c r="A130" t="s">
        <v>1049</v>
      </c>
      <c r="B130" t="s">
        <v>1050</v>
      </c>
      <c r="C130" t="s">
        <v>1031</v>
      </c>
      <c r="D130" t="s">
        <v>715</v>
      </c>
      <c r="E130" t="s">
        <v>1051</v>
      </c>
      <c r="F130" t="s">
        <v>1052</v>
      </c>
      <c r="G130" t="s">
        <v>105</v>
      </c>
      <c r="H130" s="65">
        <v>1705</v>
      </c>
      <c r="I130" s="65">
        <v>1373</v>
      </c>
      <c r="J130" s="65">
        <v>0</v>
      </c>
      <c r="K130" s="65">
        <v>78.047773100000001</v>
      </c>
      <c r="L130" s="66">
        <v>0</v>
      </c>
      <c r="M130" s="66">
        <v>8.9999999999999998E-4</v>
      </c>
      <c r="N130" s="66">
        <v>4.0000000000000002E-4</v>
      </c>
    </row>
    <row r="131" spans="1:14">
      <c r="A131" s="67" t="s">
        <v>273</v>
      </c>
      <c r="D131" s="14"/>
      <c r="E131" s="14"/>
      <c r="F131" s="14"/>
      <c r="H131" s="69">
        <v>15829.04</v>
      </c>
      <c r="J131" s="69">
        <v>2.9605800000000002</v>
      </c>
      <c r="K131" s="69">
        <v>1087.2130039297001</v>
      </c>
      <c r="M131" s="68">
        <v>1.2E-2</v>
      </c>
      <c r="N131" s="68">
        <v>4.8999999999999998E-3</v>
      </c>
    </row>
    <row r="132" spans="1:14">
      <c r="A132" t="s">
        <v>1053</v>
      </c>
      <c r="B132" t="s">
        <v>1054</v>
      </c>
      <c r="C132" t="s">
        <v>1026</v>
      </c>
      <c r="D132" t="s">
        <v>715</v>
      </c>
      <c r="E132" t="s">
        <v>1055</v>
      </c>
      <c r="F132" t="s">
        <v>1056</v>
      </c>
      <c r="G132" t="s">
        <v>105</v>
      </c>
      <c r="H132" s="65">
        <v>1544.14</v>
      </c>
      <c r="I132" s="65">
        <v>13961</v>
      </c>
      <c r="J132" s="65">
        <v>2.9605800000000002</v>
      </c>
      <c r="K132" s="65">
        <v>721.6955829236</v>
      </c>
      <c r="L132" s="66">
        <v>0</v>
      </c>
      <c r="M132" s="66">
        <v>8.0000000000000002E-3</v>
      </c>
      <c r="N132" s="66">
        <v>3.3E-3</v>
      </c>
    </row>
    <row r="133" spans="1:14">
      <c r="A133" t="s">
        <v>1057</v>
      </c>
      <c r="B133" t="s">
        <v>1058</v>
      </c>
      <c r="C133" t="s">
        <v>1031</v>
      </c>
      <c r="D133" t="s">
        <v>715</v>
      </c>
      <c r="E133" t="s">
        <v>1059</v>
      </c>
      <c r="F133" t="s">
        <v>1060</v>
      </c>
      <c r="G133" t="s">
        <v>105</v>
      </c>
      <c r="H133" s="65">
        <v>1150</v>
      </c>
      <c r="I133" s="65">
        <v>1397</v>
      </c>
      <c r="J133" s="65">
        <v>0</v>
      </c>
      <c r="K133" s="65">
        <v>53.562376999999998</v>
      </c>
      <c r="L133" s="66">
        <v>0</v>
      </c>
      <c r="M133" s="66">
        <v>5.9999999999999995E-4</v>
      </c>
      <c r="N133" s="66">
        <v>2.0000000000000001E-4</v>
      </c>
    </row>
    <row r="134" spans="1:14">
      <c r="A134" t="s">
        <v>1061</v>
      </c>
      <c r="B134" t="s">
        <v>1062</v>
      </c>
      <c r="C134" t="s">
        <v>1063</v>
      </c>
      <c r="D134" t="s">
        <v>715</v>
      </c>
      <c r="E134" t="s">
        <v>1064</v>
      </c>
      <c r="F134" t="s">
        <v>1065</v>
      </c>
      <c r="G134" t="s">
        <v>109</v>
      </c>
      <c r="H134" s="65">
        <v>13134.9</v>
      </c>
      <c r="I134" s="65">
        <v>607</v>
      </c>
      <c r="J134" s="65">
        <v>0</v>
      </c>
      <c r="K134" s="65">
        <v>311.95504400610002</v>
      </c>
      <c r="L134" s="66">
        <v>0</v>
      </c>
      <c r="M134" s="66">
        <v>3.3999999999999998E-3</v>
      </c>
      <c r="N134" s="66">
        <v>1.4E-3</v>
      </c>
    </row>
    <row r="135" spans="1:14">
      <c r="A135" s="105" t="s">
        <v>228</v>
      </c>
      <c r="D135" s="14"/>
      <c r="E135" s="14"/>
      <c r="F135" s="14"/>
    </row>
    <row r="136" spans="1:14">
      <c r="A136" s="105" t="s">
        <v>266</v>
      </c>
      <c r="D136" s="14"/>
      <c r="E136" s="14"/>
      <c r="F136" s="14"/>
    </row>
    <row r="137" spans="1:14">
      <c r="A137" s="105" t="s">
        <v>267</v>
      </c>
      <c r="D137" s="14"/>
      <c r="E137" s="14"/>
      <c r="F137" s="14"/>
    </row>
    <row r="138" spans="1:14">
      <c r="A138" s="105" t="s">
        <v>268</v>
      </c>
      <c r="D138" s="14"/>
      <c r="E138" s="14"/>
      <c r="F138" s="14"/>
    </row>
    <row r="139" spans="1:14">
      <c r="A139" s="105" t="s">
        <v>269</v>
      </c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  <c r="BJ5" s="16"/>
    </row>
    <row r="6" spans="1:62" ht="26.25" customHeight="1">
      <c r="A6" s="119" t="s">
        <v>193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1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1222129</v>
      </c>
      <c r="H10" s="7"/>
      <c r="I10" s="63">
        <v>0.59162000000000003</v>
      </c>
      <c r="J10" s="63">
        <v>71178.615249459996</v>
      </c>
      <c r="K10" s="7"/>
      <c r="L10" s="64">
        <v>1</v>
      </c>
      <c r="M10" s="64">
        <v>0.32400000000000001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1164285</v>
      </c>
      <c r="I11" s="69">
        <v>0</v>
      </c>
      <c r="J11" s="69">
        <v>62350.911260000001</v>
      </c>
      <c r="L11" s="68">
        <v>0.876</v>
      </c>
      <c r="M11" s="68">
        <v>0.2838</v>
      </c>
    </row>
    <row r="12" spans="1:62">
      <c r="A12" s="67" t="s">
        <v>1066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1067</v>
      </c>
      <c r="C14" s="14"/>
      <c r="D14" s="14"/>
      <c r="E14" s="14"/>
      <c r="F14" s="14"/>
      <c r="G14" s="69">
        <v>1164285</v>
      </c>
      <c r="I14" s="69">
        <v>0</v>
      </c>
      <c r="J14" s="69">
        <v>62350.911260000001</v>
      </c>
      <c r="L14" s="68">
        <v>0.876</v>
      </c>
      <c r="M14" s="68">
        <v>0.2838</v>
      </c>
    </row>
    <row r="15" spans="1:62">
      <c r="A15" t="s">
        <v>1068</v>
      </c>
      <c r="B15" t="s">
        <v>1069</v>
      </c>
      <c r="C15" t="s">
        <v>99</v>
      </c>
      <c r="D15" t="s">
        <v>1070</v>
      </c>
      <c r="E15" t="s">
        <v>1071</v>
      </c>
      <c r="F15" t="s">
        <v>101</v>
      </c>
      <c r="G15" s="65">
        <v>65934</v>
      </c>
      <c r="H15" s="65">
        <v>12630</v>
      </c>
      <c r="I15" s="65">
        <v>0</v>
      </c>
      <c r="J15" s="65">
        <v>8327.4642000000003</v>
      </c>
      <c r="K15" s="66">
        <v>8.8999999999999999E-3</v>
      </c>
      <c r="L15" s="66">
        <v>0.11700000000000001</v>
      </c>
      <c r="M15" s="66">
        <v>3.7900000000000003E-2</v>
      </c>
    </row>
    <row r="16" spans="1:62">
      <c r="A16" t="s">
        <v>1072</v>
      </c>
      <c r="B16" t="s">
        <v>1073</v>
      </c>
      <c r="C16" t="s">
        <v>99</v>
      </c>
      <c r="D16" t="s">
        <v>1070</v>
      </c>
      <c r="E16" t="s">
        <v>1071</v>
      </c>
      <c r="F16" t="s">
        <v>101</v>
      </c>
      <c r="G16" s="65">
        <v>283220</v>
      </c>
      <c r="H16" s="65">
        <v>1794</v>
      </c>
      <c r="I16" s="65">
        <v>0</v>
      </c>
      <c r="J16" s="65">
        <v>5080.9668000000001</v>
      </c>
      <c r="K16" s="66">
        <v>2.4400000000000002E-2</v>
      </c>
      <c r="L16" s="66">
        <v>7.1400000000000005E-2</v>
      </c>
      <c r="M16" s="66">
        <v>2.3099999999999999E-2</v>
      </c>
    </row>
    <row r="17" spans="1:13">
      <c r="A17" t="s">
        <v>1074</v>
      </c>
      <c r="B17" t="s">
        <v>1075</v>
      </c>
      <c r="C17" t="s">
        <v>99</v>
      </c>
      <c r="D17" t="s">
        <v>1076</v>
      </c>
      <c r="E17" t="s">
        <v>1071</v>
      </c>
      <c r="F17" t="s">
        <v>101</v>
      </c>
      <c r="G17" s="65">
        <v>135191</v>
      </c>
      <c r="H17" s="65">
        <v>6301</v>
      </c>
      <c r="I17" s="65">
        <v>0</v>
      </c>
      <c r="J17" s="65">
        <v>8518.3849100000007</v>
      </c>
      <c r="K17" s="66">
        <v>0.03</v>
      </c>
      <c r="L17" s="66">
        <v>0.1197</v>
      </c>
      <c r="M17" s="66">
        <v>3.8800000000000001E-2</v>
      </c>
    </row>
    <row r="18" spans="1:13">
      <c r="A18" t="s">
        <v>1077</v>
      </c>
      <c r="B18" t="s">
        <v>1078</v>
      </c>
      <c r="C18" t="s">
        <v>99</v>
      </c>
      <c r="D18" t="s">
        <v>1076</v>
      </c>
      <c r="E18" t="s">
        <v>1071</v>
      </c>
      <c r="F18" t="s">
        <v>101</v>
      </c>
      <c r="G18" s="65">
        <v>280284</v>
      </c>
      <c r="H18" s="65">
        <v>5430</v>
      </c>
      <c r="I18" s="65">
        <v>0</v>
      </c>
      <c r="J18" s="65">
        <v>15219.421200000001</v>
      </c>
      <c r="K18" s="66">
        <v>8.0999999999999996E-3</v>
      </c>
      <c r="L18" s="66">
        <v>0.21379999999999999</v>
      </c>
      <c r="M18" s="66">
        <v>6.93E-2</v>
      </c>
    </row>
    <row r="19" spans="1:13">
      <c r="A19" t="s">
        <v>1079</v>
      </c>
      <c r="B19" t="s">
        <v>1080</v>
      </c>
      <c r="C19" t="s">
        <v>99</v>
      </c>
      <c r="D19" t="s">
        <v>1081</v>
      </c>
      <c r="E19" t="s">
        <v>1071</v>
      </c>
      <c r="F19" t="s">
        <v>101</v>
      </c>
      <c r="G19" s="65">
        <v>63663</v>
      </c>
      <c r="H19" s="65">
        <v>22550</v>
      </c>
      <c r="I19" s="65">
        <v>0</v>
      </c>
      <c r="J19" s="65">
        <v>14356.0065</v>
      </c>
      <c r="K19" s="66">
        <v>3.7000000000000002E-3</v>
      </c>
      <c r="L19" s="66">
        <v>0.20169999999999999</v>
      </c>
      <c r="M19" s="66">
        <v>6.5299999999999997E-2</v>
      </c>
    </row>
    <row r="20" spans="1:13">
      <c r="A20" t="s">
        <v>1082</v>
      </c>
      <c r="B20" t="s">
        <v>1083</v>
      </c>
      <c r="C20" t="s">
        <v>99</v>
      </c>
      <c r="D20" t="s">
        <v>1081</v>
      </c>
      <c r="E20" t="s">
        <v>1071</v>
      </c>
      <c r="F20" t="s">
        <v>101</v>
      </c>
      <c r="G20" s="65">
        <v>50331</v>
      </c>
      <c r="H20" s="65">
        <v>7778</v>
      </c>
      <c r="I20" s="65">
        <v>0</v>
      </c>
      <c r="J20" s="65">
        <v>3914.7451799999999</v>
      </c>
      <c r="K20" s="66">
        <v>5.4000000000000003E-3</v>
      </c>
      <c r="L20" s="66">
        <v>5.5E-2</v>
      </c>
      <c r="M20" s="66">
        <v>1.78E-2</v>
      </c>
    </row>
    <row r="21" spans="1:13">
      <c r="A21" t="s">
        <v>1084</v>
      </c>
      <c r="B21" t="s">
        <v>1085</v>
      </c>
      <c r="C21" t="s">
        <v>99</v>
      </c>
      <c r="D21" t="s">
        <v>1081</v>
      </c>
      <c r="E21" t="s">
        <v>1071</v>
      </c>
      <c r="F21" t="s">
        <v>101</v>
      </c>
      <c r="G21" s="65">
        <v>9473</v>
      </c>
      <c r="H21" s="65">
        <v>15090</v>
      </c>
      <c r="I21" s="65">
        <v>0</v>
      </c>
      <c r="J21" s="65">
        <v>1429.4757</v>
      </c>
      <c r="K21" s="66">
        <v>4.0000000000000002E-4</v>
      </c>
      <c r="L21" s="66">
        <v>2.01E-2</v>
      </c>
      <c r="M21" s="66">
        <v>6.4999999999999997E-3</v>
      </c>
    </row>
    <row r="22" spans="1:13">
      <c r="A22" t="s">
        <v>1086</v>
      </c>
      <c r="B22" t="s">
        <v>1087</v>
      </c>
      <c r="C22" t="s">
        <v>99</v>
      </c>
      <c r="D22" t="s">
        <v>1081</v>
      </c>
      <c r="E22" t="s">
        <v>1071</v>
      </c>
      <c r="F22" t="s">
        <v>101</v>
      </c>
      <c r="G22" s="65">
        <v>276189</v>
      </c>
      <c r="H22" s="65">
        <v>1993</v>
      </c>
      <c r="I22" s="65">
        <v>0</v>
      </c>
      <c r="J22" s="65">
        <v>5504.4467699999996</v>
      </c>
      <c r="K22" s="66">
        <v>5.0000000000000001E-3</v>
      </c>
      <c r="L22" s="66">
        <v>7.7299999999999994E-2</v>
      </c>
      <c r="M22" s="66">
        <v>2.5100000000000001E-2</v>
      </c>
    </row>
    <row r="23" spans="1:13">
      <c r="A23" s="67" t="s">
        <v>1088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1089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712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1090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221</v>
      </c>
      <c r="B30" t="s">
        <v>221</v>
      </c>
      <c r="C30" s="14"/>
      <c r="D30" s="14"/>
      <c r="E30" t="s">
        <v>221</v>
      </c>
      <c r="F30" t="s">
        <v>221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226</v>
      </c>
      <c r="C31" s="14"/>
      <c r="D31" s="14"/>
      <c r="E31" s="14"/>
      <c r="F31" s="14"/>
      <c r="G31" s="69">
        <v>57844</v>
      </c>
      <c r="I31" s="69">
        <v>0.59162000000000003</v>
      </c>
      <c r="J31" s="69">
        <v>8827.7039894600002</v>
      </c>
      <c r="L31" s="68">
        <v>0.124</v>
      </c>
      <c r="M31" s="68">
        <v>4.02E-2</v>
      </c>
    </row>
    <row r="32" spans="1:13">
      <c r="A32" s="67" t="s">
        <v>1091</v>
      </c>
      <c r="C32" s="14"/>
      <c r="D32" s="14"/>
      <c r="E32" s="14"/>
      <c r="F32" s="14"/>
      <c r="G32" s="69">
        <v>57844</v>
      </c>
      <c r="I32" s="69">
        <v>0.59162000000000003</v>
      </c>
      <c r="J32" s="69">
        <v>8827.7039894600002</v>
      </c>
      <c r="L32" s="68">
        <v>0.124</v>
      </c>
      <c r="M32" s="68">
        <v>4.02E-2</v>
      </c>
    </row>
    <row r="33" spans="1:13">
      <c r="A33" t="s">
        <v>1092</v>
      </c>
      <c r="B33" t="s">
        <v>1093</v>
      </c>
      <c r="C33" t="s">
        <v>1031</v>
      </c>
      <c r="D33" t="s">
        <v>1094</v>
      </c>
      <c r="E33" t="s">
        <v>1071</v>
      </c>
      <c r="F33" t="s">
        <v>105</v>
      </c>
      <c r="G33" s="65">
        <v>602</v>
      </c>
      <c r="H33" s="65">
        <v>31913</v>
      </c>
      <c r="I33" s="65">
        <v>0.59162000000000003</v>
      </c>
      <c r="J33" s="65">
        <v>641.10723084000006</v>
      </c>
      <c r="K33" s="66">
        <v>0</v>
      </c>
      <c r="L33" s="66">
        <v>8.9999999999999993E-3</v>
      </c>
      <c r="M33" s="66">
        <v>2.8999999999999998E-3</v>
      </c>
    </row>
    <row r="34" spans="1:13">
      <c r="A34" t="s">
        <v>1095</v>
      </c>
      <c r="B34" t="s">
        <v>1096</v>
      </c>
      <c r="C34" t="s">
        <v>122</v>
      </c>
      <c r="D34" t="s">
        <v>1097</v>
      </c>
      <c r="E34" t="s">
        <v>1071</v>
      </c>
      <c r="F34" t="s">
        <v>105</v>
      </c>
      <c r="G34" s="65">
        <v>41018</v>
      </c>
      <c r="H34" s="65">
        <v>3687</v>
      </c>
      <c r="I34" s="65">
        <v>0</v>
      </c>
      <c r="J34" s="65">
        <v>5042.1204224399999</v>
      </c>
      <c r="K34" s="66">
        <v>0</v>
      </c>
      <c r="L34" s="66">
        <v>7.0800000000000002E-2</v>
      </c>
      <c r="M34" s="66">
        <v>2.3E-2</v>
      </c>
    </row>
    <row r="35" spans="1:13">
      <c r="A35" t="s">
        <v>1098</v>
      </c>
      <c r="B35" t="s">
        <v>1099</v>
      </c>
      <c r="C35" t="s">
        <v>1026</v>
      </c>
      <c r="D35" t="s">
        <v>1100</v>
      </c>
      <c r="E35" t="s">
        <v>1071</v>
      </c>
      <c r="F35" t="s">
        <v>105</v>
      </c>
      <c r="G35" s="65">
        <v>2879</v>
      </c>
      <c r="H35" s="65">
        <v>11674</v>
      </c>
      <c r="I35" s="65">
        <v>0</v>
      </c>
      <c r="J35" s="65">
        <v>1120.5389296400001</v>
      </c>
      <c r="K35" s="66">
        <v>0</v>
      </c>
      <c r="L35" s="66">
        <v>1.5699999999999999E-2</v>
      </c>
      <c r="M35" s="66">
        <v>5.1000000000000004E-3</v>
      </c>
    </row>
    <row r="36" spans="1:13">
      <c r="A36" t="s">
        <v>1101</v>
      </c>
      <c r="B36" t="s">
        <v>1102</v>
      </c>
      <c r="C36" t="s">
        <v>1026</v>
      </c>
      <c r="D36" t="s">
        <v>1100</v>
      </c>
      <c r="E36" t="s">
        <v>1071</v>
      </c>
      <c r="F36" t="s">
        <v>105</v>
      </c>
      <c r="G36" s="65">
        <v>8889</v>
      </c>
      <c r="H36" s="65">
        <v>3405</v>
      </c>
      <c r="I36" s="65">
        <v>0</v>
      </c>
      <c r="J36" s="65">
        <v>1009.1032803000001</v>
      </c>
      <c r="K36" s="66">
        <v>0</v>
      </c>
      <c r="L36" s="66">
        <v>1.4200000000000001E-2</v>
      </c>
      <c r="M36" s="66">
        <v>4.5999999999999999E-3</v>
      </c>
    </row>
    <row r="37" spans="1:13">
      <c r="A37" t="s">
        <v>1103</v>
      </c>
      <c r="B37" t="s">
        <v>1104</v>
      </c>
      <c r="C37" t="s">
        <v>1026</v>
      </c>
      <c r="D37" t="s">
        <v>1100</v>
      </c>
      <c r="E37" t="s">
        <v>1071</v>
      </c>
      <c r="F37" t="s">
        <v>105</v>
      </c>
      <c r="G37" s="65">
        <v>4456</v>
      </c>
      <c r="H37" s="65">
        <v>6831</v>
      </c>
      <c r="I37" s="65">
        <v>0</v>
      </c>
      <c r="J37" s="65">
        <v>1014.83412624</v>
      </c>
      <c r="K37" s="66">
        <v>0</v>
      </c>
      <c r="L37" s="66">
        <v>1.43E-2</v>
      </c>
      <c r="M37" s="66">
        <v>4.5999999999999999E-3</v>
      </c>
    </row>
    <row r="38" spans="1:13">
      <c r="A38" s="67" t="s">
        <v>1105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221</v>
      </c>
      <c r="B39" t="s">
        <v>221</v>
      </c>
      <c r="C39" s="14"/>
      <c r="D39" s="14"/>
      <c r="E39" t="s">
        <v>221</v>
      </c>
      <c r="F39" t="s">
        <v>221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712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221</v>
      </c>
      <c r="B41" t="s">
        <v>221</v>
      </c>
      <c r="C41" s="14"/>
      <c r="D41" s="14"/>
      <c r="E41" t="s">
        <v>221</v>
      </c>
      <c r="F41" t="s">
        <v>221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1090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221</v>
      </c>
      <c r="B43" t="s">
        <v>221</v>
      </c>
      <c r="C43" s="14"/>
      <c r="D43" s="14"/>
      <c r="E43" t="s">
        <v>221</v>
      </c>
      <c r="F43" t="s">
        <v>221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105" t="s">
        <v>228</v>
      </c>
      <c r="C44" s="14"/>
      <c r="D44" s="14"/>
      <c r="E44" s="14"/>
      <c r="F44" s="14"/>
    </row>
    <row r="45" spans="1:13">
      <c r="A45" s="105" t="s">
        <v>266</v>
      </c>
      <c r="C45" s="14"/>
      <c r="D45" s="14"/>
      <c r="E45" s="14"/>
      <c r="F45" s="14"/>
    </row>
    <row r="46" spans="1:13">
      <c r="A46" s="105" t="s">
        <v>267</v>
      </c>
      <c r="C46" s="14"/>
      <c r="D46" s="14"/>
      <c r="E46" s="14"/>
      <c r="F46" s="14"/>
    </row>
    <row r="47" spans="1:13">
      <c r="A47" s="105" t="s">
        <v>268</v>
      </c>
      <c r="C47" s="14"/>
      <c r="D47" s="14"/>
      <c r="E47" s="14"/>
      <c r="F47" s="14"/>
    </row>
    <row r="48" spans="1:13">
      <c r="A48" s="105" t="s">
        <v>269</v>
      </c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9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</row>
    <row r="6" spans="1:64" ht="26.25" customHeight="1">
      <c r="A6" s="119" t="s">
        <v>92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2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1106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1107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H17" t="s">
        <v>221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712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1106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H22" t="s">
        <v>221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1107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H26" t="s">
        <v>221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712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105" t="s">
        <v>228</v>
      </c>
      <c r="B29" s="14"/>
      <c r="C29" s="14"/>
      <c r="D29" s="14"/>
    </row>
    <row r="30" spans="1:14">
      <c r="A30" s="105" t="s">
        <v>266</v>
      </c>
      <c r="B30" s="14"/>
      <c r="C30" s="14"/>
      <c r="D30" s="14"/>
    </row>
    <row r="31" spans="1:14">
      <c r="A31" s="105" t="s">
        <v>267</v>
      </c>
      <c r="B31" s="14"/>
      <c r="C31" s="14"/>
      <c r="D31" s="14"/>
    </row>
    <row r="32" spans="1:14">
      <c r="A32" s="105" t="s">
        <v>268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59" ht="26.25" customHeight="1">
      <c r="A6" s="119" t="s">
        <v>94</v>
      </c>
      <c r="B6" s="120"/>
      <c r="C6" s="120"/>
      <c r="D6" s="120"/>
      <c r="E6" s="120"/>
      <c r="F6" s="120"/>
      <c r="G6" s="120"/>
      <c r="H6" s="120"/>
      <c r="I6" s="120"/>
      <c r="J6" s="120"/>
      <c r="K6" s="12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83450.64</v>
      </c>
      <c r="G10" s="7"/>
      <c r="H10" s="63">
        <v>81.605417200000005</v>
      </c>
      <c r="I10" s="22"/>
      <c r="J10" s="64">
        <v>1</v>
      </c>
      <c r="K10" s="64">
        <v>4.0000000000000002E-4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83450.64</v>
      </c>
      <c r="H11" s="69">
        <v>81.605417200000005</v>
      </c>
      <c r="J11" s="68">
        <v>1</v>
      </c>
      <c r="K11" s="68">
        <v>4.0000000000000002E-4</v>
      </c>
    </row>
    <row r="12" spans="1:59">
      <c r="A12" s="67" t="s">
        <v>1108</v>
      </c>
      <c r="C12" s="14"/>
      <c r="D12" s="14"/>
      <c r="F12" s="69">
        <v>83450.64</v>
      </c>
      <c r="H12" s="69">
        <v>81.605417200000005</v>
      </c>
      <c r="J12" s="68">
        <v>1</v>
      </c>
      <c r="K12" s="68">
        <v>4.0000000000000002E-4</v>
      </c>
    </row>
    <row r="13" spans="1:59">
      <c r="A13" t="s">
        <v>1109</v>
      </c>
      <c r="B13" t="s">
        <v>1110</v>
      </c>
      <c r="C13" t="s">
        <v>99</v>
      </c>
      <c r="D13" t="s">
        <v>340</v>
      </c>
      <c r="E13" t="s">
        <v>101</v>
      </c>
      <c r="F13" s="65">
        <v>865.64</v>
      </c>
      <c r="G13" s="65">
        <v>6948</v>
      </c>
      <c r="H13" s="65">
        <v>60.144667200000001</v>
      </c>
      <c r="I13" s="66">
        <v>6.9999999999999999E-4</v>
      </c>
      <c r="J13" s="66">
        <v>0.73699999999999999</v>
      </c>
      <c r="K13" s="66">
        <v>2.9999999999999997E-4</v>
      </c>
    </row>
    <row r="14" spans="1:59">
      <c r="A14" t="s">
        <v>1111</v>
      </c>
      <c r="B14" t="s">
        <v>1112</v>
      </c>
      <c r="C14" t="s">
        <v>99</v>
      </c>
      <c r="D14" t="s">
        <v>340</v>
      </c>
      <c r="E14" t="s">
        <v>101</v>
      </c>
      <c r="F14" s="65">
        <v>82500</v>
      </c>
      <c r="G14" s="65">
        <v>23.7</v>
      </c>
      <c r="H14" s="65">
        <v>19.552499999999998</v>
      </c>
      <c r="I14" s="66">
        <v>3.5000000000000001E-3</v>
      </c>
      <c r="J14" s="66">
        <v>0.23960000000000001</v>
      </c>
      <c r="K14" s="66">
        <v>1E-4</v>
      </c>
    </row>
    <row r="15" spans="1:59">
      <c r="A15" t="s">
        <v>1113</v>
      </c>
      <c r="B15" t="s">
        <v>1114</v>
      </c>
      <c r="C15" t="s">
        <v>99</v>
      </c>
      <c r="D15" t="s">
        <v>124</v>
      </c>
      <c r="E15" t="s">
        <v>101</v>
      </c>
      <c r="F15" s="65">
        <v>85</v>
      </c>
      <c r="G15" s="65">
        <v>2245</v>
      </c>
      <c r="H15" s="65">
        <v>1.90825</v>
      </c>
      <c r="I15" s="66">
        <v>2.0000000000000001E-4</v>
      </c>
      <c r="J15" s="66">
        <v>2.3400000000000001E-2</v>
      </c>
      <c r="K15" s="66">
        <v>0</v>
      </c>
    </row>
    <row r="16" spans="1:59">
      <c r="A16" s="67" t="s">
        <v>226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1115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105" t="s">
        <v>228</v>
      </c>
      <c r="C19" s="14"/>
      <c r="D19" s="14"/>
    </row>
    <row r="20" spans="1:11">
      <c r="A20" s="105" t="s">
        <v>266</v>
      </c>
      <c r="C20" s="14"/>
      <c r="D20" s="14"/>
    </row>
    <row r="21" spans="1:11">
      <c r="A21" s="105" t="s">
        <v>267</v>
      </c>
      <c r="C21" s="14"/>
      <c r="D21" s="14"/>
    </row>
    <row r="22" spans="1:11">
      <c r="A22" s="105" t="s">
        <v>268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60" ht="26.25" customHeight="1">
      <c r="A6" s="119" t="s">
        <v>97</v>
      </c>
      <c r="B6" s="120"/>
      <c r="C6" s="120"/>
      <c r="D6" s="120"/>
      <c r="E6" s="120"/>
      <c r="F6" s="120"/>
      <c r="G6" s="120"/>
      <c r="H6" s="120"/>
      <c r="I6" s="120"/>
      <c r="J6" s="120"/>
      <c r="K6" s="12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1116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221</v>
      </c>
      <c r="B13" t="s">
        <v>221</v>
      </c>
      <c r="C13" s="14"/>
      <c r="D13" t="s">
        <v>221</v>
      </c>
      <c r="E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1117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1118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712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1116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E22" t="s">
        <v>221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1119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E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1118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E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1120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E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712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E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105" t="s">
        <v>228</v>
      </c>
      <c r="B31" s="14"/>
      <c r="C31" s="14"/>
      <c r="D31" s="14"/>
    </row>
    <row r="32" spans="1:11">
      <c r="A32" s="105" t="s">
        <v>266</v>
      </c>
      <c r="B32" s="14"/>
      <c r="C32" s="14"/>
      <c r="D32" s="14"/>
    </row>
    <row r="33" spans="1:4">
      <c r="A33" s="105" t="s">
        <v>267</v>
      </c>
      <c r="B33" s="14"/>
      <c r="C33" s="14"/>
      <c r="D33" s="14"/>
    </row>
    <row r="34" spans="1:4">
      <c r="A34" s="105" t="s">
        <v>268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2.7109375" style="14" customWidth="1"/>
    <col min="54" max="57" width="9.140625" style="14" customWidth="1"/>
    <col min="58" max="58" width="11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1"/>
      <c r="BB5" s="14" t="s">
        <v>99</v>
      </c>
      <c r="BD5" s="14" t="s">
        <v>100</v>
      </c>
      <c r="BF5" s="16" t="s">
        <v>101</v>
      </c>
    </row>
    <row r="6" spans="1:58" ht="26.25" customHeight="1">
      <c r="A6" s="119" t="s">
        <v>102</v>
      </c>
      <c r="B6" s="120"/>
      <c r="C6" s="120"/>
      <c r="D6" s="120"/>
      <c r="E6" s="120"/>
      <c r="F6" s="120"/>
      <c r="G6" s="120"/>
      <c r="H6" s="120"/>
      <c r="I6" s="120"/>
      <c r="J6" s="121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120277.35</v>
      </c>
      <c r="G10" s="22"/>
      <c r="H10" s="63">
        <v>392.17216405376456</v>
      </c>
      <c r="I10" s="64">
        <v>1</v>
      </c>
      <c r="J10" s="64">
        <v>1.8E-3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120277.35</v>
      </c>
      <c r="G13" s="16"/>
      <c r="H13" s="69">
        <v>392.17216405376456</v>
      </c>
      <c r="I13" s="68">
        <v>1</v>
      </c>
      <c r="J13" s="68">
        <v>1.8E-3</v>
      </c>
      <c r="BD13" s="14" t="s">
        <v>125</v>
      </c>
    </row>
    <row r="14" spans="1:58">
      <c r="A14" t="s">
        <v>1121</v>
      </c>
      <c r="B14" t="s">
        <v>1122</v>
      </c>
      <c r="C14" t="s">
        <v>122</v>
      </c>
      <c r="D14" t="s">
        <v>1123</v>
      </c>
      <c r="E14" t="s">
        <v>119</v>
      </c>
      <c r="F14" s="65">
        <v>12</v>
      </c>
      <c r="G14" s="65">
        <v>0.67659999999999998</v>
      </c>
      <c r="H14" s="65">
        <v>2.0608965360000001E-4</v>
      </c>
      <c r="I14" s="66">
        <v>0</v>
      </c>
      <c r="J14" s="66">
        <v>0</v>
      </c>
      <c r="BD14" s="14" t="s">
        <v>126</v>
      </c>
    </row>
    <row r="15" spans="1:58">
      <c r="A15" t="s">
        <v>1124</v>
      </c>
      <c r="B15" t="s">
        <v>1125</v>
      </c>
      <c r="C15" t="s">
        <v>122</v>
      </c>
      <c r="D15" t="s">
        <v>1123</v>
      </c>
      <c r="E15" t="s">
        <v>109</v>
      </c>
      <c r="F15" s="65">
        <v>4</v>
      </c>
      <c r="G15" s="65">
        <v>1.5028999999999999</v>
      </c>
      <c r="H15" s="65">
        <v>2.3521587320000001E-4</v>
      </c>
      <c r="I15" s="66">
        <v>0</v>
      </c>
      <c r="J15" s="66">
        <v>0</v>
      </c>
      <c r="BD15" s="14" t="s">
        <v>127</v>
      </c>
    </row>
    <row r="16" spans="1:58">
      <c r="A16" t="s">
        <v>1126</v>
      </c>
      <c r="B16" t="s">
        <v>1127</v>
      </c>
      <c r="C16" t="s">
        <v>122</v>
      </c>
      <c r="D16" t="s">
        <v>1123</v>
      </c>
      <c r="E16" t="s">
        <v>105</v>
      </c>
      <c r="F16" s="65">
        <v>2</v>
      </c>
      <c r="G16" s="65">
        <v>3.2898000000000001</v>
      </c>
      <c r="H16" s="65">
        <v>2.19363864E-4</v>
      </c>
      <c r="I16" s="66">
        <v>0</v>
      </c>
      <c r="J16" s="66">
        <v>0</v>
      </c>
      <c r="BD16" s="14" t="s">
        <v>128</v>
      </c>
    </row>
    <row r="17" spans="1:56">
      <c r="A17" t="s">
        <v>1128</v>
      </c>
      <c r="B17" t="s">
        <v>1129</v>
      </c>
      <c r="C17" t="s">
        <v>122</v>
      </c>
      <c r="D17" t="s">
        <v>1123</v>
      </c>
      <c r="E17" t="s">
        <v>112</v>
      </c>
      <c r="F17" s="65">
        <v>3</v>
      </c>
      <c r="G17" s="65">
        <v>0.66795000000000004</v>
      </c>
      <c r="H17" s="65">
        <v>9.1914595650000001E-5</v>
      </c>
      <c r="I17" s="66">
        <v>0</v>
      </c>
      <c r="J17" s="66">
        <v>0</v>
      </c>
      <c r="BD17" s="14" t="s">
        <v>129</v>
      </c>
    </row>
    <row r="18" spans="1:56">
      <c r="A18" t="s">
        <v>1130</v>
      </c>
      <c r="B18" t="s">
        <v>1131</v>
      </c>
      <c r="C18" t="s">
        <v>122</v>
      </c>
      <c r="D18" t="s">
        <v>1123</v>
      </c>
      <c r="E18" t="s">
        <v>119</v>
      </c>
      <c r="F18" s="65">
        <v>3600</v>
      </c>
      <c r="G18" s="65">
        <v>100</v>
      </c>
      <c r="H18" s="65">
        <v>9.1378799999999991</v>
      </c>
      <c r="I18" s="66">
        <v>2.3300000000000001E-2</v>
      </c>
      <c r="J18" s="66">
        <v>0</v>
      </c>
      <c r="BD18" s="14" t="s">
        <v>130</v>
      </c>
    </row>
    <row r="19" spans="1:56">
      <c r="A19" t="s">
        <v>1132</v>
      </c>
      <c r="B19" t="s">
        <v>1133</v>
      </c>
      <c r="C19" t="s">
        <v>122</v>
      </c>
      <c r="D19" t="s">
        <v>1123</v>
      </c>
      <c r="E19" t="s">
        <v>112</v>
      </c>
      <c r="F19" s="65">
        <v>-315</v>
      </c>
      <c r="G19" s="65">
        <v>100</v>
      </c>
      <c r="H19" s="65">
        <v>-1.4448734999999999</v>
      </c>
      <c r="I19" s="66">
        <v>-3.7000000000000002E-3</v>
      </c>
      <c r="J19" s="66">
        <v>0</v>
      </c>
      <c r="BD19" s="14" t="s">
        <v>131</v>
      </c>
    </row>
    <row r="20" spans="1:56">
      <c r="A20" t="s">
        <v>1134</v>
      </c>
      <c r="B20" t="s">
        <v>1133</v>
      </c>
      <c r="C20" t="s">
        <v>122</v>
      </c>
      <c r="D20" t="s">
        <v>1123</v>
      </c>
      <c r="E20" t="s">
        <v>109</v>
      </c>
      <c r="F20" s="65">
        <v>55850</v>
      </c>
      <c r="G20" s="65">
        <v>100</v>
      </c>
      <c r="H20" s="65">
        <v>218.524295</v>
      </c>
      <c r="I20" s="66">
        <v>0.55720000000000003</v>
      </c>
      <c r="J20" s="66">
        <v>1E-3</v>
      </c>
      <c r="BD20" s="14" t="s">
        <v>122</v>
      </c>
    </row>
    <row r="21" spans="1:56">
      <c r="A21" t="s">
        <v>1135</v>
      </c>
      <c r="B21" t="s">
        <v>1136</v>
      </c>
      <c r="C21" t="s">
        <v>122</v>
      </c>
      <c r="D21" t="s">
        <v>1123</v>
      </c>
      <c r="E21" t="s">
        <v>199</v>
      </c>
      <c r="F21" s="65">
        <v>12957.89</v>
      </c>
      <c r="G21" s="65">
        <v>100</v>
      </c>
      <c r="H21" s="65">
        <v>5.5563432319999997</v>
      </c>
      <c r="I21" s="66">
        <v>1.4200000000000001E-2</v>
      </c>
      <c r="J21" s="66">
        <v>0</v>
      </c>
    </row>
    <row r="22" spans="1:56">
      <c r="A22" t="s">
        <v>1137</v>
      </c>
      <c r="B22" t="s">
        <v>1138</v>
      </c>
      <c r="C22" t="s">
        <v>122</v>
      </c>
      <c r="D22" t="s">
        <v>1123</v>
      </c>
      <c r="E22" t="s">
        <v>105</v>
      </c>
      <c r="F22" s="65">
        <v>48109.46</v>
      </c>
      <c r="G22" s="65">
        <v>100</v>
      </c>
      <c r="H22" s="65">
        <v>160.39693964</v>
      </c>
      <c r="I22" s="66">
        <v>0.40899999999999997</v>
      </c>
      <c r="J22" s="66">
        <v>6.9999999999999999E-4</v>
      </c>
    </row>
    <row r="23" spans="1:56">
      <c r="A23" t="s">
        <v>1139</v>
      </c>
      <c r="B23" t="s">
        <v>1140</v>
      </c>
      <c r="C23" t="s">
        <v>122</v>
      </c>
      <c r="D23" t="s">
        <v>1123</v>
      </c>
      <c r="E23" t="s">
        <v>199</v>
      </c>
      <c r="F23" s="65">
        <v>4</v>
      </c>
      <c r="G23" s="65">
        <v>2.8315999999999999</v>
      </c>
      <c r="H23" s="65">
        <v>4.8567603199999997E-5</v>
      </c>
      <c r="I23" s="66">
        <v>0</v>
      </c>
      <c r="J23" s="66">
        <v>0</v>
      </c>
    </row>
    <row r="24" spans="1:56">
      <c r="A24" t="s">
        <v>1141</v>
      </c>
      <c r="B24" t="s">
        <v>1142</v>
      </c>
      <c r="C24" t="s">
        <v>122</v>
      </c>
      <c r="D24" t="s">
        <v>1123</v>
      </c>
      <c r="E24" t="s">
        <v>105</v>
      </c>
      <c r="F24" s="65">
        <v>5</v>
      </c>
      <c r="G24" s="65">
        <v>1.308975</v>
      </c>
      <c r="H24" s="65">
        <v>2.1820613249999999E-4</v>
      </c>
      <c r="I24" s="66">
        <v>0</v>
      </c>
      <c r="J24" s="66">
        <v>0</v>
      </c>
    </row>
    <row r="25" spans="1:56">
      <c r="A25" t="s">
        <v>1143</v>
      </c>
      <c r="B25" t="s">
        <v>1144</v>
      </c>
      <c r="C25" t="s">
        <v>122</v>
      </c>
      <c r="D25" t="s">
        <v>1123</v>
      </c>
      <c r="E25" t="s">
        <v>105</v>
      </c>
      <c r="F25" s="65">
        <v>39</v>
      </c>
      <c r="G25" s="65">
        <v>0.39673999999999998</v>
      </c>
      <c r="H25" s="65">
        <v>5.1586515239999996E-4</v>
      </c>
      <c r="I25" s="66">
        <v>0</v>
      </c>
      <c r="J25" s="66">
        <v>0</v>
      </c>
    </row>
    <row r="26" spans="1:56">
      <c r="A26" t="s">
        <v>1145</v>
      </c>
      <c r="B26" t="s">
        <v>1146</v>
      </c>
      <c r="C26" t="s">
        <v>122</v>
      </c>
      <c r="D26" t="s">
        <v>1123</v>
      </c>
      <c r="E26" t="s">
        <v>105</v>
      </c>
      <c r="F26" s="65">
        <v>6</v>
      </c>
      <c r="G26" s="65">
        <v>0.22225</v>
      </c>
      <c r="H26" s="65">
        <v>4.4458890000000002E-5</v>
      </c>
      <c r="I26" s="66">
        <v>0</v>
      </c>
      <c r="J26" s="66">
        <v>0</v>
      </c>
    </row>
    <row r="27" spans="1:56">
      <c r="A27" s="105" t="s">
        <v>228</v>
      </c>
      <c r="B27" s="16"/>
      <c r="C27" s="16"/>
      <c r="D27" s="16"/>
      <c r="E27" s="16"/>
      <c r="F27" s="16"/>
      <c r="G27" s="16"/>
    </row>
    <row r="28" spans="1:56">
      <c r="A28" s="105" t="s">
        <v>266</v>
      </c>
      <c r="B28" s="16"/>
      <c r="C28" s="16"/>
      <c r="D28" s="16"/>
      <c r="E28" s="16"/>
      <c r="F28" s="16"/>
      <c r="G28" s="16"/>
    </row>
    <row r="29" spans="1:56">
      <c r="A29" s="105" t="s">
        <v>267</v>
      </c>
      <c r="B29" s="16"/>
      <c r="C29" s="16"/>
      <c r="D29" s="16"/>
      <c r="E29" s="16"/>
      <c r="F29" s="16"/>
      <c r="G29" s="16"/>
    </row>
    <row r="30" spans="1:56">
      <c r="A30" s="105" t="s">
        <v>268</v>
      </c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19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</row>
    <row r="6" spans="1:80" ht="26.25" customHeight="1">
      <c r="A6" s="119" t="s">
        <v>132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1147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1148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1149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1150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1151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1152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1153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1147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1148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1149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1150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1151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1152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1153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5" t="s">
        <v>228</v>
      </c>
    </row>
    <row r="40" spans="1:16">
      <c r="A40" s="105" t="s">
        <v>266</v>
      </c>
    </row>
    <row r="41" spans="1:16">
      <c r="A41" s="105" t="s">
        <v>267</v>
      </c>
    </row>
    <row r="42" spans="1:16">
      <c r="A42" s="105" t="s">
        <v>268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B19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71" ht="26.25" customHeight="1">
      <c r="A6" s="119" t="s">
        <v>68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1154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1155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1156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1157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712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1158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105" t="s">
        <v>266</v>
      </c>
    </row>
    <row r="28" spans="1:15">
      <c r="A28" s="105" t="s">
        <v>267</v>
      </c>
    </row>
    <row r="29" spans="1:15">
      <c r="A29" s="105" t="s">
        <v>268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</row>
    <row r="6" spans="1:64" ht="26.25" customHeight="1">
      <c r="A6" s="119" t="s">
        <v>81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2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1159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1160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712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1161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1162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105" t="s">
        <v>228</v>
      </c>
      <c r="C25" s="14"/>
      <c r="D25" s="14"/>
      <c r="E25" s="14"/>
    </row>
    <row r="26" spans="1:18">
      <c r="A26" s="105" t="s">
        <v>266</v>
      </c>
      <c r="C26" s="14"/>
      <c r="D26" s="14"/>
      <c r="E26" s="14"/>
    </row>
    <row r="27" spans="1:18">
      <c r="A27" s="105" t="s">
        <v>267</v>
      </c>
      <c r="C27" s="14"/>
      <c r="D27" s="14"/>
      <c r="E27" s="14"/>
    </row>
    <row r="28" spans="1:18">
      <c r="A28" s="105" t="s">
        <v>268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</row>
    <row r="6" spans="1:80" ht="26.25" customHeight="1">
      <c r="A6" s="119" t="s">
        <v>88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22" t="s">
        <v>54</v>
      </c>
      <c r="M7" s="12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3.49</v>
      </c>
      <c r="J10" s="7"/>
      <c r="K10" s="7"/>
      <c r="L10" s="64">
        <v>4.0899999999999999E-2</v>
      </c>
      <c r="M10" s="63">
        <v>353371.07</v>
      </c>
      <c r="N10" s="7"/>
      <c r="O10" s="63">
        <v>397.04450023499999</v>
      </c>
      <c r="P10" s="7"/>
      <c r="Q10" s="64">
        <v>1</v>
      </c>
      <c r="R10" s="64">
        <v>1.8E-3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3.49</v>
      </c>
      <c r="L11" s="68">
        <v>4.0899999999999999E-2</v>
      </c>
      <c r="M11" s="69">
        <v>353371.07</v>
      </c>
      <c r="O11" s="69">
        <v>397.04450023499999</v>
      </c>
      <c r="Q11" s="68">
        <v>1</v>
      </c>
      <c r="R11" s="68">
        <v>1.8E-3</v>
      </c>
    </row>
    <row r="12" spans="1:80">
      <c r="A12" s="67" t="s">
        <v>1159</v>
      </c>
      <c r="B12" s="14"/>
      <c r="C12" s="14"/>
      <c r="D12" s="14"/>
      <c r="I12" s="69">
        <v>10.42</v>
      </c>
      <c r="L12" s="68">
        <v>8.2000000000000007E-3</v>
      </c>
      <c r="M12" s="69">
        <v>20238</v>
      </c>
      <c r="O12" s="69">
        <v>20.531451000000001</v>
      </c>
      <c r="Q12" s="68">
        <v>5.1700000000000003E-2</v>
      </c>
      <c r="R12" s="68">
        <v>1E-4</v>
      </c>
    </row>
    <row r="13" spans="1:80">
      <c r="A13" t="s">
        <v>1163</v>
      </c>
      <c r="B13" t="s">
        <v>1164</v>
      </c>
      <c r="C13" t="s">
        <v>122</v>
      </c>
      <c r="D13" t="s">
        <v>1165</v>
      </c>
      <c r="E13" t="s">
        <v>473</v>
      </c>
      <c r="F13" t="s">
        <v>290</v>
      </c>
      <c r="G13" t="s">
        <v>149</v>
      </c>
      <c r="H13" t="s">
        <v>240</v>
      </c>
      <c r="I13" s="65">
        <v>10.42</v>
      </c>
      <c r="J13" t="s">
        <v>101</v>
      </c>
      <c r="K13" s="66">
        <v>8.3000000000000001E-3</v>
      </c>
      <c r="L13" s="66">
        <v>8.2000000000000007E-3</v>
      </c>
      <c r="M13" s="65">
        <v>20238</v>
      </c>
      <c r="N13" s="65">
        <v>101.45</v>
      </c>
      <c r="O13" s="65">
        <v>20.531451000000001</v>
      </c>
      <c r="P13" s="66">
        <v>1E-4</v>
      </c>
      <c r="Q13" s="66">
        <v>5.1700000000000003E-2</v>
      </c>
      <c r="R13" s="66">
        <v>1E-4</v>
      </c>
    </row>
    <row r="14" spans="1:80">
      <c r="A14" s="67" t="s">
        <v>1160</v>
      </c>
      <c r="B14" s="14"/>
      <c r="C14" s="14"/>
      <c r="D14" s="14"/>
      <c r="I14" s="69">
        <v>3.28</v>
      </c>
      <c r="L14" s="68">
        <v>4.36E-2</v>
      </c>
      <c r="M14" s="69">
        <v>323133.07</v>
      </c>
      <c r="O14" s="69">
        <v>342.58626523499998</v>
      </c>
      <c r="Q14" s="68">
        <v>0.86280000000000001</v>
      </c>
      <c r="R14" s="68">
        <v>1.6000000000000001E-3</v>
      </c>
    </row>
    <row r="15" spans="1:80">
      <c r="A15" t="s">
        <v>1166</v>
      </c>
      <c r="B15" t="s">
        <v>1167</v>
      </c>
      <c r="C15" t="s">
        <v>122</v>
      </c>
      <c r="D15" t="s">
        <v>798</v>
      </c>
      <c r="E15" t="s">
        <v>124</v>
      </c>
      <c r="F15" t="s">
        <v>388</v>
      </c>
      <c r="G15" t="s">
        <v>206</v>
      </c>
      <c r="H15" t="s">
        <v>1168</v>
      </c>
      <c r="I15" s="65">
        <v>5.13</v>
      </c>
      <c r="J15" t="s">
        <v>101</v>
      </c>
      <c r="K15" s="66">
        <v>3.3500000000000002E-2</v>
      </c>
      <c r="L15" s="66">
        <v>2.7699999999999999E-2</v>
      </c>
      <c r="M15" s="65">
        <v>100000</v>
      </c>
      <c r="N15" s="65">
        <v>104.06</v>
      </c>
      <c r="O15" s="65">
        <v>104.06</v>
      </c>
      <c r="P15" s="66">
        <v>1E-4</v>
      </c>
      <c r="Q15" s="66">
        <v>0.2621</v>
      </c>
      <c r="R15" s="66">
        <v>5.0000000000000001E-4</v>
      </c>
    </row>
    <row r="16" spans="1:80">
      <c r="A16" t="s">
        <v>1169</v>
      </c>
      <c r="B16" t="s">
        <v>1170</v>
      </c>
      <c r="C16" t="s">
        <v>122</v>
      </c>
      <c r="D16" t="s">
        <v>1171</v>
      </c>
      <c r="E16" t="s">
        <v>382</v>
      </c>
      <c r="F16" t="s">
        <v>577</v>
      </c>
      <c r="G16" t="s">
        <v>149</v>
      </c>
      <c r="H16" t="s">
        <v>1172</v>
      </c>
      <c r="I16" s="65">
        <v>3.67</v>
      </c>
      <c r="J16" t="s">
        <v>101</v>
      </c>
      <c r="K16" s="66">
        <v>4.2999999999999997E-2</v>
      </c>
      <c r="L16" s="66">
        <v>3.1199999999999999E-2</v>
      </c>
      <c r="M16" s="65">
        <v>70000</v>
      </c>
      <c r="N16" s="65">
        <v>105.52</v>
      </c>
      <c r="O16" s="65">
        <v>73.864000000000004</v>
      </c>
      <c r="P16" s="66">
        <v>2.9999999999999997E-4</v>
      </c>
      <c r="Q16" s="66">
        <v>0.186</v>
      </c>
      <c r="R16" s="66">
        <v>2.9999999999999997E-4</v>
      </c>
    </row>
    <row r="17" spans="1:18">
      <c r="A17" t="s">
        <v>1173</v>
      </c>
      <c r="B17" t="s">
        <v>1174</v>
      </c>
      <c r="C17" t="s">
        <v>122</v>
      </c>
      <c r="D17" t="s">
        <v>1175</v>
      </c>
      <c r="E17" t="s">
        <v>525</v>
      </c>
      <c r="F17" t="s">
        <v>626</v>
      </c>
      <c r="G17" t="s">
        <v>206</v>
      </c>
      <c r="H17" t="s">
        <v>521</v>
      </c>
      <c r="I17" s="65">
        <v>2.02</v>
      </c>
      <c r="J17" t="s">
        <v>101</v>
      </c>
      <c r="K17" s="66">
        <v>6.4199999999999993E-2</v>
      </c>
      <c r="L17" s="66">
        <v>6.2100000000000002E-2</v>
      </c>
      <c r="M17" s="65">
        <v>150000</v>
      </c>
      <c r="N17" s="65">
        <v>104.74</v>
      </c>
      <c r="O17" s="65">
        <v>157.11000000000001</v>
      </c>
      <c r="P17" s="66">
        <v>2.9999999999999997E-4</v>
      </c>
      <c r="Q17" s="66">
        <v>0.3957</v>
      </c>
      <c r="R17" s="66">
        <v>6.9999999999999999E-4</v>
      </c>
    </row>
    <row r="18" spans="1:18">
      <c r="A18" t="s">
        <v>1176</v>
      </c>
      <c r="B18" t="s">
        <v>1177</v>
      </c>
      <c r="C18" t="s">
        <v>122</v>
      </c>
      <c r="D18" t="s">
        <v>1178</v>
      </c>
      <c r="E18" t="s">
        <v>525</v>
      </c>
      <c r="F18" t="s">
        <v>221</v>
      </c>
      <c r="G18" t="s">
        <v>455</v>
      </c>
      <c r="H18" t="s">
        <v>1179</v>
      </c>
      <c r="I18" s="65">
        <v>0</v>
      </c>
      <c r="J18" t="s">
        <v>101</v>
      </c>
      <c r="K18" s="66">
        <v>8.6499999999999994E-2</v>
      </c>
      <c r="L18" s="66">
        <v>0</v>
      </c>
      <c r="M18" s="65">
        <v>3133.07</v>
      </c>
      <c r="N18" s="65">
        <v>241.05</v>
      </c>
      <c r="O18" s="65">
        <v>7.5522652350000001</v>
      </c>
      <c r="P18" s="66">
        <v>1E-4</v>
      </c>
      <c r="Q18" s="66">
        <v>1.9E-2</v>
      </c>
      <c r="R18" s="66">
        <v>0</v>
      </c>
    </row>
    <row r="19" spans="1:18">
      <c r="A19" s="67" t="s">
        <v>271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5">
        <v>0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712</v>
      </c>
      <c r="B21" s="14"/>
      <c r="C21" s="14"/>
      <c r="D21" s="14"/>
      <c r="I21" s="69">
        <v>1.43</v>
      </c>
      <c r="L21" s="68">
        <v>3.3599999999999998E-2</v>
      </c>
      <c r="M21" s="69">
        <v>10000</v>
      </c>
      <c r="O21" s="69">
        <v>33.926783999999998</v>
      </c>
      <c r="Q21" s="68">
        <v>8.5400000000000004E-2</v>
      </c>
      <c r="R21" s="68">
        <v>2.0000000000000001E-4</v>
      </c>
    </row>
    <row r="22" spans="1:18">
      <c r="A22" t="s">
        <v>1180</v>
      </c>
      <c r="B22" t="s">
        <v>1181</v>
      </c>
      <c r="C22" t="s">
        <v>122</v>
      </c>
      <c r="D22" t="s">
        <v>798</v>
      </c>
      <c r="E22" t="s">
        <v>124</v>
      </c>
      <c r="F22" t="s">
        <v>388</v>
      </c>
      <c r="G22" t="s">
        <v>206</v>
      </c>
      <c r="H22" t="s">
        <v>1182</v>
      </c>
      <c r="I22" s="65">
        <v>1.43</v>
      </c>
      <c r="J22" t="s">
        <v>105</v>
      </c>
      <c r="K22" s="66">
        <v>4.4499999999999998E-2</v>
      </c>
      <c r="L22" s="66">
        <v>3.3599999999999998E-2</v>
      </c>
      <c r="M22" s="65">
        <v>10000</v>
      </c>
      <c r="N22" s="65">
        <v>101.76</v>
      </c>
      <c r="O22" s="65">
        <v>33.926783999999998</v>
      </c>
      <c r="P22" s="66">
        <v>0</v>
      </c>
      <c r="Q22" s="66">
        <v>8.5400000000000004E-2</v>
      </c>
      <c r="R22" s="66">
        <v>2.0000000000000001E-4</v>
      </c>
    </row>
    <row r="23" spans="1:18">
      <c r="A23" s="67" t="s">
        <v>226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272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5">
        <v>0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273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5">
        <v>0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105" t="s">
        <v>228</v>
      </c>
      <c r="B28" s="14"/>
      <c r="C28" s="14"/>
      <c r="D28" s="14"/>
    </row>
    <row r="29" spans="1:18">
      <c r="A29" s="105" t="s">
        <v>266</v>
      </c>
      <c r="B29" s="14"/>
      <c r="C29" s="14"/>
      <c r="D29" s="14"/>
    </row>
    <row r="30" spans="1:18">
      <c r="A30" s="105" t="s">
        <v>267</v>
      </c>
      <c r="B30" s="14"/>
      <c r="C30" s="14"/>
      <c r="D30" s="14"/>
    </row>
    <row r="31" spans="1:18">
      <c r="A31" s="105" t="s">
        <v>268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/>
    </row>
    <row r="6" spans="1:97" ht="26.25" customHeight="1">
      <c r="A6" s="119" t="s">
        <v>90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221</v>
      </c>
      <c r="B12" t="s">
        <v>221</v>
      </c>
      <c r="C12" s="14"/>
      <c r="D12" s="14"/>
      <c r="E12" t="s">
        <v>221</v>
      </c>
      <c r="F12" t="s">
        <v>221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105" t="s">
        <v>228</v>
      </c>
      <c r="B18" s="14"/>
      <c r="C18" s="14"/>
      <c r="D18" s="14"/>
    </row>
    <row r="19" spans="1:12">
      <c r="A19" s="105" t="s">
        <v>266</v>
      </c>
      <c r="B19" s="14"/>
      <c r="C19" s="14"/>
      <c r="D19" s="14"/>
    </row>
    <row r="20" spans="1:12">
      <c r="A20" s="105" t="s">
        <v>267</v>
      </c>
      <c r="B20" s="14"/>
      <c r="C20" s="14"/>
      <c r="D20" s="14"/>
    </row>
    <row r="21" spans="1:12">
      <c r="A21" s="105" t="s">
        <v>268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1"/>
    </row>
    <row r="6" spans="1:54" ht="26.25" customHeight="1">
      <c r="A6" s="119" t="s">
        <v>138</v>
      </c>
      <c r="B6" s="120"/>
      <c r="C6" s="120"/>
      <c r="D6" s="120"/>
      <c r="E6" s="120"/>
      <c r="F6" s="120"/>
      <c r="G6" s="120"/>
      <c r="H6" s="120"/>
      <c r="I6" s="120"/>
      <c r="J6" s="12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1183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1184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221</v>
      </c>
      <c r="B15" t="s">
        <v>221</v>
      </c>
      <c r="C15" t="s">
        <v>221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1185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1186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1187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221</v>
      </c>
      <c r="B22" t="s">
        <v>221</v>
      </c>
      <c r="C22" t="s">
        <v>221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1188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1189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1190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105" t="s">
        <v>228</v>
      </c>
      <c r="B29" s="14"/>
    </row>
    <row r="30" spans="1:10">
      <c r="A30" s="105" t="s">
        <v>266</v>
      </c>
      <c r="B30" s="14"/>
    </row>
    <row r="31" spans="1:10">
      <c r="A31" s="105" t="s">
        <v>267</v>
      </c>
      <c r="B31" s="14"/>
    </row>
    <row r="32" spans="1:10">
      <c r="A32" s="105" t="s">
        <v>268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58" ht="26.25" customHeight="1">
      <c r="A6" s="119" t="s">
        <v>140</v>
      </c>
      <c r="B6" s="120"/>
      <c r="C6" s="120"/>
      <c r="D6" s="120"/>
      <c r="E6" s="120"/>
      <c r="F6" s="120"/>
      <c r="G6" s="120"/>
      <c r="H6" s="120"/>
      <c r="I6" s="120"/>
      <c r="J6" s="120"/>
      <c r="K6" s="12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2050</v>
      </c>
      <c r="G10" s="7"/>
      <c r="H10" s="63">
        <v>11.473610150000001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1191</v>
      </c>
      <c r="B11" s="14"/>
      <c r="C11" s="14"/>
      <c r="F11" s="69">
        <v>2050</v>
      </c>
      <c r="H11" s="69">
        <v>11.473610150000001</v>
      </c>
      <c r="J11" s="68">
        <v>1</v>
      </c>
      <c r="K11" s="68">
        <v>1E-4</v>
      </c>
    </row>
    <row r="12" spans="1:58">
      <c r="A12" t="s">
        <v>1192</v>
      </c>
      <c r="B12" t="s">
        <v>1193</v>
      </c>
      <c r="C12" t="s">
        <v>617</v>
      </c>
      <c r="D12" t="s">
        <v>101</v>
      </c>
      <c r="E12" t="s">
        <v>425</v>
      </c>
      <c r="F12" s="65">
        <v>2050</v>
      </c>
      <c r="G12" s="65">
        <v>559.68830000000003</v>
      </c>
      <c r="H12" s="65">
        <v>11.473610150000001</v>
      </c>
      <c r="I12" s="66">
        <v>0</v>
      </c>
      <c r="J12" s="66">
        <v>1</v>
      </c>
      <c r="K12" s="66">
        <v>1E-4</v>
      </c>
    </row>
    <row r="13" spans="1:58">
      <c r="A13" s="67" t="s">
        <v>1115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105" t="s">
        <v>228</v>
      </c>
      <c r="B15" s="14"/>
      <c r="C15" s="14"/>
    </row>
    <row r="16" spans="1:58">
      <c r="A16" s="105" t="s">
        <v>266</v>
      </c>
      <c r="B16" s="14"/>
      <c r="C16" s="14"/>
    </row>
    <row r="17" spans="1:3">
      <c r="A17" s="105" t="s">
        <v>267</v>
      </c>
      <c r="B17" s="14"/>
      <c r="C17" s="14"/>
    </row>
    <row r="18" spans="1:3">
      <c r="A18" s="105" t="s">
        <v>268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51" ht="26.25" customHeight="1">
      <c r="A6" s="119" t="s">
        <v>141</v>
      </c>
      <c r="B6" s="120"/>
      <c r="C6" s="120"/>
      <c r="D6" s="120"/>
      <c r="E6" s="120"/>
      <c r="F6" s="120"/>
      <c r="G6" s="120"/>
      <c r="H6" s="120"/>
      <c r="I6" s="120"/>
      <c r="J6" s="120"/>
      <c r="K6" s="12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1116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1117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1194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1118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712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1116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1119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1118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1120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712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105" t="s">
        <v>228</v>
      </c>
      <c r="B33" s="14"/>
      <c r="C33" s="14"/>
    </row>
    <row r="34" spans="1:3">
      <c r="A34" s="105" t="s">
        <v>266</v>
      </c>
      <c r="B34" s="14"/>
      <c r="C34" s="14"/>
    </row>
    <row r="35" spans="1:3">
      <c r="A35" s="105" t="s">
        <v>267</v>
      </c>
      <c r="B35" s="14"/>
      <c r="C35" s="14"/>
    </row>
    <row r="36" spans="1:3">
      <c r="A36" s="105" t="s">
        <v>268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1"/>
    </row>
    <row r="6" spans="1:48" ht="26.25" customHeight="1">
      <c r="A6" s="119" t="s">
        <v>142</v>
      </c>
      <c r="B6" s="120"/>
      <c r="C6" s="120"/>
      <c r="D6" s="120"/>
      <c r="E6" s="120"/>
      <c r="F6" s="120"/>
      <c r="G6" s="120"/>
      <c r="H6" s="120"/>
      <c r="I6" s="120"/>
      <c r="J6" s="12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1116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1117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1194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1118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712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1116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1119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1118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712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105" t="s">
        <v>228</v>
      </c>
      <c r="B31" s="14"/>
      <c r="C31" s="14"/>
    </row>
    <row r="32" spans="1:10">
      <c r="A32" s="105" t="s">
        <v>266</v>
      </c>
      <c r="B32" s="14"/>
      <c r="C32" s="14"/>
    </row>
    <row r="33" spans="1:3">
      <c r="A33" s="105" t="s">
        <v>267</v>
      </c>
      <c r="B33" s="14"/>
      <c r="C33" s="14"/>
    </row>
    <row r="34" spans="1:3">
      <c r="A34" s="105" t="s">
        <v>268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19" t="s">
        <v>135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</row>
    <row r="6" spans="1:77" ht="26.25" customHeight="1">
      <c r="A6" s="119" t="s">
        <v>144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1147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1148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1149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1150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1151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1152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1153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1147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1148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1149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1150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1151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1152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1153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5" t="s">
        <v>228</v>
      </c>
      <c r="C39" s="14"/>
    </row>
    <row r="40" spans="1:16">
      <c r="A40" s="105" t="s">
        <v>266</v>
      </c>
      <c r="C40" s="14"/>
    </row>
    <row r="41" spans="1:16">
      <c r="A41" s="105" t="s">
        <v>267</v>
      </c>
      <c r="C41" s="14"/>
    </row>
    <row r="42" spans="1:16">
      <c r="A42" s="105" t="s">
        <v>268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19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9" t="s">
        <v>145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</row>
    <row r="6" spans="1:59" s="16" customFormat="1" ht="126">
      <c r="A6" s="40" t="s">
        <v>95</v>
      </c>
      <c r="B6" s="41" t="s">
        <v>146</v>
      </c>
      <c r="C6" s="41" t="s">
        <v>48</v>
      </c>
      <c r="D6" s="122" t="s">
        <v>49</v>
      </c>
      <c r="E6" s="122" t="s">
        <v>50</v>
      </c>
      <c r="F6" s="122" t="s">
        <v>70</v>
      </c>
      <c r="G6" s="12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2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1195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221</v>
      </c>
      <c r="C12" t="s">
        <v>221</v>
      </c>
      <c r="E12" t="s">
        <v>221</v>
      </c>
      <c r="H12" s="65">
        <v>0</v>
      </c>
      <c r="I12" t="s">
        <v>221</v>
      </c>
      <c r="J12" t="s">
        <v>221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1196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221</v>
      </c>
      <c r="C14" t="s">
        <v>221</v>
      </c>
      <c r="E14" t="s">
        <v>221</v>
      </c>
      <c r="H14" s="65">
        <v>0</v>
      </c>
      <c r="I14" t="s">
        <v>221</v>
      </c>
      <c r="J14" t="s">
        <v>221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1197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221</v>
      </c>
      <c r="C16" t="s">
        <v>221</v>
      </c>
      <c r="E16" t="s">
        <v>221</v>
      </c>
      <c r="H16" s="65">
        <v>0</v>
      </c>
      <c r="I16" t="s">
        <v>221</v>
      </c>
      <c r="J16" t="s">
        <v>221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1198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221</v>
      </c>
      <c r="C18" t="s">
        <v>221</v>
      </c>
      <c r="E18" t="s">
        <v>221</v>
      </c>
      <c r="H18" s="65">
        <v>0</v>
      </c>
      <c r="I18" t="s">
        <v>221</v>
      </c>
      <c r="J18" t="s">
        <v>221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1199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221</v>
      </c>
      <c r="C20" t="s">
        <v>221</v>
      </c>
      <c r="E20" t="s">
        <v>221</v>
      </c>
      <c r="H20" s="65">
        <v>0</v>
      </c>
      <c r="I20" t="s">
        <v>221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1200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1201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221</v>
      </c>
      <c r="C23" t="s">
        <v>221</v>
      </c>
      <c r="E23" t="s">
        <v>221</v>
      </c>
      <c r="H23" s="65">
        <v>0</v>
      </c>
      <c r="I23" t="s">
        <v>221</v>
      </c>
      <c r="J23" t="s">
        <v>221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1202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221</v>
      </c>
      <c r="C25" t="s">
        <v>221</v>
      </c>
      <c r="E25" t="s">
        <v>221</v>
      </c>
      <c r="H25" s="65">
        <v>0</v>
      </c>
      <c r="I25" t="s">
        <v>221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1203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221</v>
      </c>
      <c r="C27" t="s">
        <v>221</v>
      </c>
      <c r="E27" t="s">
        <v>221</v>
      </c>
      <c r="H27" s="65">
        <v>0</v>
      </c>
      <c r="I27" t="s">
        <v>221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1204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221</v>
      </c>
      <c r="C29" t="s">
        <v>221</v>
      </c>
      <c r="E29" t="s">
        <v>221</v>
      </c>
      <c r="H29" s="65">
        <v>0</v>
      </c>
      <c r="I29" t="s">
        <v>221</v>
      </c>
      <c r="J29" t="s">
        <v>221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1205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221</v>
      </c>
      <c r="C32" t="s">
        <v>221</v>
      </c>
      <c r="E32" t="s">
        <v>221</v>
      </c>
      <c r="H32" s="65">
        <v>0</v>
      </c>
      <c r="I32" t="s">
        <v>221</v>
      </c>
      <c r="J32" t="s">
        <v>221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1197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t="s">
        <v>221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1198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t="s">
        <v>221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1204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t="s">
        <v>221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105" t="s">
        <v>228</v>
      </c>
    </row>
    <row r="40" spans="1:17">
      <c r="A40" s="105" t="s">
        <v>266</v>
      </c>
    </row>
    <row r="41" spans="1:17">
      <c r="A41" s="105" t="s">
        <v>267</v>
      </c>
    </row>
    <row r="42" spans="1:17">
      <c r="A42" s="105" t="s">
        <v>268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24" t="s">
        <v>152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1159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1160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1206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1207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712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105" t="s">
        <v>228</v>
      </c>
    </row>
    <row r="24" spans="1:14">
      <c r="A24" s="105" t="s">
        <v>266</v>
      </c>
    </row>
    <row r="25" spans="1:14">
      <c r="A25" s="105" t="s">
        <v>267</v>
      </c>
    </row>
    <row r="26" spans="1:14">
      <c r="A26" s="105" t="s">
        <v>268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24" t="s">
        <v>155</v>
      </c>
      <c r="B5" s="125"/>
      <c r="C5" s="125"/>
      <c r="D5" s="125"/>
      <c r="E5" s="125"/>
      <c r="F5" s="125"/>
      <c r="G5" s="125"/>
      <c r="H5" s="125"/>
      <c r="I5" s="12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1208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1209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1208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1209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24" t="s">
        <v>161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24" t="s">
        <v>166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4528.9874748920001</v>
      </c>
      <c r="I9" s="64">
        <v>1</v>
      </c>
      <c r="J9" s="64">
        <v>2.06E-2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4528.9874748920001</v>
      </c>
      <c r="I12" s="68">
        <v>1</v>
      </c>
      <c r="J12" s="68">
        <v>2.06E-2</v>
      </c>
    </row>
    <row r="13" spans="1:59">
      <c r="A13" t="s">
        <v>1210</v>
      </c>
      <c r="B13" t="s">
        <v>1211</v>
      </c>
      <c r="C13" t="s">
        <v>221</v>
      </c>
      <c r="D13" t="s">
        <v>455</v>
      </c>
      <c r="E13" s="66">
        <v>0</v>
      </c>
      <c r="F13" t="s">
        <v>112</v>
      </c>
      <c r="G13" s="66">
        <v>0</v>
      </c>
      <c r="H13" s="65">
        <v>99.637329835000003</v>
      </c>
      <c r="I13" s="66">
        <v>2.1999999999999999E-2</v>
      </c>
      <c r="J13" s="66">
        <v>5.0000000000000001E-4</v>
      </c>
    </row>
    <row r="14" spans="1:59">
      <c r="A14" t="s">
        <v>1212</v>
      </c>
      <c r="B14" t="s">
        <v>1213</v>
      </c>
      <c r="C14" t="s">
        <v>221</v>
      </c>
      <c r="D14" t="s">
        <v>455</v>
      </c>
      <c r="E14" s="66">
        <v>0</v>
      </c>
      <c r="F14" t="s">
        <v>199</v>
      </c>
      <c r="G14" s="66">
        <v>0</v>
      </c>
      <c r="H14" s="65">
        <v>171.91861248000001</v>
      </c>
      <c r="I14" s="66">
        <v>3.7999999999999999E-2</v>
      </c>
      <c r="J14" s="66">
        <v>8.0000000000000004E-4</v>
      </c>
    </row>
    <row r="15" spans="1:59">
      <c r="A15" t="s">
        <v>1214</v>
      </c>
      <c r="B15" t="s">
        <v>1215</v>
      </c>
      <c r="C15" t="s">
        <v>221</v>
      </c>
      <c r="D15" t="s">
        <v>455</v>
      </c>
      <c r="E15" s="66">
        <v>0</v>
      </c>
      <c r="F15" t="s">
        <v>119</v>
      </c>
      <c r="G15" s="66">
        <v>0</v>
      </c>
      <c r="H15" s="65">
        <v>479.20624080900001</v>
      </c>
      <c r="I15" s="66">
        <v>0.10580000000000001</v>
      </c>
      <c r="J15" s="66">
        <v>2.2000000000000001E-3</v>
      </c>
    </row>
    <row r="16" spans="1:59">
      <c r="A16" t="s">
        <v>1216</v>
      </c>
      <c r="B16" t="s">
        <v>1217</v>
      </c>
      <c r="C16" t="s">
        <v>221</v>
      </c>
      <c r="D16" t="s">
        <v>455</v>
      </c>
      <c r="E16" s="66">
        <v>0</v>
      </c>
      <c r="F16" t="s">
        <v>109</v>
      </c>
      <c r="G16" s="66">
        <v>0</v>
      </c>
      <c r="H16" s="65">
        <v>240.432441348</v>
      </c>
      <c r="I16" s="66">
        <v>5.3100000000000001E-2</v>
      </c>
      <c r="J16" s="66">
        <v>1.1000000000000001E-3</v>
      </c>
    </row>
    <row r="17" spans="1:10">
      <c r="A17" t="s">
        <v>1218</v>
      </c>
      <c r="B17" t="s">
        <v>1219</v>
      </c>
      <c r="C17" t="s">
        <v>221</v>
      </c>
      <c r="D17" t="s">
        <v>455</v>
      </c>
      <c r="E17" s="66">
        <v>0</v>
      </c>
      <c r="F17" t="s">
        <v>105</v>
      </c>
      <c r="G17" s="66">
        <v>0</v>
      </c>
      <c r="H17" s="65">
        <v>3537.7928504199999</v>
      </c>
      <c r="I17" s="66">
        <v>0.78110000000000002</v>
      </c>
      <c r="J17" s="66">
        <v>1.61E-2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24" t="s">
        <v>168</v>
      </c>
      <c r="B5" s="125"/>
      <c r="C5" s="125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221</v>
      </c>
      <c r="B11" s="65">
        <v>0</v>
      </c>
    </row>
    <row r="12" spans="1:16">
      <c r="A12" s="67" t="s">
        <v>226</v>
      </c>
      <c r="B12" s="69">
        <v>0</v>
      </c>
    </row>
    <row r="13" spans="1:16">
      <c r="A13" t="s">
        <v>221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9" t="s">
        <v>172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712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5" t="s">
        <v>228</v>
      </c>
      <c r="C24" s="14"/>
    </row>
    <row r="25" spans="1:15">
      <c r="A25" s="105" t="s">
        <v>266</v>
      </c>
      <c r="C25" s="14"/>
    </row>
    <row r="26" spans="1:15">
      <c r="A26" s="105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9" t="s">
        <v>176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1159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1160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712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5" t="s">
        <v>228</v>
      </c>
      <c r="C24" s="14"/>
    </row>
    <row r="25" spans="1:15">
      <c r="A25" s="105" t="s">
        <v>266</v>
      </c>
      <c r="C25" s="14"/>
    </row>
    <row r="26" spans="1:15">
      <c r="A26" s="105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19" t="s">
        <v>178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1159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1160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712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105" t="s">
        <v>228</v>
      </c>
      <c r="C24" s="14"/>
    </row>
    <row r="25" spans="1:22">
      <c r="A25" s="105" t="s">
        <v>266</v>
      </c>
      <c r="C25" s="14"/>
    </row>
    <row r="26" spans="1:22">
      <c r="A26" s="105" t="s">
        <v>267</v>
      </c>
      <c r="C26" s="14"/>
    </row>
    <row r="27" spans="1:22">
      <c r="A27" s="105" t="s">
        <v>268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E4CDA919-8628-4F10-A488-38ADE0ECD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7E04D-D26D-4679-9D8A-DABEEA57D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5A497-AD73-4B6A-AB4F-51FDFED5959A}">
  <ds:schemaRefs>
    <ds:schemaRef ds:uri="1ca4df27-5183-4bee-9dbd-0c46c9c4aa40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520042177_b9301_0121</dc:title>
  <dc:creator>Yuli</dc:creator>
  <cp:lastModifiedBy>User</cp:lastModifiedBy>
  <dcterms:created xsi:type="dcterms:W3CDTF">2015-11-10T09:34:27Z</dcterms:created>
  <dcterms:modified xsi:type="dcterms:W3CDTF">2022-01-31T18:31:31Z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