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נכס בודד לשידור\"/>
    </mc:Choice>
  </mc:AlternateContent>
  <bookViews>
    <workbookView xWindow="0" yWindow="105" windowWidth="24240" windowHeight="12585" tabRatio="1000" firstSheet="17" activeTab="2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27" i="1" l="1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J11" i="16"/>
  <c r="H11" i="16"/>
  <c r="J12" i="16"/>
  <c r="H12" i="16"/>
  <c r="J17" i="16"/>
  <c r="C35" i="1"/>
  <c r="C12" i="27" l="1"/>
  <c r="C18" i="27" l="1"/>
  <c r="C17" i="27" s="1"/>
  <c r="C11" i="27" s="1"/>
  <c r="C43" i="1" s="1"/>
  <c r="C42" i="1" l="1"/>
  <c r="C11" i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J11" i="2"/>
  <c r="J12" i="2"/>
  <c r="J13" i="2"/>
  <c r="J15" i="2"/>
  <c r="L36" i="2" l="1"/>
  <c r="M21" i="16"/>
  <c r="M15" i="16"/>
  <c r="M11" i="16"/>
  <c r="M20" i="16"/>
  <c r="M18" i="16"/>
  <c r="M14" i="16"/>
  <c r="M23" i="16"/>
  <c r="M19" i="16"/>
  <c r="M17" i="16"/>
  <c r="M13" i="16"/>
  <c r="M22" i="16"/>
  <c r="M16" i="16"/>
  <c r="M12" i="16"/>
  <c r="D11" i="1"/>
  <c r="D16" i="1"/>
  <c r="D20" i="1"/>
  <c r="D25" i="1"/>
  <c r="D29" i="1"/>
  <c r="D33" i="1"/>
  <c r="D37" i="1"/>
  <c r="D42" i="1"/>
  <c r="L13" i="2"/>
  <c r="L17" i="2"/>
  <c r="L21" i="2"/>
  <c r="L25" i="2"/>
  <c r="L29" i="2"/>
  <c r="L33" i="2"/>
  <c r="D13" i="1"/>
  <c r="D17" i="1"/>
  <c r="D21" i="1"/>
  <c r="D26" i="1"/>
  <c r="D30" i="1"/>
  <c r="D34" i="1"/>
  <c r="D39" i="1"/>
  <c r="D43" i="1"/>
  <c r="L14" i="2"/>
  <c r="L18" i="2"/>
  <c r="L22" i="2"/>
  <c r="L26" i="2"/>
  <c r="L30" i="2"/>
  <c r="L34" i="2"/>
  <c r="D14" i="1"/>
  <c r="D18" i="1"/>
  <c r="D22" i="1"/>
  <c r="D27" i="1"/>
  <c r="D31" i="1"/>
  <c r="D35" i="1"/>
  <c r="D40" i="1"/>
  <c r="L11" i="2"/>
  <c r="L15" i="2"/>
  <c r="L19" i="2"/>
  <c r="L23" i="2"/>
  <c r="L27" i="2"/>
  <c r="L31" i="2"/>
  <c r="L35" i="2"/>
  <c r="D15" i="1"/>
  <c r="D19" i="1"/>
  <c r="D24" i="1"/>
  <c r="D28" i="1"/>
  <c r="D32" i="1"/>
  <c r="D36" i="1"/>
  <c r="D41" i="1"/>
  <c r="L12" i="2"/>
  <c r="L16" i="2"/>
  <c r="L20" i="2"/>
  <c r="L24" i="2"/>
  <c r="L28" i="2"/>
  <c r="L32" i="2"/>
</calcChain>
</file>

<file path=xl/sharedStrings.xml><?xml version="1.0" encoding="utf-8"?>
<sst xmlns="http://schemas.openxmlformats.org/spreadsheetml/2006/main" count="3551" uniqueCount="846">
  <si>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</si>
  <si>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</si>
  <si>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</si>
  <si>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</si>
  <si>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</si>
  <si>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</si>
  <si>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</si>
  <si>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</si>
  <si>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</si>
  <si>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</si>
  <si>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</si>
  <si>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</si>
  <si>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</si>
  <si>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</si>
  <si>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</si>
  <si>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</si>
  <si>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</si>
  <si>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</si>
  <si>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</si>
  <si>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</si>
  <si>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</si>
  <si>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</si>
  <si>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</si>
  <si>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</si>
  <si>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</si>
  <si>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</si>
  <si>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</si>
  <si>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</si>
  <si>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</si>
  <si>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</si>
  <si>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</si>
  <si>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</si>
  <si>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</si>
  <si>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</si>
  <si>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</si>
  <si>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</si>
  <si>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</si>
  <si>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</si>
  <si>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</si>
  <si>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</si>
  <si>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</si>
  <si>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</si>
  <si>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</si>
  <si>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</si>
  <si>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</si>
  <si>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</si>
  <si>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</si>
  <si>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</si>
  <si>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</si>
  <si>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</si>
  <si>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</si>
  <si>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</si>
  <si>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</si>
  <si>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</si>
  <si>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</si>
  <si>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</si>
  <si>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</si>
  <si>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</si>
  <si>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</si>
  <si>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</si>
  <si>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</si>
  <si>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</si>
  <si>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</si>
  <si>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</si>
  <si>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</si>
  <si>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</si>
  <si>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</si>
  <si>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</si>
  <si>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</si>
  <si>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</si>
  <si>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</si>
  <si>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</si>
  <si>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</si>
  <si>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</si>
  <si>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</si>
  <si>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</si>
  <si>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</si>
  <si>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</si>
  <si>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</si>
  <si>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</si>
  <si>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</si>
  <si>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</si>
  <si>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</si>
  <si>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</si>
  <si>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</si>
  <si>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</si>
  <si>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</si>
  <si>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</si>
  <si>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</si>
  <si>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</si>
  <si>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</si>
  <si>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</si>
  <si>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</si>
  <si>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</si>
  <si>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</si>
  <si>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</si>
  <si>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</si>
  <si>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</si>
  <si>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</si>
  <si>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</si>
  <si>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</si>
  <si>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</si>
  <si>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</si>
  <si>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</si>
  <si>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</si>
  <si>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</si>
  <si>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</si>
  <si>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</si>
  <si>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</si>
  <si>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</si>
  <si>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</si>
  <si>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</si>
  <si>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</si>
  <si>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</si>
  <si>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</si>
  <si>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</si>
  <si>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</si>
  <si>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</si>
  <si>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</si>
  <si>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</si>
  <si>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</si>
  <si>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</si>
  <si>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</si>
  <si>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</si>
  <si>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</si>
  <si>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</si>
  <si>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</si>
  <si>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</si>
  <si>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</si>
  <si>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</si>
  <si>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</si>
  <si>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</si>
  <si>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</si>
  <si>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</si>
  <si>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</si>
  <si>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</si>
  <si>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</si>
  <si>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</si>
  <si>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</si>
  <si>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</si>
  <si>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</si>
  <si>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</si>
  <si>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</si>
  <si>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</si>
  <si>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</si>
  <si>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</si>
  <si>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</si>
  <si>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</si>
  <si>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</si>
  <si>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</si>
  <si>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</si>
  <si>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</si>
  <si>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</si>
  <si>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</si>
  <si>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</si>
  <si>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</si>
  <si>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</si>
  <si>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</si>
  <si>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</si>
  <si>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</si>
  <si>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</si>
  <si>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</si>
  <si>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</si>
  <si>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</si>
  <si>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</si>
  <si>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</si>
  <si>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</si>
  <si>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</si>
  <si>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</si>
  <si>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</si>
  <si>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</si>
  <si>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</si>
  <si>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</si>
  <si>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</si>
  <si>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</si>
  <si>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</si>
  <si>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</si>
  <si>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</si>
  <si>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</si>
  <si>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</si>
  <si>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</si>
  <si>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</si>
  <si>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</si>
  <si>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</si>
  <si>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</si>
  <si>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</si>
  <si>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</si>
  <si>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</si>
  <si>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</si>
  <si>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</si>
  <si>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</si>
  <si>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</si>
  <si>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</si>
  <si>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</si>
  <si>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</si>
  <si>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</si>
  <si>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</si>
  <si>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</si>
  <si>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הכשרה מניות</t>
  </si>
  <si>
    <t>הכשרה מניות-(חדש</t>
  </si>
  <si>
    <t>58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</si>
  <si>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</si>
  <si>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</si>
  <si>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</si>
  <si>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</si>
  <si>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</si>
  <si>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</si>
  <si>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</si>
  <si>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</si>
  <si>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</si>
  <si>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</si>
  <si>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</si>
  <si>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</si>
  <si>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</si>
  <si>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</si>
  <si>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</si>
  <si>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</si>
  <si>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</si>
  <si>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</si>
  <si>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</si>
  <si>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</si>
  <si>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</si>
  <si>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</si>
  <si>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</si>
  <si>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</si>
  <si>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</si>
  <si>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</si>
  <si>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</si>
  <si>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</si>
  <si>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</si>
  <si>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</si>
  <si>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</si>
  <si>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</si>
  <si>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</si>
  <si>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</si>
  <si>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</si>
  <si>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</si>
  <si>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</si>
  <si>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</si>
  <si>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</si>
  <si>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</si>
  <si>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</si>
  <si>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</si>
  <si>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</si>
  <si>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</si>
  <si>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</si>
  <si>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</si>
  <si>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</si>
  <si>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או.פי.סי אנרגיה- או.פי.סי אנרגיה</t>
  </si>
  <si>
    <t>1141571</t>
  </si>
  <si>
    <t>514401702</t>
  </si>
  <si>
    <t>אנרגיה</t>
  </si>
  <si>
    <t>אורמת טכנו- אורמת טכנו</t>
  </si>
  <si>
    <t>1134402</t>
  </si>
  <si>
    <t>880326081</t>
  </si>
  <si>
    <t>אנרגיה מתחדשת</t>
  </si>
  <si>
    <t>אנרג'יקס- אנרג'יקס</t>
  </si>
  <si>
    <t>1123355</t>
  </si>
  <si>
    <t>513901371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</si>
  <si>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</si>
  <si>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</si>
  <si>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</si>
  <si>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</si>
  <si>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</si>
  <si>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</si>
  <si>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</si>
  <si>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</si>
  <si>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</si>
  <si>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</si>
  <si>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</si>
  <si>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</si>
  <si>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</si>
  <si>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</si>
  <si>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</si>
  <si>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</si>
  <si>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</si>
  <si>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</si>
  <si>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</si>
  <si>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</si>
  <si>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</si>
  <si>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</si>
  <si>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</si>
  <si>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</si>
  <si>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</si>
  <si>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</si>
  <si>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</si>
  <si>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</si>
  <si>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פועלים- פועלים</t>
  </si>
  <si>
    <t>662577</t>
  </si>
  <si>
    <t>520000118</t>
  </si>
  <si>
    <t>חברה לישראל- חברה לישראל</t>
  </si>
  <si>
    <t>576017</t>
  </si>
  <si>
    <t>520028010</t>
  </si>
  <si>
    <t>השקעה ואחזקות</t>
  </si>
  <si>
    <t>איי.סי.אל- איי.סי.אל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</si>
  <si>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</si>
  <si>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</si>
  <si>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</si>
  <si>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</si>
  <si>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</si>
  <si>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</si>
  <si>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</si>
  <si>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</si>
  <si>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</si>
  <si>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</si>
  <si>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שטראוס- שטראוס גרופ</t>
  </si>
  <si>
    <t>746016</t>
  </si>
  <si>
    <t>520003781</t>
  </si>
  <si>
    <t>מזון</t>
  </si>
  <si>
    <t>אירפורט סיטי- איירפורט סיטי</t>
  </si>
  <si>
    <t>1095835</t>
  </si>
  <si>
    <t>511659401</t>
  </si>
  <si>
    <t>נדלן מניב בישראל</t>
  </si>
  <si>
    <t>אלוני חץ- אלוני חץ</t>
  </si>
  <si>
    <t>390013</t>
  </si>
  <si>
    <t>520038506</t>
  </si>
  <si>
    <t>אמות- אמות</t>
  </si>
  <si>
    <t>1097278</t>
  </si>
  <si>
    <t>520026683</t>
  </si>
  <si>
    <t>ביג- ביג</t>
  </si>
  <si>
    <t>1097260</t>
  </si>
  <si>
    <t>513623314</t>
  </si>
  <si>
    <t>מבני תעשיה- מבנה נדל"ן</t>
  </si>
  <si>
    <t>226019</t>
  </si>
  <si>
    <t>520024126</t>
  </si>
  <si>
    <t>מליסרון- מליסרון</t>
  </si>
  <si>
    <t>323014</t>
  </si>
  <si>
    <t>520037789</t>
  </si>
  <si>
    <t>עזריאלי קבוצה- קבוצת עזריאלי</t>
  </si>
  <si>
    <t>1119478</t>
  </si>
  <si>
    <t>510960719</t>
  </si>
  <si>
    <t>טבע- טבע</t>
  </si>
  <si>
    <t>629014</t>
  </si>
  <si>
    <t>520013954</t>
  </si>
  <si>
    <t>פארמה</t>
  </si>
  <si>
    <t>מיטרוניקס- מיטרוניקס</t>
  </si>
  <si>
    <t>1091065</t>
  </si>
  <si>
    <t>511527202</t>
  </si>
  <si>
    <t>רובוטיקה ותלת מימד</t>
  </si>
  <si>
    <t>שופרסל- שופרסל</t>
  </si>
  <si>
    <t>777037</t>
  </si>
  <si>
    <t>520022732</t>
  </si>
  <si>
    <t>רשתות שיווק</t>
  </si>
  <si>
    <t>נייס- נייס</t>
  </si>
  <si>
    <t>273011</t>
  </si>
  <si>
    <t>520036872</t>
  </si>
  <si>
    <t>בזק- בזק</t>
  </si>
  <si>
    <t>230011</t>
  </si>
  <si>
    <t>520031931</t>
  </si>
  <si>
    <t>סה"כ תל אביב 90</t>
  </si>
  <si>
    <t>בזן- בזן (בתי זיקוק)</t>
  </si>
  <si>
    <t>2590248</t>
  </si>
  <si>
    <t>520036658</t>
  </si>
  <si>
    <t>פז נפט- פז חברת הנפט</t>
  </si>
  <si>
    <t>1100007</t>
  </si>
  <si>
    <t>510216054</t>
  </si>
  <si>
    <t>אנלייט אנרגיה- אנלייט אנרגיה</t>
  </si>
  <si>
    <t>720011</t>
  </si>
  <si>
    <t>520041146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</si>
  <si>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</si>
  <si>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</si>
  <si>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</si>
  <si>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</si>
  <si>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</si>
  <si>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</si>
  <si>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</si>
  <si>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</si>
  <si>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</si>
  <si>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אפריקה מגורים- אפריקה מגורים</t>
  </si>
  <si>
    <t>1097948</t>
  </si>
  <si>
    <t>520034760</t>
  </si>
  <si>
    <t>דמרי- דמרי</t>
  </si>
  <si>
    <t>1090315</t>
  </si>
  <si>
    <t>511399388</t>
  </si>
  <si>
    <t>אלקו- אלקו</t>
  </si>
  <si>
    <t>694034</t>
  </si>
  <si>
    <t>520025370</t>
  </si>
  <si>
    <t>ערד- ערד השקעות</t>
  </si>
  <si>
    <t>731018</t>
  </si>
  <si>
    <t>520025198</t>
  </si>
  <si>
    <t>קנון- קנון הולדינגס</t>
  </si>
  <si>
    <t>1134139</t>
  </si>
  <si>
    <t>1635</t>
  </si>
  <si>
    <t>דלק קבוצה- דלק קבוצה</t>
  </si>
  <si>
    <t>1084128</t>
  </si>
  <si>
    <t>520044322</t>
  </si>
  <si>
    <t>חיפושי נפט וגז</t>
  </si>
  <si>
    <t>קמטק- קמטק</t>
  </si>
  <si>
    <t>1095264</t>
  </si>
  <si>
    <t>511235434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</si>
  <si>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</si>
  <si>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</si>
  <si>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</si>
  <si>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</si>
  <si>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</si>
  <si>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</si>
  <si>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</si>
  <si>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נדלן מניב בחו"ל</t>
  </si>
  <si>
    <t>גזית גלוב- גזית גלוב</t>
  </si>
  <si>
    <t>126011</t>
  </si>
  <si>
    <t>520033234</t>
  </si>
  <si>
    <t>סאמיט- סאמיט</t>
  </si>
  <si>
    <t>1081686</t>
  </si>
  <si>
    <t>520043720</t>
  </si>
  <si>
    <t>מגה אור- מגה אור</t>
  </si>
  <si>
    <t>1104488</t>
  </si>
  <si>
    <t>513257873</t>
  </si>
  <si>
    <t>רבוע נדלן- רבוע נדלן</t>
  </si>
  <si>
    <t>1098565</t>
  </si>
  <si>
    <t>513765859</t>
  </si>
  <si>
    <t>אודיוקודס- אודיוקודס</t>
  </si>
  <si>
    <t>1082965</t>
  </si>
  <si>
    <t>520044132</t>
  </si>
  <si>
    <t>ציוד תקשורת</t>
  </si>
  <si>
    <t>ג'נסל- ג'נסל</t>
  </si>
  <si>
    <t>1169689</t>
  </si>
  <si>
    <t>514579887</t>
  </si>
  <si>
    <t>פוקס- פוקס</t>
  </si>
  <si>
    <t>1087022</t>
  </si>
  <si>
    <t>512157603</t>
  </si>
  <si>
    <t>דנאל כא- דנאל כא</t>
  </si>
  <si>
    <t>314013</t>
  </si>
  <si>
    <t>520037565</t>
  </si>
  <si>
    <t>שרותים</t>
  </si>
  <si>
    <t>אלטשולר שחם גמל- אלטשולר שחם גמל ופנסיה בע"מ</t>
  </si>
  <si>
    <t>1159037</t>
  </si>
  <si>
    <t>513173393</t>
  </si>
  <si>
    <t>שרותים פיננסים</t>
  </si>
  <si>
    <t>ישראכרט- ישראכרט</t>
  </si>
  <si>
    <t>1157403</t>
  </si>
  <si>
    <t>510706153</t>
  </si>
  <si>
    <t>מגיק- מג'יק</t>
  </si>
  <si>
    <t>1082312</t>
  </si>
  <si>
    <t>520036740</t>
  </si>
  <si>
    <t>פרטנר- פרטנר</t>
  </si>
  <si>
    <t>1083484</t>
  </si>
  <si>
    <t>520044314</t>
  </si>
  <si>
    <t>סה"כ מניות היתר</t>
  </si>
  <si>
    <t>ארקו קורפ- ארקו קורפ</t>
  </si>
  <si>
    <t>1170901</t>
  </si>
  <si>
    <t>3535148</t>
  </si>
  <si>
    <t>אופל בלאנס- אופל בלאנס השקעות בע"מ</t>
  </si>
  <si>
    <t>1094986</t>
  </si>
  <si>
    <t>513734566</t>
  </si>
  <si>
    <t>אשראי חוץ בנקאי</t>
  </si>
  <si>
    <t>חג'ג' נדל"ן- חג'ג' נדלן</t>
  </si>
  <si>
    <t>823013</t>
  </si>
  <si>
    <t>520033309</t>
  </si>
  <si>
    <t>חנן מור- חנן מור</t>
  </si>
  <si>
    <t>1102532</t>
  </si>
  <si>
    <t>513605519</t>
  </si>
  <si>
    <t>איי ספאק 1- איי ספאק</t>
  </si>
  <si>
    <t>1179589</t>
  </si>
  <si>
    <t>516247772</t>
  </si>
  <si>
    <t>איי.איי.אם. יהש- איי.איי.אם אינפ</t>
  </si>
  <si>
    <t>1171230</t>
  </si>
  <si>
    <t>540299518</t>
  </si>
  <si>
    <t>השקעות במדעי החיים</t>
  </si>
  <si>
    <t>אלמדה יהש- אלמדה ונצ'רס</t>
  </si>
  <si>
    <t>1168962</t>
  </si>
  <si>
    <t>540296795</t>
  </si>
  <si>
    <t>נאוויטס פטר יהש- נאוויטס פטרו</t>
  </si>
  <si>
    <t>1141969</t>
  </si>
  <si>
    <t>550263107</t>
  </si>
  <si>
    <t>רציו פטרוליום יהש- רציו פטרוליום</t>
  </si>
  <si>
    <t>1139864</t>
  </si>
  <si>
    <t>550268411</t>
  </si>
  <si>
    <t>נורסטאר החזקות- נורסטאר החזקות</t>
  </si>
  <si>
    <t>723007</t>
  </si>
  <si>
    <t>44528798375</t>
  </si>
  <si>
    <t>וילאר- וילאר</t>
  </si>
  <si>
    <t>416016</t>
  </si>
  <si>
    <t>520038910</t>
  </si>
  <si>
    <t>מגוריט- מגוריט</t>
  </si>
  <si>
    <t>1139195</t>
  </si>
  <si>
    <t>515434074</t>
  </si>
  <si>
    <t>אבגול- אבגול</t>
  </si>
  <si>
    <t>1100957</t>
  </si>
  <si>
    <t>510119068</t>
  </si>
  <si>
    <t>עץ, נייר ודפוס</t>
  </si>
  <si>
    <t>פליינג ספארק- פליינג ספארק</t>
  </si>
  <si>
    <t>1173582</t>
  </si>
  <si>
    <t>515259307</t>
  </si>
  <si>
    <t>פודטק</t>
  </si>
  <si>
    <t>סיפיה וויז'ן- סיפיה ווז'ן</t>
  </si>
  <si>
    <t>1181932</t>
  </si>
  <si>
    <t>513476010</t>
  </si>
  <si>
    <t>סה"כ call 001 אופציות</t>
  </si>
  <si>
    <t>Rada Electronic Industries</t>
  </si>
  <si>
    <t>IL0010826506</t>
  </si>
  <si>
    <t>NASDAQ</t>
  </si>
  <si>
    <t>בלומברג</t>
  </si>
  <si>
    <t>5204</t>
  </si>
  <si>
    <t>AEROSPACE &amp; DEFENSE</t>
  </si>
  <si>
    <t>INMODE- INMODEMD</t>
  </si>
  <si>
    <t>IL0011595993</t>
  </si>
  <si>
    <t>5297</t>
  </si>
  <si>
    <t>Health Care Equip &amp; Services</t>
  </si>
  <si>
    <t>KORNIT DIGITAL-KRNT</t>
  </si>
  <si>
    <t>IL0011216723</t>
  </si>
  <si>
    <t>NYSE</t>
  </si>
  <si>
    <t>1564</t>
  </si>
  <si>
    <t>INDUSTRIAL</t>
  </si>
  <si>
    <t>HIPPO HOLDINGS INC- HIPPO HOLDINGS INC</t>
  </si>
  <si>
    <t>US4335391037</t>
  </si>
  <si>
    <t>5299</t>
  </si>
  <si>
    <t>Insurance</t>
  </si>
  <si>
    <t>CYBER ARK</t>
  </si>
  <si>
    <t>IL0011334468</t>
  </si>
  <si>
    <t>5265</t>
  </si>
  <si>
    <t>Software &amp; Services</t>
  </si>
  <si>
    <t>PALO ALTO NETWO</t>
  </si>
  <si>
    <t>US6974351057</t>
  </si>
  <si>
    <t>4723</t>
  </si>
  <si>
    <t>PERION NETWORK</t>
  </si>
  <si>
    <t>IL0010958192</t>
  </si>
  <si>
    <t>5277</t>
  </si>
  <si>
    <t>REE  Automotive - בנאמנות- REE</t>
  </si>
  <si>
    <t>IL0011786154</t>
  </si>
  <si>
    <t>514557339</t>
  </si>
  <si>
    <t>TABOOLA- TABOOLA</t>
  </si>
  <si>
    <t>IL0011754137</t>
  </si>
  <si>
    <t>רויטרס</t>
  </si>
  <si>
    <t>513870683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</si>
  <si>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</si>
  <si>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</si>
  <si>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</si>
  <si>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</si>
  <si>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</si>
  <si>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</si>
  <si>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</si>
  <si>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</si>
  <si>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</si>
  <si>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</si>
  <si>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</si>
  <si>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</si>
  <si>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</si>
  <si>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</si>
  <si>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</si>
  <si>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</si>
  <si>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</si>
  <si>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</si>
  <si>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</si>
  <si>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</si>
  <si>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</si>
  <si>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</si>
  <si>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</si>
  <si>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TSM - TAIWAN SEMICONDUCTOR- TAIWAN SEMI</t>
  </si>
  <si>
    <t>us8740391003</t>
  </si>
  <si>
    <t>5088</t>
  </si>
  <si>
    <t>Semiconductors &amp; Semicon Equip</t>
  </si>
  <si>
    <t>ALIBABA GROUP H</t>
  </si>
  <si>
    <t>US01609W1027</t>
  </si>
  <si>
    <t>4806</t>
  </si>
  <si>
    <t>AMAZON-AMZN COM</t>
  </si>
  <si>
    <t>US0231351067</t>
  </si>
  <si>
    <t>4865</t>
  </si>
  <si>
    <t>MSFT -  MICROSOFT- MICROSOFT</t>
  </si>
  <si>
    <t>us5949181045</t>
  </si>
  <si>
    <t>5083</t>
  </si>
  <si>
    <t>Varonis Systems</t>
  </si>
  <si>
    <t>US9222801022</t>
  </si>
  <si>
    <t>5264</t>
  </si>
  <si>
    <t>GOOG GOOGLE C Class- GOOGLE</t>
  </si>
  <si>
    <t>US02079K1079</t>
  </si>
  <si>
    <t>960</t>
  </si>
  <si>
    <t>סה"כ שמחקות מדדי מניות בישראל</t>
  </si>
  <si>
    <t>הראל סל (4A) ת"א 90- הראל קרנות מדד</t>
  </si>
  <si>
    <t>1148931</t>
  </si>
  <si>
    <t>511776783</t>
  </si>
  <si>
    <t>מניות</t>
  </si>
  <si>
    <t>הראל סל (A4) תא נדלן- הראל קרנות מדד</t>
  </si>
  <si>
    <t>1148964</t>
  </si>
  <si>
    <t>פסגות ETF תא 35- פסגות קרנות מדד</t>
  </si>
  <si>
    <t>1148790</t>
  </si>
  <si>
    <t>513765339</t>
  </si>
  <si>
    <t>קסם ETF ביטוח מניות והמירים- קסם קרנות נאמנות</t>
  </si>
  <si>
    <t>1146125</t>
  </si>
  <si>
    <t>510938608</t>
  </si>
  <si>
    <t>סה"כ שמחקות מדדי מניות בחו"ל</t>
  </si>
  <si>
    <t>הראל NASDAQ100</t>
  </si>
  <si>
    <t>1149038</t>
  </si>
  <si>
    <t>הראל S&amp;P500 מנוטרל- הראל קרנות מדד</t>
  </si>
  <si>
    <t>1149137</t>
  </si>
  <si>
    <t>הראל סל (4A) EW S&amp;P 500 מנוטרלות מט"ח- הראל קרנות מדד</t>
  </si>
  <si>
    <t>1149970</t>
  </si>
  <si>
    <t>מור סל S&amp;P 500 מנוטרלת מט"ח- מור קרנות נאמנות</t>
  </si>
  <si>
    <t>1165828</t>
  </si>
  <si>
    <t>514884485</t>
  </si>
  <si>
    <t>פסגות NDX 100 (4A)ETF מנוטרלת מט"ח- פסגות קרנות מדד</t>
  </si>
  <si>
    <t>1149822</t>
  </si>
  <si>
    <t>פסגות S&amp;P 500 מנוטרלת מט"ח- פסגות קרנות מדד</t>
  </si>
  <si>
    <t>1148436</t>
  </si>
  <si>
    <t>פסגות S&amp;P500</t>
  </si>
  <si>
    <t>1148162</t>
  </si>
  <si>
    <t>קסם ETF (4D) אינדקס מפעילי בורסות עולמיות- קסם קרנות נאמנות</t>
  </si>
  <si>
    <t>1175207</t>
  </si>
  <si>
    <t>קסם MSCI EM (D4) ETF- קסם קרנות נאמנות</t>
  </si>
  <si>
    <t>1145812</t>
  </si>
  <si>
    <t>קסם NASDAQ100</t>
  </si>
  <si>
    <t>1146505</t>
  </si>
  <si>
    <t>קסם S&amp;P 500 (4A) ETF מנוטרלת- קסם קרנות נאמנות</t>
  </si>
  <si>
    <t>1146604</t>
  </si>
  <si>
    <t>קסם S&amp;P500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</si>
  <si>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</si>
  <si>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</si>
  <si>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</si>
  <si>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</si>
  <si>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</si>
  <si>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IWM - RUSSELL 2000- ISHARES</t>
  </si>
  <si>
    <t>US4642876555</t>
  </si>
  <si>
    <t>4601</t>
  </si>
  <si>
    <t>Other</t>
  </si>
  <si>
    <t>XLB - MATERIALS</t>
  </si>
  <si>
    <t>US81369Y1001</t>
  </si>
  <si>
    <t>4640</t>
  </si>
  <si>
    <t>Global X China Clean Energy ETF</t>
  </si>
  <si>
    <t>HK0000562667</t>
  </si>
  <si>
    <t>5249</t>
  </si>
  <si>
    <t>SOXX - SEMICONDUCTOR- BlackRock</t>
  </si>
  <si>
    <t>US4642875235</t>
  </si>
  <si>
    <t>2235</t>
  </si>
  <si>
    <t>GLOBAL X</t>
  </si>
  <si>
    <t>US37954Y6730</t>
  </si>
  <si>
    <t>5099</t>
  </si>
  <si>
    <t>GLOBAL X -CLOUD COMPUTING</t>
  </si>
  <si>
    <t>US37954Y4420</t>
  </si>
  <si>
    <t>Invesco China Technology</t>
  </si>
  <si>
    <t>US46138E8003</t>
  </si>
  <si>
    <t>1290</t>
  </si>
  <si>
    <t>FXI - CHINA 50- ISHARES</t>
  </si>
  <si>
    <t>US4642871846</t>
  </si>
  <si>
    <t>ISHARES EURO STOXX BANK 30-15- ISHARES</t>
  </si>
  <si>
    <t>DE0006289309</t>
  </si>
  <si>
    <t>iShares Healthcare Innovation</t>
  </si>
  <si>
    <t>IE00BYZK4776</t>
  </si>
  <si>
    <t>ISHARES S&amp;P 500- ISHARES</t>
  </si>
  <si>
    <t>US4642872000</t>
  </si>
  <si>
    <t>CSI-KWEB CHINA</t>
  </si>
  <si>
    <t>US5007673065</t>
  </si>
  <si>
    <t>4868</t>
  </si>
  <si>
    <t>HEALTH CARE XLV- STATE STREET-SPDRS</t>
  </si>
  <si>
    <t>us81369y2090</t>
  </si>
  <si>
    <t>SPY - S&amp;P 500</t>
  </si>
  <si>
    <t>US78462F1030</t>
  </si>
  <si>
    <t>XLE - Energy Select- STATE STREET-SPDRS</t>
  </si>
  <si>
    <t>us81369y5069</t>
  </si>
  <si>
    <t>XLF - Financial Select- STATE STREET-SPDRS</t>
  </si>
  <si>
    <t>US81369Y6059</t>
  </si>
  <si>
    <t>XLI - INDUSTRIAL SELECT- STATE STREET-SPDRS</t>
  </si>
  <si>
    <t>US81369Y7040</t>
  </si>
  <si>
    <t>VANGURUARD INFO</t>
  </si>
  <si>
    <t>US92204A7028</t>
  </si>
  <si>
    <t>4922</t>
  </si>
  <si>
    <t>WISDOMTREE INDIA</t>
  </si>
  <si>
    <t>US97717W4226</t>
  </si>
  <si>
    <t>3115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</si>
  <si>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</si>
  <si>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</si>
  <si>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</si>
  <si>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</si>
  <si>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</si>
  <si>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</si>
  <si>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ilAA+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</si>
  <si>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</si>
  <si>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</si>
  <si>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</si>
  <si>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</si>
  <si>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</si>
  <si>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</si>
  <si>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</si>
  <si>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SCHRODER INT GREAT CHINA-SISGRCC LX</t>
  </si>
  <si>
    <t>LU0140637140</t>
  </si>
  <si>
    <t>5105</t>
  </si>
  <si>
    <t>סה"כ כתבי אופציות בישראל</t>
  </si>
  <si>
    <t>סקודיקס אופצייה 1 30/01/25- סקודיקס</t>
  </si>
  <si>
    <t>1178508</t>
  </si>
  <si>
    <t>אלקטרוניקה ואופטיקה</t>
  </si>
  <si>
    <t>אייספאק 1  אפ 1_10/12/2023- איי ספאק</t>
  </si>
  <si>
    <t>1179613</t>
  </si>
  <si>
    <t>אלמדה  אופציה 1 5/4/22</t>
  </si>
  <si>
    <t>1168970</t>
  </si>
  <si>
    <t>אלמדה  אופציה 2 10/10/23</t>
  </si>
  <si>
    <t>1168988</t>
  </si>
  <si>
    <t>פליינג ספרק אופציה 1 04/03/2024- פליינג ספארק</t>
  </si>
  <si>
    <t>1173590</t>
  </si>
  <si>
    <t>סיפיה אופציה 1 18/11/24- סיפיה ווז'ן</t>
  </si>
  <si>
    <t>1182005</t>
  </si>
  <si>
    <t>קבסיר  אופציה 1 31/08/23- קבסיר אדיוקיישן</t>
  </si>
  <si>
    <t>1173152</t>
  </si>
  <si>
    <t>סה"כ כתבי אופציה בחו"ל</t>
  </si>
  <si>
    <t>סה"כ מדדים כולל מניות</t>
  </si>
  <si>
    <t>סה"כ ש"ח/מט"ח</t>
  </si>
  <si>
    <t>סה"כ ריבית</t>
  </si>
  <si>
    <t>SPXW PUT 3650 31/12/21</t>
  </si>
  <si>
    <t>BBG00YMK8B94</t>
  </si>
  <si>
    <t>סה"כ מטבע</t>
  </si>
  <si>
    <t>סה"כ סחורות</t>
  </si>
  <si>
    <t>DAX - DFWH2 - 18/03/2022</t>
  </si>
  <si>
    <t>DE000C6EV0A4</t>
  </si>
  <si>
    <t>FUT VAL EUR HSBC - רוו"ה מחוזים</t>
  </si>
  <si>
    <t>333740</t>
  </si>
  <si>
    <t>FUT VAL USD - רוו"ה מחוזים</t>
  </si>
  <si>
    <t>415349</t>
  </si>
  <si>
    <t>MINI NASDAQ100-NQH2- 18/03/2022</t>
  </si>
  <si>
    <t>BBG00YGNQF87</t>
  </si>
  <si>
    <t>S&amp;P500 E-MINI -ESH2-18/03/2022</t>
  </si>
  <si>
    <t>BBG00YGNQDQ2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</si>
  <si>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</si>
  <si>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</si>
  <si>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</si>
  <si>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</si>
  <si>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</si>
  <si>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</si>
  <si>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</si>
  <si>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</si>
  <si>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</si>
  <si>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</si>
  <si>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</si>
  <si>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</si>
  <si>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SMART SHOOTER LTD-מניה לא סחירה- סמארט שוטר</t>
  </si>
  <si>
    <t>74213</t>
  </si>
  <si>
    <t>514615590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</si>
  <si>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</si>
  <si>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</si>
  <si>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</si>
  <si>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</si>
  <si>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</si>
  <si>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גדות למסופים כימיקלים- גדות</t>
  </si>
  <si>
    <t>74222</t>
  </si>
  <si>
    <t>520040775</t>
  </si>
  <si>
    <t>מסחר</t>
  </si>
  <si>
    <t>Metro- Metro</t>
  </si>
  <si>
    <t>74227</t>
  </si>
  <si>
    <t>5307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</si>
  <si>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</si>
  <si>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</si>
  <si>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</si>
  <si>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</si>
  <si>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ואר- קרן ואר</t>
  </si>
  <si>
    <t>31/07/18</t>
  </si>
  <si>
    <t>סה"כ קרנות נדל"ן</t>
  </si>
  <si>
    <t>קרן 2 JTLV  אלעד מגורים- קרן 2 JTLV</t>
  </si>
  <si>
    <t>30/09/21</t>
  </si>
  <si>
    <t>סה"כ קרנות השקעה אחרות</t>
  </si>
  <si>
    <t>קרן FinTLV 2- FINTLV 2</t>
  </si>
  <si>
    <t>12/08/21</t>
  </si>
  <si>
    <t>First Time 2 קרן- First Time</t>
  </si>
  <si>
    <t>09/11/21</t>
  </si>
  <si>
    <t>Vertex Israel Opportunities Fund II- Vertex Israel Opportunities Fund II</t>
  </si>
  <si>
    <t>30/12/21</t>
  </si>
  <si>
    <t>דן תחבורה- דן תחבורה</t>
  </si>
  <si>
    <t>11/02/21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</si>
  <si>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</si>
  <si>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</si>
  <si>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</si>
  <si>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</si>
  <si>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</si>
  <si>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</si>
  <si>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</si>
  <si>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סה"כ קרנות השקעה אחרות בחו"ל</t>
  </si>
  <si>
    <t>SG VC 5 קרן- SG VC</t>
  </si>
  <si>
    <t>22/09/21</t>
  </si>
  <si>
    <t>קרן COLLER 8- קרן COLLER 8</t>
  </si>
  <si>
    <t>16/11/21</t>
  </si>
  <si>
    <t>LPA  Nordic Power- LPA  Nordic Power</t>
  </si>
  <si>
    <t>24/11/20</t>
  </si>
  <si>
    <t>קרן ION CROSS OVER 2- ION</t>
  </si>
  <si>
    <t>14/12/21</t>
  </si>
  <si>
    <t>סה"כ כתבי אופציה בישראל</t>
  </si>
  <si>
    <t>SMART SHOOTER LTD אופציה לא סחירה 18/02/23- סמארט שוטר</t>
  </si>
  <si>
    <t>742131</t>
  </si>
  <si>
    <t>23/02/21</t>
  </si>
  <si>
    <t>סה"כ מט"ח/מט"ח</t>
  </si>
  <si>
    <t>פוורוד אירו/שקל 3.6353 18/01/22 153959</t>
  </si>
  <si>
    <t>153959</t>
  </si>
  <si>
    <t>03/11/21</t>
  </si>
  <si>
    <t>פוורוד אירו/שקל 3.7485 18/01/22 153932</t>
  </si>
  <si>
    <t>153932</t>
  </si>
  <si>
    <t>05/10/21</t>
  </si>
  <si>
    <t>פוורוד דולר/שקל 18/01/2022 3.2067 153951</t>
  </si>
  <si>
    <t>153951</t>
  </si>
  <si>
    <t>21/10/21</t>
  </si>
  <si>
    <t>פורוורד דולר/שקל 18/01/22 3.144 153982</t>
  </si>
  <si>
    <t>153982</t>
  </si>
  <si>
    <t>24/11/21</t>
  </si>
  <si>
    <t>פורוורד דולר/שקל 18/01/22 3.224 153933</t>
  </si>
  <si>
    <t>153933</t>
  </si>
  <si>
    <t>פורוורד דולר/שקל 18/01/22 3.22435 153928</t>
  </si>
  <si>
    <t>153928</t>
  </si>
  <si>
    <t>פורוורד דולר/שקל 18/1/22 3.1076 153995</t>
  </si>
  <si>
    <t>153995</t>
  </si>
  <si>
    <t>16/12/21</t>
  </si>
  <si>
    <t>פורוורד דולר/שקל 3.08 18/01/22 153979</t>
  </si>
  <si>
    <t>153979</t>
  </si>
  <si>
    <t>18/11/21</t>
  </si>
  <si>
    <t>פורוורד דולר/שקל 3.1141 18/01/22 153976</t>
  </si>
  <si>
    <t>153976</t>
  </si>
  <si>
    <t>11/11/21</t>
  </si>
  <si>
    <t>פורוורד דולר/שקל 3.1588 18/01/22 153983</t>
  </si>
  <si>
    <t>153983</t>
  </si>
  <si>
    <t>25/11/21</t>
  </si>
  <si>
    <t>פורוורד דולר/שקל 3.227 18/01/2022 153939</t>
  </si>
  <si>
    <t>153939</t>
  </si>
  <si>
    <t>08/10/21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</si>
  <si>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</si>
  <si>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</si>
  <si>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</si>
  <si>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</si>
  <si>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</si>
  <si>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</si>
  <si>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</si>
  <si>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</si>
  <si>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15/12/19</t>
  </si>
  <si>
    <t>דירוג פנימי</t>
  </si>
  <si>
    <t>הלוואה – מלונות בראון ג' 01.04.2023</t>
  </si>
  <si>
    <t>96023</t>
  </si>
  <si>
    <t>31/03/20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</si>
  <si>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</si>
  <si>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</si>
  <si>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</si>
  <si>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</si>
  <si>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</si>
  <si>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</si>
  <si>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</si>
  <si>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</si>
  <si>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</si>
  <si>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</si>
  <si>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</si>
  <si>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CSA במטבע 20001 (OTC) - בטחונות</t>
  </si>
  <si>
    <t>77720001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</si>
  <si>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</si>
  <si>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</si>
  <si>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</si>
  <si>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</si>
  <si>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</si>
  <si>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</si>
  <si>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</si>
  <si>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</si>
  <si>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>JTLV2 אלעד מגורים</t>
  </si>
  <si>
    <t>ION 2</t>
  </si>
  <si>
    <t>FINTLV 2</t>
  </si>
  <si>
    <t>קרן COLLER 8</t>
  </si>
  <si>
    <t xml:space="preserve"> first time2 
</t>
  </si>
  <si>
    <t>נדל"ן מניב בישראל</t>
  </si>
  <si>
    <t>דאון טאון חיפה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</si>
</sst>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3" fontId="18" fillId="0" borderId="0" xfId="0" applyNumberFormat="1" applyFont="1"/>
    <xf numFmtId="0" fontId="1" fillId="0" borderId="0" xfId="0" applyFont="1"/>
    <xf numFmtId="3" fontId="1" fillId="0" borderId="0" xfId="0" applyNumberFormat="1" applyFont="1"/>
    <xf numFmtId="14" fontId="0" fillId="0" borderId="0" xfId="0" applyNumberFormat="1" applyFill="1"/>
    <xf numFmtId="14" fontId="0" fillId="0" borderId="0" xfId="0" applyNumberForma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16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26602.480853729016</v>
      </c>
      <c r="D11" s="76">
        <f>C11/$C$42</f>
        <v>6.648151275823648E-2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f t="shared" ref="D13:D43" si="0">C13/$C$42</f>
        <v>0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0</v>
      </c>
      <c r="D15" s="78">
        <f t="shared" si="0"/>
        <v>0</v>
      </c>
    </row>
    <row r="16" spans="1:36">
      <c r="A16" s="10" t="s">
        <v>13</v>
      </c>
      <c r="B16" s="70" t="s">
        <v>19</v>
      </c>
      <c r="C16" s="77">
        <v>179206.05983972418</v>
      </c>
      <c r="D16" s="78">
        <f t="shared" si="0"/>
        <v>0.44784883105809581</v>
      </c>
    </row>
    <row r="17" spans="1:4">
      <c r="A17" s="10" t="s">
        <v>13</v>
      </c>
      <c r="B17" s="70" t="s">
        <v>195</v>
      </c>
      <c r="C17" s="77">
        <v>165735.1966650828</v>
      </c>
      <c r="D17" s="78">
        <f t="shared" si="0"/>
        <v>0.41418417523394385</v>
      </c>
    </row>
    <row r="18" spans="1:4">
      <c r="A18" s="10" t="s">
        <v>13</v>
      </c>
      <c r="B18" s="70" t="s">
        <v>20</v>
      </c>
      <c r="C18" s="77">
        <v>2295.6812429080001</v>
      </c>
      <c r="D18" s="78">
        <f t="shared" si="0"/>
        <v>5.7370725188526451E-3</v>
      </c>
    </row>
    <row r="19" spans="1:4">
      <c r="A19" s="10" t="s">
        <v>13</v>
      </c>
      <c r="B19" s="70" t="s">
        <v>21</v>
      </c>
      <c r="C19" s="77">
        <v>763.33069899999998</v>
      </c>
      <c r="D19" s="78">
        <f t="shared" si="0"/>
        <v>1.907618311365443E-3</v>
      </c>
    </row>
    <row r="20" spans="1:4">
      <c r="A20" s="10" t="s">
        <v>13</v>
      </c>
      <c r="B20" s="70" t="s">
        <v>22</v>
      </c>
      <c r="C20" s="77">
        <v>0.10885</v>
      </c>
      <c r="D20" s="78">
        <f t="shared" si="0"/>
        <v>2.7202397789601866E-7</v>
      </c>
    </row>
    <row r="21" spans="1:4">
      <c r="A21" s="10" t="s">
        <v>13</v>
      </c>
      <c r="B21" s="70" t="s">
        <v>23</v>
      </c>
      <c r="C21" s="77">
        <v>813.80170188193756</v>
      </c>
      <c r="D21" s="78">
        <f t="shared" si="0"/>
        <v>2.0337489771655908E-3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si="0"/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0"/>
        <v>0</v>
      </c>
    </row>
    <row r="26" spans="1:4">
      <c r="A26" s="10" t="s">
        <v>13</v>
      </c>
      <c r="B26" s="70" t="s">
        <v>18</v>
      </c>
      <c r="C26" s="77">
        <v>0</v>
      </c>
      <c r="D26" s="78">
        <f t="shared" si="0"/>
        <v>0</v>
      </c>
    </row>
    <row r="27" spans="1:4">
      <c r="A27" s="10" t="s">
        <v>13</v>
      </c>
      <c r="B27" s="70" t="s">
        <v>28</v>
      </c>
      <c r="C27" s="77">
        <f>'לא סחיר - מניות'!J11</f>
        <v>5102.8325552340448</v>
      </c>
      <c r="D27" s="78">
        <f t="shared" si="0"/>
        <v>1.2752345523307947E-2</v>
      </c>
    </row>
    <row r="28" spans="1:4">
      <c r="A28" s="10" t="s">
        <v>13</v>
      </c>
      <c r="B28" s="70" t="s">
        <v>29</v>
      </c>
      <c r="C28" s="77">
        <v>6321.6033621921033</v>
      </c>
      <c r="D28" s="78">
        <f t="shared" si="0"/>
        <v>1.5798141417219493E-2</v>
      </c>
    </row>
    <row r="29" spans="1:4">
      <c r="A29" s="10" t="s">
        <v>13</v>
      </c>
      <c r="B29" s="70" t="s">
        <v>30</v>
      </c>
      <c r="C29" s="77">
        <v>13.171758650877001</v>
      </c>
      <c r="D29" s="78">
        <f t="shared" si="0"/>
        <v>3.2917172109305076E-5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0"/>
        <v>0</v>
      </c>
    </row>
    <row r="31" spans="1:4">
      <c r="A31" s="10" t="s">
        <v>13</v>
      </c>
      <c r="B31" s="70" t="s">
        <v>32</v>
      </c>
      <c r="C31" s="77">
        <v>2562.1363506603034</v>
      </c>
      <c r="D31" s="78">
        <f t="shared" si="0"/>
        <v>6.4029629951180911E-3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0"/>
        <v>0</v>
      </c>
    </row>
    <row r="33" spans="1:4">
      <c r="A33" s="10" t="s">
        <v>13</v>
      </c>
      <c r="B33" s="69" t="s">
        <v>34</v>
      </c>
      <c r="C33" s="77">
        <v>287.184189000174</v>
      </c>
      <c r="D33" s="78">
        <f t="shared" si="0"/>
        <v>7.1769394102590145E-4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0"/>
        <v>0</v>
      </c>
    </row>
    <row r="35" spans="1:4">
      <c r="A35" s="10" t="s">
        <v>13</v>
      </c>
      <c r="B35" s="69" t="s">
        <v>36</v>
      </c>
      <c r="C35" s="77">
        <f>'זכויות מקרקעין'!G11</f>
        <v>0</v>
      </c>
      <c r="D35" s="78">
        <f t="shared" si="0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0"/>
        <v>0</v>
      </c>
    </row>
    <row r="37" spans="1:4">
      <c r="A37" s="10" t="s">
        <v>13</v>
      </c>
      <c r="B37" s="69" t="s">
        <v>38</v>
      </c>
      <c r="C37" s="77">
        <v>10444.960754379001</v>
      </c>
      <c r="D37" s="78">
        <f t="shared" si="0"/>
        <v>2.610270806958177E-2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si="0"/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0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0"/>
        <v>0</v>
      </c>
    </row>
    <row r="42" spans="1:4">
      <c r="B42" s="72" t="s">
        <v>43</v>
      </c>
      <c r="C42" s="77">
        <f>SUM(C11:C41)</f>
        <v>400148.54882244236</v>
      </c>
      <c r="D42" s="78">
        <f t="shared" si="0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1870.5423514999998</v>
      </c>
      <c r="D43" s="78">
        <f t="shared" si="0"/>
        <v>4.6746198555627253E-3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3.4045000000000001</v>
      </c>
    </row>
    <row r="48" spans="1:4">
      <c r="C48" t="s">
        <v>110</v>
      </c>
      <c r="D48">
        <v>3.5198999999999998</v>
      </c>
    </row>
    <row r="49" spans="3:4">
      <c r="C49" t="s">
        <v>106</v>
      </c>
      <c r="D49">
        <v>3.11</v>
      </c>
    </row>
    <row r="50" spans="3:4">
      <c r="C50" t="s">
        <v>113</v>
      </c>
      <c r="D50">
        <v>4.2031000000000001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72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2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700</v>
      </c>
      <c r="H11" s="7"/>
      <c r="I11" s="75">
        <v>0.10885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225</v>
      </c>
      <c r="C14" t="s">
        <v>225</v>
      </c>
      <c r="D14" s="16"/>
      <c r="E14" t="s">
        <v>225</v>
      </c>
      <c r="F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225</v>
      </c>
      <c r="C16" t="s">
        <v>225</v>
      </c>
      <c r="D16" s="16"/>
      <c r="E16" t="s">
        <v>225</v>
      </c>
      <c r="F16" t="s">
        <v>225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225</v>
      </c>
      <c r="C18" t="s">
        <v>225</v>
      </c>
      <c r="D18" s="16"/>
      <c r="E18" t="s">
        <v>225</v>
      </c>
      <c r="F18" t="s">
        <v>225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700</v>
      </c>
      <c r="I21" s="81">
        <v>0.10885</v>
      </c>
      <c r="K21" s="80">
        <v>1</v>
      </c>
      <c r="L21" s="80">
        <v>0</v>
      </c>
    </row>
    <row r="22" spans="2:12">
      <c r="B22" s="79" t="s">
        <v>691</v>
      </c>
      <c r="C22" s="16"/>
      <c r="D22" s="16"/>
      <c r="E22" s="16"/>
      <c r="G22" s="81">
        <v>700</v>
      </c>
      <c r="I22" s="81">
        <v>0.10885</v>
      </c>
      <c r="K22" s="80">
        <v>1</v>
      </c>
      <c r="L22" s="80">
        <v>0</v>
      </c>
    </row>
    <row r="23" spans="2:12">
      <c r="B23" t="s">
        <v>694</v>
      </c>
      <c r="C23" t="s">
        <v>695</v>
      </c>
      <c r="D23" t="s">
        <v>123</v>
      </c>
      <c r="E23" t="s">
        <v>612</v>
      </c>
      <c r="F23" t="s">
        <v>106</v>
      </c>
      <c r="G23" s="77">
        <v>700</v>
      </c>
      <c r="H23" s="77">
        <v>5</v>
      </c>
      <c r="I23" s="77">
        <v>0.10885</v>
      </c>
      <c r="J23" s="78">
        <v>0</v>
      </c>
      <c r="K23" s="78">
        <v>1</v>
      </c>
      <c r="L23" s="78">
        <v>0</v>
      </c>
    </row>
    <row r="24" spans="2:12">
      <c r="B24" s="79" t="s">
        <v>696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225</v>
      </c>
      <c r="C25" t="s">
        <v>225</v>
      </c>
      <c r="D25" s="16"/>
      <c r="E25" t="s">
        <v>225</v>
      </c>
      <c r="F25" t="s">
        <v>225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225</v>
      </c>
      <c r="C27" t="s">
        <v>225</v>
      </c>
      <c r="D27" s="16"/>
      <c r="E27" t="s">
        <v>225</v>
      </c>
      <c r="F27" t="s">
        <v>225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225</v>
      </c>
      <c r="C29" t="s">
        <v>225</v>
      </c>
      <c r="D29" s="16"/>
      <c r="E29" t="s">
        <v>225</v>
      </c>
      <c r="F29" t="s">
        <v>225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225</v>
      </c>
      <c r="C31" t="s">
        <v>225</v>
      </c>
      <c r="D31" s="16"/>
      <c r="E31" t="s">
        <v>225</v>
      </c>
      <c r="F31" t="s">
        <v>225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5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254797.55</v>
      </c>
      <c r="H11" s="25"/>
      <c r="I11" s="75">
        <v>813.80170188193756</v>
      </c>
      <c r="J11" s="76">
        <v>1</v>
      </c>
      <c r="K11" s="76">
        <v>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254797.55</v>
      </c>
      <c r="H14" s="19"/>
      <c r="I14" s="81">
        <v>813.80170188193756</v>
      </c>
      <c r="J14" s="80">
        <v>1</v>
      </c>
      <c r="K14" s="80">
        <v>2E-3</v>
      </c>
      <c r="BF14" s="16" t="s">
        <v>126</v>
      </c>
    </row>
    <row r="15" spans="1:60">
      <c r="B15" t="s">
        <v>698</v>
      </c>
      <c r="C15" t="s">
        <v>699</v>
      </c>
      <c r="D15" t="s">
        <v>123</v>
      </c>
      <c r="E15" t="s">
        <v>612</v>
      </c>
      <c r="F15" t="s">
        <v>110</v>
      </c>
      <c r="G15" s="77">
        <v>29</v>
      </c>
      <c r="H15" s="77">
        <v>1.5855999999999999</v>
      </c>
      <c r="I15" s="77">
        <v>1.6185344976000001E-3</v>
      </c>
      <c r="J15" s="78">
        <v>0</v>
      </c>
      <c r="K15" s="78">
        <v>0</v>
      </c>
      <c r="BF15" s="16" t="s">
        <v>127</v>
      </c>
    </row>
    <row r="16" spans="1:60">
      <c r="B16" t="s">
        <v>700</v>
      </c>
      <c r="C16" t="s">
        <v>701</v>
      </c>
      <c r="D16" t="s">
        <v>123</v>
      </c>
      <c r="E16" t="s">
        <v>612</v>
      </c>
      <c r="F16" t="s">
        <v>110</v>
      </c>
      <c r="G16" s="77">
        <v>52604.55</v>
      </c>
      <c r="H16" s="77">
        <v>100</v>
      </c>
      <c r="I16" s="77">
        <v>185.16275554500001</v>
      </c>
      <c r="J16" s="78">
        <v>0.22750000000000001</v>
      </c>
      <c r="K16" s="78">
        <v>5.0000000000000001E-4</v>
      </c>
      <c r="BF16" s="16" t="s">
        <v>128</v>
      </c>
    </row>
    <row r="17" spans="2:58">
      <c r="B17" t="s">
        <v>702</v>
      </c>
      <c r="C17" t="s">
        <v>703</v>
      </c>
      <c r="D17" t="s">
        <v>123</v>
      </c>
      <c r="E17" t="s">
        <v>612</v>
      </c>
      <c r="F17" t="s">
        <v>106</v>
      </c>
      <c r="G17" s="77">
        <v>202134</v>
      </c>
      <c r="H17" s="77">
        <v>100</v>
      </c>
      <c r="I17" s="77">
        <v>628.63674000000003</v>
      </c>
      <c r="J17" s="78">
        <v>0.77249999999999996</v>
      </c>
      <c r="K17" s="78">
        <v>1.6000000000000001E-3</v>
      </c>
      <c r="BF17" s="16" t="s">
        <v>129</v>
      </c>
    </row>
    <row r="18" spans="2:58">
      <c r="B18" t="s">
        <v>704</v>
      </c>
      <c r="C18" t="s">
        <v>705</v>
      </c>
      <c r="D18" t="s">
        <v>123</v>
      </c>
      <c r="E18" t="s">
        <v>612</v>
      </c>
      <c r="F18" t="s">
        <v>106</v>
      </c>
      <c r="G18" s="77">
        <v>4</v>
      </c>
      <c r="H18" s="77">
        <v>1.6320749999999999</v>
      </c>
      <c r="I18" s="77">
        <v>2.0303013000000001E-4</v>
      </c>
      <c r="J18" s="78">
        <v>0</v>
      </c>
      <c r="K18" s="78">
        <v>0</v>
      </c>
      <c r="BF18" s="16" t="s">
        <v>130</v>
      </c>
    </row>
    <row r="19" spans="2:58">
      <c r="B19" t="s">
        <v>706</v>
      </c>
      <c r="C19" t="s">
        <v>707</v>
      </c>
      <c r="D19" t="s">
        <v>123</v>
      </c>
      <c r="E19" t="s">
        <v>612</v>
      </c>
      <c r="F19" t="s">
        <v>106</v>
      </c>
      <c r="G19" s="77">
        <v>26</v>
      </c>
      <c r="H19" s="77">
        <v>0.47585</v>
      </c>
      <c r="I19" s="77">
        <v>3.8477230999999998E-4</v>
      </c>
      <c r="J19" s="78">
        <v>0</v>
      </c>
      <c r="K19" s="78">
        <v>0</v>
      </c>
      <c r="BF19" s="16" t="s">
        <v>131</v>
      </c>
    </row>
    <row r="20" spans="2:58">
      <c r="B20" t="s">
        <v>232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238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239</v>
      </c>
      <c r="C22" s="19"/>
      <c r="D22" s="19"/>
      <c r="E22" s="19"/>
      <c r="F22" s="19"/>
      <c r="G22" s="19"/>
      <c r="H22" s="19"/>
    </row>
    <row r="23" spans="2:58">
      <c r="B23" t="s">
        <v>240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topLeftCell="A25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708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225</v>
      </c>
      <c r="C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709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225</v>
      </c>
      <c r="C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710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225</v>
      </c>
      <c r="C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225</v>
      </c>
      <c r="C19" t="s">
        <v>225</v>
      </c>
      <c r="E19" t="s">
        <v>225</v>
      </c>
      <c r="H19" s="77">
        <v>0</v>
      </c>
      <c r="I19" t="s">
        <v>225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225</v>
      </c>
      <c r="C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225</v>
      </c>
      <c r="C21" t="s">
        <v>225</v>
      </c>
      <c r="E21" t="s">
        <v>225</v>
      </c>
      <c r="H21" s="77">
        <v>0</v>
      </c>
      <c r="I21" t="s">
        <v>225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708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225</v>
      </c>
      <c r="C24" t="s">
        <v>225</v>
      </c>
      <c r="E24" t="s">
        <v>225</v>
      </c>
      <c r="H24" s="77">
        <v>0</v>
      </c>
      <c r="I24" t="s">
        <v>225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709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225</v>
      </c>
      <c r="C26" t="s">
        <v>225</v>
      </c>
      <c r="E26" t="s">
        <v>225</v>
      </c>
      <c r="H26" s="77">
        <v>0</v>
      </c>
      <c r="I26" t="s">
        <v>225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710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225</v>
      </c>
      <c r="C28" t="s">
        <v>225</v>
      </c>
      <c r="E28" t="s">
        <v>225</v>
      </c>
      <c r="H28" s="77">
        <v>0</v>
      </c>
      <c r="I28" t="s">
        <v>225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225</v>
      </c>
      <c r="C29" t="s">
        <v>225</v>
      </c>
      <c r="E29" t="s">
        <v>225</v>
      </c>
      <c r="H29" s="77">
        <v>0</v>
      </c>
      <c r="I29" t="s">
        <v>225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225</v>
      </c>
      <c r="C30" t="s">
        <v>225</v>
      </c>
      <c r="E30" t="s">
        <v>225</v>
      </c>
      <c r="H30" s="77">
        <v>0</v>
      </c>
      <c r="I30" t="s">
        <v>225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225</v>
      </c>
      <c r="C31" t="s">
        <v>225</v>
      </c>
      <c r="E31" t="s">
        <v>225</v>
      </c>
      <c r="H31" s="77">
        <v>0</v>
      </c>
      <c r="I31" t="s">
        <v>225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232</v>
      </c>
    </row>
    <row r="33" spans="2:2">
      <c r="B33" t="s">
        <v>238</v>
      </c>
    </row>
    <row r="34" spans="2:2">
      <c r="B34" t="s">
        <v>239</v>
      </c>
    </row>
    <row r="35" spans="2:2">
      <c r="B35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1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22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711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225</v>
      </c>
      <c r="C14" t="s">
        <v>225</v>
      </c>
      <c r="D14" t="s">
        <v>225</v>
      </c>
      <c r="G14" s="77">
        <v>0</v>
      </c>
      <c r="H14" t="s">
        <v>225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712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225</v>
      </c>
      <c r="C16" t="s">
        <v>225</v>
      </c>
      <c r="D16" t="s">
        <v>225</v>
      </c>
      <c r="G16" s="77">
        <v>0</v>
      </c>
      <c r="H16" t="s">
        <v>225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713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G18" s="77">
        <v>0</v>
      </c>
      <c r="H18" t="s">
        <v>225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G20" s="77">
        <v>0</v>
      </c>
      <c r="H20" t="s">
        <v>225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225</v>
      </c>
      <c r="C22" t="s">
        <v>225</v>
      </c>
      <c r="D22" t="s">
        <v>225</v>
      </c>
      <c r="G22" s="77">
        <v>0</v>
      </c>
      <c r="H22" t="s">
        <v>225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236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G25" s="77">
        <v>0</v>
      </c>
      <c r="H25" t="s">
        <v>225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715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225</v>
      </c>
      <c r="C27" t="s">
        <v>225</v>
      </c>
      <c r="D27" t="s">
        <v>225</v>
      </c>
      <c r="G27" s="77">
        <v>0</v>
      </c>
      <c r="H27" t="s">
        <v>225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3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716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7">
        <v>0</v>
      </c>
      <c r="K14" t="s">
        <v>225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717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7">
        <v>0</v>
      </c>
      <c r="K16" t="s">
        <v>225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7">
        <v>0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7">
        <v>0</v>
      </c>
      <c r="K20" t="s">
        <v>225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718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7">
        <v>0</v>
      </c>
      <c r="K23" t="s">
        <v>225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719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7">
        <v>0</v>
      </c>
      <c r="K25" t="s">
        <v>225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716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7">
        <v>0</v>
      </c>
      <c r="K14" t="s">
        <v>225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717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7">
        <v>0</v>
      </c>
      <c r="K16" t="s">
        <v>225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7">
        <v>0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7">
        <v>0</v>
      </c>
      <c r="K20" t="s">
        <v>225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7">
        <v>0</v>
      </c>
      <c r="K23" t="s">
        <v>225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7">
        <v>0</v>
      </c>
      <c r="K25" t="s">
        <v>225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2"/>
  <sheetViews>
    <sheetView rightToLeft="1" workbookViewId="0">
      <selection activeCell="J19" sqref="J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" style="16" bestFit="1" customWidth="1"/>
    <col min="9" max="9" width="12.7109375" style="16" bestFit="1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f>H12+H18</f>
        <v>558264.07000000007</v>
      </c>
      <c r="I11" s="7"/>
      <c r="J11" s="75">
        <f>J12+J18</f>
        <v>5102.8325552340448</v>
      </c>
      <c r="K11" s="7"/>
      <c r="L11" s="76">
        <f>J11/$J$11</f>
        <v>1</v>
      </c>
      <c r="M11" s="76">
        <f>J11/'סכום נכסי הקרן'!$C$42</f>
        <v>1.2752345523307947E-2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f>SUM(H13:H17)</f>
        <v>29614.400000000001</v>
      </c>
      <c r="J12" s="81">
        <f>SUM(J13:J17)</f>
        <v>3253.2517906048442</v>
      </c>
      <c r="L12" s="80">
        <f t="shared" ref="L12:L23" si="0">J12/$J$11</f>
        <v>0.63753841722043958</v>
      </c>
      <c r="M12" s="80">
        <f>J12/'סכום נכסי הקרן'!$C$42</f>
        <v>8.1301101807779077E-3</v>
      </c>
    </row>
    <row r="13" spans="2:98">
      <c r="B13" t="s">
        <v>720</v>
      </c>
      <c r="C13" t="s">
        <v>721</v>
      </c>
      <c r="D13" t="s">
        <v>123</v>
      </c>
      <c r="E13" t="s">
        <v>722</v>
      </c>
      <c r="F13" t="s">
        <v>269</v>
      </c>
      <c r="G13" t="s">
        <v>106</v>
      </c>
      <c r="H13" s="77">
        <v>24305.14</v>
      </c>
      <c r="I13" s="77">
        <v>361.52859999999947</v>
      </c>
      <c r="J13" s="77">
        <v>273.27580067082403</v>
      </c>
      <c r="K13" s="78">
        <v>3.2000000000000002E-3</v>
      </c>
      <c r="L13" s="78">
        <f t="shared" si="0"/>
        <v>5.3553746416883957E-2</v>
      </c>
      <c r="M13" s="78">
        <f>J13/'סכום נכסי הקרן'!$C$42</f>
        <v>6.8293587837571913E-4</v>
      </c>
    </row>
    <row r="14" spans="2:98">
      <c r="B14" t="s">
        <v>723</v>
      </c>
      <c r="C14" t="s">
        <v>724</v>
      </c>
      <c r="D14" t="s">
        <v>123</v>
      </c>
      <c r="E14" t="s">
        <v>456</v>
      </c>
      <c r="F14" t="s">
        <v>457</v>
      </c>
      <c r="G14" t="s">
        <v>102</v>
      </c>
      <c r="H14" s="77">
        <v>1068</v>
      </c>
      <c r="I14" s="77">
        <v>389.86354799999998</v>
      </c>
      <c r="J14" s="77">
        <v>4.1637426926399996</v>
      </c>
      <c r="K14" s="78">
        <v>6.1999999999999998E-3</v>
      </c>
      <c r="L14" s="78">
        <f t="shared" si="0"/>
        <v>8.1596694533297824E-4</v>
      </c>
      <c r="M14" s="78">
        <f>J14/'סכום נכסי הקרן'!$C$42</f>
        <v>1.0405492422484266E-5</v>
      </c>
    </row>
    <row r="15" spans="2:98">
      <c r="B15" t="s">
        <v>725</v>
      </c>
      <c r="C15" t="s">
        <v>726</v>
      </c>
      <c r="D15" t="s">
        <v>123</v>
      </c>
      <c r="E15" t="s">
        <v>727</v>
      </c>
      <c r="F15" t="s">
        <v>393</v>
      </c>
      <c r="G15" t="s">
        <v>102</v>
      </c>
      <c r="H15" s="77">
        <v>2</v>
      </c>
      <c r="I15" s="77">
        <v>38276775.862069003</v>
      </c>
      <c r="J15" s="77">
        <v>765.53551724138003</v>
      </c>
      <c r="K15" s="78">
        <v>1.8965517241379311E-3</v>
      </c>
      <c r="L15" s="78">
        <f t="shared" si="0"/>
        <v>0.15002168089097101</v>
      </c>
      <c r="M15" s="78">
        <f>J15/'סכום נכסי הקרן'!$C$42</f>
        <v>1.9131283107091076E-3</v>
      </c>
    </row>
    <row r="16" spans="2:98">
      <c r="B16" t="s">
        <v>728</v>
      </c>
      <c r="C16" t="s">
        <v>729</v>
      </c>
      <c r="D16" t="s">
        <v>123</v>
      </c>
      <c r="E16" t="s">
        <v>730</v>
      </c>
      <c r="F16" t="s">
        <v>731</v>
      </c>
      <c r="G16" t="s">
        <v>106</v>
      </c>
      <c r="H16" s="77">
        <v>4219.93</v>
      </c>
      <c r="I16" s="77">
        <v>10000</v>
      </c>
      <c r="J16" s="77">
        <v>1312.39823</v>
      </c>
      <c r="K16" s="78">
        <v>1.5E-3</v>
      </c>
      <c r="L16" s="78">
        <f t="shared" si="0"/>
        <v>0.25719014210134239</v>
      </c>
      <c r="M16" s="78">
        <f>J16/'סכום נכסי הקרן'!$C$42</f>
        <v>3.2797775572649887E-3</v>
      </c>
    </row>
    <row r="17" spans="2:13">
      <c r="B17" t="s">
        <v>845</v>
      </c>
      <c r="C17" s="87">
        <v>74209</v>
      </c>
      <c r="D17" t="s">
        <v>123</v>
      </c>
      <c r="E17">
        <v>514829126</v>
      </c>
      <c r="F17" t="s">
        <v>844</v>
      </c>
      <c r="G17" t="s">
        <v>102</v>
      </c>
      <c r="H17" s="77">
        <v>19.329999999999998</v>
      </c>
      <c r="I17" s="77">
        <v>4645000</v>
      </c>
      <c r="J17" s="77">
        <f>897878.5/1000</f>
        <v>897.87850000000003</v>
      </c>
      <c r="K17" s="78">
        <v>9.7000000000000003E-3</v>
      </c>
      <c r="L17" s="78">
        <f t="shared" si="0"/>
        <v>0.17595688086590924</v>
      </c>
      <c r="M17" s="78">
        <f>J17/'סכום נכסי הקרן'!$C$42</f>
        <v>2.2438629420056077E-3</v>
      </c>
    </row>
    <row r="18" spans="2:13">
      <c r="B18" s="79" t="s">
        <v>230</v>
      </c>
      <c r="C18" s="16"/>
      <c r="D18" s="16"/>
      <c r="E18" s="16"/>
      <c r="H18" s="81">
        <v>528649.67000000004</v>
      </c>
      <c r="J18" s="81">
        <v>1849.5807646292001</v>
      </c>
      <c r="K18" s="78"/>
      <c r="L18" s="80">
        <f t="shared" si="0"/>
        <v>0.36246158277956031</v>
      </c>
      <c r="M18" s="80">
        <f>J18/'סכום נכסי הקרן'!$C$42</f>
        <v>4.6222353425300396E-3</v>
      </c>
    </row>
    <row r="19" spans="2:13">
      <c r="B19" s="79" t="s">
        <v>244</v>
      </c>
      <c r="C19" s="16"/>
      <c r="D19" s="16"/>
      <c r="E19" s="16"/>
      <c r="H19" s="81">
        <v>0</v>
      </c>
      <c r="J19" s="81">
        <v>0</v>
      </c>
      <c r="L19" s="80">
        <f t="shared" si="0"/>
        <v>0</v>
      </c>
      <c r="M19" s="80">
        <f>J19/'סכום נכסי הקרן'!$C$42</f>
        <v>0</v>
      </c>
    </row>
    <row r="20" spans="2:13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7">
        <v>0</v>
      </c>
      <c r="I20" s="77">
        <v>0</v>
      </c>
      <c r="J20" s="77">
        <v>0</v>
      </c>
      <c r="K20" s="78">
        <v>0</v>
      </c>
      <c r="L20" s="78">
        <f t="shared" si="0"/>
        <v>0</v>
      </c>
      <c r="M20" s="78">
        <f>J20/'סכום נכסי הקרן'!$C$42</f>
        <v>0</v>
      </c>
    </row>
    <row r="21" spans="2:13">
      <c r="B21" s="79" t="s">
        <v>245</v>
      </c>
      <c r="C21" s="16"/>
      <c r="D21" s="16"/>
      <c r="E21" s="16"/>
      <c r="H21" s="81">
        <v>528649.67000000004</v>
      </c>
      <c r="J21" s="81">
        <v>1849.5807646292001</v>
      </c>
      <c r="L21" s="80">
        <f t="shared" si="0"/>
        <v>0.36246158277956031</v>
      </c>
      <c r="M21" s="80">
        <f>J21/'סכום נכסי הקרן'!$C$42</f>
        <v>4.6222353425300396E-3</v>
      </c>
    </row>
    <row r="22" spans="2:13">
      <c r="B22" t="s">
        <v>732</v>
      </c>
      <c r="C22" t="s">
        <v>733</v>
      </c>
      <c r="D22" t="s">
        <v>123</v>
      </c>
      <c r="E22" t="s">
        <v>734</v>
      </c>
      <c r="F22" t="s">
        <v>542</v>
      </c>
      <c r="G22" t="s">
        <v>110</v>
      </c>
      <c r="H22" s="77">
        <v>512006</v>
      </c>
      <c r="I22" s="77">
        <v>100</v>
      </c>
      <c r="J22" s="77">
        <v>1802.2099194</v>
      </c>
      <c r="K22" s="78">
        <v>3.7000000000000002E-3</v>
      </c>
      <c r="L22" s="78">
        <f t="shared" si="0"/>
        <v>0.35317833769627593</v>
      </c>
      <c r="M22" s="78">
        <f>J22/'סכום נכסי הקרן'!$C$42</f>
        <v>4.5038521936504473E-3</v>
      </c>
    </row>
    <row r="23" spans="2:13">
      <c r="B23" t="s">
        <v>735</v>
      </c>
      <c r="C23" t="s">
        <v>736</v>
      </c>
      <c r="D23" t="s">
        <v>123</v>
      </c>
      <c r="E23" t="s">
        <v>727</v>
      </c>
      <c r="F23" t="s">
        <v>542</v>
      </c>
      <c r="G23" t="s">
        <v>110</v>
      </c>
      <c r="H23" s="77">
        <v>16643.669999999998</v>
      </c>
      <c r="I23" s="77">
        <v>80.859623000000013</v>
      </c>
      <c r="J23" s="77">
        <v>47.3708452292001</v>
      </c>
      <c r="K23" s="78">
        <v>1.5519580261280886E-3</v>
      </c>
      <c r="L23" s="78">
        <f t="shared" si="0"/>
        <v>9.2832450832844166E-3</v>
      </c>
      <c r="M23" s="78">
        <f>J23/'סכום נכסי הקרן'!$C$42</f>
        <v>1.1838314887959254E-4</v>
      </c>
    </row>
    <row r="24" spans="2:13">
      <c r="B24" t="s">
        <v>232</v>
      </c>
      <c r="C24" s="16"/>
      <c r="D24" s="16"/>
      <c r="E24" s="16"/>
    </row>
    <row r="25" spans="2:13">
      <c r="B25" t="s">
        <v>238</v>
      </c>
      <c r="C25" s="16"/>
      <c r="D25" s="16"/>
      <c r="E25" s="16"/>
    </row>
    <row r="26" spans="2:13">
      <c r="B26" t="s">
        <v>239</v>
      </c>
      <c r="C26" s="16"/>
      <c r="D26" s="16"/>
      <c r="E26" s="16"/>
    </row>
    <row r="27" spans="2:13">
      <c r="B27" t="s">
        <v>240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6"/>
      <c r="C391" s="16"/>
      <c r="D391" s="16"/>
      <c r="E391" s="16"/>
    </row>
    <row r="392" spans="2:5">
      <c r="B392" s="19"/>
      <c r="C392" s="16"/>
      <c r="D392" s="16"/>
      <c r="E392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A586"/>
  <sheetViews>
    <sheetView rightToLeft="1" workbookViewId="0">
      <selection activeCell="P21" sqref="P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3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3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A8" s="16"/>
    </row>
    <row r="9" spans="2:53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A9" s="16"/>
    </row>
    <row r="10" spans="2:53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BA10" s="16"/>
    </row>
    <row r="11" spans="2:53" s="23" customFormat="1" ht="18" customHeight="1">
      <c r="B11" s="24" t="s">
        <v>140</v>
      </c>
      <c r="C11" s="7"/>
      <c r="D11" s="7"/>
      <c r="E11" s="7"/>
      <c r="F11" s="75">
        <v>1669575.51</v>
      </c>
      <c r="G11" s="7"/>
      <c r="H11" s="75">
        <v>6321.6033621921033</v>
      </c>
      <c r="I11" s="7"/>
      <c r="J11" s="76">
        <v>1</v>
      </c>
      <c r="K11" s="76">
        <v>1.5800000000000002E-2</v>
      </c>
      <c r="L11" s="19"/>
      <c r="M11" s="19"/>
      <c r="N11" s="19"/>
      <c r="O11" s="19"/>
      <c r="P11" s="19"/>
      <c r="Q11" s="19"/>
      <c r="R11" s="19"/>
      <c r="S11" s="19"/>
      <c r="BA11" s="16"/>
    </row>
    <row r="12" spans="2:53">
      <c r="B12" s="79" t="s">
        <v>203</v>
      </c>
      <c r="C12" s="16"/>
      <c r="F12" s="81">
        <v>1105208.76</v>
      </c>
      <c r="H12" s="81">
        <v>4068.165368788354</v>
      </c>
      <c r="J12" s="80">
        <v>0.64349999999999996</v>
      </c>
      <c r="K12" s="80">
        <v>1.0200000000000001E-2</v>
      </c>
    </row>
    <row r="13" spans="2:53">
      <c r="B13" s="79" t="s">
        <v>737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3">
      <c r="B14" t="s">
        <v>225</v>
      </c>
      <c r="C14" t="s">
        <v>225</v>
      </c>
      <c r="D14" t="s">
        <v>225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3">
      <c r="B15" s="79" t="s">
        <v>738</v>
      </c>
      <c r="C15" s="16"/>
      <c r="F15" s="81">
        <v>239943.3</v>
      </c>
      <c r="H15" s="81">
        <v>361.46882281080002</v>
      </c>
      <c r="J15" s="80">
        <v>5.7200000000000001E-2</v>
      </c>
      <c r="K15" s="80">
        <v>8.9999999999999998E-4</v>
      </c>
    </row>
    <row r="16" spans="2:53">
      <c r="B16" t="s">
        <v>739</v>
      </c>
      <c r="C16">
        <v>74177</v>
      </c>
      <c r="D16" t="s">
        <v>102</v>
      </c>
      <c r="E16" t="s">
        <v>740</v>
      </c>
      <c r="F16" s="77">
        <v>239943.3</v>
      </c>
      <c r="G16" s="77">
        <v>150.64760000000001</v>
      </c>
      <c r="H16" s="77">
        <v>361.46882281080002</v>
      </c>
      <c r="I16" s="78">
        <v>7.199992006120319E-4</v>
      </c>
      <c r="J16" s="78">
        <v>5.7200000000000001E-2</v>
      </c>
      <c r="K16" s="78">
        <v>8.9999999999999998E-4</v>
      </c>
    </row>
    <row r="17" spans="2:11">
      <c r="B17" s="79" t="s">
        <v>741</v>
      </c>
      <c r="C17" s="16"/>
      <c r="F17" s="81">
        <v>328670.8</v>
      </c>
      <c r="H17" s="81">
        <v>740.94152573820395</v>
      </c>
      <c r="J17" s="80">
        <v>0.1172</v>
      </c>
      <c r="K17" s="80">
        <v>1.9E-3</v>
      </c>
    </row>
    <row r="18" spans="2:11">
      <c r="B18" t="s">
        <v>742</v>
      </c>
      <c r="C18">
        <v>74204</v>
      </c>
      <c r="D18" t="s">
        <v>102</v>
      </c>
      <c r="E18" t="s">
        <v>743</v>
      </c>
      <c r="F18" s="77">
        <v>328670.8</v>
      </c>
      <c r="G18" s="77">
        <v>225.43576300000001</v>
      </c>
      <c r="H18" s="77">
        <v>740.94152573820395</v>
      </c>
      <c r="I18" s="78">
        <v>1.3826551475808677E-3</v>
      </c>
      <c r="J18" s="78">
        <v>0.1172</v>
      </c>
      <c r="K18" s="78">
        <v>1.9E-3</v>
      </c>
    </row>
    <row r="19" spans="2:11">
      <c r="B19" s="79" t="s">
        <v>744</v>
      </c>
      <c r="C19" s="16"/>
      <c r="F19" s="81">
        <v>536594.66</v>
      </c>
      <c r="H19" s="81">
        <v>2965.75502023935</v>
      </c>
      <c r="J19" s="80">
        <v>0.46910000000000002</v>
      </c>
      <c r="K19" s="80">
        <v>7.4000000000000003E-3</v>
      </c>
    </row>
    <row r="20" spans="2:11">
      <c r="B20" t="s">
        <v>745</v>
      </c>
      <c r="C20">
        <v>74221</v>
      </c>
      <c r="D20" t="s">
        <v>106</v>
      </c>
      <c r="E20" t="s">
        <v>746</v>
      </c>
      <c r="F20" s="77">
        <v>150350</v>
      </c>
      <c r="G20" s="77">
        <v>95.744938000000005</v>
      </c>
      <c r="H20" s="77">
        <v>447.69231942012999</v>
      </c>
      <c r="I20" s="78">
        <v>4.637357812499689E-3</v>
      </c>
      <c r="J20" s="78">
        <v>7.0800000000000002E-2</v>
      </c>
      <c r="K20" s="78">
        <v>1.1000000000000001E-3</v>
      </c>
    </row>
    <row r="21" spans="2:11">
      <c r="B21" t="s">
        <v>747</v>
      </c>
      <c r="C21">
        <v>74173</v>
      </c>
      <c r="D21" t="s">
        <v>106</v>
      </c>
      <c r="E21" t="s">
        <v>748</v>
      </c>
      <c r="F21" s="77">
        <v>47959.66</v>
      </c>
      <c r="G21" s="77">
        <v>68.352182000000312</v>
      </c>
      <c r="H21" s="77">
        <v>101.95038441922</v>
      </c>
      <c r="I21" s="78">
        <v>1.2079211357734338E-3</v>
      </c>
      <c r="J21" s="78">
        <v>1.61E-2</v>
      </c>
      <c r="K21" s="78">
        <v>2.9999999999999997E-4</v>
      </c>
    </row>
    <row r="22" spans="2:11">
      <c r="B22" t="s">
        <v>749</v>
      </c>
      <c r="C22">
        <v>74228</v>
      </c>
      <c r="D22" t="s">
        <v>106</v>
      </c>
      <c r="E22" t="s">
        <v>750</v>
      </c>
      <c r="F22" s="77">
        <v>336361</v>
      </c>
      <c r="G22" s="77">
        <v>100</v>
      </c>
      <c r="H22" s="77">
        <v>1046.0827099999999</v>
      </c>
      <c r="I22" s="78">
        <v>4.2458683606557378E-3</v>
      </c>
      <c r="J22" s="78">
        <v>0.16550000000000001</v>
      </c>
      <c r="K22" s="78">
        <v>2.5999999999999999E-3</v>
      </c>
    </row>
    <row r="23" spans="2:11">
      <c r="B23" t="s">
        <v>751</v>
      </c>
      <c r="C23">
        <v>74196</v>
      </c>
      <c r="D23" t="s">
        <v>102</v>
      </c>
      <c r="E23" t="s">
        <v>752</v>
      </c>
      <c r="F23" s="77">
        <v>1924</v>
      </c>
      <c r="G23" s="77">
        <v>71207.360000000001</v>
      </c>
      <c r="H23" s="77">
        <v>1370.0296063999999</v>
      </c>
      <c r="I23" s="78">
        <v>7.1306084899461165E-4</v>
      </c>
      <c r="J23" s="78">
        <v>0.2167</v>
      </c>
      <c r="K23" s="78">
        <v>3.3999999999999998E-3</v>
      </c>
    </row>
    <row r="24" spans="2:11">
      <c r="B24" s="79" t="s">
        <v>230</v>
      </c>
      <c r="C24" s="16"/>
      <c r="F24" s="81">
        <v>564366.75</v>
      </c>
      <c r="H24" s="81">
        <v>2253.4379934037488</v>
      </c>
      <c r="J24" s="80">
        <v>0.35649999999999998</v>
      </c>
      <c r="K24" s="80">
        <v>5.5999999999999999E-3</v>
      </c>
    </row>
    <row r="25" spans="2:11">
      <c r="B25" s="79" t="s">
        <v>753</v>
      </c>
      <c r="C25" s="16"/>
      <c r="F25" s="81">
        <v>0</v>
      </c>
      <c r="H25" s="81">
        <v>0</v>
      </c>
      <c r="J25" s="80">
        <v>0</v>
      </c>
      <c r="K25" s="80">
        <v>0</v>
      </c>
    </row>
    <row r="26" spans="2:11">
      <c r="B26" t="s">
        <v>225</v>
      </c>
      <c r="C26" t="s">
        <v>225</v>
      </c>
      <c r="D26" t="s">
        <v>225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</row>
    <row r="27" spans="2:11">
      <c r="B27" s="79" t="s">
        <v>754</v>
      </c>
      <c r="C27" s="16"/>
      <c r="F27" s="81">
        <v>107500.18</v>
      </c>
      <c r="H27" s="81">
        <v>716.27051717403106</v>
      </c>
      <c r="J27" s="80">
        <v>0.1133</v>
      </c>
      <c r="K27" s="80">
        <v>1.8E-3</v>
      </c>
    </row>
    <row r="28" spans="2:11">
      <c r="B28" t="s">
        <v>755</v>
      </c>
      <c r="C28">
        <v>74188</v>
      </c>
      <c r="D28" t="s">
        <v>106</v>
      </c>
      <c r="E28" t="s">
        <v>756</v>
      </c>
      <c r="F28" s="77">
        <v>7500.18</v>
      </c>
      <c r="G28" s="77">
        <v>1303.6944499999995</v>
      </c>
      <c r="H28" s="77">
        <v>304.094028544031</v>
      </c>
      <c r="I28" s="78">
        <v>2.0412956200608855E-4</v>
      </c>
      <c r="J28" s="78">
        <v>4.8099999999999997E-2</v>
      </c>
      <c r="K28" s="78">
        <v>8.0000000000000004E-4</v>
      </c>
    </row>
    <row r="29" spans="2:11">
      <c r="B29" t="s">
        <v>757</v>
      </c>
      <c r="C29">
        <v>74189</v>
      </c>
      <c r="D29" t="s">
        <v>106</v>
      </c>
      <c r="E29" t="s">
        <v>758</v>
      </c>
      <c r="F29" s="77">
        <v>100000</v>
      </c>
      <c r="G29" s="77">
        <v>132.532633</v>
      </c>
      <c r="H29" s="77">
        <v>412.17648862999999</v>
      </c>
      <c r="I29" s="78">
        <v>9.8148088777582384E-4</v>
      </c>
      <c r="J29" s="78">
        <v>6.5199999999999994E-2</v>
      </c>
      <c r="K29" s="78">
        <v>1E-3</v>
      </c>
    </row>
    <row r="30" spans="2:11">
      <c r="B30" s="79" t="s">
        <v>759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225</v>
      </c>
      <c r="C31" t="s">
        <v>225</v>
      </c>
      <c r="D31" t="s">
        <v>225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760</v>
      </c>
      <c r="C32" s="16"/>
      <c r="F32" s="81">
        <v>456866.57</v>
      </c>
      <c r="H32" s="81">
        <v>1537.167476229718</v>
      </c>
      <c r="J32" s="80">
        <v>0.2432</v>
      </c>
      <c r="K32" s="80">
        <v>3.8E-3</v>
      </c>
    </row>
    <row r="33" spans="2:11">
      <c r="B33" t="s">
        <v>761</v>
      </c>
      <c r="C33">
        <v>74215</v>
      </c>
      <c r="D33" t="s">
        <v>106</v>
      </c>
      <c r="E33" t="s">
        <v>762</v>
      </c>
      <c r="F33" s="77">
        <v>183156.42</v>
      </c>
      <c r="G33" s="77">
        <v>98.513151000000008</v>
      </c>
      <c r="H33" s="77">
        <v>561.14712946846998</v>
      </c>
      <c r="I33" s="78">
        <v>9.782762341259113E-4</v>
      </c>
      <c r="J33" s="78">
        <v>8.8800000000000004E-2</v>
      </c>
      <c r="K33" s="78">
        <v>1.4E-3</v>
      </c>
    </row>
    <row r="34" spans="2:11">
      <c r="B34" t="s">
        <v>763</v>
      </c>
      <c r="C34">
        <v>74207</v>
      </c>
      <c r="D34" t="s">
        <v>106</v>
      </c>
      <c r="E34" t="s">
        <v>764</v>
      </c>
      <c r="F34" s="77">
        <v>67813.919999999998</v>
      </c>
      <c r="G34" s="77">
        <v>129.25361700000013</v>
      </c>
      <c r="H34" s="77">
        <v>272.59754717570303</v>
      </c>
      <c r="I34" s="78">
        <v>2.3704031959294283E-5</v>
      </c>
      <c r="J34" s="78">
        <v>4.3099999999999999E-2</v>
      </c>
      <c r="K34" s="78">
        <v>6.9999999999999999E-4</v>
      </c>
    </row>
    <row r="35" spans="2:11">
      <c r="B35" t="s">
        <v>765</v>
      </c>
      <c r="C35">
        <v>74205</v>
      </c>
      <c r="D35" t="s">
        <v>110</v>
      </c>
      <c r="E35" t="s">
        <v>766</v>
      </c>
      <c r="F35" s="77">
        <v>79211</v>
      </c>
      <c r="G35" s="77">
        <v>133.5133000000001</v>
      </c>
      <c r="H35" s="77">
        <v>372.25483889975402</v>
      </c>
      <c r="I35" s="78">
        <v>3.8317833497541506E-3</v>
      </c>
      <c r="J35" s="78">
        <v>5.8900000000000001E-2</v>
      </c>
      <c r="K35" s="78">
        <v>8.9999999999999998E-4</v>
      </c>
    </row>
    <row r="36" spans="2:11">
      <c r="B36" t="s">
        <v>767</v>
      </c>
      <c r="C36">
        <v>74216</v>
      </c>
      <c r="D36" t="s">
        <v>106</v>
      </c>
      <c r="E36" t="s">
        <v>768</v>
      </c>
      <c r="F36" s="77">
        <v>126685.23</v>
      </c>
      <c r="G36" s="77">
        <v>84.054687999999928</v>
      </c>
      <c r="H36" s="77">
        <v>331.167960685791</v>
      </c>
      <c r="I36" s="78">
        <v>6.0698379803648549E-4</v>
      </c>
      <c r="J36" s="78">
        <v>5.2400000000000002E-2</v>
      </c>
      <c r="K36" s="78">
        <v>8.0000000000000004E-4</v>
      </c>
    </row>
    <row r="37" spans="2:11">
      <c r="B37" t="s">
        <v>232</v>
      </c>
      <c r="C37" s="16"/>
    </row>
    <row r="38" spans="2:11">
      <c r="B38" t="s">
        <v>238</v>
      </c>
      <c r="C38" s="16"/>
    </row>
    <row r="39" spans="2:11">
      <c r="B39" t="s">
        <v>239</v>
      </c>
      <c r="C39" s="16"/>
    </row>
    <row r="40" spans="2:11">
      <c r="B40" t="s">
        <v>240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9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24305.14</v>
      </c>
      <c r="H11" s="7"/>
      <c r="I11" s="75">
        <v>13.171758650877001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769</v>
      </c>
      <c r="C12" s="16"/>
      <c r="D12" s="16"/>
      <c r="G12" s="81">
        <v>24305.14</v>
      </c>
      <c r="I12" s="81">
        <v>13.171758650877001</v>
      </c>
      <c r="K12" s="80">
        <v>1</v>
      </c>
      <c r="L12" s="80">
        <v>0</v>
      </c>
    </row>
    <row r="13" spans="2:59">
      <c r="B13" t="s">
        <v>770</v>
      </c>
      <c r="C13" t="s">
        <v>771</v>
      </c>
      <c r="D13" t="s">
        <v>269</v>
      </c>
      <c r="E13" t="s">
        <v>106</v>
      </c>
      <c r="F13" t="s">
        <v>772</v>
      </c>
      <c r="G13" s="77">
        <v>24305.14</v>
      </c>
      <c r="H13" s="77">
        <v>17.4255</v>
      </c>
      <c r="I13" s="77">
        <v>13.171758650877001</v>
      </c>
      <c r="J13" s="78">
        <v>0</v>
      </c>
      <c r="K13" s="78">
        <v>1</v>
      </c>
      <c r="L13" s="78">
        <v>0</v>
      </c>
    </row>
    <row r="14" spans="2:59">
      <c r="B14" s="79" t="s">
        <v>690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225</v>
      </c>
      <c r="C15" t="s">
        <v>225</v>
      </c>
      <c r="D15" t="s">
        <v>225</v>
      </c>
      <c r="E15" t="s">
        <v>225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773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P12" sqref="P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3.42578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26602.480853729016</v>
      </c>
      <c r="K11" s="76">
        <v>1</v>
      </c>
      <c r="L11" s="76">
        <f>J11/'סכום נכסי הקרן'!$C$42</f>
        <v>6.648151275823648E-2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J13+J16+J22+J24+J26+J28</f>
        <v>26602.480853729016</v>
      </c>
      <c r="K12" s="80">
        <f>J12/$J$11</f>
        <v>1</v>
      </c>
      <c r="L12" s="80">
        <f>J12/'סכום נכסי הקרן'!$C$42</f>
        <v>6.648151275823648E-2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J14+J15</f>
        <v>11168.100830000014</v>
      </c>
      <c r="K13" s="80">
        <f t="shared" ref="K13:K36" si="0">J13/$J$11</f>
        <v>0.41981426061000321</v>
      </c>
      <c r="L13" s="80">
        <f>J13/'סכום נכסי הקרן'!$C$42</f>
        <v>2.7909887122833543E-2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195.87029999999999</v>
      </c>
      <c r="K14" s="78">
        <f t="shared" si="0"/>
        <v>7.3628584144829401E-3</v>
      </c>
      <c r="L14" s="78">
        <f>J14/'סכום נכסי הקרן'!$C$42</f>
        <v>4.8949396561953639E-4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f>11235.31285-263.082319999987</f>
        <v>10972.230530000013</v>
      </c>
      <c r="K15" s="78">
        <f t="shared" si="0"/>
        <v>0.41245140219552029</v>
      </c>
      <c r="L15" s="78">
        <f>J15/'סכום נכסי הקרן'!$C$42</f>
        <v>2.7420393157214007E-2</v>
      </c>
    </row>
    <row r="16" spans="2:13">
      <c r="B16" s="79" t="s">
        <v>213</v>
      </c>
      <c r="D16" s="16"/>
      <c r="I16" s="80">
        <v>0</v>
      </c>
      <c r="J16" s="81">
        <v>15434.380023729</v>
      </c>
      <c r="K16" s="80">
        <f t="shared" si="0"/>
        <v>0.58018573938999674</v>
      </c>
      <c r="L16" s="80">
        <f>J16/'סכום נכסי הקרן'!$C$42</f>
        <v>3.857162563540293E-2</v>
      </c>
    </row>
    <row r="17" spans="2:12">
      <c r="B17" t="s">
        <v>214</v>
      </c>
      <c r="C17" t="s">
        <v>215</v>
      </c>
      <c r="D17" t="s">
        <v>212</v>
      </c>
      <c r="E17" t="s">
        <v>208</v>
      </c>
      <c r="F17" t="s">
        <v>209</v>
      </c>
      <c r="G17" t="s">
        <v>110</v>
      </c>
      <c r="H17" s="78">
        <v>0</v>
      </c>
      <c r="I17" s="78">
        <v>0</v>
      </c>
      <c r="J17" s="77">
        <v>2020.3387207830001</v>
      </c>
      <c r="K17" s="78">
        <f t="shared" si="0"/>
        <v>7.5945500417484491E-2</v>
      </c>
      <c r="L17" s="78">
        <f>J17/'סכום נכסי הקרן'!$C$42</f>
        <v>5.0489717549356489E-3</v>
      </c>
    </row>
    <row r="18" spans="2:12">
      <c r="B18" t="s">
        <v>216</v>
      </c>
      <c r="C18" t="s">
        <v>217</v>
      </c>
      <c r="D18" t="s">
        <v>207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471.5544964</v>
      </c>
      <c r="K18" s="78">
        <f t="shared" si="0"/>
        <v>1.7725959431858763E-2</v>
      </c>
      <c r="L18" s="78">
        <f>J18/'סכום נכסי הקרן'!$C$42</f>
        <v>1.1784485981211007E-3</v>
      </c>
    </row>
    <row r="19" spans="2:12">
      <c r="B19" t="s">
        <v>218</v>
      </c>
      <c r="C19" t="s">
        <v>219</v>
      </c>
      <c r="D19" t="s">
        <v>212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12942.376120299999</v>
      </c>
      <c r="K19" s="78">
        <f t="shared" si="0"/>
        <v>0.4865101187916388</v>
      </c>
      <c r="L19" s="78">
        <f>J19/'סכום נכסי הקרן'!$C$42</f>
        <v>3.2343928669457477E-2</v>
      </c>
    </row>
    <row r="20" spans="2:12">
      <c r="B20" t="s">
        <v>220</v>
      </c>
      <c r="C20" t="s">
        <v>221</v>
      </c>
      <c r="D20" t="s">
        <v>212</v>
      </c>
      <c r="E20" t="s">
        <v>208</v>
      </c>
      <c r="F20" t="s">
        <v>209</v>
      </c>
      <c r="G20" t="s">
        <v>113</v>
      </c>
      <c r="H20" s="78">
        <v>0</v>
      </c>
      <c r="I20" s="78">
        <v>0</v>
      </c>
      <c r="J20" s="77">
        <v>2.0637221000000001E-2</v>
      </c>
      <c r="K20" s="78">
        <f t="shared" si="0"/>
        <v>7.7576302426347464E-7</v>
      </c>
      <c r="L20" s="78">
        <f>J20/'סכום נכסי הקרן'!$C$42</f>
        <v>5.1573899394940302E-8</v>
      </c>
    </row>
    <row r="21" spans="2:12">
      <c r="B21" t="s">
        <v>222</v>
      </c>
      <c r="C21" t="s">
        <v>223</v>
      </c>
      <c r="D21" t="s">
        <v>212</v>
      </c>
      <c r="E21" t="s">
        <v>208</v>
      </c>
      <c r="F21" t="s">
        <v>209</v>
      </c>
      <c r="G21" t="s">
        <v>202</v>
      </c>
      <c r="H21" s="78">
        <v>0</v>
      </c>
      <c r="I21" s="78">
        <v>0</v>
      </c>
      <c r="J21" s="77">
        <v>9.0049025000000005E-2</v>
      </c>
      <c r="K21" s="78">
        <f t="shared" si="0"/>
        <v>3.3849859904091364E-6</v>
      </c>
      <c r="L21" s="78">
        <f>J21/'סכום נכסי הקרן'!$C$42</f>
        <v>2.2503898930783675E-7</v>
      </c>
    </row>
    <row r="22" spans="2:12">
      <c r="B22" s="79" t="s">
        <v>224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225</v>
      </c>
      <c r="C23" t="s">
        <v>225</v>
      </c>
      <c r="D23" s="16"/>
      <c r="E23" t="s">
        <v>225</v>
      </c>
      <c r="G23" t="s">
        <v>225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226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225</v>
      </c>
      <c r="C25" t="s">
        <v>225</v>
      </c>
      <c r="D25" s="16"/>
      <c r="E25" t="s">
        <v>225</v>
      </c>
      <c r="G25" t="s">
        <v>225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225</v>
      </c>
      <c r="C27" t="s">
        <v>225</v>
      </c>
      <c r="D27" s="16"/>
      <c r="E27" t="s">
        <v>225</v>
      </c>
      <c r="G27" t="s">
        <v>225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225</v>
      </c>
      <c r="C29" t="s">
        <v>225</v>
      </c>
      <c r="D29" s="16"/>
      <c r="E29" t="s">
        <v>225</v>
      </c>
      <c r="G29" t="s">
        <v>225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225</v>
      </c>
      <c r="C31" t="s">
        <v>225</v>
      </c>
      <c r="D31" s="16"/>
      <c r="E31" t="s">
        <v>225</v>
      </c>
      <c r="G31" t="s">
        <v>225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225</v>
      </c>
      <c r="C34" t="s">
        <v>225</v>
      </c>
      <c r="D34" s="16"/>
      <c r="E34" t="s">
        <v>225</v>
      </c>
      <c r="G34" t="s">
        <v>225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79" t="s">
        <v>229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225</v>
      </c>
      <c r="C36" t="s">
        <v>225</v>
      </c>
      <c r="D36" s="16"/>
      <c r="E36" t="s">
        <v>225</v>
      </c>
      <c r="G36" t="s">
        <v>225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-21159216</v>
      </c>
      <c r="H11" s="7"/>
      <c r="I11" s="75">
        <v>2562.1363506603034</v>
      </c>
      <c r="J11" s="76">
        <v>1</v>
      </c>
      <c r="K11" s="76">
        <v>6.4000000000000003E-3</v>
      </c>
      <c r="AW11" s="16"/>
    </row>
    <row r="12" spans="2:49">
      <c r="B12" s="79" t="s">
        <v>203</v>
      </c>
      <c r="C12" s="16"/>
      <c r="D12" s="16"/>
      <c r="G12" s="81">
        <v>-21159216</v>
      </c>
      <c r="I12" s="81">
        <v>2562.1363506603034</v>
      </c>
      <c r="J12" s="80">
        <v>1</v>
      </c>
      <c r="K12" s="80">
        <v>6.4000000000000003E-3</v>
      </c>
    </row>
    <row r="13" spans="2:49">
      <c r="B13" s="79" t="s">
        <v>691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692</v>
      </c>
      <c r="C15" s="16"/>
      <c r="D15" s="16"/>
      <c r="G15" s="81">
        <v>-21159216</v>
      </c>
      <c r="I15" s="81">
        <v>2562.1363506603034</v>
      </c>
      <c r="J15" s="80">
        <v>1</v>
      </c>
      <c r="K15" s="80">
        <v>6.4000000000000003E-3</v>
      </c>
    </row>
    <row r="16" spans="2:49">
      <c r="B16" t="s">
        <v>774</v>
      </c>
      <c r="C16" t="s">
        <v>775</v>
      </c>
      <c r="D16" t="s">
        <v>123</v>
      </c>
      <c r="E16" t="s">
        <v>110</v>
      </c>
      <c r="F16" t="s">
        <v>776</v>
      </c>
      <c r="G16" s="77">
        <v>-512006</v>
      </c>
      <c r="H16" s="77">
        <v>-11.420090025303102</v>
      </c>
      <c r="I16" s="77">
        <v>58.4715461349534</v>
      </c>
      <c r="J16" s="78">
        <v>2.2800000000000001E-2</v>
      </c>
      <c r="K16" s="78">
        <v>1E-4</v>
      </c>
    </row>
    <row r="17" spans="2:11">
      <c r="B17" t="s">
        <v>777</v>
      </c>
      <c r="C17" t="s">
        <v>778</v>
      </c>
      <c r="D17" t="s">
        <v>123</v>
      </c>
      <c r="E17" t="s">
        <v>110</v>
      </c>
      <c r="F17" t="s">
        <v>779</v>
      </c>
      <c r="G17" s="77">
        <v>-1227210</v>
      </c>
      <c r="H17" s="77">
        <v>-22.739841882800093</v>
      </c>
      <c r="I17" s="77">
        <v>279.06561356991102</v>
      </c>
      <c r="J17" s="78">
        <v>0.1089</v>
      </c>
      <c r="K17" s="78">
        <v>6.9999999999999999E-4</v>
      </c>
    </row>
    <row r="18" spans="2:11">
      <c r="B18" t="s">
        <v>780</v>
      </c>
      <c r="C18" t="s">
        <v>781</v>
      </c>
      <c r="D18" t="s">
        <v>123</v>
      </c>
      <c r="E18" t="s">
        <v>106</v>
      </c>
      <c r="F18" t="s">
        <v>782</v>
      </c>
      <c r="G18" s="77">
        <v>-1200000</v>
      </c>
      <c r="H18" s="77">
        <v>-9.6751355789514175</v>
      </c>
      <c r="I18" s="77">
        <v>116.101626947417</v>
      </c>
      <c r="J18" s="78">
        <v>4.53E-2</v>
      </c>
      <c r="K18" s="78">
        <v>2.9999999999999997E-4</v>
      </c>
    </row>
    <row r="19" spans="2:11">
      <c r="B19" t="s">
        <v>783</v>
      </c>
      <c r="C19" t="s">
        <v>784</v>
      </c>
      <c r="D19" t="s">
        <v>123</v>
      </c>
      <c r="E19" t="s">
        <v>106</v>
      </c>
      <c r="F19" t="s">
        <v>785</v>
      </c>
      <c r="G19" s="77">
        <v>1280000</v>
      </c>
      <c r="H19" s="77">
        <v>-3.4052734484165392</v>
      </c>
      <c r="I19" s="77">
        <v>-43.587500139731702</v>
      </c>
      <c r="J19" s="78">
        <v>-1.7000000000000001E-2</v>
      </c>
      <c r="K19" s="78">
        <v>-1E-4</v>
      </c>
    </row>
    <row r="20" spans="2:11">
      <c r="B20" t="s">
        <v>786</v>
      </c>
      <c r="C20" t="s">
        <v>787</v>
      </c>
      <c r="D20" t="s">
        <v>123</v>
      </c>
      <c r="E20" t="s">
        <v>106</v>
      </c>
      <c r="F20" t="s">
        <v>779</v>
      </c>
      <c r="G20" s="77">
        <v>-224000</v>
      </c>
      <c r="H20" s="77">
        <v>-11.410245568630804</v>
      </c>
      <c r="I20" s="77">
        <v>25.558950073733001</v>
      </c>
      <c r="J20" s="78">
        <v>0.01</v>
      </c>
      <c r="K20" s="78">
        <v>1E-4</v>
      </c>
    </row>
    <row r="21" spans="2:11">
      <c r="B21" t="s">
        <v>788</v>
      </c>
      <c r="C21" t="s">
        <v>789</v>
      </c>
      <c r="D21" t="s">
        <v>123</v>
      </c>
      <c r="E21" t="s">
        <v>106</v>
      </c>
      <c r="F21" t="s">
        <v>779</v>
      </c>
      <c r="G21" s="77">
        <v>-15624000</v>
      </c>
      <c r="H21" s="77">
        <v>-11.440096565966973</v>
      </c>
      <c r="I21" s="77">
        <v>1787.40068746668</v>
      </c>
      <c r="J21" s="78">
        <v>0.6976</v>
      </c>
      <c r="K21" s="78">
        <v>4.4999999999999997E-3</v>
      </c>
    </row>
    <row r="22" spans="2:11">
      <c r="B22" t="s">
        <v>790</v>
      </c>
      <c r="C22" t="s">
        <v>791</v>
      </c>
      <c r="D22" t="s">
        <v>123</v>
      </c>
      <c r="E22" t="s">
        <v>106</v>
      </c>
      <c r="F22" t="s">
        <v>792</v>
      </c>
      <c r="G22" s="77">
        <v>2080000</v>
      </c>
      <c r="H22" s="77">
        <v>0.23464691448565289</v>
      </c>
      <c r="I22" s="77">
        <v>4.8806558213015796</v>
      </c>
      <c r="J22" s="78">
        <v>1.9E-3</v>
      </c>
      <c r="K22" s="78">
        <v>0</v>
      </c>
    </row>
    <row r="23" spans="2:11">
      <c r="B23" t="s">
        <v>793</v>
      </c>
      <c r="C23" t="s">
        <v>794</v>
      </c>
      <c r="D23" t="s">
        <v>123</v>
      </c>
      <c r="E23" t="s">
        <v>106</v>
      </c>
      <c r="F23" t="s">
        <v>795</v>
      </c>
      <c r="G23" s="77">
        <v>-1320000</v>
      </c>
      <c r="H23" s="77">
        <v>2.9945871456585604</v>
      </c>
      <c r="I23" s="77">
        <v>-39.528550322693</v>
      </c>
      <c r="J23" s="78">
        <v>-1.54E-2</v>
      </c>
      <c r="K23" s="78">
        <v>-1E-4</v>
      </c>
    </row>
    <row r="24" spans="2:11">
      <c r="B24" t="s">
        <v>796</v>
      </c>
      <c r="C24" t="s">
        <v>797</v>
      </c>
      <c r="D24" t="s">
        <v>123</v>
      </c>
      <c r="E24" t="s">
        <v>106</v>
      </c>
      <c r="F24" t="s">
        <v>798</v>
      </c>
      <c r="G24" s="77">
        <v>-1800000</v>
      </c>
      <c r="H24" s="77">
        <v>-0.41533841975346447</v>
      </c>
      <c r="I24" s="77">
        <v>7.4760915555623599</v>
      </c>
      <c r="J24" s="78">
        <v>2.8999999999999998E-3</v>
      </c>
      <c r="K24" s="78">
        <v>0</v>
      </c>
    </row>
    <row r="25" spans="2:11">
      <c r="B25" t="s">
        <v>799</v>
      </c>
      <c r="C25" t="s">
        <v>800</v>
      </c>
      <c r="D25" t="s">
        <v>123</v>
      </c>
      <c r="E25" t="s">
        <v>106</v>
      </c>
      <c r="F25" t="s">
        <v>801</v>
      </c>
      <c r="G25" s="77">
        <v>888000</v>
      </c>
      <c r="H25" s="77">
        <v>-4.8852421405423874</v>
      </c>
      <c r="I25" s="77">
        <v>-43.380950208016401</v>
      </c>
      <c r="J25" s="78">
        <v>-1.6899999999999998E-2</v>
      </c>
      <c r="K25" s="78">
        <v>-1E-4</v>
      </c>
    </row>
    <row r="26" spans="2:11">
      <c r="B26" t="s">
        <v>802</v>
      </c>
      <c r="C26" t="s">
        <v>803</v>
      </c>
      <c r="D26" t="s">
        <v>123</v>
      </c>
      <c r="E26" t="s">
        <v>106</v>
      </c>
      <c r="F26" t="s">
        <v>804</v>
      </c>
      <c r="G26" s="77">
        <v>-3500000</v>
      </c>
      <c r="H26" s="77">
        <v>-11.7050908503196</v>
      </c>
      <c r="I26" s="77">
        <v>409.67817976118602</v>
      </c>
      <c r="J26" s="78">
        <v>0.15989999999999999</v>
      </c>
      <c r="K26" s="78">
        <v>1E-3</v>
      </c>
    </row>
    <row r="27" spans="2:11">
      <c r="B27" s="79" t="s">
        <v>773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225</v>
      </c>
      <c r="C28" t="s">
        <v>225</v>
      </c>
      <c r="D28" t="s">
        <v>225</v>
      </c>
      <c r="E28" t="s">
        <v>225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693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225</v>
      </c>
      <c r="C30" t="s">
        <v>225</v>
      </c>
      <c r="D30" t="s">
        <v>225</v>
      </c>
      <c r="E30" t="s">
        <v>225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246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225</v>
      </c>
      <c r="C32" t="s">
        <v>225</v>
      </c>
      <c r="D32" t="s">
        <v>225</v>
      </c>
      <c r="E32" t="s">
        <v>225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230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691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225</v>
      </c>
      <c r="C35" t="s">
        <v>225</v>
      </c>
      <c r="D35" t="s">
        <v>225</v>
      </c>
      <c r="E35" t="s">
        <v>225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696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225</v>
      </c>
      <c r="C37" t="s">
        <v>225</v>
      </c>
      <c r="D37" t="s">
        <v>225</v>
      </c>
      <c r="E37" t="s">
        <v>225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693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225</v>
      </c>
      <c r="C39" t="s">
        <v>225</v>
      </c>
      <c r="D39" t="s">
        <v>225</v>
      </c>
      <c r="E39" t="s">
        <v>225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246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225</v>
      </c>
      <c r="C41" t="s">
        <v>225</v>
      </c>
      <c r="D41" t="s">
        <v>225</v>
      </c>
      <c r="E41" t="s">
        <v>225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232</v>
      </c>
      <c r="C42" s="16"/>
      <c r="D42" s="16"/>
    </row>
    <row r="43" spans="2:11">
      <c r="B43" t="s">
        <v>238</v>
      </c>
      <c r="C43" s="16"/>
      <c r="D43" s="16"/>
    </row>
    <row r="44" spans="2:11">
      <c r="B44" t="s">
        <v>239</v>
      </c>
      <c r="C44" s="16"/>
      <c r="D44" s="16"/>
    </row>
    <row r="45" spans="2:11">
      <c r="B45" t="s">
        <v>240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6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708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709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710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225</v>
      </c>
      <c r="C18" t="s">
        <v>225</v>
      </c>
      <c r="D18" s="16"/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7">
        <v>0</v>
      </c>
      <c r="I19" t="s">
        <v>225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225</v>
      </c>
      <c r="C20" t="s">
        <v>225</v>
      </c>
      <c r="D20" s="16"/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7">
        <v>0</v>
      </c>
      <c r="I21" t="s">
        <v>225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708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225</v>
      </c>
      <c r="C24" t="s">
        <v>225</v>
      </c>
      <c r="D24" s="16"/>
      <c r="E24" t="s">
        <v>225</v>
      </c>
      <c r="H24" s="77">
        <v>0</v>
      </c>
      <c r="I24" t="s">
        <v>225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709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225</v>
      </c>
      <c r="C26" t="s">
        <v>225</v>
      </c>
      <c r="D26" s="16"/>
      <c r="E26" t="s">
        <v>225</v>
      </c>
      <c r="H26" s="77">
        <v>0</v>
      </c>
      <c r="I26" t="s">
        <v>225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710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7">
        <v>0</v>
      </c>
      <c r="I28" t="s">
        <v>225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225</v>
      </c>
      <c r="C29" t="s">
        <v>225</v>
      </c>
      <c r="D29" s="16"/>
      <c r="E29" t="s">
        <v>225</v>
      </c>
      <c r="H29" s="77">
        <v>0</v>
      </c>
      <c r="I29" t="s">
        <v>225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7">
        <v>0</v>
      </c>
      <c r="I30" t="s">
        <v>225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225</v>
      </c>
      <c r="C31" t="s">
        <v>225</v>
      </c>
      <c r="D31" s="16"/>
      <c r="E31" t="s">
        <v>225</v>
      </c>
      <c r="H31" s="77">
        <v>0</v>
      </c>
      <c r="I31" t="s">
        <v>225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232</v>
      </c>
      <c r="D32" s="16"/>
    </row>
    <row r="33" spans="2:4">
      <c r="B33" t="s">
        <v>238</v>
      </c>
      <c r="D33" s="16"/>
    </row>
    <row r="34" spans="2:4">
      <c r="B34" t="s">
        <v>239</v>
      </c>
      <c r="D34" s="16"/>
    </row>
    <row r="35" spans="2:4">
      <c r="B35" t="s">
        <v>240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1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0.79</v>
      </c>
      <c r="J11" s="18"/>
      <c r="K11" s="18"/>
      <c r="L11" s="18"/>
      <c r="M11" s="76">
        <v>3.9800000000000002E-2</v>
      </c>
      <c r="N11" s="75">
        <v>214542.14</v>
      </c>
      <c r="O11" s="7"/>
      <c r="P11" s="75">
        <v>287.184189000174</v>
      </c>
      <c r="Q11" s="76">
        <v>1</v>
      </c>
      <c r="R11" s="76">
        <v>6.9999999999999999E-4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0.79</v>
      </c>
      <c r="M12" s="80">
        <v>3.9800000000000002E-2</v>
      </c>
      <c r="N12" s="81">
        <v>214542.14</v>
      </c>
      <c r="P12" s="81">
        <v>287.184189000174</v>
      </c>
      <c r="Q12" s="80">
        <v>1</v>
      </c>
      <c r="R12" s="80">
        <v>6.9999999999999999E-4</v>
      </c>
    </row>
    <row r="13" spans="2:60">
      <c r="B13" s="79" t="s">
        <v>805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225</v>
      </c>
      <c r="D14" t="s">
        <v>225</v>
      </c>
      <c r="F14" t="s">
        <v>225</v>
      </c>
      <c r="I14" s="77">
        <v>0</v>
      </c>
      <c r="J14" t="s">
        <v>225</v>
      </c>
      <c r="K14" t="s">
        <v>225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806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225</v>
      </c>
      <c r="D16" t="s">
        <v>225</v>
      </c>
      <c r="F16" t="s">
        <v>225</v>
      </c>
      <c r="I16" s="77">
        <v>0</v>
      </c>
      <c r="J16" t="s">
        <v>225</v>
      </c>
      <c r="K16" t="s">
        <v>225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807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225</v>
      </c>
      <c r="D18" t="s">
        <v>225</v>
      </c>
      <c r="F18" t="s">
        <v>225</v>
      </c>
      <c r="I18" s="77">
        <v>0</v>
      </c>
      <c r="J18" t="s">
        <v>225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808</v>
      </c>
      <c r="I19" s="81">
        <v>0.79</v>
      </c>
      <c r="M19" s="80">
        <v>3.9800000000000002E-2</v>
      </c>
      <c r="N19" s="81">
        <v>214542.14</v>
      </c>
      <c r="P19" s="81">
        <v>287.184189000174</v>
      </c>
      <c r="Q19" s="80">
        <v>1</v>
      </c>
      <c r="R19" s="80">
        <v>6.9999999999999999E-4</v>
      </c>
    </row>
    <row r="20" spans="2:18">
      <c r="B20" t="s">
        <v>809</v>
      </c>
      <c r="C20" t="s">
        <v>810</v>
      </c>
      <c r="D20" t="s">
        <v>811</v>
      </c>
      <c r="E20" t="s">
        <v>727</v>
      </c>
      <c r="F20" t="s">
        <v>812</v>
      </c>
      <c r="G20" t="s">
        <v>813</v>
      </c>
      <c r="H20" t="s">
        <v>814</v>
      </c>
      <c r="J20" t="s">
        <v>393</v>
      </c>
      <c r="K20" t="s">
        <v>102</v>
      </c>
      <c r="L20" s="78">
        <v>0</v>
      </c>
      <c r="M20" s="78">
        <v>0</v>
      </c>
      <c r="N20" s="77">
        <v>28267.8</v>
      </c>
      <c r="O20" s="77">
        <v>340.392157</v>
      </c>
      <c r="P20" s="77">
        <v>96.221374156446004</v>
      </c>
      <c r="Q20" s="78">
        <v>0.33510000000000001</v>
      </c>
      <c r="R20" s="78">
        <v>2.0000000000000001E-4</v>
      </c>
    </row>
    <row r="21" spans="2:18">
      <c r="B21" t="s">
        <v>815</v>
      </c>
      <c r="C21" t="s">
        <v>810</v>
      </c>
      <c r="D21" t="s">
        <v>816</v>
      </c>
      <c r="E21" t="s">
        <v>727</v>
      </c>
      <c r="F21" t="s">
        <v>812</v>
      </c>
      <c r="G21" t="s">
        <v>817</v>
      </c>
      <c r="H21" t="s">
        <v>814</v>
      </c>
      <c r="I21" s="77">
        <v>1.19</v>
      </c>
      <c r="J21" t="s">
        <v>393</v>
      </c>
      <c r="K21" t="s">
        <v>102</v>
      </c>
      <c r="L21" s="78">
        <v>7.0000000000000007E-2</v>
      </c>
      <c r="M21" s="78">
        <v>5.9900000000000002E-2</v>
      </c>
      <c r="N21" s="77">
        <v>186274.34</v>
      </c>
      <c r="O21" s="77">
        <v>102.51697299999989</v>
      </c>
      <c r="P21" s="77">
        <v>190.96281484372801</v>
      </c>
      <c r="Q21" s="78">
        <v>0.66490000000000005</v>
      </c>
      <c r="R21" s="78">
        <v>5.0000000000000001E-4</v>
      </c>
    </row>
    <row r="22" spans="2:18">
      <c r="B22" s="79" t="s">
        <v>818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225</v>
      </c>
      <c r="D23" t="s">
        <v>225</v>
      </c>
      <c r="F23" t="s">
        <v>225</v>
      </c>
      <c r="I23" s="77">
        <v>0</v>
      </c>
      <c r="J23" t="s">
        <v>225</v>
      </c>
      <c r="K23" t="s">
        <v>225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819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s="79" t="s">
        <v>820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t="s">
        <v>225</v>
      </c>
      <c r="D26" t="s">
        <v>225</v>
      </c>
      <c r="F26" t="s">
        <v>225</v>
      </c>
      <c r="I26" s="77">
        <v>0</v>
      </c>
      <c r="J26" t="s">
        <v>225</v>
      </c>
      <c r="K26" t="s">
        <v>225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</row>
    <row r="27" spans="2:18">
      <c r="B27" s="79" t="s">
        <v>821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225</v>
      </c>
      <c r="D28" t="s">
        <v>225</v>
      </c>
      <c r="F28" t="s">
        <v>225</v>
      </c>
      <c r="I28" s="77">
        <v>0</v>
      </c>
      <c r="J28" t="s">
        <v>225</v>
      </c>
      <c r="K28" t="s">
        <v>225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822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t="s">
        <v>225</v>
      </c>
      <c r="D30" t="s">
        <v>225</v>
      </c>
      <c r="F30" t="s">
        <v>225</v>
      </c>
      <c r="I30" s="77">
        <v>0</v>
      </c>
      <c r="J30" t="s">
        <v>225</v>
      </c>
      <c r="K30" t="s">
        <v>225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s="79" t="s">
        <v>823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225</v>
      </c>
      <c r="D32" t="s">
        <v>225</v>
      </c>
      <c r="F32" t="s">
        <v>225</v>
      </c>
      <c r="I32" s="77">
        <v>0</v>
      </c>
      <c r="J32" t="s">
        <v>225</v>
      </c>
      <c r="K32" t="s">
        <v>225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230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s="79" t="s">
        <v>824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t="s">
        <v>225</v>
      </c>
      <c r="D35" t="s">
        <v>225</v>
      </c>
      <c r="F35" t="s">
        <v>225</v>
      </c>
      <c r="I35" s="77">
        <v>0</v>
      </c>
      <c r="J35" t="s">
        <v>225</v>
      </c>
      <c r="K35" t="s">
        <v>225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</row>
    <row r="36" spans="2:18">
      <c r="B36" s="79" t="s">
        <v>807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225</v>
      </c>
      <c r="D37" t="s">
        <v>225</v>
      </c>
      <c r="F37" t="s">
        <v>225</v>
      </c>
      <c r="I37" s="77">
        <v>0</v>
      </c>
      <c r="J37" t="s">
        <v>225</v>
      </c>
      <c r="K37" t="s">
        <v>225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808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225</v>
      </c>
      <c r="D39" t="s">
        <v>225</v>
      </c>
      <c r="F39" t="s">
        <v>225</v>
      </c>
      <c r="I39" s="77">
        <v>0</v>
      </c>
      <c r="J39" t="s">
        <v>225</v>
      </c>
      <c r="K39" t="s">
        <v>225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823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225</v>
      </c>
      <c r="D41" t="s">
        <v>225</v>
      </c>
      <c r="F41" t="s">
        <v>225</v>
      </c>
      <c r="I41" s="77">
        <v>0</v>
      </c>
      <c r="J41" t="s">
        <v>225</v>
      </c>
      <c r="K41" t="s">
        <v>225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232</v>
      </c>
    </row>
    <row r="43" spans="2:18">
      <c r="B43" t="s">
        <v>238</v>
      </c>
    </row>
    <row r="44" spans="2:18">
      <c r="B44" t="s">
        <v>239</v>
      </c>
    </row>
    <row r="45" spans="2:18">
      <c r="B45" t="s">
        <v>240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716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225</v>
      </c>
      <c r="C14" t="s">
        <v>225</v>
      </c>
      <c r="E14" t="s">
        <v>225</v>
      </c>
      <c r="G14" s="77">
        <v>0</v>
      </c>
      <c r="H14" t="s">
        <v>225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717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225</v>
      </c>
      <c r="C16" t="s">
        <v>225</v>
      </c>
      <c r="E16" t="s">
        <v>225</v>
      </c>
      <c r="G16" s="77">
        <v>0</v>
      </c>
      <c r="H16" t="s">
        <v>225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825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225</v>
      </c>
      <c r="C18" t="s">
        <v>225</v>
      </c>
      <c r="E18" t="s">
        <v>225</v>
      </c>
      <c r="G18" s="77">
        <v>0</v>
      </c>
      <c r="H18" t="s">
        <v>225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826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225</v>
      </c>
      <c r="C20" t="s">
        <v>225</v>
      </c>
      <c r="E20" t="s">
        <v>225</v>
      </c>
      <c r="G20" s="77">
        <v>0</v>
      </c>
      <c r="H20" t="s">
        <v>225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225</v>
      </c>
      <c r="C22" t="s">
        <v>225</v>
      </c>
      <c r="E22" t="s">
        <v>225</v>
      </c>
      <c r="G22" s="77">
        <v>0</v>
      </c>
      <c r="H22" t="s">
        <v>225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225</v>
      </c>
      <c r="C24" t="s">
        <v>225</v>
      </c>
      <c r="E24" t="s">
        <v>225</v>
      </c>
      <c r="G24" s="77">
        <v>0</v>
      </c>
      <c r="H24" t="s">
        <v>225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8" sqref="G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827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225</v>
      </c>
      <c r="E14" s="78">
        <v>0</v>
      </c>
      <c r="F14" t="s">
        <v>225</v>
      </c>
      <c r="G14" s="77">
        <v>0</v>
      </c>
      <c r="H14" s="78">
        <v>0</v>
      </c>
      <c r="I14" s="78">
        <v>0</v>
      </c>
    </row>
    <row r="15" spans="2:55">
      <c r="B15" s="79" t="s">
        <v>828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225</v>
      </c>
      <c r="E16" s="78">
        <v>0</v>
      </c>
      <c r="F16" t="s">
        <v>225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827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225</v>
      </c>
      <c r="E19" s="78">
        <v>0</v>
      </c>
      <c r="F19" t="s">
        <v>225</v>
      </c>
      <c r="G19" s="77">
        <v>0</v>
      </c>
      <c r="H19" s="78">
        <v>0</v>
      </c>
      <c r="I19" s="78">
        <v>0</v>
      </c>
    </row>
    <row r="20" spans="2:9">
      <c r="B20" s="79" t="s">
        <v>828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225</v>
      </c>
      <c r="E21" s="78">
        <v>0</v>
      </c>
      <c r="F21" t="s">
        <v>225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abSelected="1" workbookViewId="0">
      <selection activeCell="I24" sqref="I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225</v>
      </c>
      <c r="D13" t="s">
        <v>225</v>
      </c>
      <c r="E13" s="19"/>
      <c r="F13" s="78">
        <v>0</v>
      </c>
      <c r="G13" t="s">
        <v>225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225</v>
      </c>
      <c r="D15" t="s">
        <v>225</v>
      </c>
      <c r="E15" s="19"/>
      <c r="F15" s="78">
        <v>0</v>
      </c>
      <c r="G15" t="s">
        <v>225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10444.960754379001</v>
      </c>
      <c r="J11" s="76">
        <v>1</v>
      </c>
      <c r="K11" s="76">
        <v>2.6100000000000002E-2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225</v>
      </c>
      <c r="C13" t="s">
        <v>225</v>
      </c>
      <c r="D13" t="s">
        <v>225</v>
      </c>
      <c r="E13" s="19"/>
      <c r="F13" s="78">
        <v>0</v>
      </c>
      <c r="G13" t="s">
        <v>225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10444.960754379001</v>
      </c>
      <c r="J14" s="80">
        <v>1</v>
      </c>
      <c r="K14" s="80">
        <v>2.6100000000000002E-2</v>
      </c>
    </row>
    <row r="15" spans="2:60">
      <c r="B15" t="s">
        <v>829</v>
      </c>
      <c r="C15" t="s">
        <v>830</v>
      </c>
      <c r="D15" t="s">
        <v>225</v>
      </c>
      <c r="E15" t="s">
        <v>667</v>
      </c>
      <c r="F15" s="78">
        <v>0</v>
      </c>
      <c r="G15" t="s">
        <v>106</v>
      </c>
      <c r="H15" s="78">
        <v>0</v>
      </c>
      <c r="I15" s="77">
        <v>-31.1</v>
      </c>
      <c r="J15" s="78">
        <v>-3.0000000000000001E-3</v>
      </c>
      <c r="K15" s="78">
        <v>-1E-4</v>
      </c>
    </row>
    <row r="16" spans="2:60">
      <c r="B16" t="s">
        <v>831</v>
      </c>
      <c r="C16" t="s">
        <v>832</v>
      </c>
      <c r="D16" t="s">
        <v>225</v>
      </c>
      <c r="E16" t="s">
        <v>667</v>
      </c>
      <c r="F16" s="78">
        <v>0</v>
      </c>
      <c r="G16" t="s">
        <v>202</v>
      </c>
      <c r="H16" s="78">
        <v>0</v>
      </c>
      <c r="I16" s="77">
        <v>82.566138269999996</v>
      </c>
      <c r="J16" s="78">
        <v>7.9000000000000008E-3</v>
      </c>
      <c r="K16" s="78">
        <v>2.0000000000000001E-4</v>
      </c>
    </row>
    <row r="17" spans="2:11">
      <c r="B17" t="s">
        <v>833</v>
      </c>
      <c r="C17" t="s">
        <v>834</v>
      </c>
      <c r="D17" t="s">
        <v>225</v>
      </c>
      <c r="E17" t="s">
        <v>667</v>
      </c>
      <c r="F17" s="78">
        <v>0</v>
      </c>
      <c r="G17" t="s">
        <v>113</v>
      </c>
      <c r="H17" s="78">
        <v>0</v>
      </c>
      <c r="I17" s="77">
        <v>356.32322449899999</v>
      </c>
      <c r="J17" s="78">
        <v>3.4099999999999998E-2</v>
      </c>
      <c r="K17" s="78">
        <v>8.9999999999999998E-4</v>
      </c>
    </row>
    <row r="18" spans="2:11">
      <c r="B18" t="s">
        <v>835</v>
      </c>
      <c r="C18" t="s">
        <v>836</v>
      </c>
      <c r="D18" t="s">
        <v>225</v>
      </c>
      <c r="E18" t="s">
        <v>667</v>
      </c>
      <c r="F18" s="78">
        <v>0</v>
      </c>
      <c r="G18" t="s">
        <v>110</v>
      </c>
      <c r="H18" s="78">
        <v>0</v>
      </c>
      <c r="I18" s="77">
        <v>380.58531561000001</v>
      </c>
      <c r="J18" s="78">
        <v>3.6400000000000002E-2</v>
      </c>
      <c r="K18" s="78">
        <v>1E-3</v>
      </c>
    </row>
    <row r="19" spans="2:11">
      <c r="B19" t="s">
        <v>837</v>
      </c>
      <c r="C19" t="s">
        <v>838</v>
      </c>
      <c r="D19" t="s">
        <v>225</v>
      </c>
      <c r="E19" t="s">
        <v>667</v>
      </c>
      <c r="F19" s="78">
        <v>0</v>
      </c>
      <c r="G19" t="s">
        <v>106</v>
      </c>
      <c r="H19" s="78">
        <v>0</v>
      </c>
      <c r="I19" s="77">
        <v>9656.5860759999996</v>
      </c>
      <c r="J19" s="78">
        <v>0.92449999999999999</v>
      </c>
      <c r="K19" s="78">
        <v>2.41E-2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H14" sqref="H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C12+C17</f>
        <v>1870.5423514999998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2">
        <f>SUM(C13:C16)</f>
        <v>1424.3424099999997</v>
      </c>
    </row>
    <row r="13" spans="2:17">
      <c r="B13" t="s">
        <v>843</v>
      </c>
      <c r="C13" s="84">
        <v>66.538449999999997</v>
      </c>
      <c r="D13" s="85">
        <v>45347</v>
      </c>
    </row>
    <row r="14" spans="2:17">
      <c r="B14" s="83" t="s">
        <v>839</v>
      </c>
      <c r="C14" s="84">
        <v>72.64</v>
      </c>
      <c r="D14" s="85">
        <v>44926</v>
      </c>
    </row>
    <row r="15" spans="2:17">
      <c r="B15" s="83" t="s">
        <v>840</v>
      </c>
      <c r="C15" s="84">
        <v>583.77188000000001</v>
      </c>
      <c r="D15" s="85">
        <v>46197</v>
      </c>
    </row>
    <row r="16" spans="2:17">
      <c r="B16" s="83" t="s">
        <v>841</v>
      </c>
      <c r="C16" s="84">
        <v>701.39207999999985</v>
      </c>
      <c r="D16" s="85">
        <v>47331</v>
      </c>
    </row>
    <row r="17" spans="2:4">
      <c r="B17" s="79" t="s">
        <v>230</v>
      </c>
      <c r="C17" s="82">
        <f>SUM(C18:C21)</f>
        <v>446.19994150000002</v>
      </c>
    </row>
    <row r="18" spans="2:4">
      <c r="B18" s="83" t="s">
        <v>842</v>
      </c>
      <c r="C18" s="84">
        <f>446199.9415/1000</f>
        <v>446.19994150000002</v>
      </c>
      <c r="D18" s="86">
        <v>45748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716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717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233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225</v>
      </c>
      <c r="C14" t="s">
        <v>225</v>
      </c>
      <c r="D14" s="16"/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234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225</v>
      </c>
      <c r="C16" t="s">
        <v>225</v>
      </c>
      <c r="D16" s="16"/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225</v>
      </c>
      <c r="C17" t="s">
        <v>225</v>
      </c>
      <c r="D17" s="16"/>
      <c r="E17" t="s">
        <v>225</v>
      </c>
      <c r="H17" s="77">
        <v>0</v>
      </c>
      <c r="I17" t="s">
        <v>225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225</v>
      </c>
      <c r="C18" t="s">
        <v>225</v>
      </c>
      <c r="D18" s="16"/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235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225</v>
      </c>
      <c r="C20" t="s">
        <v>225</v>
      </c>
      <c r="D20" s="16"/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230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236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225</v>
      </c>
      <c r="C23" t="s">
        <v>225</v>
      </c>
      <c r="D23" s="16"/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237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225</v>
      </c>
      <c r="C25" t="s">
        <v>225</v>
      </c>
      <c r="D25" s="16"/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238</v>
      </c>
      <c r="C26" s="16"/>
      <c r="D26" s="16"/>
    </row>
    <row r="27" spans="2:18">
      <c r="B27" t="s">
        <v>239</v>
      </c>
      <c r="C27" s="16"/>
      <c r="D27" s="16"/>
    </row>
    <row r="28" spans="2:18">
      <c r="B28" t="s">
        <v>240</v>
      </c>
      <c r="C28" s="16"/>
      <c r="D28" s="16"/>
    </row>
    <row r="29" spans="2:18">
      <c r="B29" t="s">
        <v>241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67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7">
        <v>0</v>
      </c>
      <c r="L14" t="s">
        <v>225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7">
        <v>0</v>
      </c>
      <c r="L16" t="s">
        <v>225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7">
        <v>0</v>
      </c>
      <c r="L18" t="s">
        <v>225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7">
        <v>0</v>
      </c>
      <c r="L21" t="s">
        <v>225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7">
        <v>0</v>
      </c>
      <c r="L23" t="s">
        <v>225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58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7">
        <v>0</v>
      </c>
      <c r="L14" t="s">
        <v>225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7">
        <v>0</v>
      </c>
      <c r="L16" t="s">
        <v>225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7">
        <v>0</v>
      </c>
      <c r="L18" t="s">
        <v>225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225</v>
      </c>
      <c r="C20" t="s">
        <v>225</v>
      </c>
      <c r="D20" s="16"/>
      <c r="E20" s="16"/>
      <c r="F20" s="16"/>
      <c r="G20" t="s">
        <v>225</v>
      </c>
      <c r="H20" t="s">
        <v>225</v>
      </c>
      <c r="K20" s="77">
        <v>0</v>
      </c>
      <c r="L20" t="s">
        <v>225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7">
        <v>0</v>
      </c>
      <c r="L23" t="s">
        <v>225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245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225</v>
      </c>
      <c r="C25" t="s">
        <v>225</v>
      </c>
      <c r="D25" s="16"/>
      <c r="E25" s="16"/>
      <c r="F25" s="16"/>
      <c r="G25" t="s">
        <v>225</v>
      </c>
      <c r="H25" t="s">
        <v>225</v>
      </c>
      <c r="K25" s="77">
        <v>0</v>
      </c>
      <c r="L25" t="s">
        <v>225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232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5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7248956.0899999999</v>
      </c>
      <c r="J11" s="7"/>
      <c r="K11" s="75">
        <v>58.277189999999997</v>
      </c>
      <c r="L11" s="75">
        <v>179206.05983972418</v>
      </c>
      <c r="M11" s="7"/>
      <c r="N11" s="76">
        <v>1</v>
      </c>
      <c r="O11" s="76">
        <v>0.4476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6921353.9100000001</v>
      </c>
      <c r="K12" s="81">
        <v>58.277189999999997</v>
      </c>
      <c r="L12" s="81">
        <v>127501.2506921</v>
      </c>
      <c r="N12" s="80">
        <v>0.71150000000000002</v>
      </c>
      <c r="O12" s="80">
        <v>0.31840000000000002</v>
      </c>
    </row>
    <row r="13" spans="2:62">
      <c r="B13" s="79" t="s">
        <v>247</v>
      </c>
      <c r="E13" s="16"/>
      <c r="F13" s="16"/>
      <c r="G13" s="16"/>
      <c r="I13" s="81">
        <v>2699699</v>
      </c>
      <c r="K13" s="81">
        <v>29.34609</v>
      </c>
      <c r="L13" s="81">
        <v>76924.257528000002</v>
      </c>
      <c r="N13" s="80">
        <v>0.42930000000000001</v>
      </c>
      <c r="O13" s="80">
        <v>0.19209999999999999</v>
      </c>
    </row>
    <row r="14" spans="2:62">
      <c r="B14" t="s">
        <v>248</v>
      </c>
      <c r="C14" t="s">
        <v>249</v>
      </c>
      <c r="D14" t="s">
        <v>100</v>
      </c>
      <c r="E14" t="s">
        <v>123</v>
      </c>
      <c r="F14" t="s">
        <v>250</v>
      </c>
      <c r="G14" t="s">
        <v>251</v>
      </c>
      <c r="H14" t="s">
        <v>102</v>
      </c>
      <c r="I14" s="77">
        <v>35580</v>
      </c>
      <c r="J14" s="77">
        <v>3490</v>
      </c>
      <c r="K14" s="77">
        <v>0</v>
      </c>
      <c r="L14" s="77">
        <v>1241.742</v>
      </c>
      <c r="M14" s="78">
        <v>2.0000000000000001E-4</v>
      </c>
      <c r="N14" s="78">
        <v>6.8999999999999999E-3</v>
      </c>
      <c r="O14" s="78">
        <v>3.0999999999999999E-3</v>
      </c>
    </row>
    <row r="15" spans="2:62">
      <c r="B15" t="s">
        <v>252</v>
      </c>
      <c r="C15" t="s">
        <v>253</v>
      </c>
      <c r="D15" t="s">
        <v>100</v>
      </c>
      <c r="E15" t="s">
        <v>123</v>
      </c>
      <c r="F15" t="s">
        <v>254</v>
      </c>
      <c r="G15" t="s">
        <v>255</v>
      </c>
      <c r="H15" t="s">
        <v>102</v>
      </c>
      <c r="I15" s="77">
        <v>5535</v>
      </c>
      <c r="J15" s="77">
        <v>23820</v>
      </c>
      <c r="K15" s="77">
        <v>0</v>
      </c>
      <c r="L15" s="77">
        <v>1318.4369999999999</v>
      </c>
      <c r="M15" s="78">
        <v>1E-4</v>
      </c>
      <c r="N15" s="78">
        <v>7.4000000000000003E-3</v>
      </c>
      <c r="O15" s="78">
        <v>3.3E-3</v>
      </c>
    </row>
    <row r="16" spans="2:62">
      <c r="B16" t="s">
        <v>256</v>
      </c>
      <c r="C16" t="s">
        <v>257</v>
      </c>
      <c r="D16" t="s">
        <v>100</v>
      </c>
      <c r="E16" t="s">
        <v>123</v>
      </c>
      <c r="F16" t="s">
        <v>258</v>
      </c>
      <c r="G16" t="s">
        <v>255</v>
      </c>
      <c r="H16" t="s">
        <v>102</v>
      </c>
      <c r="I16" s="77">
        <v>97820</v>
      </c>
      <c r="J16" s="77">
        <v>1325</v>
      </c>
      <c r="K16" s="77">
        <v>0</v>
      </c>
      <c r="L16" s="77">
        <v>1296.115</v>
      </c>
      <c r="M16" s="78">
        <v>2.0000000000000001E-4</v>
      </c>
      <c r="N16" s="78">
        <v>7.1999999999999998E-3</v>
      </c>
      <c r="O16" s="78">
        <v>3.2000000000000002E-3</v>
      </c>
    </row>
    <row r="17" spans="2:15">
      <c r="B17" t="s">
        <v>259</v>
      </c>
      <c r="C17" t="s">
        <v>260</v>
      </c>
      <c r="D17" t="s">
        <v>100</v>
      </c>
      <c r="E17" t="s">
        <v>123</v>
      </c>
      <c r="F17" t="s">
        <v>261</v>
      </c>
      <c r="G17" t="s">
        <v>262</v>
      </c>
      <c r="H17" t="s">
        <v>102</v>
      </c>
      <c r="I17" s="77">
        <v>60373</v>
      </c>
      <c r="J17" s="77">
        <v>4023</v>
      </c>
      <c r="K17" s="77">
        <v>0</v>
      </c>
      <c r="L17" s="77">
        <v>2428.8057899999999</v>
      </c>
      <c r="M17" s="78">
        <v>2.0000000000000001E-4</v>
      </c>
      <c r="N17" s="78">
        <v>1.3599999999999999E-2</v>
      </c>
      <c r="O17" s="78">
        <v>6.1000000000000004E-3</v>
      </c>
    </row>
    <row r="18" spans="2:15">
      <c r="B18" t="s">
        <v>263</v>
      </c>
      <c r="C18" t="s">
        <v>264</v>
      </c>
      <c r="D18" t="s">
        <v>100</v>
      </c>
      <c r="E18" t="s">
        <v>123</v>
      </c>
      <c r="F18" t="s">
        <v>265</v>
      </c>
      <c r="G18" t="s">
        <v>262</v>
      </c>
      <c r="H18" t="s">
        <v>102</v>
      </c>
      <c r="I18" s="77">
        <v>43481</v>
      </c>
      <c r="J18" s="77">
        <v>3534</v>
      </c>
      <c r="K18" s="77">
        <v>26.91836</v>
      </c>
      <c r="L18" s="77">
        <v>1563.5369000000001</v>
      </c>
      <c r="M18" s="78">
        <v>2.0000000000000001E-4</v>
      </c>
      <c r="N18" s="78">
        <v>8.6999999999999994E-3</v>
      </c>
      <c r="O18" s="78">
        <v>3.8999999999999998E-3</v>
      </c>
    </row>
    <row r="19" spans="2:15">
      <c r="B19" t="s">
        <v>266</v>
      </c>
      <c r="C19" t="s">
        <v>267</v>
      </c>
      <c r="D19" t="s">
        <v>100</v>
      </c>
      <c r="E19" t="s">
        <v>123</v>
      </c>
      <c r="F19" t="s">
        <v>268</v>
      </c>
      <c r="G19" t="s">
        <v>269</v>
      </c>
      <c r="H19" t="s">
        <v>102</v>
      </c>
      <c r="I19" s="77">
        <v>1697</v>
      </c>
      <c r="J19" s="77">
        <v>53900</v>
      </c>
      <c r="K19" s="77">
        <v>2.4277299999999999</v>
      </c>
      <c r="L19" s="77">
        <v>917.11072999999999</v>
      </c>
      <c r="M19" s="78">
        <v>0</v>
      </c>
      <c r="N19" s="78">
        <v>5.1000000000000004E-3</v>
      </c>
      <c r="O19" s="78">
        <v>2.3E-3</v>
      </c>
    </row>
    <row r="20" spans="2:15">
      <c r="B20" t="s">
        <v>270</v>
      </c>
      <c r="C20" t="s">
        <v>271</v>
      </c>
      <c r="D20" t="s">
        <v>100</v>
      </c>
      <c r="E20" t="s">
        <v>123</v>
      </c>
      <c r="F20" t="s">
        <v>272</v>
      </c>
      <c r="G20" t="s">
        <v>273</v>
      </c>
      <c r="H20" t="s">
        <v>102</v>
      </c>
      <c r="I20" s="77">
        <v>51646</v>
      </c>
      <c r="J20" s="77">
        <v>1993</v>
      </c>
      <c r="K20" s="77">
        <v>0</v>
      </c>
      <c r="L20" s="77">
        <v>1029.3047799999999</v>
      </c>
      <c r="M20" s="78">
        <v>1E-4</v>
      </c>
      <c r="N20" s="78">
        <v>5.7000000000000002E-3</v>
      </c>
      <c r="O20" s="78">
        <v>2.5999999999999999E-3</v>
      </c>
    </row>
    <row r="21" spans="2:15">
      <c r="B21" t="s">
        <v>274</v>
      </c>
      <c r="C21" t="s">
        <v>275</v>
      </c>
      <c r="D21" t="s">
        <v>100</v>
      </c>
      <c r="E21" t="s">
        <v>123</v>
      </c>
      <c r="F21" t="s">
        <v>276</v>
      </c>
      <c r="G21" t="s">
        <v>277</v>
      </c>
      <c r="H21" t="s">
        <v>102</v>
      </c>
      <c r="I21" s="77">
        <v>50549</v>
      </c>
      <c r="J21" s="77">
        <v>12950</v>
      </c>
      <c r="K21" s="77">
        <v>0</v>
      </c>
      <c r="L21" s="77">
        <v>6546.0955000000004</v>
      </c>
      <c r="M21" s="78">
        <v>5.0000000000000001E-4</v>
      </c>
      <c r="N21" s="78">
        <v>3.6499999999999998E-2</v>
      </c>
      <c r="O21" s="78">
        <v>1.6299999999999999E-2</v>
      </c>
    </row>
    <row r="22" spans="2:15">
      <c r="B22" t="s">
        <v>278</v>
      </c>
      <c r="C22" t="s">
        <v>279</v>
      </c>
      <c r="D22" t="s">
        <v>100</v>
      </c>
      <c r="E22" t="s">
        <v>123</v>
      </c>
      <c r="F22" t="s">
        <v>280</v>
      </c>
      <c r="G22" t="s">
        <v>277</v>
      </c>
      <c r="H22" t="s">
        <v>102</v>
      </c>
      <c r="I22" s="77">
        <v>216386</v>
      </c>
      <c r="J22" s="77">
        <v>2094</v>
      </c>
      <c r="K22" s="77">
        <v>0</v>
      </c>
      <c r="L22" s="77">
        <v>4531.12284</v>
      </c>
      <c r="M22" s="78">
        <v>2.0000000000000001E-4</v>
      </c>
      <c r="N22" s="78">
        <v>2.53E-2</v>
      </c>
      <c r="O22" s="78">
        <v>1.1299999999999999E-2</v>
      </c>
    </row>
    <row r="23" spans="2:15">
      <c r="B23" t="s">
        <v>281</v>
      </c>
      <c r="C23" t="s">
        <v>282</v>
      </c>
      <c r="D23" t="s">
        <v>100</v>
      </c>
      <c r="E23" t="s">
        <v>123</v>
      </c>
      <c r="F23" t="s">
        <v>283</v>
      </c>
      <c r="G23" t="s">
        <v>277</v>
      </c>
      <c r="H23" t="s">
        <v>102</v>
      </c>
      <c r="I23" s="77">
        <v>312042</v>
      </c>
      <c r="J23" s="77">
        <v>3345</v>
      </c>
      <c r="K23" s="77">
        <v>0</v>
      </c>
      <c r="L23" s="77">
        <v>10437.804899999999</v>
      </c>
      <c r="M23" s="78">
        <v>2.0000000000000001E-4</v>
      </c>
      <c r="N23" s="78">
        <v>5.8200000000000002E-2</v>
      </c>
      <c r="O23" s="78">
        <v>2.6100000000000002E-2</v>
      </c>
    </row>
    <row r="24" spans="2:15">
      <c r="B24" t="s">
        <v>284</v>
      </c>
      <c r="C24" t="s">
        <v>285</v>
      </c>
      <c r="D24" t="s">
        <v>100</v>
      </c>
      <c r="E24" t="s">
        <v>123</v>
      </c>
      <c r="F24" t="s">
        <v>286</v>
      </c>
      <c r="G24" t="s">
        <v>277</v>
      </c>
      <c r="H24" t="s">
        <v>102</v>
      </c>
      <c r="I24" s="77">
        <v>15909</v>
      </c>
      <c r="J24" s="77">
        <v>12000</v>
      </c>
      <c r="K24" s="77">
        <v>0</v>
      </c>
      <c r="L24" s="77">
        <v>1909.08</v>
      </c>
      <c r="M24" s="78">
        <v>1E-4</v>
      </c>
      <c r="N24" s="78">
        <v>1.0699999999999999E-2</v>
      </c>
      <c r="O24" s="78">
        <v>4.7999999999999996E-3</v>
      </c>
    </row>
    <row r="25" spans="2:15">
      <c r="B25" t="s">
        <v>287</v>
      </c>
      <c r="C25" t="s">
        <v>288</v>
      </c>
      <c r="D25" t="s">
        <v>100</v>
      </c>
      <c r="E25" t="s">
        <v>123</v>
      </c>
      <c r="F25" t="s">
        <v>289</v>
      </c>
      <c r="G25" t="s">
        <v>277</v>
      </c>
      <c r="H25" t="s">
        <v>102</v>
      </c>
      <c r="I25" s="77">
        <v>160123</v>
      </c>
      <c r="J25" s="77">
        <v>3210</v>
      </c>
      <c r="K25" s="77">
        <v>0</v>
      </c>
      <c r="L25" s="77">
        <v>5139.9483</v>
      </c>
      <c r="M25" s="78">
        <v>1E-4</v>
      </c>
      <c r="N25" s="78">
        <v>2.87E-2</v>
      </c>
      <c r="O25" s="78">
        <v>1.2800000000000001E-2</v>
      </c>
    </row>
    <row r="26" spans="2:15">
      <c r="B26" t="s">
        <v>290</v>
      </c>
      <c r="C26" t="s">
        <v>291</v>
      </c>
      <c r="D26" t="s">
        <v>100</v>
      </c>
      <c r="E26" t="s">
        <v>123</v>
      </c>
      <c r="F26" t="s">
        <v>292</v>
      </c>
      <c r="G26" t="s">
        <v>293</v>
      </c>
      <c r="H26" t="s">
        <v>102</v>
      </c>
      <c r="I26" s="77">
        <v>1857</v>
      </c>
      <c r="J26" s="77">
        <v>134500</v>
      </c>
      <c r="K26" s="77">
        <v>0</v>
      </c>
      <c r="L26" s="77">
        <v>2497.665</v>
      </c>
      <c r="M26" s="78">
        <v>2.0000000000000001E-4</v>
      </c>
      <c r="N26" s="78">
        <v>1.3899999999999999E-2</v>
      </c>
      <c r="O26" s="78">
        <v>6.1999999999999998E-3</v>
      </c>
    </row>
    <row r="27" spans="2:15">
      <c r="B27" t="s">
        <v>294</v>
      </c>
      <c r="C27" t="s">
        <v>295</v>
      </c>
      <c r="D27" t="s">
        <v>100</v>
      </c>
      <c r="E27" t="s">
        <v>123</v>
      </c>
      <c r="F27" t="s">
        <v>296</v>
      </c>
      <c r="G27" t="s">
        <v>297</v>
      </c>
      <c r="H27" t="s">
        <v>102</v>
      </c>
      <c r="I27" s="77">
        <v>72970</v>
      </c>
      <c r="J27" s="77">
        <v>3001</v>
      </c>
      <c r="K27" s="77">
        <v>0</v>
      </c>
      <c r="L27" s="77">
        <v>2189.8296999999998</v>
      </c>
      <c r="M27" s="78">
        <v>1E-4</v>
      </c>
      <c r="N27" s="78">
        <v>1.2200000000000001E-2</v>
      </c>
      <c r="O27" s="78">
        <v>5.4999999999999997E-3</v>
      </c>
    </row>
    <row r="28" spans="2:15">
      <c r="B28" t="s">
        <v>298</v>
      </c>
      <c r="C28" t="s">
        <v>299</v>
      </c>
      <c r="D28" t="s">
        <v>100</v>
      </c>
      <c r="E28" t="s">
        <v>123</v>
      </c>
      <c r="F28" t="s">
        <v>300</v>
      </c>
      <c r="G28" t="s">
        <v>301</v>
      </c>
      <c r="H28" t="s">
        <v>102</v>
      </c>
      <c r="I28" s="77">
        <v>17711</v>
      </c>
      <c r="J28" s="77">
        <v>12350</v>
      </c>
      <c r="K28" s="77">
        <v>0</v>
      </c>
      <c r="L28" s="77">
        <v>2187.3085000000001</v>
      </c>
      <c r="M28" s="78">
        <v>2.0000000000000001E-4</v>
      </c>
      <c r="N28" s="78">
        <v>1.2200000000000001E-2</v>
      </c>
      <c r="O28" s="78">
        <v>5.4999999999999997E-3</v>
      </c>
    </row>
    <row r="29" spans="2:15">
      <c r="B29" t="s">
        <v>302</v>
      </c>
      <c r="C29" t="s">
        <v>303</v>
      </c>
      <c r="D29" t="s">
        <v>100</v>
      </c>
      <c r="E29" t="s">
        <v>123</v>
      </c>
      <c r="F29" t="s">
        <v>304</v>
      </c>
      <c r="G29" t="s">
        <v>301</v>
      </c>
      <c r="H29" t="s">
        <v>102</v>
      </c>
      <c r="I29" s="77">
        <v>2369</v>
      </c>
      <c r="J29" s="77">
        <v>44870</v>
      </c>
      <c r="K29" s="77">
        <v>0</v>
      </c>
      <c r="L29" s="77">
        <v>1062.9703</v>
      </c>
      <c r="M29" s="78">
        <v>1E-4</v>
      </c>
      <c r="N29" s="78">
        <v>5.8999999999999999E-3</v>
      </c>
      <c r="O29" s="78">
        <v>2.7000000000000001E-3</v>
      </c>
    </row>
    <row r="30" spans="2:15">
      <c r="B30" t="s">
        <v>305</v>
      </c>
      <c r="C30" t="s">
        <v>306</v>
      </c>
      <c r="D30" t="s">
        <v>100</v>
      </c>
      <c r="E30" t="s">
        <v>123</v>
      </c>
      <c r="F30" t="s">
        <v>307</v>
      </c>
      <c r="G30" t="s">
        <v>308</v>
      </c>
      <c r="H30" t="s">
        <v>102</v>
      </c>
      <c r="I30" s="77">
        <v>12753</v>
      </c>
      <c r="J30" s="77">
        <v>9700</v>
      </c>
      <c r="K30" s="77">
        <v>0</v>
      </c>
      <c r="L30" s="77">
        <v>1237.0409999999999</v>
      </c>
      <c r="M30" s="78">
        <v>1E-4</v>
      </c>
      <c r="N30" s="78">
        <v>6.8999999999999999E-3</v>
      </c>
      <c r="O30" s="78">
        <v>3.0999999999999999E-3</v>
      </c>
    </row>
    <row r="31" spans="2:15">
      <c r="B31" t="s">
        <v>309</v>
      </c>
      <c r="C31" t="s">
        <v>310</v>
      </c>
      <c r="D31" t="s">
        <v>100</v>
      </c>
      <c r="E31" t="s">
        <v>123</v>
      </c>
      <c r="F31" t="s">
        <v>311</v>
      </c>
      <c r="G31" t="s">
        <v>312</v>
      </c>
      <c r="H31" t="s">
        <v>102</v>
      </c>
      <c r="I31" s="77">
        <v>29820</v>
      </c>
      <c r="J31" s="77">
        <v>6969</v>
      </c>
      <c r="K31" s="77">
        <v>0</v>
      </c>
      <c r="L31" s="77">
        <v>2078.1558</v>
      </c>
      <c r="M31" s="78">
        <v>2.0000000000000001E-4</v>
      </c>
      <c r="N31" s="78">
        <v>1.1599999999999999E-2</v>
      </c>
      <c r="O31" s="78">
        <v>5.1999999999999998E-3</v>
      </c>
    </row>
    <row r="32" spans="2:15">
      <c r="B32" t="s">
        <v>313</v>
      </c>
      <c r="C32" t="s">
        <v>314</v>
      </c>
      <c r="D32" t="s">
        <v>100</v>
      </c>
      <c r="E32" t="s">
        <v>123</v>
      </c>
      <c r="F32" t="s">
        <v>315</v>
      </c>
      <c r="G32" t="s">
        <v>312</v>
      </c>
      <c r="H32" t="s">
        <v>102</v>
      </c>
      <c r="I32" s="77">
        <v>14764</v>
      </c>
      <c r="J32" s="77">
        <v>5793</v>
      </c>
      <c r="K32" s="77">
        <v>0</v>
      </c>
      <c r="L32" s="77">
        <v>855.27851999999996</v>
      </c>
      <c r="M32" s="78">
        <v>1E-4</v>
      </c>
      <c r="N32" s="78">
        <v>4.7999999999999996E-3</v>
      </c>
      <c r="O32" s="78">
        <v>2.0999999999999999E-3</v>
      </c>
    </row>
    <row r="33" spans="2:15">
      <c r="B33" t="s">
        <v>316</v>
      </c>
      <c r="C33" t="s">
        <v>317</v>
      </c>
      <c r="D33" t="s">
        <v>100</v>
      </c>
      <c r="E33" t="s">
        <v>123</v>
      </c>
      <c r="F33" t="s">
        <v>318</v>
      </c>
      <c r="G33" t="s">
        <v>312</v>
      </c>
      <c r="H33" t="s">
        <v>102</v>
      </c>
      <c r="I33" s="77">
        <v>59035</v>
      </c>
      <c r="J33" s="77">
        <v>2528</v>
      </c>
      <c r="K33" s="77">
        <v>0</v>
      </c>
      <c r="L33" s="77">
        <v>1492.4048</v>
      </c>
      <c r="M33" s="78">
        <v>1E-4</v>
      </c>
      <c r="N33" s="78">
        <v>8.3000000000000001E-3</v>
      </c>
      <c r="O33" s="78">
        <v>3.7000000000000002E-3</v>
      </c>
    </row>
    <row r="34" spans="2:15">
      <c r="B34" t="s">
        <v>319</v>
      </c>
      <c r="C34" t="s">
        <v>320</v>
      </c>
      <c r="D34" t="s">
        <v>100</v>
      </c>
      <c r="E34" t="s">
        <v>123</v>
      </c>
      <c r="F34" t="s">
        <v>321</v>
      </c>
      <c r="G34" t="s">
        <v>312</v>
      </c>
      <c r="H34" t="s">
        <v>102</v>
      </c>
      <c r="I34" s="77">
        <v>7205</v>
      </c>
      <c r="J34" s="77">
        <v>50800</v>
      </c>
      <c r="K34" s="77">
        <v>0</v>
      </c>
      <c r="L34" s="77">
        <v>3660.14</v>
      </c>
      <c r="M34" s="78">
        <v>2.9999999999999997E-4</v>
      </c>
      <c r="N34" s="78">
        <v>2.0400000000000001E-2</v>
      </c>
      <c r="O34" s="78">
        <v>9.1000000000000004E-3</v>
      </c>
    </row>
    <row r="35" spans="2:15">
      <c r="B35" t="s">
        <v>322</v>
      </c>
      <c r="C35" t="s">
        <v>323</v>
      </c>
      <c r="D35" t="s">
        <v>100</v>
      </c>
      <c r="E35" t="s">
        <v>123</v>
      </c>
      <c r="F35" t="s">
        <v>324</v>
      </c>
      <c r="G35" t="s">
        <v>312</v>
      </c>
      <c r="H35" t="s">
        <v>102</v>
      </c>
      <c r="I35" s="77">
        <v>144927</v>
      </c>
      <c r="J35" s="77">
        <v>1338</v>
      </c>
      <c r="K35" s="77">
        <v>0</v>
      </c>
      <c r="L35" s="77">
        <v>1939.1232600000001</v>
      </c>
      <c r="M35" s="78">
        <v>2.0000000000000001E-4</v>
      </c>
      <c r="N35" s="78">
        <v>1.0800000000000001E-2</v>
      </c>
      <c r="O35" s="78">
        <v>4.7999999999999996E-3</v>
      </c>
    </row>
    <row r="36" spans="2:15">
      <c r="B36" t="s">
        <v>325</v>
      </c>
      <c r="C36" t="s">
        <v>326</v>
      </c>
      <c r="D36" t="s">
        <v>100</v>
      </c>
      <c r="E36" t="s">
        <v>123</v>
      </c>
      <c r="F36" t="s">
        <v>327</v>
      </c>
      <c r="G36" t="s">
        <v>312</v>
      </c>
      <c r="H36" t="s">
        <v>102</v>
      </c>
      <c r="I36" s="77">
        <v>9745</v>
      </c>
      <c r="J36" s="77">
        <v>29000</v>
      </c>
      <c r="K36" s="77">
        <v>0</v>
      </c>
      <c r="L36" s="77">
        <v>2826.05</v>
      </c>
      <c r="M36" s="78">
        <v>2.0000000000000001E-4</v>
      </c>
      <c r="N36" s="78">
        <v>1.5800000000000002E-2</v>
      </c>
      <c r="O36" s="78">
        <v>7.1000000000000004E-3</v>
      </c>
    </row>
    <row r="37" spans="2:15">
      <c r="B37" t="s">
        <v>328</v>
      </c>
      <c r="C37" t="s">
        <v>329</v>
      </c>
      <c r="D37" t="s">
        <v>100</v>
      </c>
      <c r="E37" t="s">
        <v>123</v>
      </c>
      <c r="F37" t="s">
        <v>330</v>
      </c>
      <c r="G37" t="s">
        <v>312</v>
      </c>
      <c r="H37" t="s">
        <v>102</v>
      </c>
      <c r="I37" s="77">
        <v>3911</v>
      </c>
      <c r="J37" s="77">
        <v>29700</v>
      </c>
      <c r="K37" s="77">
        <v>0</v>
      </c>
      <c r="L37" s="77">
        <v>1161.567</v>
      </c>
      <c r="M37" s="78">
        <v>0</v>
      </c>
      <c r="N37" s="78">
        <v>6.4999999999999997E-3</v>
      </c>
      <c r="O37" s="78">
        <v>2.8999999999999998E-3</v>
      </c>
    </row>
    <row r="38" spans="2:15">
      <c r="B38" t="s">
        <v>331</v>
      </c>
      <c r="C38" t="s">
        <v>332</v>
      </c>
      <c r="D38" t="s">
        <v>100</v>
      </c>
      <c r="E38" t="s">
        <v>123</v>
      </c>
      <c r="F38" t="s">
        <v>333</v>
      </c>
      <c r="G38" t="s">
        <v>334</v>
      </c>
      <c r="H38" t="s">
        <v>102</v>
      </c>
      <c r="I38" s="77">
        <v>130607</v>
      </c>
      <c r="J38" s="77">
        <v>2695</v>
      </c>
      <c r="K38" s="77">
        <v>0</v>
      </c>
      <c r="L38" s="77">
        <v>3519.8586500000001</v>
      </c>
      <c r="M38" s="78">
        <v>1E-4</v>
      </c>
      <c r="N38" s="78">
        <v>1.9599999999999999E-2</v>
      </c>
      <c r="O38" s="78">
        <v>8.8000000000000005E-3</v>
      </c>
    </row>
    <row r="39" spans="2:15">
      <c r="B39" t="s">
        <v>335</v>
      </c>
      <c r="C39" t="s">
        <v>336</v>
      </c>
      <c r="D39" t="s">
        <v>100</v>
      </c>
      <c r="E39" t="s">
        <v>123</v>
      </c>
      <c r="F39" t="s">
        <v>337</v>
      </c>
      <c r="G39" t="s">
        <v>338</v>
      </c>
      <c r="H39" t="s">
        <v>102</v>
      </c>
      <c r="I39" s="77">
        <v>13943</v>
      </c>
      <c r="J39" s="77">
        <v>7680</v>
      </c>
      <c r="K39" s="77">
        <v>0</v>
      </c>
      <c r="L39" s="77">
        <v>1070.8224</v>
      </c>
      <c r="M39" s="78">
        <v>1E-4</v>
      </c>
      <c r="N39" s="78">
        <v>6.0000000000000001E-3</v>
      </c>
      <c r="O39" s="78">
        <v>2.7000000000000001E-3</v>
      </c>
    </row>
    <row r="40" spans="2:15">
      <c r="B40" t="s">
        <v>339</v>
      </c>
      <c r="C40" t="s">
        <v>340</v>
      </c>
      <c r="D40" t="s">
        <v>100</v>
      </c>
      <c r="E40" t="s">
        <v>123</v>
      </c>
      <c r="F40" t="s">
        <v>341</v>
      </c>
      <c r="G40" t="s">
        <v>342</v>
      </c>
      <c r="H40" t="s">
        <v>102</v>
      </c>
      <c r="I40" s="77">
        <v>82552</v>
      </c>
      <c r="J40" s="77">
        <v>2590</v>
      </c>
      <c r="K40" s="77">
        <v>0</v>
      </c>
      <c r="L40" s="77">
        <v>2138.0967999999998</v>
      </c>
      <c r="M40" s="78">
        <v>2.9999999999999997E-4</v>
      </c>
      <c r="N40" s="78">
        <v>1.1900000000000001E-2</v>
      </c>
      <c r="O40" s="78">
        <v>5.3E-3</v>
      </c>
    </row>
    <row r="41" spans="2:15">
      <c r="B41" t="s">
        <v>343</v>
      </c>
      <c r="C41" t="s">
        <v>344</v>
      </c>
      <c r="D41" t="s">
        <v>100</v>
      </c>
      <c r="E41" t="s">
        <v>123</v>
      </c>
      <c r="F41" t="s">
        <v>345</v>
      </c>
      <c r="G41" t="s">
        <v>129</v>
      </c>
      <c r="H41" t="s">
        <v>102</v>
      </c>
      <c r="I41" s="77">
        <v>3467</v>
      </c>
      <c r="J41" s="77">
        <v>95170</v>
      </c>
      <c r="K41" s="77">
        <v>0</v>
      </c>
      <c r="L41" s="77">
        <v>3299.5439000000001</v>
      </c>
      <c r="M41" s="78">
        <v>0</v>
      </c>
      <c r="N41" s="78">
        <v>1.84E-2</v>
      </c>
      <c r="O41" s="78">
        <v>8.2000000000000007E-3</v>
      </c>
    </row>
    <row r="42" spans="2:15">
      <c r="B42" t="s">
        <v>346</v>
      </c>
      <c r="C42" t="s">
        <v>347</v>
      </c>
      <c r="D42" t="s">
        <v>100</v>
      </c>
      <c r="E42" t="s">
        <v>123</v>
      </c>
      <c r="F42" t="s">
        <v>348</v>
      </c>
      <c r="G42" t="s">
        <v>132</v>
      </c>
      <c r="H42" t="s">
        <v>102</v>
      </c>
      <c r="I42" s="77">
        <v>1040922</v>
      </c>
      <c r="J42" s="77">
        <v>513.9</v>
      </c>
      <c r="K42" s="77">
        <v>0</v>
      </c>
      <c r="L42" s="77">
        <v>5349.2981579999996</v>
      </c>
      <c r="M42" s="78">
        <v>4.0000000000000002E-4</v>
      </c>
      <c r="N42" s="78">
        <v>2.98E-2</v>
      </c>
      <c r="O42" s="78">
        <v>1.34E-2</v>
      </c>
    </row>
    <row r="43" spans="2:15">
      <c r="B43" s="79" t="s">
        <v>349</v>
      </c>
      <c r="E43" s="16"/>
      <c r="F43" s="16"/>
      <c r="G43" s="16"/>
      <c r="I43" s="81">
        <v>2489979.5499999998</v>
      </c>
      <c r="K43" s="81">
        <v>28.931100000000001</v>
      </c>
      <c r="L43" s="81">
        <v>35137.258289500001</v>
      </c>
      <c r="N43" s="80">
        <v>0.1961</v>
      </c>
      <c r="O43" s="80">
        <v>8.7800000000000003E-2</v>
      </c>
    </row>
    <row r="44" spans="2:15">
      <c r="B44" t="s">
        <v>350</v>
      </c>
      <c r="C44" t="s">
        <v>351</v>
      </c>
      <c r="D44" t="s">
        <v>100</v>
      </c>
      <c r="E44" t="s">
        <v>123</v>
      </c>
      <c r="F44" t="s">
        <v>352</v>
      </c>
      <c r="G44" t="s">
        <v>251</v>
      </c>
      <c r="H44" t="s">
        <v>102</v>
      </c>
      <c r="I44" s="77">
        <v>953971</v>
      </c>
      <c r="J44" s="77">
        <v>89.4</v>
      </c>
      <c r="K44" s="77">
        <v>0</v>
      </c>
      <c r="L44" s="77">
        <v>852.85007399999995</v>
      </c>
      <c r="M44" s="78">
        <v>2.9999999999999997E-4</v>
      </c>
      <c r="N44" s="78">
        <v>4.7999999999999996E-3</v>
      </c>
      <c r="O44" s="78">
        <v>2.0999999999999999E-3</v>
      </c>
    </row>
    <row r="45" spans="2:15">
      <c r="B45" t="s">
        <v>353</v>
      </c>
      <c r="C45" t="s">
        <v>354</v>
      </c>
      <c r="D45" t="s">
        <v>100</v>
      </c>
      <c r="E45" t="s">
        <v>123</v>
      </c>
      <c r="F45" t="s">
        <v>355</v>
      </c>
      <c r="G45" t="s">
        <v>251</v>
      </c>
      <c r="H45" t="s">
        <v>102</v>
      </c>
      <c r="I45" s="77">
        <v>4240</v>
      </c>
      <c r="J45" s="77">
        <v>38670</v>
      </c>
      <c r="K45" s="77">
        <v>0</v>
      </c>
      <c r="L45" s="77">
        <v>1639.6079999999999</v>
      </c>
      <c r="M45" s="78">
        <v>2.9999999999999997E-4</v>
      </c>
      <c r="N45" s="78">
        <v>9.1000000000000004E-3</v>
      </c>
      <c r="O45" s="78">
        <v>4.1000000000000003E-3</v>
      </c>
    </row>
    <row r="46" spans="2:15">
      <c r="B46" t="s">
        <v>356</v>
      </c>
      <c r="C46" t="s">
        <v>357</v>
      </c>
      <c r="D46" t="s">
        <v>100</v>
      </c>
      <c r="E46" t="s">
        <v>123</v>
      </c>
      <c r="F46" t="s">
        <v>358</v>
      </c>
      <c r="G46" t="s">
        <v>255</v>
      </c>
      <c r="H46" t="s">
        <v>102</v>
      </c>
      <c r="I46" s="77">
        <v>689814</v>
      </c>
      <c r="J46" s="77">
        <v>765.4</v>
      </c>
      <c r="K46" s="77">
        <v>0</v>
      </c>
      <c r="L46" s="77">
        <v>5279.8363559999998</v>
      </c>
      <c r="M46" s="78">
        <v>6.9999999999999999E-4</v>
      </c>
      <c r="N46" s="78">
        <v>2.9499999999999998E-2</v>
      </c>
      <c r="O46" s="78">
        <v>1.32E-2</v>
      </c>
    </row>
    <row r="47" spans="2:15">
      <c r="B47" t="s">
        <v>359</v>
      </c>
      <c r="C47" t="s">
        <v>360</v>
      </c>
      <c r="D47" t="s">
        <v>100</v>
      </c>
      <c r="E47" t="s">
        <v>123</v>
      </c>
      <c r="F47" t="s">
        <v>361</v>
      </c>
      <c r="G47" t="s">
        <v>262</v>
      </c>
      <c r="H47" t="s">
        <v>102</v>
      </c>
      <c r="I47" s="77">
        <v>11166</v>
      </c>
      <c r="J47" s="77">
        <v>7980</v>
      </c>
      <c r="K47" s="77">
        <v>0</v>
      </c>
      <c r="L47" s="77">
        <v>891.04679999999996</v>
      </c>
      <c r="M47" s="78">
        <v>2.0000000000000001E-4</v>
      </c>
      <c r="N47" s="78">
        <v>5.0000000000000001E-3</v>
      </c>
      <c r="O47" s="78">
        <v>2.2000000000000001E-3</v>
      </c>
    </row>
    <row r="48" spans="2:15">
      <c r="B48" t="s">
        <v>362</v>
      </c>
      <c r="C48" t="s">
        <v>363</v>
      </c>
      <c r="D48" t="s">
        <v>100</v>
      </c>
      <c r="E48" t="s">
        <v>123</v>
      </c>
      <c r="F48" t="s">
        <v>364</v>
      </c>
      <c r="G48" t="s">
        <v>262</v>
      </c>
      <c r="H48" t="s">
        <v>102</v>
      </c>
      <c r="I48" s="77">
        <v>327347</v>
      </c>
      <c r="J48" s="77">
        <v>513.1</v>
      </c>
      <c r="K48" s="77">
        <v>0</v>
      </c>
      <c r="L48" s="77">
        <v>1679.6174570000001</v>
      </c>
      <c r="M48" s="78">
        <v>2.9999999999999997E-4</v>
      </c>
      <c r="N48" s="78">
        <v>9.4000000000000004E-3</v>
      </c>
      <c r="O48" s="78">
        <v>4.1999999999999997E-3</v>
      </c>
    </row>
    <row r="49" spans="2:15">
      <c r="B49" t="s">
        <v>365</v>
      </c>
      <c r="C49" t="s">
        <v>366</v>
      </c>
      <c r="D49" t="s">
        <v>100</v>
      </c>
      <c r="E49" t="s">
        <v>123</v>
      </c>
      <c r="F49" t="s">
        <v>367</v>
      </c>
      <c r="G49" t="s">
        <v>262</v>
      </c>
      <c r="H49" t="s">
        <v>102</v>
      </c>
      <c r="I49" s="77">
        <v>5841</v>
      </c>
      <c r="J49" s="77">
        <v>7362</v>
      </c>
      <c r="K49" s="77">
        <v>0</v>
      </c>
      <c r="L49" s="77">
        <v>430.01441999999997</v>
      </c>
      <c r="M49" s="78">
        <v>1E-4</v>
      </c>
      <c r="N49" s="78">
        <v>2.3999999999999998E-3</v>
      </c>
      <c r="O49" s="78">
        <v>1.1000000000000001E-3</v>
      </c>
    </row>
    <row r="50" spans="2:15">
      <c r="B50" t="s">
        <v>368</v>
      </c>
      <c r="C50" t="s">
        <v>369</v>
      </c>
      <c r="D50" t="s">
        <v>100</v>
      </c>
      <c r="E50" t="s">
        <v>123</v>
      </c>
      <c r="F50" t="s">
        <v>370</v>
      </c>
      <c r="G50" t="s">
        <v>273</v>
      </c>
      <c r="H50" t="s">
        <v>102</v>
      </c>
      <c r="I50" s="77">
        <v>3235</v>
      </c>
      <c r="J50" s="77">
        <v>19970</v>
      </c>
      <c r="K50" s="77">
        <v>0</v>
      </c>
      <c r="L50" s="77">
        <v>646.02949999999998</v>
      </c>
      <c r="M50" s="78">
        <v>2.9999999999999997E-4</v>
      </c>
      <c r="N50" s="78">
        <v>3.5999999999999999E-3</v>
      </c>
      <c r="O50" s="78">
        <v>1.6000000000000001E-3</v>
      </c>
    </row>
    <row r="51" spans="2:15">
      <c r="B51" t="s">
        <v>371</v>
      </c>
      <c r="C51" t="s">
        <v>372</v>
      </c>
      <c r="D51" t="s">
        <v>100</v>
      </c>
      <c r="E51" t="s">
        <v>123</v>
      </c>
      <c r="F51" t="s">
        <v>373</v>
      </c>
      <c r="G51" t="s">
        <v>273</v>
      </c>
      <c r="H51" t="s">
        <v>102</v>
      </c>
      <c r="I51" s="77">
        <v>748</v>
      </c>
      <c r="J51" s="77">
        <v>30230</v>
      </c>
      <c r="K51" s="77">
        <v>0</v>
      </c>
      <c r="L51" s="77">
        <v>226.12039999999999</v>
      </c>
      <c r="M51" s="78">
        <v>0</v>
      </c>
      <c r="N51" s="78">
        <v>1.2999999999999999E-3</v>
      </c>
      <c r="O51" s="78">
        <v>5.9999999999999995E-4</v>
      </c>
    </row>
    <row r="52" spans="2:15">
      <c r="B52" t="s">
        <v>374</v>
      </c>
      <c r="C52" t="s">
        <v>375</v>
      </c>
      <c r="D52" t="s">
        <v>100</v>
      </c>
      <c r="E52" t="s">
        <v>123</v>
      </c>
      <c r="F52" t="s">
        <v>376</v>
      </c>
      <c r="G52" t="s">
        <v>293</v>
      </c>
      <c r="H52" t="s">
        <v>102</v>
      </c>
      <c r="I52" s="77">
        <v>5526</v>
      </c>
      <c r="J52" s="77">
        <v>22900</v>
      </c>
      <c r="K52" s="77">
        <v>0</v>
      </c>
      <c r="L52" s="77">
        <v>1265.454</v>
      </c>
      <c r="M52" s="78">
        <v>2.0000000000000001E-4</v>
      </c>
      <c r="N52" s="78">
        <v>7.1000000000000004E-3</v>
      </c>
      <c r="O52" s="78">
        <v>3.2000000000000002E-3</v>
      </c>
    </row>
    <row r="53" spans="2:15">
      <c r="B53" t="s">
        <v>377</v>
      </c>
      <c r="C53" t="s">
        <v>378</v>
      </c>
      <c r="D53" t="s">
        <v>100</v>
      </c>
      <c r="E53" t="s">
        <v>123</v>
      </c>
      <c r="F53" t="s">
        <v>379</v>
      </c>
      <c r="G53" t="s">
        <v>293</v>
      </c>
      <c r="H53" t="s">
        <v>102</v>
      </c>
      <c r="I53" s="77">
        <v>2116</v>
      </c>
      <c r="J53" s="77">
        <v>46090</v>
      </c>
      <c r="K53" s="77">
        <v>0</v>
      </c>
      <c r="L53" s="77">
        <v>975.26440000000002</v>
      </c>
      <c r="M53" s="78">
        <v>2.9999999999999997E-4</v>
      </c>
      <c r="N53" s="78">
        <v>5.4000000000000003E-3</v>
      </c>
      <c r="O53" s="78">
        <v>2.3999999999999998E-3</v>
      </c>
    </row>
    <row r="54" spans="2:15">
      <c r="B54" t="s">
        <v>380</v>
      </c>
      <c r="C54" t="s">
        <v>381</v>
      </c>
      <c r="D54" t="s">
        <v>100</v>
      </c>
      <c r="E54" t="s">
        <v>123</v>
      </c>
      <c r="F54" t="s">
        <v>382</v>
      </c>
      <c r="G54" t="s">
        <v>293</v>
      </c>
      <c r="H54" t="s">
        <v>102</v>
      </c>
      <c r="I54" s="77">
        <v>7271</v>
      </c>
      <c r="J54" s="77">
        <v>15800</v>
      </c>
      <c r="K54" s="77">
        <v>0</v>
      </c>
      <c r="L54" s="77">
        <v>1148.818</v>
      </c>
      <c r="M54" s="78">
        <v>1E-4</v>
      </c>
      <c r="N54" s="78">
        <v>6.4000000000000003E-3</v>
      </c>
      <c r="O54" s="78">
        <v>2.8999999999999998E-3</v>
      </c>
    </row>
    <row r="55" spans="2:15">
      <c r="B55" t="s">
        <v>383</v>
      </c>
      <c r="C55" t="s">
        <v>384</v>
      </c>
      <c r="D55" t="s">
        <v>100</v>
      </c>
      <c r="E55" t="s">
        <v>123</v>
      </c>
      <c r="F55" t="s">
        <v>385</v>
      </c>
      <c r="G55" t="s">
        <v>386</v>
      </c>
      <c r="H55" t="s">
        <v>102</v>
      </c>
      <c r="I55" s="77">
        <v>3797</v>
      </c>
      <c r="J55" s="77">
        <v>25510</v>
      </c>
      <c r="K55" s="77">
        <v>0</v>
      </c>
      <c r="L55" s="77">
        <v>968.61469999999997</v>
      </c>
      <c r="M55" s="78">
        <v>2.0000000000000001E-4</v>
      </c>
      <c r="N55" s="78">
        <v>5.4000000000000003E-3</v>
      </c>
      <c r="O55" s="78">
        <v>2.3999999999999998E-3</v>
      </c>
    </row>
    <row r="56" spans="2:15">
      <c r="B56" t="s">
        <v>387</v>
      </c>
      <c r="C56" t="s">
        <v>388</v>
      </c>
      <c r="D56" t="s">
        <v>100</v>
      </c>
      <c r="E56" t="s">
        <v>123</v>
      </c>
      <c r="F56" t="s">
        <v>389</v>
      </c>
      <c r="G56" t="s">
        <v>301</v>
      </c>
      <c r="H56" t="s">
        <v>102</v>
      </c>
      <c r="I56" s="77">
        <v>6160</v>
      </c>
      <c r="J56" s="77">
        <v>14350</v>
      </c>
      <c r="K56" s="77">
        <v>0</v>
      </c>
      <c r="L56" s="77">
        <v>883.96</v>
      </c>
      <c r="M56" s="78">
        <v>1E-4</v>
      </c>
      <c r="N56" s="78">
        <v>4.8999999999999998E-3</v>
      </c>
      <c r="O56" s="78">
        <v>2.2000000000000001E-3</v>
      </c>
    </row>
    <row r="57" spans="2:15">
      <c r="B57" t="s">
        <v>390</v>
      </c>
      <c r="C57" t="s">
        <v>391</v>
      </c>
      <c r="D57" t="s">
        <v>100</v>
      </c>
      <c r="E57" t="s">
        <v>123</v>
      </c>
      <c r="F57" t="s">
        <v>392</v>
      </c>
      <c r="G57" t="s">
        <v>393</v>
      </c>
      <c r="H57" t="s">
        <v>102</v>
      </c>
      <c r="I57" s="77">
        <v>1622</v>
      </c>
      <c r="J57" s="77">
        <v>31420</v>
      </c>
      <c r="K57" s="77">
        <v>0</v>
      </c>
      <c r="L57" s="77">
        <v>509.63240000000002</v>
      </c>
      <c r="M57" s="78">
        <v>1E-4</v>
      </c>
      <c r="N57" s="78">
        <v>2.8E-3</v>
      </c>
      <c r="O57" s="78">
        <v>1.2999999999999999E-3</v>
      </c>
    </row>
    <row r="58" spans="2:15">
      <c r="B58" t="s">
        <v>394</v>
      </c>
      <c r="C58" t="s">
        <v>395</v>
      </c>
      <c r="D58" t="s">
        <v>100</v>
      </c>
      <c r="E58" t="s">
        <v>123</v>
      </c>
      <c r="F58" t="s">
        <v>396</v>
      </c>
      <c r="G58" t="s">
        <v>397</v>
      </c>
      <c r="H58" t="s">
        <v>102</v>
      </c>
      <c r="I58" s="77">
        <v>7997</v>
      </c>
      <c r="J58" s="77">
        <v>6200</v>
      </c>
      <c r="K58" s="77">
        <v>0</v>
      </c>
      <c r="L58" s="77">
        <v>495.81400000000002</v>
      </c>
      <c r="M58" s="78">
        <v>1E-4</v>
      </c>
      <c r="N58" s="78">
        <v>2.8E-3</v>
      </c>
      <c r="O58" s="78">
        <v>1.1999999999999999E-3</v>
      </c>
    </row>
    <row r="59" spans="2:15">
      <c r="B59" t="s">
        <v>398</v>
      </c>
      <c r="C59" t="s">
        <v>399</v>
      </c>
      <c r="D59" t="s">
        <v>100</v>
      </c>
      <c r="E59" t="s">
        <v>123</v>
      </c>
      <c r="F59" t="s">
        <v>400</v>
      </c>
      <c r="G59" t="s">
        <v>397</v>
      </c>
      <c r="H59" t="s">
        <v>102</v>
      </c>
      <c r="I59" s="77">
        <v>96437</v>
      </c>
      <c r="J59" s="77">
        <v>2459</v>
      </c>
      <c r="K59" s="77">
        <v>28.931100000000001</v>
      </c>
      <c r="L59" s="77">
        <v>2400.31693</v>
      </c>
      <c r="M59" s="78">
        <v>5.9999999999999995E-4</v>
      </c>
      <c r="N59" s="78">
        <v>1.34E-2</v>
      </c>
      <c r="O59" s="78">
        <v>6.0000000000000001E-3</v>
      </c>
    </row>
    <row r="60" spans="2:15">
      <c r="B60" t="s">
        <v>401</v>
      </c>
      <c r="C60" t="s">
        <v>402</v>
      </c>
      <c r="D60" t="s">
        <v>100</v>
      </c>
      <c r="E60" t="s">
        <v>123</v>
      </c>
      <c r="F60" t="s">
        <v>403</v>
      </c>
      <c r="G60" t="s">
        <v>397</v>
      </c>
      <c r="H60" t="s">
        <v>102</v>
      </c>
      <c r="I60" s="77">
        <v>37008</v>
      </c>
      <c r="J60" s="77">
        <v>6552</v>
      </c>
      <c r="K60" s="77">
        <v>0</v>
      </c>
      <c r="L60" s="77">
        <v>2424.7641600000002</v>
      </c>
      <c r="M60" s="78">
        <v>5.0000000000000001E-4</v>
      </c>
      <c r="N60" s="78">
        <v>1.35E-2</v>
      </c>
      <c r="O60" s="78">
        <v>6.1000000000000004E-3</v>
      </c>
    </row>
    <row r="61" spans="2:15">
      <c r="B61" t="s">
        <v>404</v>
      </c>
      <c r="C61" t="s">
        <v>405</v>
      </c>
      <c r="D61" t="s">
        <v>100</v>
      </c>
      <c r="E61" t="s">
        <v>123</v>
      </c>
      <c r="F61" t="s">
        <v>406</v>
      </c>
      <c r="G61" t="s">
        <v>312</v>
      </c>
      <c r="H61" t="s">
        <v>102</v>
      </c>
      <c r="I61" s="77">
        <v>16770</v>
      </c>
      <c r="J61" s="77">
        <v>14280</v>
      </c>
      <c r="K61" s="77">
        <v>0</v>
      </c>
      <c r="L61" s="77">
        <v>2394.7559999999999</v>
      </c>
      <c r="M61" s="78">
        <v>5.0000000000000001E-4</v>
      </c>
      <c r="N61" s="78">
        <v>1.34E-2</v>
      </c>
      <c r="O61" s="78">
        <v>6.0000000000000001E-3</v>
      </c>
    </row>
    <row r="62" spans="2:15">
      <c r="B62" t="s">
        <v>407</v>
      </c>
      <c r="C62" t="s">
        <v>408</v>
      </c>
      <c r="D62" t="s">
        <v>100</v>
      </c>
      <c r="E62" t="s">
        <v>123</v>
      </c>
      <c r="F62" t="s">
        <v>409</v>
      </c>
      <c r="G62" t="s">
        <v>312</v>
      </c>
      <c r="H62" t="s">
        <v>102</v>
      </c>
      <c r="I62" s="77">
        <v>4502</v>
      </c>
      <c r="J62" s="77">
        <v>28100</v>
      </c>
      <c r="K62" s="77">
        <v>0</v>
      </c>
      <c r="L62" s="77">
        <v>1265.0619999999999</v>
      </c>
      <c r="M62" s="78">
        <v>4.0000000000000002E-4</v>
      </c>
      <c r="N62" s="78">
        <v>7.1000000000000004E-3</v>
      </c>
      <c r="O62" s="78">
        <v>3.2000000000000002E-3</v>
      </c>
    </row>
    <row r="63" spans="2:15">
      <c r="B63" t="s">
        <v>410</v>
      </c>
      <c r="C63" t="s">
        <v>411</v>
      </c>
      <c r="D63" t="s">
        <v>100</v>
      </c>
      <c r="E63" t="s">
        <v>123</v>
      </c>
      <c r="F63" t="s">
        <v>412</v>
      </c>
      <c r="G63" t="s">
        <v>413</v>
      </c>
      <c r="H63" t="s">
        <v>102</v>
      </c>
      <c r="I63" s="77">
        <v>7436</v>
      </c>
      <c r="J63" s="77">
        <v>10870</v>
      </c>
      <c r="K63" s="77">
        <v>0</v>
      </c>
      <c r="L63" s="77">
        <v>808.29319999999996</v>
      </c>
      <c r="M63" s="78">
        <v>1E-4</v>
      </c>
      <c r="N63" s="78">
        <v>4.4999999999999997E-3</v>
      </c>
      <c r="O63" s="78">
        <v>2E-3</v>
      </c>
    </row>
    <row r="64" spans="2:15">
      <c r="B64" t="s">
        <v>414</v>
      </c>
      <c r="C64" t="s">
        <v>415</v>
      </c>
      <c r="D64" t="s">
        <v>100</v>
      </c>
      <c r="E64" t="s">
        <v>123</v>
      </c>
      <c r="F64" t="s">
        <v>416</v>
      </c>
      <c r="G64" t="s">
        <v>125</v>
      </c>
      <c r="H64" t="s">
        <v>102</v>
      </c>
      <c r="I64" s="77">
        <v>86342</v>
      </c>
      <c r="J64" s="77">
        <v>1060</v>
      </c>
      <c r="K64" s="77">
        <v>0</v>
      </c>
      <c r="L64" s="77">
        <v>915.22519999999997</v>
      </c>
      <c r="M64" s="78">
        <v>8.9999999999999998E-4</v>
      </c>
      <c r="N64" s="78">
        <v>5.1000000000000004E-3</v>
      </c>
      <c r="O64" s="78">
        <v>2.3E-3</v>
      </c>
    </row>
    <row r="65" spans="2:15">
      <c r="B65" t="s">
        <v>417</v>
      </c>
      <c r="C65" t="s">
        <v>418</v>
      </c>
      <c r="D65" t="s">
        <v>100</v>
      </c>
      <c r="E65" t="s">
        <v>123</v>
      </c>
      <c r="F65" t="s">
        <v>419</v>
      </c>
      <c r="G65" t="s">
        <v>342</v>
      </c>
      <c r="H65" t="s">
        <v>102</v>
      </c>
      <c r="I65" s="77">
        <v>2765</v>
      </c>
      <c r="J65" s="77">
        <v>55990</v>
      </c>
      <c r="K65" s="77">
        <v>0</v>
      </c>
      <c r="L65" s="77">
        <v>1548.1234999999999</v>
      </c>
      <c r="M65" s="78">
        <v>2.0000000000000001E-4</v>
      </c>
      <c r="N65" s="78">
        <v>8.6E-3</v>
      </c>
      <c r="O65" s="78">
        <v>3.8999999999999998E-3</v>
      </c>
    </row>
    <row r="66" spans="2:15">
      <c r="B66" t="s">
        <v>420</v>
      </c>
      <c r="C66" t="s">
        <v>421</v>
      </c>
      <c r="D66" t="s">
        <v>100</v>
      </c>
      <c r="E66" t="s">
        <v>123</v>
      </c>
      <c r="F66" t="s">
        <v>422</v>
      </c>
      <c r="G66" t="s">
        <v>423</v>
      </c>
      <c r="H66" t="s">
        <v>102</v>
      </c>
      <c r="I66" s="77">
        <v>1313</v>
      </c>
      <c r="J66" s="77">
        <v>70400</v>
      </c>
      <c r="K66" s="77">
        <v>0</v>
      </c>
      <c r="L66" s="77">
        <v>924.35199999999998</v>
      </c>
      <c r="M66" s="78">
        <v>2.0000000000000001E-4</v>
      </c>
      <c r="N66" s="78">
        <v>5.1999999999999998E-3</v>
      </c>
      <c r="O66" s="78">
        <v>2.3E-3</v>
      </c>
    </row>
    <row r="67" spans="2:15">
      <c r="B67" t="s">
        <v>424</v>
      </c>
      <c r="C67" t="s">
        <v>425</v>
      </c>
      <c r="D67" t="s">
        <v>100</v>
      </c>
      <c r="E67" t="s">
        <v>123</v>
      </c>
      <c r="F67" t="s">
        <v>426</v>
      </c>
      <c r="G67" t="s">
        <v>427</v>
      </c>
      <c r="H67" t="s">
        <v>102</v>
      </c>
      <c r="I67" s="77">
        <v>25981</v>
      </c>
      <c r="J67" s="77">
        <v>1680</v>
      </c>
      <c r="K67" s="77">
        <v>0</v>
      </c>
      <c r="L67" s="77">
        <v>436.48079999999999</v>
      </c>
      <c r="M67" s="78">
        <v>1E-4</v>
      </c>
      <c r="N67" s="78">
        <v>2.3999999999999998E-3</v>
      </c>
      <c r="O67" s="78">
        <v>1.1000000000000001E-3</v>
      </c>
    </row>
    <row r="68" spans="2:15">
      <c r="B68" t="s">
        <v>428</v>
      </c>
      <c r="C68" t="s">
        <v>429</v>
      </c>
      <c r="D68" t="s">
        <v>100</v>
      </c>
      <c r="E68" t="s">
        <v>123</v>
      </c>
      <c r="F68" t="s">
        <v>430</v>
      </c>
      <c r="G68" t="s">
        <v>427</v>
      </c>
      <c r="H68" t="s">
        <v>102</v>
      </c>
      <c r="I68" s="77">
        <v>85527.55</v>
      </c>
      <c r="J68" s="77">
        <v>1535</v>
      </c>
      <c r="K68" s="77">
        <v>0</v>
      </c>
      <c r="L68" s="77">
        <v>1312.8478924999999</v>
      </c>
      <c r="M68" s="78">
        <v>4.0000000000000002E-4</v>
      </c>
      <c r="N68" s="78">
        <v>7.3000000000000001E-3</v>
      </c>
      <c r="O68" s="78">
        <v>3.3E-3</v>
      </c>
    </row>
    <row r="69" spans="2:15">
      <c r="B69" t="s">
        <v>431</v>
      </c>
      <c r="C69" t="s">
        <v>432</v>
      </c>
      <c r="D69" t="s">
        <v>100</v>
      </c>
      <c r="E69" t="s">
        <v>123</v>
      </c>
      <c r="F69" t="s">
        <v>433</v>
      </c>
      <c r="G69" t="s">
        <v>129</v>
      </c>
      <c r="H69" t="s">
        <v>102</v>
      </c>
      <c r="I69" s="77">
        <v>9961</v>
      </c>
      <c r="J69" s="77">
        <v>6600</v>
      </c>
      <c r="K69" s="77">
        <v>0</v>
      </c>
      <c r="L69" s="77">
        <v>657.42600000000004</v>
      </c>
      <c r="M69" s="78">
        <v>2.0000000000000001E-4</v>
      </c>
      <c r="N69" s="78">
        <v>3.7000000000000002E-3</v>
      </c>
      <c r="O69" s="78">
        <v>1.6000000000000001E-3</v>
      </c>
    </row>
    <row r="70" spans="2:15">
      <c r="B70" t="s">
        <v>434</v>
      </c>
      <c r="C70" t="s">
        <v>435</v>
      </c>
      <c r="D70" t="s">
        <v>100</v>
      </c>
      <c r="E70" t="s">
        <v>123</v>
      </c>
      <c r="F70" t="s">
        <v>436</v>
      </c>
      <c r="G70" t="s">
        <v>132</v>
      </c>
      <c r="H70" t="s">
        <v>102</v>
      </c>
      <c r="I70" s="77">
        <v>85086</v>
      </c>
      <c r="J70" s="77">
        <v>2535</v>
      </c>
      <c r="K70" s="77">
        <v>0</v>
      </c>
      <c r="L70" s="77">
        <v>2156.9301</v>
      </c>
      <c r="M70" s="78">
        <v>4.0000000000000002E-4</v>
      </c>
      <c r="N70" s="78">
        <v>1.2E-2</v>
      </c>
      <c r="O70" s="78">
        <v>5.4000000000000003E-3</v>
      </c>
    </row>
    <row r="71" spans="2:15">
      <c r="B71" s="79" t="s">
        <v>437</v>
      </c>
      <c r="E71" s="16"/>
      <c r="F71" s="16"/>
      <c r="G71" s="16"/>
      <c r="I71" s="81">
        <v>1731675.36</v>
      </c>
      <c r="K71" s="81">
        <v>0</v>
      </c>
      <c r="L71" s="81">
        <v>15439.734874600001</v>
      </c>
      <c r="N71" s="80">
        <v>8.6199999999999999E-2</v>
      </c>
      <c r="O71" s="80">
        <v>3.8600000000000002E-2</v>
      </c>
    </row>
    <row r="72" spans="2:15">
      <c r="B72" t="s">
        <v>438</v>
      </c>
      <c r="C72" t="s">
        <v>439</v>
      </c>
      <c r="D72" t="s">
        <v>100</v>
      </c>
      <c r="E72" t="s">
        <v>123</v>
      </c>
      <c r="F72" t="s">
        <v>440</v>
      </c>
      <c r="G72" t="s">
        <v>251</v>
      </c>
      <c r="H72" t="s">
        <v>102</v>
      </c>
      <c r="I72" s="77">
        <v>42583.06</v>
      </c>
      <c r="J72" s="77">
        <v>2761</v>
      </c>
      <c r="K72" s="77">
        <v>0</v>
      </c>
      <c r="L72" s="77">
        <v>1175.7182866000001</v>
      </c>
      <c r="M72" s="78">
        <v>2.9999999999999997E-4</v>
      </c>
      <c r="N72" s="78">
        <v>6.6E-3</v>
      </c>
      <c r="O72" s="78">
        <v>2.8999999999999998E-3</v>
      </c>
    </row>
    <row r="73" spans="2:15">
      <c r="B73" t="s">
        <v>441</v>
      </c>
      <c r="C73" t="s">
        <v>442</v>
      </c>
      <c r="D73" t="s">
        <v>100</v>
      </c>
      <c r="E73" t="s">
        <v>123</v>
      </c>
      <c r="F73" t="s">
        <v>443</v>
      </c>
      <c r="G73" t="s">
        <v>444</v>
      </c>
      <c r="H73" t="s">
        <v>102</v>
      </c>
      <c r="I73" s="77">
        <v>144017</v>
      </c>
      <c r="J73" s="77">
        <v>282.60000000000002</v>
      </c>
      <c r="K73" s="77">
        <v>0</v>
      </c>
      <c r="L73" s="77">
        <v>406.99204200000003</v>
      </c>
      <c r="M73" s="78">
        <v>1.4E-3</v>
      </c>
      <c r="N73" s="78">
        <v>2.3E-3</v>
      </c>
      <c r="O73" s="78">
        <v>1E-3</v>
      </c>
    </row>
    <row r="74" spans="2:15">
      <c r="B74" t="s">
        <v>445</v>
      </c>
      <c r="C74" t="s">
        <v>446</v>
      </c>
      <c r="D74" t="s">
        <v>100</v>
      </c>
      <c r="E74" t="s">
        <v>123</v>
      </c>
      <c r="F74" t="s">
        <v>447</v>
      </c>
      <c r="G74" t="s">
        <v>273</v>
      </c>
      <c r="H74" t="s">
        <v>102</v>
      </c>
      <c r="I74" s="77">
        <v>21403</v>
      </c>
      <c r="J74" s="77">
        <v>2769</v>
      </c>
      <c r="K74" s="77">
        <v>0</v>
      </c>
      <c r="L74" s="77">
        <v>592.64907000000005</v>
      </c>
      <c r="M74" s="78">
        <v>4.0000000000000002E-4</v>
      </c>
      <c r="N74" s="78">
        <v>3.3E-3</v>
      </c>
      <c r="O74" s="78">
        <v>1.5E-3</v>
      </c>
    </row>
    <row r="75" spans="2:15">
      <c r="B75" t="s">
        <v>448</v>
      </c>
      <c r="C75" t="s">
        <v>449</v>
      </c>
      <c r="D75" t="s">
        <v>100</v>
      </c>
      <c r="E75" t="s">
        <v>123</v>
      </c>
      <c r="F75" t="s">
        <v>450</v>
      </c>
      <c r="G75" t="s">
        <v>273</v>
      </c>
      <c r="H75" t="s">
        <v>102</v>
      </c>
      <c r="I75" s="77">
        <v>38400</v>
      </c>
      <c r="J75" s="77">
        <v>5742</v>
      </c>
      <c r="K75" s="77">
        <v>0</v>
      </c>
      <c r="L75" s="77">
        <v>2204.9279999999999</v>
      </c>
      <c r="M75" s="78">
        <v>2.2000000000000001E-3</v>
      </c>
      <c r="N75" s="78">
        <v>1.23E-2</v>
      </c>
      <c r="O75" s="78">
        <v>5.4999999999999997E-3</v>
      </c>
    </row>
    <row r="76" spans="2:15">
      <c r="B76" t="s">
        <v>451</v>
      </c>
      <c r="C76" t="s">
        <v>452</v>
      </c>
      <c r="D76" t="s">
        <v>100</v>
      </c>
      <c r="E76" t="s">
        <v>123</v>
      </c>
      <c r="F76" t="s">
        <v>453</v>
      </c>
      <c r="G76" t="s">
        <v>293</v>
      </c>
      <c r="H76" t="s">
        <v>102</v>
      </c>
      <c r="I76" s="77">
        <v>21000</v>
      </c>
      <c r="J76" s="77">
        <v>10210</v>
      </c>
      <c r="K76" s="77">
        <v>0</v>
      </c>
      <c r="L76" s="77">
        <v>2144.1</v>
      </c>
      <c r="M76" s="78">
        <v>5.3E-3</v>
      </c>
      <c r="N76" s="78">
        <v>1.2E-2</v>
      </c>
      <c r="O76" s="78">
        <v>5.4000000000000003E-3</v>
      </c>
    </row>
    <row r="77" spans="2:15">
      <c r="B77" t="s">
        <v>454</v>
      </c>
      <c r="C77" t="s">
        <v>455</v>
      </c>
      <c r="D77" t="s">
        <v>100</v>
      </c>
      <c r="E77" t="s">
        <v>123</v>
      </c>
      <c r="F77" t="s">
        <v>456</v>
      </c>
      <c r="G77" t="s">
        <v>457</v>
      </c>
      <c r="H77" t="s">
        <v>102</v>
      </c>
      <c r="I77" s="77">
        <v>25000</v>
      </c>
      <c r="J77" s="77">
        <v>320.5</v>
      </c>
      <c r="K77" s="77">
        <v>0</v>
      </c>
      <c r="L77" s="77">
        <v>80.125</v>
      </c>
      <c r="M77" s="78">
        <v>6.1999999999999998E-3</v>
      </c>
      <c r="N77" s="78">
        <v>4.0000000000000002E-4</v>
      </c>
      <c r="O77" s="78">
        <v>2.0000000000000001E-4</v>
      </c>
    </row>
    <row r="78" spans="2:15">
      <c r="B78" t="s">
        <v>458</v>
      </c>
      <c r="C78" t="s">
        <v>459</v>
      </c>
      <c r="D78" t="s">
        <v>100</v>
      </c>
      <c r="E78" t="s">
        <v>123</v>
      </c>
      <c r="F78" t="s">
        <v>460</v>
      </c>
      <c r="G78" t="s">
        <v>457</v>
      </c>
      <c r="H78" t="s">
        <v>102</v>
      </c>
      <c r="I78" s="77">
        <v>40400</v>
      </c>
      <c r="J78" s="77">
        <v>454</v>
      </c>
      <c r="K78" s="77">
        <v>0</v>
      </c>
      <c r="L78" s="77">
        <v>183.416</v>
      </c>
      <c r="M78" s="78">
        <v>3.3E-3</v>
      </c>
      <c r="N78" s="78">
        <v>1E-3</v>
      </c>
      <c r="O78" s="78">
        <v>5.0000000000000001E-4</v>
      </c>
    </row>
    <row r="79" spans="2:15">
      <c r="B79" t="s">
        <v>461</v>
      </c>
      <c r="C79" t="s">
        <v>462</v>
      </c>
      <c r="D79" t="s">
        <v>100</v>
      </c>
      <c r="E79" t="s">
        <v>123</v>
      </c>
      <c r="F79" t="s">
        <v>463</v>
      </c>
      <c r="G79" t="s">
        <v>386</v>
      </c>
      <c r="H79" t="s">
        <v>102</v>
      </c>
      <c r="I79" s="77">
        <v>85723</v>
      </c>
      <c r="J79" s="77">
        <v>1700</v>
      </c>
      <c r="K79" s="77">
        <v>0</v>
      </c>
      <c r="L79" s="77">
        <v>1457.2909999999999</v>
      </c>
      <c r="M79" s="78">
        <v>8.9999999999999998E-4</v>
      </c>
      <c r="N79" s="78">
        <v>8.0999999999999996E-3</v>
      </c>
      <c r="O79" s="78">
        <v>3.5999999999999999E-3</v>
      </c>
    </row>
    <row r="80" spans="2:15">
      <c r="B80" t="s">
        <v>464</v>
      </c>
      <c r="C80" t="s">
        <v>465</v>
      </c>
      <c r="D80" t="s">
        <v>100</v>
      </c>
      <c r="E80" t="s">
        <v>123</v>
      </c>
      <c r="F80" t="s">
        <v>466</v>
      </c>
      <c r="G80" t="s">
        <v>386</v>
      </c>
      <c r="H80" t="s">
        <v>102</v>
      </c>
      <c r="I80" s="77">
        <v>555399</v>
      </c>
      <c r="J80" s="77">
        <v>38.1</v>
      </c>
      <c r="K80" s="77">
        <v>0</v>
      </c>
      <c r="L80" s="77">
        <v>211.60701900000001</v>
      </c>
      <c r="M80" s="78">
        <v>2.5000000000000001E-3</v>
      </c>
      <c r="N80" s="78">
        <v>1.1999999999999999E-3</v>
      </c>
      <c r="O80" s="78">
        <v>5.0000000000000001E-4</v>
      </c>
    </row>
    <row r="81" spans="2:15">
      <c r="B81" t="s">
        <v>467</v>
      </c>
      <c r="C81" t="s">
        <v>468</v>
      </c>
      <c r="D81" t="s">
        <v>100</v>
      </c>
      <c r="E81" t="s">
        <v>123</v>
      </c>
      <c r="F81" t="s">
        <v>469</v>
      </c>
      <c r="G81" t="s">
        <v>397</v>
      </c>
      <c r="H81" t="s">
        <v>102</v>
      </c>
      <c r="I81" s="77">
        <v>36277</v>
      </c>
      <c r="J81" s="77">
        <v>3245</v>
      </c>
      <c r="K81" s="77">
        <v>0</v>
      </c>
      <c r="L81" s="77">
        <v>1177.1886500000001</v>
      </c>
      <c r="M81" s="78">
        <v>1.1000000000000001E-3</v>
      </c>
      <c r="N81" s="78">
        <v>6.6E-3</v>
      </c>
      <c r="O81" s="78">
        <v>2.8999999999999998E-3</v>
      </c>
    </row>
    <row r="82" spans="2:15">
      <c r="B82" t="s">
        <v>470</v>
      </c>
      <c r="C82" t="s">
        <v>471</v>
      </c>
      <c r="D82" t="s">
        <v>100</v>
      </c>
      <c r="E82" t="s">
        <v>123</v>
      </c>
      <c r="F82" t="s">
        <v>472</v>
      </c>
      <c r="G82" t="s">
        <v>312</v>
      </c>
      <c r="H82" t="s">
        <v>102</v>
      </c>
      <c r="I82" s="77">
        <v>11050</v>
      </c>
      <c r="J82" s="77">
        <v>18180</v>
      </c>
      <c r="K82" s="77">
        <v>0</v>
      </c>
      <c r="L82" s="77">
        <v>2008.89</v>
      </c>
      <c r="M82" s="78">
        <v>5.0000000000000001E-4</v>
      </c>
      <c r="N82" s="78">
        <v>1.12E-2</v>
      </c>
      <c r="O82" s="78">
        <v>5.0000000000000001E-3</v>
      </c>
    </row>
    <row r="83" spans="2:15">
      <c r="B83" t="s">
        <v>473</v>
      </c>
      <c r="C83" t="s">
        <v>474</v>
      </c>
      <c r="D83" t="s">
        <v>100</v>
      </c>
      <c r="E83" t="s">
        <v>123</v>
      </c>
      <c r="F83" t="s">
        <v>475</v>
      </c>
      <c r="G83" t="s">
        <v>312</v>
      </c>
      <c r="H83" t="s">
        <v>102</v>
      </c>
      <c r="I83" s="77">
        <v>174437.3</v>
      </c>
      <c r="J83" s="77">
        <v>861</v>
      </c>
      <c r="K83" s="77">
        <v>0</v>
      </c>
      <c r="L83" s="77">
        <v>1501.9051529999999</v>
      </c>
      <c r="M83" s="78">
        <v>1.5E-3</v>
      </c>
      <c r="N83" s="78">
        <v>8.3999999999999995E-3</v>
      </c>
      <c r="O83" s="78">
        <v>3.8E-3</v>
      </c>
    </row>
    <row r="84" spans="2:15">
      <c r="B84" t="s">
        <v>476</v>
      </c>
      <c r="C84" t="s">
        <v>477</v>
      </c>
      <c r="D84" t="s">
        <v>100</v>
      </c>
      <c r="E84" t="s">
        <v>123</v>
      </c>
      <c r="F84" t="s">
        <v>478</v>
      </c>
      <c r="G84" t="s">
        <v>479</v>
      </c>
      <c r="H84" t="s">
        <v>102</v>
      </c>
      <c r="I84" s="77">
        <v>35257</v>
      </c>
      <c r="J84" s="77">
        <v>267.60000000000002</v>
      </c>
      <c r="K84" s="77">
        <v>0</v>
      </c>
      <c r="L84" s="77">
        <v>94.347731999999993</v>
      </c>
      <c r="M84" s="78">
        <v>1E-4</v>
      </c>
      <c r="N84" s="78">
        <v>5.0000000000000001E-4</v>
      </c>
      <c r="O84" s="78">
        <v>2.0000000000000001E-4</v>
      </c>
    </row>
    <row r="85" spans="2:15">
      <c r="B85" t="s">
        <v>480</v>
      </c>
      <c r="C85" t="s">
        <v>481</v>
      </c>
      <c r="D85" t="s">
        <v>100</v>
      </c>
      <c r="E85" t="s">
        <v>123</v>
      </c>
      <c r="F85" t="s">
        <v>482</v>
      </c>
      <c r="G85" t="s">
        <v>483</v>
      </c>
      <c r="H85" t="s">
        <v>102</v>
      </c>
      <c r="I85" s="77">
        <v>20543</v>
      </c>
      <c r="J85" s="77">
        <v>1825</v>
      </c>
      <c r="K85" s="77">
        <v>0</v>
      </c>
      <c r="L85" s="77">
        <v>374.90974999999997</v>
      </c>
      <c r="M85" s="78">
        <v>5.5999999999999999E-3</v>
      </c>
      <c r="N85" s="78">
        <v>2.0999999999999999E-3</v>
      </c>
      <c r="O85" s="78">
        <v>8.9999999999999998E-4</v>
      </c>
    </row>
    <row r="86" spans="2:15">
      <c r="B86" t="s">
        <v>484</v>
      </c>
      <c r="C86" t="s">
        <v>485</v>
      </c>
      <c r="D86" t="s">
        <v>100</v>
      </c>
      <c r="E86" t="s">
        <v>123</v>
      </c>
      <c r="F86" t="s">
        <v>486</v>
      </c>
      <c r="G86" t="s">
        <v>129</v>
      </c>
      <c r="H86" t="s">
        <v>102</v>
      </c>
      <c r="I86" s="77">
        <v>480186</v>
      </c>
      <c r="J86" s="77">
        <v>380.2</v>
      </c>
      <c r="K86" s="77">
        <v>0</v>
      </c>
      <c r="L86" s="77">
        <v>1825.6671719999999</v>
      </c>
      <c r="M86" s="78">
        <v>5.4000000000000003E-3</v>
      </c>
      <c r="N86" s="78">
        <v>1.0200000000000001E-2</v>
      </c>
      <c r="O86" s="78">
        <v>4.5999999999999999E-3</v>
      </c>
    </row>
    <row r="87" spans="2:15">
      <c r="B87" s="79" t="s">
        <v>487</v>
      </c>
      <c r="E87" s="16"/>
      <c r="F87" s="16"/>
      <c r="G87" s="16"/>
      <c r="I87" s="81">
        <v>0</v>
      </c>
      <c r="K87" s="81">
        <v>0</v>
      </c>
      <c r="L87" s="81">
        <v>0</v>
      </c>
      <c r="N87" s="80">
        <v>0</v>
      </c>
      <c r="O87" s="80">
        <v>0</v>
      </c>
    </row>
    <row r="88" spans="2:15">
      <c r="B88" t="s">
        <v>225</v>
      </c>
      <c r="C88" t="s">
        <v>225</v>
      </c>
      <c r="E88" s="16"/>
      <c r="F88" s="16"/>
      <c r="G88" t="s">
        <v>225</v>
      </c>
      <c r="H88" t="s">
        <v>225</v>
      </c>
      <c r="I88" s="77">
        <v>0</v>
      </c>
      <c r="J88" s="77">
        <v>0</v>
      </c>
      <c r="L88" s="77">
        <v>0</v>
      </c>
      <c r="M88" s="78">
        <v>0</v>
      </c>
      <c r="N88" s="78">
        <v>0</v>
      </c>
      <c r="O88" s="78">
        <v>0</v>
      </c>
    </row>
    <row r="89" spans="2:15">
      <c r="B89" s="79" t="s">
        <v>230</v>
      </c>
      <c r="E89" s="16"/>
      <c r="F89" s="16"/>
      <c r="G89" s="16"/>
      <c r="I89" s="81">
        <v>327602.18</v>
      </c>
      <c r="K89" s="81">
        <v>0</v>
      </c>
      <c r="L89" s="81">
        <v>51704.809147624183</v>
      </c>
      <c r="N89" s="80">
        <v>0.28849999999999998</v>
      </c>
      <c r="O89" s="80">
        <v>0.12909999999999999</v>
      </c>
    </row>
    <row r="90" spans="2:15">
      <c r="B90" s="79" t="s">
        <v>244</v>
      </c>
      <c r="E90" s="16"/>
      <c r="F90" s="16"/>
      <c r="G90" s="16"/>
      <c r="I90" s="81">
        <v>267660.40999999997</v>
      </c>
      <c r="K90" s="81">
        <v>0</v>
      </c>
      <c r="L90" s="81">
        <v>19468.306154449001</v>
      </c>
      <c r="N90" s="80">
        <v>0.1086</v>
      </c>
      <c r="O90" s="80">
        <v>4.8599999999999997E-2</v>
      </c>
    </row>
    <row r="91" spans="2:15">
      <c r="B91" t="s">
        <v>488</v>
      </c>
      <c r="C91" t="s">
        <v>489</v>
      </c>
      <c r="D91" t="s">
        <v>490</v>
      </c>
      <c r="E91" t="s">
        <v>491</v>
      </c>
      <c r="F91" t="s">
        <v>492</v>
      </c>
      <c r="G91" t="s">
        <v>493</v>
      </c>
      <c r="H91" t="s">
        <v>106</v>
      </c>
      <c r="I91" s="77">
        <v>13375</v>
      </c>
      <c r="J91" s="77">
        <v>942</v>
      </c>
      <c r="K91" s="77">
        <v>0</v>
      </c>
      <c r="L91" s="77">
        <v>391.83667500000001</v>
      </c>
      <c r="M91" s="78">
        <v>2.9999999999999997E-4</v>
      </c>
      <c r="N91" s="78">
        <v>2.2000000000000001E-3</v>
      </c>
      <c r="O91" s="78">
        <v>1E-3</v>
      </c>
    </row>
    <row r="92" spans="2:15">
      <c r="B92" t="s">
        <v>494</v>
      </c>
      <c r="C92" t="s">
        <v>495</v>
      </c>
      <c r="D92" t="s">
        <v>490</v>
      </c>
      <c r="E92" t="s">
        <v>491</v>
      </c>
      <c r="F92" t="s">
        <v>496</v>
      </c>
      <c r="G92" t="s">
        <v>497</v>
      </c>
      <c r="H92" t="s">
        <v>106</v>
      </c>
      <c r="I92" s="77">
        <v>11877</v>
      </c>
      <c r="J92" s="77">
        <v>7058</v>
      </c>
      <c r="K92" s="77">
        <v>0</v>
      </c>
      <c r="L92" s="77">
        <v>2607.0466326000001</v>
      </c>
      <c r="M92" s="78">
        <v>2.0000000000000001E-4</v>
      </c>
      <c r="N92" s="78">
        <v>1.4500000000000001E-2</v>
      </c>
      <c r="O92" s="78">
        <v>6.4999999999999997E-3</v>
      </c>
    </row>
    <row r="93" spans="2:15">
      <c r="B93" t="s">
        <v>498</v>
      </c>
      <c r="C93" t="s">
        <v>499</v>
      </c>
      <c r="D93" t="s">
        <v>500</v>
      </c>
      <c r="E93" t="s">
        <v>491</v>
      </c>
      <c r="F93" t="s">
        <v>501</v>
      </c>
      <c r="G93" t="s">
        <v>502</v>
      </c>
      <c r="H93" t="s">
        <v>106</v>
      </c>
      <c r="I93" s="77">
        <v>6126</v>
      </c>
      <c r="J93" s="77">
        <v>15225</v>
      </c>
      <c r="K93" s="77">
        <v>0</v>
      </c>
      <c r="L93" s="77">
        <v>2900.645685</v>
      </c>
      <c r="M93" s="78">
        <v>1E-4</v>
      </c>
      <c r="N93" s="78">
        <v>1.6199999999999999E-2</v>
      </c>
      <c r="O93" s="78">
        <v>7.1999999999999998E-3</v>
      </c>
    </row>
    <row r="94" spans="2:15">
      <c r="B94" t="s">
        <v>503</v>
      </c>
      <c r="C94" t="s">
        <v>504</v>
      </c>
      <c r="D94" t="s">
        <v>490</v>
      </c>
      <c r="E94" t="s">
        <v>491</v>
      </c>
      <c r="F94" t="s">
        <v>505</v>
      </c>
      <c r="G94" t="s">
        <v>506</v>
      </c>
      <c r="H94" t="s">
        <v>106</v>
      </c>
      <c r="I94" s="77">
        <v>72283</v>
      </c>
      <c r="J94" s="77">
        <v>283</v>
      </c>
      <c r="K94" s="77">
        <v>0</v>
      </c>
      <c r="L94" s="77">
        <v>636.18436789999998</v>
      </c>
      <c r="M94" s="78">
        <v>1E-4</v>
      </c>
      <c r="N94" s="78">
        <v>3.5999999999999999E-3</v>
      </c>
      <c r="O94" s="78">
        <v>1.6000000000000001E-3</v>
      </c>
    </row>
    <row r="95" spans="2:15">
      <c r="B95" t="s">
        <v>507</v>
      </c>
      <c r="C95" t="s">
        <v>508</v>
      </c>
      <c r="D95" t="s">
        <v>500</v>
      </c>
      <c r="E95" t="s">
        <v>491</v>
      </c>
      <c r="F95" t="s">
        <v>509</v>
      </c>
      <c r="G95" t="s">
        <v>510</v>
      </c>
      <c r="H95" t="s">
        <v>106</v>
      </c>
      <c r="I95" s="77">
        <v>3844</v>
      </c>
      <c r="J95" s="77">
        <v>17328</v>
      </c>
      <c r="K95" s="77">
        <v>0</v>
      </c>
      <c r="L95" s="77">
        <v>2071.5346752</v>
      </c>
      <c r="M95" s="78">
        <v>1E-4</v>
      </c>
      <c r="N95" s="78">
        <v>1.1599999999999999E-2</v>
      </c>
      <c r="O95" s="78">
        <v>5.1999999999999998E-3</v>
      </c>
    </row>
    <row r="96" spans="2:15">
      <c r="B96" t="s">
        <v>511</v>
      </c>
      <c r="C96" t="s">
        <v>512</v>
      </c>
      <c r="D96" t="s">
        <v>500</v>
      </c>
      <c r="E96" t="s">
        <v>491</v>
      </c>
      <c r="F96" t="s">
        <v>513</v>
      </c>
      <c r="G96" t="s">
        <v>510</v>
      </c>
      <c r="H96" t="s">
        <v>106</v>
      </c>
      <c r="I96" s="77">
        <v>2189</v>
      </c>
      <c r="J96" s="77">
        <v>55676</v>
      </c>
      <c r="K96" s="77">
        <v>0</v>
      </c>
      <c r="L96" s="77">
        <v>3790.3051604000002</v>
      </c>
      <c r="M96" s="78">
        <v>0</v>
      </c>
      <c r="N96" s="78">
        <v>2.12E-2</v>
      </c>
      <c r="O96" s="78">
        <v>9.4999999999999998E-3</v>
      </c>
    </row>
    <row r="97" spans="2:15">
      <c r="B97" t="s">
        <v>514</v>
      </c>
      <c r="C97" t="s">
        <v>515</v>
      </c>
      <c r="D97" t="s">
        <v>490</v>
      </c>
      <c r="E97" t="s">
        <v>491</v>
      </c>
      <c r="F97" t="s">
        <v>516</v>
      </c>
      <c r="G97" t="s">
        <v>510</v>
      </c>
      <c r="H97" t="s">
        <v>106</v>
      </c>
      <c r="I97" s="77">
        <v>19165</v>
      </c>
      <c r="J97" s="77">
        <v>2405</v>
      </c>
      <c r="K97" s="77">
        <v>0</v>
      </c>
      <c r="L97" s="77">
        <v>1433.4557574999999</v>
      </c>
      <c r="M97" s="78">
        <v>4.0000000000000002E-4</v>
      </c>
      <c r="N97" s="78">
        <v>8.0000000000000002E-3</v>
      </c>
      <c r="O97" s="78">
        <v>3.5999999999999999E-3</v>
      </c>
    </row>
    <row r="98" spans="2:15">
      <c r="B98" t="s">
        <v>517</v>
      </c>
      <c r="C98" t="s">
        <v>518</v>
      </c>
      <c r="D98" t="s">
        <v>490</v>
      </c>
      <c r="E98" t="s">
        <v>491</v>
      </c>
      <c r="F98" t="s">
        <v>519</v>
      </c>
      <c r="G98" t="s">
        <v>510</v>
      </c>
      <c r="H98" t="s">
        <v>106</v>
      </c>
      <c r="I98" s="77">
        <v>98522</v>
      </c>
      <c r="J98" s="77">
        <v>550.005</v>
      </c>
      <c r="K98" s="77">
        <v>0</v>
      </c>
      <c r="L98" s="77">
        <v>1685.2341301710001</v>
      </c>
      <c r="M98" s="78">
        <v>4.0000000000000002E-4</v>
      </c>
      <c r="N98" s="78">
        <v>9.4000000000000004E-3</v>
      </c>
      <c r="O98" s="78">
        <v>4.1999999999999997E-3</v>
      </c>
    </row>
    <row r="99" spans="2:15">
      <c r="B99" t="s">
        <v>520</v>
      </c>
      <c r="C99" t="s">
        <v>521</v>
      </c>
      <c r="D99" t="s">
        <v>500</v>
      </c>
      <c r="E99" t="s">
        <v>522</v>
      </c>
      <c r="F99" t="s">
        <v>523</v>
      </c>
      <c r="G99" t="s">
        <v>510</v>
      </c>
      <c r="H99" t="s">
        <v>106</v>
      </c>
      <c r="I99" s="77">
        <v>14735.41</v>
      </c>
      <c r="J99" s="77">
        <v>778</v>
      </c>
      <c r="K99" s="77">
        <v>0</v>
      </c>
      <c r="L99" s="77">
        <v>356.53503327800001</v>
      </c>
      <c r="M99" s="78">
        <v>1E-4</v>
      </c>
      <c r="N99" s="78">
        <v>2E-3</v>
      </c>
      <c r="O99" s="78">
        <v>8.9999999999999998E-4</v>
      </c>
    </row>
    <row r="100" spans="2:15">
      <c r="B100" t="s">
        <v>524</v>
      </c>
      <c r="C100" t="s">
        <v>525</v>
      </c>
      <c r="D100" t="s">
        <v>490</v>
      </c>
      <c r="E100" t="s">
        <v>491</v>
      </c>
      <c r="F100" t="s">
        <v>526</v>
      </c>
      <c r="G100" t="s">
        <v>510</v>
      </c>
      <c r="H100" t="s">
        <v>106</v>
      </c>
      <c r="I100" s="77">
        <v>6186</v>
      </c>
      <c r="J100" s="77">
        <v>15779</v>
      </c>
      <c r="K100" s="77">
        <v>0</v>
      </c>
      <c r="L100" s="77">
        <v>3035.6366033999998</v>
      </c>
      <c r="M100" s="78">
        <v>1E-4</v>
      </c>
      <c r="N100" s="78">
        <v>1.6899999999999998E-2</v>
      </c>
      <c r="O100" s="78">
        <v>7.6E-3</v>
      </c>
    </row>
    <row r="101" spans="2:15">
      <c r="B101" t="s">
        <v>527</v>
      </c>
      <c r="C101" t="s">
        <v>528</v>
      </c>
      <c r="D101" t="s">
        <v>490</v>
      </c>
      <c r="E101" t="s">
        <v>123</v>
      </c>
      <c r="F101" t="s">
        <v>529</v>
      </c>
      <c r="G101" t="s">
        <v>530</v>
      </c>
      <c r="H101" t="s">
        <v>106</v>
      </c>
      <c r="I101" s="77">
        <v>19358</v>
      </c>
      <c r="J101" s="77">
        <v>930</v>
      </c>
      <c r="K101" s="77">
        <v>0</v>
      </c>
      <c r="L101" s="77">
        <v>559.891434</v>
      </c>
      <c r="M101" s="78">
        <v>2.9999999999999997E-4</v>
      </c>
      <c r="N101" s="78">
        <v>3.0999999999999999E-3</v>
      </c>
      <c r="O101" s="78">
        <v>1.4E-3</v>
      </c>
    </row>
    <row r="102" spans="2:15">
      <c r="B102" s="79" t="s">
        <v>245</v>
      </c>
      <c r="E102" s="16"/>
      <c r="F102" s="16"/>
      <c r="G102" s="16"/>
      <c r="I102" s="81">
        <v>59941.77</v>
      </c>
      <c r="K102" s="81">
        <v>0</v>
      </c>
      <c r="L102" s="81">
        <v>32236.502993175185</v>
      </c>
      <c r="N102" s="80">
        <v>0.1799</v>
      </c>
      <c r="O102" s="80">
        <v>8.0500000000000002E-2</v>
      </c>
    </row>
    <row r="103" spans="2:15">
      <c r="B103" t="s">
        <v>531</v>
      </c>
      <c r="C103" t="s">
        <v>532</v>
      </c>
      <c r="D103" t="s">
        <v>100</v>
      </c>
      <c r="E103" t="s">
        <v>491</v>
      </c>
      <c r="F103" t="s">
        <v>533</v>
      </c>
      <c r="G103" t="s">
        <v>534</v>
      </c>
      <c r="H103" t="s">
        <v>106</v>
      </c>
      <c r="I103" s="77">
        <v>6112</v>
      </c>
      <c r="J103" s="77">
        <v>33635</v>
      </c>
      <c r="K103" s="77">
        <v>0</v>
      </c>
      <c r="L103" s="77">
        <v>6393.4484320000001</v>
      </c>
      <c r="M103" s="78">
        <v>0</v>
      </c>
      <c r="N103" s="78">
        <v>3.5700000000000003E-2</v>
      </c>
      <c r="O103" s="78">
        <v>1.6E-2</v>
      </c>
    </row>
    <row r="104" spans="2:15">
      <c r="B104" t="s">
        <v>535</v>
      </c>
      <c r="C104" t="s">
        <v>536</v>
      </c>
      <c r="D104" t="s">
        <v>537</v>
      </c>
      <c r="E104" t="s">
        <v>491</v>
      </c>
      <c r="F104" t="s">
        <v>538</v>
      </c>
      <c r="G104" t="s">
        <v>534</v>
      </c>
      <c r="H104" t="s">
        <v>106</v>
      </c>
      <c r="I104" s="77">
        <v>582</v>
      </c>
      <c r="J104" s="77">
        <v>164900</v>
      </c>
      <c r="K104" s="77">
        <v>0</v>
      </c>
      <c r="L104" s="77">
        <v>2984.72298</v>
      </c>
      <c r="M104" s="78">
        <v>0</v>
      </c>
      <c r="N104" s="78">
        <v>1.67E-2</v>
      </c>
      <c r="O104" s="78">
        <v>7.4999999999999997E-3</v>
      </c>
    </row>
    <row r="105" spans="2:15">
      <c r="B105" t="s">
        <v>539</v>
      </c>
      <c r="C105" t="s">
        <v>540</v>
      </c>
      <c r="D105" t="s">
        <v>123</v>
      </c>
      <c r="E105" t="s">
        <v>491</v>
      </c>
      <c r="F105" t="s">
        <v>541</v>
      </c>
      <c r="G105" t="s">
        <v>542</v>
      </c>
      <c r="H105" t="s">
        <v>110</v>
      </c>
      <c r="I105" s="77">
        <v>14472.77</v>
      </c>
      <c r="J105" s="77">
        <v>359.5</v>
      </c>
      <c r="K105" s="77">
        <v>0</v>
      </c>
      <c r="L105" s="77">
        <v>183.13901772718501</v>
      </c>
      <c r="M105" s="78">
        <v>0</v>
      </c>
      <c r="N105" s="78">
        <v>1E-3</v>
      </c>
      <c r="O105" s="78">
        <v>5.0000000000000001E-4</v>
      </c>
    </row>
    <row r="106" spans="2:15">
      <c r="B106" t="s">
        <v>543</v>
      </c>
      <c r="C106" t="s">
        <v>544</v>
      </c>
      <c r="D106" t="s">
        <v>545</v>
      </c>
      <c r="E106" t="s">
        <v>491</v>
      </c>
      <c r="F106" t="s">
        <v>546</v>
      </c>
      <c r="G106" t="s">
        <v>542</v>
      </c>
      <c r="H106" t="s">
        <v>113</v>
      </c>
      <c r="I106" s="77">
        <v>3044</v>
      </c>
      <c r="J106" s="77">
        <v>1432</v>
      </c>
      <c r="K106" s="77">
        <v>0</v>
      </c>
      <c r="L106" s="77">
        <v>183.21346524800001</v>
      </c>
      <c r="M106" s="78">
        <v>1E-4</v>
      </c>
      <c r="N106" s="78">
        <v>1E-3</v>
      </c>
      <c r="O106" s="78">
        <v>5.0000000000000001E-4</v>
      </c>
    </row>
    <row r="107" spans="2:15">
      <c r="B107" t="s">
        <v>547</v>
      </c>
      <c r="C107" t="s">
        <v>548</v>
      </c>
      <c r="D107" t="s">
        <v>500</v>
      </c>
      <c r="E107" t="s">
        <v>491</v>
      </c>
      <c r="F107" t="s">
        <v>549</v>
      </c>
      <c r="G107" t="s">
        <v>550</v>
      </c>
      <c r="H107" t="s">
        <v>106</v>
      </c>
      <c r="I107" s="77">
        <v>5216</v>
      </c>
      <c r="J107" s="77">
        <v>12031</v>
      </c>
      <c r="K107" s="77">
        <v>0</v>
      </c>
      <c r="L107" s="77">
        <v>1951.6399455999999</v>
      </c>
      <c r="M107" s="78">
        <v>0</v>
      </c>
      <c r="N107" s="78">
        <v>1.09E-2</v>
      </c>
      <c r="O107" s="78">
        <v>4.8999999999999998E-3</v>
      </c>
    </row>
    <row r="108" spans="2:15">
      <c r="B108" t="s">
        <v>551</v>
      </c>
      <c r="C108" t="s">
        <v>552</v>
      </c>
      <c r="D108" t="s">
        <v>500</v>
      </c>
      <c r="E108" t="s">
        <v>491</v>
      </c>
      <c r="F108" t="s">
        <v>553</v>
      </c>
      <c r="G108" t="s">
        <v>510</v>
      </c>
      <c r="H108" t="s">
        <v>106</v>
      </c>
      <c r="I108" s="77">
        <v>1914</v>
      </c>
      <c r="J108" s="77">
        <v>11879</v>
      </c>
      <c r="K108" s="77">
        <v>0</v>
      </c>
      <c r="L108" s="77">
        <v>707.10222659999999</v>
      </c>
      <c r="M108" s="78">
        <v>0</v>
      </c>
      <c r="N108" s="78">
        <v>3.8999999999999998E-3</v>
      </c>
      <c r="O108" s="78">
        <v>1.8E-3</v>
      </c>
    </row>
    <row r="109" spans="2:15">
      <c r="B109" t="s">
        <v>554</v>
      </c>
      <c r="C109" t="s">
        <v>555</v>
      </c>
      <c r="D109" t="s">
        <v>500</v>
      </c>
      <c r="E109" t="s">
        <v>491</v>
      </c>
      <c r="F109" t="s">
        <v>556</v>
      </c>
      <c r="G109" t="s">
        <v>510</v>
      </c>
      <c r="H109" t="s">
        <v>106</v>
      </c>
      <c r="I109" s="77">
        <v>191</v>
      </c>
      <c r="J109" s="77">
        <v>333434</v>
      </c>
      <c r="K109" s="77">
        <v>0</v>
      </c>
      <c r="L109" s="77">
        <v>1980.6313034</v>
      </c>
      <c r="M109" s="78">
        <v>0</v>
      </c>
      <c r="N109" s="78">
        <v>1.11E-2</v>
      </c>
      <c r="O109" s="78">
        <v>4.8999999999999998E-3</v>
      </c>
    </row>
    <row r="110" spans="2:15">
      <c r="B110" t="s">
        <v>557</v>
      </c>
      <c r="C110" t="s">
        <v>558</v>
      </c>
      <c r="D110" t="s">
        <v>500</v>
      </c>
      <c r="E110" t="s">
        <v>491</v>
      </c>
      <c r="F110" t="s">
        <v>559</v>
      </c>
      <c r="G110" t="s">
        <v>510</v>
      </c>
      <c r="H110" t="s">
        <v>106</v>
      </c>
      <c r="I110" s="77">
        <v>3905</v>
      </c>
      <c r="J110" s="77">
        <v>33632</v>
      </c>
      <c r="K110" s="77">
        <v>0</v>
      </c>
      <c r="L110" s="77">
        <v>4084.4550559999998</v>
      </c>
      <c r="M110" s="78">
        <v>0</v>
      </c>
      <c r="N110" s="78">
        <v>2.2800000000000001E-2</v>
      </c>
      <c r="O110" s="78">
        <v>1.0200000000000001E-2</v>
      </c>
    </row>
    <row r="111" spans="2:15">
      <c r="B111" t="s">
        <v>560</v>
      </c>
      <c r="C111" t="s">
        <v>561</v>
      </c>
      <c r="D111" t="s">
        <v>490</v>
      </c>
      <c r="E111" t="s">
        <v>491</v>
      </c>
      <c r="F111" t="s">
        <v>562</v>
      </c>
      <c r="G111" t="s">
        <v>510</v>
      </c>
      <c r="H111" t="s">
        <v>106</v>
      </c>
      <c r="I111" s="77">
        <v>23369</v>
      </c>
      <c r="J111" s="77">
        <v>4878</v>
      </c>
      <c r="K111" s="77">
        <v>0</v>
      </c>
      <c r="L111" s="77">
        <v>3545.2128401999998</v>
      </c>
      <c r="M111" s="78">
        <v>2.0000000000000001E-4</v>
      </c>
      <c r="N111" s="78">
        <v>1.9800000000000002E-2</v>
      </c>
      <c r="O111" s="78">
        <v>8.8999999999999999E-3</v>
      </c>
    </row>
    <row r="112" spans="2:15">
      <c r="B112" t="s">
        <v>563</v>
      </c>
      <c r="C112" t="s">
        <v>564</v>
      </c>
      <c r="D112" t="s">
        <v>500</v>
      </c>
      <c r="E112" t="s">
        <v>491</v>
      </c>
      <c r="F112" t="s">
        <v>565</v>
      </c>
      <c r="G112" t="s">
        <v>530</v>
      </c>
      <c r="H112" t="s">
        <v>106</v>
      </c>
      <c r="I112" s="77">
        <v>1136</v>
      </c>
      <c r="J112" s="77">
        <v>289359</v>
      </c>
      <c r="K112" s="77">
        <v>0</v>
      </c>
      <c r="L112" s="77">
        <v>10222.9377264</v>
      </c>
      <c r="M112" s="78">
        <v>0</v>
      </c>
      <c r="N112" s="78">
        <v>5.7000000000000002E-2</v>
      </c>
      <c r="O112" s="78">
        <v>2.5499999999999998E-2</v>
      </c>
    </row>
    <row r="113" spans="2:7">
      <c r="B113" t="s">
        <v>232</v>
      </c>
      <c r="E113" s="16"/>
      <c r="F113" s="16"/>
      <c r="G113" s="16"/>
    </row>
    <row r="114" spans="2:7">
      <c r="B114" t="s">
        <v>238</v>
      </c>
      <c r="E114" s="16"/>
      <c r="F114" s="16"/>
      <c r="G114" s="16"/>
    </row>
    <row r="115" spans="2:7">
      <c r="B115" t="s">
        <v>239</v>
      </c>
      <c r="E115" s="16"/>
      <c r="F115" s="16"/>
      <c r="G115" s="16"/>
    </row>
    <row r="116" spans="2:7">
      <c r="B116" t="s">
        <v>240</v>
      </c>
      <c r="E116" s="16"/>
      <c r="F116" s="16"/>
      <c r="G116" s="16"/>
    </row>
    <row r="117" spans="2:7">
      <c r="B117" t="s">
        <v>241</v>
      </c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7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5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2145483</v>
      </c>
      <c r="I11" s="7"/>
      <c r="J11" s="75">
        <v>45.198046099999999</v>
      </c>
      <c r="K11" s="75">
        <v>165735.1966650828</v>
      </c>
      <c r="L11" s="7"/>
      <c r="M11" s="76">
        <v>1</v>
      </c>
      <c r="N11" s="76">
        <v>0.41389999999999999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1763100</v>
      </c>
      <c r="J12" s="81">
        <v>0</v>
      </c>
      <c r="K12" s="81">
        <v>97060.374160000007</v>
      </c>
      <c r="M12" s="80">
        <v>0.58560000000000001</v>
      </c>
      <c r="N12" s="80">
        <v>0.2424</v>
      </c>
    </row>
    <row r="13" spans="2:63">
      <c r="B13" s="79" t="s">
        <v>566</v>
      </c>
      <c r="D13" s="16"/>
      <c r="E13" s="16"/>
      <c r="F13" s="16"/>
      <c r="G13" s="16"/>
      <c r="H13" s="81">
        <v>540518</v>
      </c>
      <c r="J13" s="81">
        <v>0</v>
      </c>
      <c r="K13" s="81">
        <v>13248.25403</v>
      </c>
      <c r="M13" s="80">
        <v>7.9899999999999999E-2</v>
      </c>
      <c r="N13" s="80">
        <v>3.3099999999999997E-2</v>
      </c>
    </row>
    <row r="14" spans="2:63">
      <c r="B14" t="s">
        <v>567</v>
      </c>
      <c r="C14" t="s">
        <v>568</v>
      </c>
      <c r="D14" t="s">
        <v>100</v>
      </c>
      <c r="E14" t="s">
        <v>569</v>
      </c>
      <c r="F14" t="s">
        <v>570</v>
      </c>
      <c r="G14" t="s">
        <v>102</v>
      </c>
      <c r="H14" s="77">
        <v>439230</v>
      </c>
      <c r="I14" s="77">
        <v>2187</v>
      </c>
      <c r="J14" s="77">
        <v>0</v>
      </c>
      <c r="K14" s="77">
        <v>9605.9601000000002</v>
      </c>
      <c r="L14" s="78">
        <v>1.8E-3</v>
      </c>
      <c r="M14" s="78">
        <v>5.8000000000000003E-2</v>
      </c>
      <c r="N14" s="78">
        <v>2.4E-2</v>
      </c>
    </row>
    <row r="15" spans="2:63">
      <c r="B15" t="s">
        <v>571</v>
      </c>
      <c r="C15" t="s">
        <v>572</v>
      </c>
      <c r="D15" t="s">
        <v>100</v>
      </c>
      <c r="E15" t="s">
        <v>569</v>
      </c>
      <c r="F15" t="s">
        <v>570</v>
      </c>
      <c r="G15" t="s">
        <v>102</v>
      </c>
      <c r="H15" s="77">
        <v>53776</v>
      </c>
      <c r="I15" s="77">
        <v>1199</v>
      </c>
      <c r="J15" s="77">
        <v>0</v>
      </c>
      <c r="K15" s="77">
        <v>644.77423999999996</v>
      </c>
      <c r="L15" s="78">
        <v>1E-3</v>
      </c>
      <c r="M15" s="78">
        <v>3.8999999999999998E-3</v>
      </c>
      <c r="N15" s="78">
        <v>1.6000000000000001E-3</v>
      </c>
    </row>
    <row r="16" spans="2:63">
      <c r="B16" t="s">
        <v>573</v>
      </c>
      <c r="C16" t="s">
        <v>574</v>
      </c>
      <c r="D16" t="s">
        <v>100</v>
      </c>
      <c r="E16" t="s">
        <v>575</v>
      </c>
      <c r="F16" t="s">
        <v>570</v>
      </c>
      <c r="G16" t="s">
        <v>102</v>
      </c>
      <c r="H16" s="77">
        <v>39657</v>
      </c>
      <c r="I16" s="77">
        <v>1967</v>
      </c>
      <c r="J16" s="77">
        <v>0</v>
      </c>
      <c r="K16" s="77">
        <v>780.05318999999997</v>
      </c>
      <c r="L16" s="78">
        <v>0</v>
      </c>
      <c r="M16" s="78">
        <v>4.7000000000000002E-3</v>
      </c>
      <c r="N16" s="78">
        <v>1.9E-3</v>
      </c>
    </row>
    <row r="17" spans="2:14">
      <c r="B17" t="s">
        <v>576</v>
      </c>
      <c r="C17" t="s">
        <v>577</v>
      </c>
      <c r="D17" t="s">
        <v>100</v>
      </c>
      <c r="E17" t="s">
        <v>578</v>
      </c>
      <c r="F17" t="s">
        <v>570</v>
      </c>
      <c r="G17" t="s">
        <v>102</v>
      </c>
      <c r="H17" s="77">
        <v>7855</v>
      </c>
      <c r="I17" s="77">
        <v>28230</v>
      </c>
      <c r="J17" s="77">
        <v>0</v>
      </c>
      <c r="K17" s="77">
        <v>2217.4665</v>
      </c>
      <c r="L17" s="78">
        <v>2.5000000000000001E-3</v>
      </c>
      <c r="M17" s="78">
        <v>1.34E-2</v>
      </c>
      <c r="N17" s="78">
        <v>5.4999999999999997E-3</v>
      </c>
    </row>
    <row r="18" spans="2:14">
      <c r="B18" s="79" t="s">
        <v>579</v>
      </c>
      <c r="D18" s="16"/>
      <c r="E18" s="16"/>
      <c r="F18" s="16"/>
      <c r="G18" s="16"/>
      <c r="H18" s="81">
        <v>1222582</v>
      </c>
      <c r="J18" s="81">
        <v>0</v>
      </c>
      <c r="K18" s="81">
        <v>83812.120129999996</v>
      </c>
      <c r="M18" s="80">
        <v>0.50570000000000004</v>
      </c>
      <c r="N18" s="80">
        <v>0.20930000000000001</v>
      </c>
    </row>
    <row r="19" spans="2:14">
      <c r="B19" t="s">
        <v>580</v>
      </c>
      <c r="C19" t="s">
        <v>581</v>
      </c>
      <c r="D19" t="s">
        <v>100</v>
      </c>
      <c r="E19" t="s">
        <v>569</v>
      </c>
      <c r="F19" t="s">
        <v>570</v>
      </c>
      <c r="G19" t="s">
        <v>102</v>
      </c>
      <c r="H19" s="77">
        <v>10628</v>
      </c>
      <c r="I19" s="77">
        <v>5426</v>
      </c>
      <c r="J19" s="77">
        <v>0</v>
      </c>
      <c r="K19" s="77">
        <v>576.67528000000004</v>
      </c>
      <c r="L19" s="78">
        <v>1E-4</v>
      </c>
      <c r="M19" s="78">
        <v>3.5000000000000001E-3</v>
      </c>
      <c r="N19" s="78">
        <v>1.4E-3</v>
      </c>
    </row>
    <row r="20" spans="2:14">
      <c r="B20" t="s">
        <v>582</v>
      </c>
      <c r="C20" t="s">
        <v>583</v>
      </c>
      <c r="D20" t="s">
        <v>100</v>
      </c>
      <c r="E20" t="s">
        <v>569</v>
      </c>
      <c r="F20" t="s">
        <v>570</v>
      </c>
      <c r="G20" t="s">
        <v>102</v>
      </c>
      <c r="H20" s="77">
        <v>240101</v>
      </c>
      <c r="I20" s="77">
        <v>4977</v>
      </c>
      <c r="J20" s="77">
        <v>0</v>
      </c>
      <c r="K20" s="77">
        <v>11949.82677</v>
      </c>
      <c r="L20" s="78">
        <v>2E-3</v>
      </c>
      <c r="M20" s="78">
        <v>7.2099999999999997E-2</v>
      </c>
      <c r="N20" s="78">
        <v>2.98E-2</v>
      </c>
    </row>
    <row r="21" spans="2:14">
      <c r="B21" t="s">
        <v>584</v>
      </c>
      <c r="C21" t="s">
        <v>585</v>
      </c>
      <c r="D21" t="s">
        <v>100</v>
      </c>
      <c r="E21" t="s">
        <v>569</v>
      </c>
      <c r="F21" t="s">
        <v>570</v>
      </c>
      <c r="G21" t="s">
        <v>102</v>
      </c>
      <c r="H21" s="77">
        <v>176345</v>
      </c>
      <c r="I21" s="77">
        <v>7084</v>
      </c>
      <c r="J21" s="77">
        <v>0</v>
      </c>
      <c r="K21" s="77">
        <v>12492.2798</v>
      </c>
      <c r="L21" s="78">
        <v>2.23E-2</v>
      </c>
      <c r="M21" s="78">
        <v>7.5399999999999995E-2</v>
      </c>
      <c r="N21" s="78">
        <v>3.1199999999999999E-2</v>
      </c>
    </row>
    <row r="22" spans="2:14">
      <c r="B22" t="s">
        <v>586</v>
      </c>
      <c r="C22" t="s">
        <v>587</v>
      </c>
      <c r="D22" t="s">
        <v>100</v>
      </c>
      <c r="E22" t="s">
        <v>588</v>
      </c>
      <c r="F22" t="s">
        <v>570</v>
      </c>
      <c r="G22" t="s">
        <v>102</v>
      </c>
      <c r="H22" s="77">
        <v>173069</v>
      </c>
      <c r="I22" s="77">
        <v>7849</v>
      </c>
      <c r="J22" s="77">
        <v>0</v>
      </c>
      <c r="K22" s="77">
        <v>13584.185810000001</v>
      </c>
      <c r="L22" s="78">
        <v>1.2800000000000001E-2</v>
      </c>
      <c r="M22" s="78">
        <v>8.2000000000000003E-2</v>
      </c>
      <c r="N22" s="78">
        <v>3.39E-2</v>
      </c>
    </row>
    <row r="23" spans="2:14">
      <c r="B23" t="s">
        <v>589</v>
      </c>
      <c r="C23" t="s">
        <v>590</v>
      </c>
      <c r="D23" t="s">
        <v>100</v>
      </c>
      <c r="E23" t="s">
        <v>575</v>
      </c>
      <c r="F23" t="s">
        <v>570</v>
      </c>
      <c r="G23" t="s">
        <v>102</v>
      </c>
      <c r="H23" s="77">
        <v>21517</v>
      </c>
      <c r="I23" s="77">
        <v>15580</v>
      </c>
      <c r="J23" s="77">
        <v>0</v>
      </c>
      <c r="K23" s="77">
        <v>3352.3485999999998</v>
      </c>
      <c r="L23" s="78">
        <v>1.1000000000000001E-3</v>
      </c>
      <c r="M23" s="78">
        <v>2.0199999999999999E-2</v>
      </c>
      <c r="N23" s="78">
        <v>8.3999999999999995E-3</v>
      </c>
    </row>
    <row r="24" spans="2:14">
      <c r="B24" t="s">
        <v>591</v>
      </c>
      <c r="C24" t="s">
        <v>592</v>
      </c>
      <c r="D24" t="s">
        <v>100</v>
      </c>
      <c r="E24" t="s">
        <v>575</v>
      </c>
      <c r="F24" t="s">
        <v>570</v>
      </c>
      <c r="G24" t="s">
        <v>102</v>
      </c>
      <c r="H24" s="77">
        <v>159876</v>
      </c>
      <c r="I24" s="77">
        <v>7930</v>
      </c>
      <c r="J24" s="77">
        <v>0</v>
      </c>
      <c r="K24" s="77">
        <v>12678.166800000001</v>
      </c>
      <c r="L24" s="78">
        <v>1.6000000000000001E-3</v>
      </c>
      <c r="M24" s="78">
        <v>7.6499999999999999E-2</v>
      </c>
      <c r="N24" s="78">
        <v>3.1699999999999999E-2</v>
      </c>
    </row>
    <row r="25" spans="2:14">
      <c r="B25" t="s">
        <v>593</v>
      </c>
      <c r="C25" t="s">
        <v>594</v>
      </c>
      <c r="D25" t="s">
        <v>100</v>
      </c>
      <c r="E25" t="s">
        <v>575</v>
      </c>
      <c r="F25" t="s">
        <v>570</v>
      </c>
      <c r="G25" t="s">
        <v>102</v>
      </c>
      <c r="H25" s="77">
        <v>28335</v>
      </c>
      <c r="I25" s="77">
        <v>14430</v>
      </c>
      <c r="J25" s="77">
        <v>0</v>
      </c>
      <c r="K25" s="77">
        <v>4088.7404999999999</v>
      </c>
      <c r="L25" s="78">
        <v>2.9999999999999997E-4</v>
      </c>
      <c r="M25" s="78">
        <v>2.47E-2</v>
      </c>
      <c r="N25" s="78">
        <v>1.0200000000000001E-2</v>
      </c>
    </row>
    <row r="26" spans="2:14">
      <c r="B26" t="s">
        <v>595</v>
      </c>
      <c r="C26" t="s">
        <v>596</v>
      </c>
      <c r="D26" t="s">
        <v>100</v>
      </c>
      <c r="E26" t="s">
        <v>578</v>
      </c>
      <c r="F26" t="s">
        <v>570</v>
      </c>
      <c r="G26" t="s">
        <v>102</v>
      </c>
      <c r="H26" s="77">
        <v>7570</v>
      </c>
      <c r="I26" s="77">
        <v>9537</v>
      </c>
      <c r="J26" s="77">
        <v>0</v>
      </c>
      <c r="K26" s="77">
        <v>721.95090000000005</v>
      </c>
      <c r="L26" s="78">
        <v>2.3999999999999998E-3</v>
      </c>
      <c r="M26" s="78">
        <v>4.4000000000000003E-3</v>
      </c>
      <c r="N26" s="78">
        <v>1.8E-3</v>
      </c>
    </row>
    <row r="27" spans="2:14">
      <c r="B27" t="s">
        <v>597</v>
      </c>
      <c r="C27" t="s">
        <v>598</v>
      </c>
      <c r="D27" t="s">
        <v>100</v>
      </c>
      <c r="E27" t="s">
        <v>578</v>
      </c>
      <c r="F27" t="s">
        <v>570</v>
      </c>
      <c r="G27" t="s">
        <v>102</v>
      </c>
      <c r="H27" s="77">
        <v>18189</v>
      </c>
      <c r="I27" s="77">
        <v>3543</v>
      </c>
      <c r="J27" s="77">
        <v>0</v>
      </c>
      <c r="K27" s="77">
        <v>644.43627000000004</v>
      </c>
      <c r="L27" s="78">
        <v>5.0000000000000001E-4</v>
      </c>
      <c r="M27" s="78">
        <v>3.8999999999999998E-3</v>
      </c>
      <c r="N27" s="78">
        <v>1.6000000000000001E-3</v>
      </c>
    </row>
    <row r="28" spans="2:14">
      <c r="B28" t="s">
        <v>599</v>
      </c>
      <c r="C28" t="s">
        <v>600</v>
      </c>
      <c r="D28" t="s">
        <v>100</v>
      </c>
      <c r="E28" t="s">
        <v>578</v>
      </c>
      <c r="F28" t="s">
        <v>570</v>
      </c>
      <c r="G28" t="s">
        <v>102</v>
      </c>
      <c r="H28" s="77">
        <v>5655</v>
      </c>
      <c r="I28" s="77">
        <v>49210</v>
      </c>
      <c r="J28" s="77">
        <v>0</v>
      </c>
      <c r="K28" s="77">
        <v>2782.8254999999999</v>
      </c>
      <c r="L28" s="78">
        <v>1.6000000000000001E-3</v>
      </c>
      <c r="M28" s="78">
        <v>1.6799999999999999E-2</v>
      </c>
      <c r="N28" s="78">
        <v>6.8999999999999999E-3</v>
      </c>
    </row>
    <row r="29" spans="2:14">
      <c r="B29" t="s">
        <v>601</v>
      </c>
      <c r="C29" t="s">
        <v>602</v>
      </c>
      <c r="D29" t="s">
        <v>100</v>
      </c>
      <c r="E29" t="s">
        <v>578</v>
      </c>
      <c r="F29" t="s">
        <v>570</v>
      </c>
      <c r="G29" t="s">
        <v>102</v>
      </c>
      <c r="H29" s="77">
        <v>363040</v>
      </c>
      <c r="I29" s="77">
        <v>4960</v>
      </c>
      <c r="J29" s="77">
        <v>0</v>
      </c>
      <c r="K29" s="77">
        <v>18006.784</v>
      </c>
      <c r="L29" s="78">
        <v>5.1999999999999998E-3</v>
      </c>
      <c r="M29" s="78">
        <v>0.1086</v>
      </c>
      <c r="N29" s="78">
        <v>4.4999999999999998E-2</v>
      </c>
    </row>
    <row r="30" spans="2:14">
      <c r="B30" t="s">
        <v>603</v>
      </c>
      <c r="C30" t="s">
        <v>604</v>
      </c>
      <c r="D30" t="s">
        <v>100</v>
      </c>
      <c r="E30" t="s">
        <v>578</v>
      </c>
      <c r="F30" t="s">
        <v>570</v>
      </c>
      <c r="G30" t="s">
        <v>102</v>
      </c>
      <c r="H30" s="77">
        <v>18257</v>
      </c>
      <c r="I30" s="77">
        <v>16070</v>
      </c>
      <c r="J30" s="77">
        <v>0</v>
      </c>
      <c r="K30" s="77">
        <v>2933.8998999999999</v>
      </c>
      <c r="L30" s="78">
        <v>6.9999999999999999E-4</v>
      </c>
      <c r="M30" s="78">
        <v>1.77E-2</v>
      </c>
      <c r="N30" s="78">
        <v>7.3000000000000001E-3</v>
      </c>
    </row>
    <row r="31" spans="2:14">
      <c r="B31" s="79" t="s">
        <v>605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225</v>
      </c>
      <c r="C32" t="s">
        <v>225</v>
      </c>
      <c r="D32" s="16"/>
      <c r="E32" s="16"/>
      <c r="F32" t="s">
        <v>225</v>
      </c>
      <c r="G32" t="s">
        <v>225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606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225</v>
      </c>
      <c r="C34" t="s">
        <v>225</v>
      </c>
      <c r="D34" s="16"/>
      <c r="E34" s="16"/>
      <c r="F34" t="s">
        <v>225</v>
      </c>
      <c r="G34" t="s">
        <v>225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246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225</v>
      </c>
      <c r="C36" t="s">
        <v>225</v>
      </c>
      <c r="D36" s="16"/>
      <c r="E36" s="16"/>
      <c r="F36" t="s">
        <v>225</v>
      </c>
      <c r="G36" t="s">
        <v>225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607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225</v>
      </c>
      <c r="C38" t="s">
        <v>225</v>
      </c>
      <c r="D38" s="16"/>
      <c r="E38" s="16"/>
      <c r="F38" t="s">
        <v>225</v>
      </c>
      <c r="G38" t="s">
        <v>225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230</v>
      </c>
      <c r="D39" s="16"/>
      <c r="E39" s="16"/>
      <c r="F39" s="16"/>
      <c r="G39" s="16"/>
      <c r="H39" s="81">
        <v>382383</v>
      </c>
      <c r="J39" s="81">
        <v>45.198046099999999</v>
      </c>
      <c r="K39" s="81">
        <v>68674.822505082804</v>
      </c>
      <c r="M39" s="80">
        <v>0.41439999999999999</v>
      </c>
      <c r="N39" s="80">
        <v>0.17150000000000001</v>
      </c>
    </row>
    <row r="40" spans="2:14">
      <c r="B40" s="79" t="s">
        <v>608</v>
      </c>
      <c r="D40" s="16"/>
      <c r="E40" s="16"/>
      <c r="F40" s="16"/>
      <c r="G40" s="16"/>
      <c r="H40" s="81">
        <v>382383</v>
      </c>
      <c r="J40" s="81">
        <v>45.198046099999999</v>
      </c>
      <c r="K40" s="81">
        <v>68674.822505082804</v>
      </c>
      <c r="M40" s="80">
        <v>0.41439999999999999</v>
      </c>
      <c r="N40" s="80">
        <v>0.17150000000000001</v>
      </c>
    </row>
    <row r="41" spans="2:14">
      <c r="B41" t="s">
        <v>609</v>
      </c>
      <c r="C41" t="s">
        <v>610</v>
      </c>
      <c r="D41" t="s">
        <v>500</v>
      </c>
      <c r="E41" t="s">
        <v>611</v>
      </c>
      <c r="F41" t="s">
        <v>612</v>
      </c>
      <c r="G41" t="s">
        <v>106</v>
      </c>
      <c r="H41" s="77">
        <v>12699</v>
      </c>
      <c r="I41" s="77">
        <v>22245</v>
      </c>
      <c r="J41" s="77">
        <v>0</v>
      </c>
      <c r="K41" s="77">
        <v>8785.4158305000001</v>
      </c>
      <c r="L41" s="78">
        <v>0</v>
      </c>
      <c r="M41" s="78">
        <v>5.2999999999999999E-2</v>
      </c>
      <c r="N41" s="78">
        <v>2.1899999999999999E-2</v>
      </c>
    </row>
    <row r="42" spans="2:14">
      <c r="B42" t="s">
        <v>613</v>
      </c>
      <c r="C42" t="s">
        <v>614</v>
      </c>
      <c r="D42" t="s">
        <v>500</v>
      </c>
      <c r="E42" t="s">
        <v>615</v>
      </c>
      <c r="F42" t="s">
        <v>612</v>
      </c>
      <c r="G42" t="s">
        <v>106</v>
      </c>
      <c r="H42" s="77">
        <v>14144</v>
      </c>
      <c r="I42" s="77">
        <v>9061</v>
      </c>
      <c r="J42" s="77">
        <v>0</v>
      </c>
      <c r="K42" s="77">
        <v>3985.7381823999999</v>
      </c>
      <c r="L42" s="78">
        <v>0</v>
      </c>
      <c r="M42" s="78">
        <v>2.4E-2</v>
      </c>
      <c r="N42" s="78">
        <v>0.01</v>
      </c>
    </row>
    <row r="43" spans="2:14">
      <c r="B43" t="s">
        <v>616</v>
      </c>
      <c r="C43" t="s">
        <v>617</v>
      </c>
      <c r="D43" t="s">
        <v>123</v>
      </c>
      <c r="E43" t="s">
        <v>618</v>
      </c>
      <c r="F43" t="s">
        <v>570</v>
      </c>
      <c r="G43" t="s">
        <v>106</v>
      </c>
      <c r="H43" s="77">
        <v>25326</v>
      </c>
      <c r="I43" s="77">
        <v>1983</v>
      </c>
      <c r="J43" s="77">
        <v>0</v>
      </c>
      <c r="K43" s="77">
        <v>1561.8873438000001</v>
      </c>
      <c r="L43" s="78">
        <v>0</v>
      </c>
      <c r="M43" s="78">
        <v>9.4000000000000004E-3</v>
      </c>
      <c r="N43" s="78">
        <v>3.8999999999999998E-3</v>
      </c>
    </row>
    <row r="44" spans="2:14">
      <c r="B44" t="s">
        <v>619</v>
      </c>
      <c r="C44" t="s">
        <v>620</v>
      </c>
      <c r="D44" t="s">
        <v>500</v>
      </c>
      <c r="E44" t="s">
        <v>621</v>
      </c>
      <c r="F44" t="s">
        <v>570</v>
      </c>
      <c r="G44" t="s">
        <v>106</v>
      </c>
      <c r="H44" s="77">
        <v>1852</v>
      </c>
      <c r="I44" s="77">
        <v>54232</v>
      </c>
      <c r="J44" s="77">
        <v>0.89014420000000005</v>
      </c>
      <c r="K44" s="77">
        <v>3124.5014946000001</v>
      </c>
      <c r="L44" s="78">
        <v>0</v>
      </c>
      <c r="M44" s="78">
        <v>1.89E-2</v>
      </c>
      <c r="N44" s="78">
        <v>7.7999999999999996E-3</v>
      </c>
    </row>
    <row r="45" spans="2:14">
      <c r="B45" t="s">
        <v>622</v>
      </c>
      <c r="C45" t="s">
        <v>623</v>
      </c>
      <c r="D45" t="s">
        <v>123</v>
      </c>
      <c r="E45" t="s">
        <v>624</v>
      </c>
      <c r="F45" t="s">
        <v>570</v>
      </c>
      <c r="G45" t="s">
        <v>106</v>
      </c>
      <c r="H45" s="77">
        <v>52711</v>
      </c>
      <c r="I45" s="77">
        <v>2879</v>
      </c>
      <c r="J45" s="77">
        <v>16.259328799999999</v>
      </c>
      <c r="K45" s="77">
        <v>4735.8388647000002</v>
      </c>
      <c r="L45" s="78">
        <v>0</v>
      </c>
      <c r="M45" s="78">
        <v>2.86E-2</v>
      </c>
      <c r="N45" s="78">
        <v>1.18E-2</v>
      </c>
    </row>
    <row r="46" spans="2:14">
      <c r="B46" t="s">
        <v>625</v>
      </c>
      <c r="C46" t="s">
        <v>626</v>
      </c>
      <c r="D46" t="s">
        <v>490</v>
      </c>
      <c r="E46" t="s">
        <v>624</v>
      </c>
      <c r="F46" t="s">
        <v>570</v>
      </c>
      <c r="G46" t="s">
        <v>106</v>
      </c>
      <c r="H46" s="77">
        <v>4949</v>
      </c>
      <c r="I46" s="77">
        <v>2652</v>
      </c>
      <c r="J46" s="77">
        <v>7.1878631000000004</v>
      </c>
      <c r="K46" s="77">
        <v>415.36752589999998</v>
      </c>
      <c r="L46" s="78">
        <v>0</v>
      </c>
      <c r="M46" s="78">
        <v>2.5000000000000001E-3</v>
      </c>
      <c r="N46" s="78">
        <v>1E-3</v>
      </c>
    </row>
    <row r="47" spans="2:14">
      <c r="B47" t="s">
        <v>627</v>
      </c>
      <c r="C47" t="s">
        <v>628</v>
      </c>
      <c r="D47" t="s">
        <v>500</v>
      </c>
      <c r="E47" t="s">
        <v>629</v>
      </c>
      <c r="F47" t="s">
        <v>570</v>
      </c>
      <c r="G47" t="s">
        <v>106</v>
      </c>
      <c r="H47" s="77">
        <v>6043</v>
      </c>
      <c r="I47" s="77">
        <v>6213</v>
      </c>
      <c r="J47" s="77">
        <v>0</v>
      </c>
      <c r="K47" s="77">
        <v>1167.6544449</v>
      </c>
      <c r="L47" s="78">
        <v>0</v>
      </c>
      <c r="M47" s="78">
        <v>7.0000000000000001E-3</v>
      </c>
      <c r="N47" s="78">
        <v>2.8999999999999998E-3</v>
      </c>
    </row>
    <row r="48" spans="2:14">
      <c r="B48" t="s">
        <v>630</v>
      </c>
      <c r="C48" t="s">
        <v>631</v>
      </c>
      <c r="D48" t="s">
        <v>123</v>
      </c>
      <c r="E48" t="s">
        <v>611</v>
      </c>
      <c r="F48" t="s">
        <v>570</v>
      </c>
      <c r="G48" t="s">
        <v>106</v>
      </c>
      <c r="H48" s="77">
        <v>37444</v>
      </c>
      <c r="I48" s="77">
        <v>3658</v>
      </c>
      <c r="J48" s="77">
        <v>0</v>
      </c>
      <c r="K48" s="77">
        <v>4259.7717272</v>
      </c>
      <c r="L48" s="78">
        <v>0</v>
      </c>
      <c r="M48" s="78">
        <v>2.5700000000000001E-2</v>
      </c>
      <c r="N48" s="78">
        <v>1.06E-2</v>
      </c>
    </row>
    <row r="49" spans="2:14">
      <c r="B49" t="s">
        <v>632</v>
      </c>
      <c r="C49" t="s">
        <v>633</v>
      </c>
      <c r="D49" t="s">
        <v>537</v>
      </c>
      <c r="E49" t="s">
        <v>611</v>
      </c>
      <c r="F49" t="s">
        <v>570</v>
      </c>
      <c r="G49" t="s">
        <v>110</v>
      </c>
      <c r="H49" s="77">
        <v>50809</v>
      </c>
      <c r="I49" s="77">
        <v>1000.8</v>
      </c>
      <c r="J49" s="77">
        <v>0</v>
      </c>
      <c r="K49" s="77">
        <v>1789.8567317928</v>
      </c>
      <c r="L49" s="78">
        <v>0</v>
      </c>
      <c r="M49" s="78">
        <v>1.0800000000000001E-2</v>
      </c>
      <c r="N49" s="78">
        <v>4.4999999999999997E-3</v>
      </c>
    </row>
    <row r="50" spans="2:14">
      <c r="B50" t="s">
        <v>634</v>
      </c>
      <c r="C50" t="s">
        <v>635</v>
      </c>
      <c r="D50" t="s">
        <v>545</v>
      </c>
      <c r="E50" t="s">
        <v>611</v>
      </c>
      <c r="F50" t="s">
        <v>570</v>
      </c>
      <c r="G50" t="s">
        <v>106</v>
      </c>
      <c r="H50" s="77">
        <v>21930</v>
      </c>
      <c r="I50" s="77">
        <v>962.13</v>
      </c>
      <c r="J50" s="77">
        <v>0</v>
      </c>
      <c r="K50" s="77">
        <v>656.19478899000001</v>
      </c>
      <c r="L50" s="78">
        <v>0</v>
      </c>
      <c r="M50" s="78">
        <v>4.0000000000000001E-3</v>
      </c>
      <c r="N50" s="78">
        <v>1.6000000000000001E-3</v>
      </c>
    </row>
    <row r="51" spans="2:14">
      <c r="B51" t="s">
        <v>636</v>
      </c>
      <c r="C51" t="s">
        <v>637</v>
      </c>
      <c r="D51" t="s">
        <v>500</v>
      </c>
      <c r="E51" t="s">
        <v>611</v>
      </c>
      <c r="F51" t="s">
        <v>570</v>
      </c>
      <c r="G51" t="s">
        <v>106</v>
      </c>
      <c r="H51" s="77">
        <v>2158</v>
      </c>
      <c r="I51" s="77">
        <v>47699</v>
      </c>
      <c r="J51" s="77">
        <v>0</v>
      </c>
      <c r="K51" s="77">
        <v>3201.2611462</v>
      </c>
      <c r="L51" s="78">
        <v>0</v>
      </c>
      <c r="M51" s="78">
        <v>1.9300000000000001E-2</v>
      </c>
      <c r="N51" s="78">
        <v>8.0000000000000002E-3</v>
      </c>
    </row>
    <row r="52" spans="2:14">
      <c r="B52" t="s">
        <v>638</v>
      </c>
      <c r="C52" t="s">
        <v>639</v>
      </c>
      <c r="D52" t="s">
        <v>500</v>
      </c>
      <c r="E52" t="s">
        <v>640</v>
      </c>
      <c r="F52" t="s">
        <v>570</v>
      </c>
      <c r="G52" t="s">
        <v>106</v>
      </c>
      <c r="H52" s="77">
        <v>18826</v>
      </c>
      <c r="I52" s="77">
        <v>3649</v>
      </c>
      <c r="J52" s="77">
        <v>0</v>
      </c>
      <c r="K52" s="77">
        <v>2136.4479013999999</v>
      </c>
      <c r="L52" s="78">
        <v>0</v>
      </c>
      <c r="M52" s="78">
        <v>1.29E-2</v>
      </c>
      <c r="N52" s="78">
        <v>5.3E-3</v>
      </c>
    </row>
    <row r="53" spans="2:14">
      <c r="B53" t="s">
        <v>641</v>
      </c>
      <c r="C53" t="s">
        <v>642</v>
      </c>
      <c r="D53" t="s">
        <v>500</v>
      </c>
      <c r="E53" t="s">
        <v>615</v>
      </c>
      <c r="F53" t="s">
        <v>570</v>
      </c>
      <c r="G53" t="s">
        <v>106</v>
      </c>
      <c r="H53" s="77">
        <v>3820</v>
      </c>
      <c r="I53" s="77">
        <v>14089</v>
      </c>
      <c r="J53" s="77">
        <v>0</v>
      </c>
      <c r="K53" s="77">
        <v>1673.8013780000001</v>
      </c>
      <c r="L53" s="78">
        <v>0</v>
      </c>
      <c r="M53" s="78">
        <v>1.01E-2</v>
      </c>
      <c r="N53" s="78">
        <v>4.1999999999999997E-3</v>
      </c>
    </row>
    <row r="54" spans="2:14">
      <c r="B54" t="s">
        <v>643</v>
      </c>
      <c r="C54" t="s">
        <v>644</v>
      </c>
      <c r="D54" t="s">
        <v>500</v>
      </c>
      <c r="E54" t="s">
        <v>615</v>
      </c>
      <c r="F54" t="s">
        <v>570</v>
      </c>
      <c r="G54" t="s">
        <v>106</v>
      </c>
      <c r="H54" s="77">
        <v>5467</v>
      </c>
      <c r="I54" s="77">
        <v>47496</v>
      </c>
      <c r="J54" s="77">
        <v>20.860710000000001</v>
      </c>
      <c r="K54" s="77">
        <v>8096.3063652000001</v>
      </c>
      <c r="L54" s="78">
        <v>0</v>
      </c>
      <c r="M54" s="78">
        <v>4.8899999999999999E-2</v>
      </c>
      <c r="N54" s="78">
        <v>2.0199999999999999E-2</v>
      </c>
    </row>
    <row r="55" spans="2:14">
      <c r="B55" t="s">
        <v>645</v>
      </c>
      <c r="C55" t="s">
        <v>646</v>
      </c>
      <c r="D55" t="s">
        <v>500</v>
      </c>
      <c r="E55" t="s">
        <v>615</v>
      </c>
      <c r="F55" t="s">
        <v>570</v>
      </c>
      <c r="G55" t="s">
        <v>106</v>
      </c>
      <c r="H55" s="77">
        <v>11286</v>
      </c>
      <c r="I55" s="77">
        <v>5550</v>
      </c>
      <c r="J55" s="77">
        <v>0</v>
      </c>
      <c r="K55" s="77">
        <v>1948.0200299999999</v>
      </c>
      <c r="L55" s="78">
        <v>0</v>
      </c>
      <c r="M55" s="78">
        <v>1.18E-2</v>
      </c>
      <c r="N55" s="78">
        <v>4.8999999999999998E-3</v>
      </c>
    </row>
    <row r="56" spans="2:14">
      <c r="B56" t="s">
        <v>647</v>
      </c>
      <c r="C56" t="s">
        <v>648</v>
      </c>
      <c r="D56" t="s">
        <v>500</v>
      </c>
      <c r="E56" t="s">
        <v>615</v>
      </c>
      <c r="F56" t="s">
        <v>570</v>
      </c>
      <c r="G56" t="s">
        <v>106</v>
      </c>
      <c r="H56" s="77">
        <v>76390</v>
      </c>
      <c r="I56" s="77">
        <v>3905</v>
      </c>
      <c r="J56" s="77">
        <v>0</v>
      </c>
      <c r="K56" s="77">
        <v>9277.2217450000007</v>
      </c>
      <c r="L56" s="78">
        <v>0</v>
      </c>
      <c r="M56" s="78">
        <v>5.6000000000000001E-2</v>
      </c>
      <c r="N56" s="78">
        <v>2.3199999999999998E-2</v>
      </c>
    </row>
    <row r="57" spans="2:14">
      <c r="B57" t="s">
        <v>649</v>
      </c>
      <c r="C57" t="s">
        <v>650</v>
      </c>
      <c r="D57" t="s">
        <v>500</v>
      </c>
      <c r="E57" t="s">
        <v>615</v>
      </c>
      <c r="F57" t="s">
        <v>570</v>
      </c>
      <c r="G57" t="s">
        <v>106</v>
      </c>
      <c r="H57" s="77">
        <v>18119</v>
      </c>
      <c r="I57" s="77">
        <v>10581</v>
      </c>
      <c r="J57" s="77">
        <v>0</v>
      </c>
      <c r="K57" s="77">
        <v>5962.4030229</v>
      </c>
      <c r="L57" s="78">
        <v>0</v>
      </c>
      <c r="M57" s="78">
        <v>3.5999999999999997E-2</v>
      </c>
      <c r="N57" s="78">
        <v>1.49E-2</v>
      </c>
    </row>
    <row r="58" spans="2:14">
      <c r="B58" t="s">
        <v>651</v>
      </c>
      <c r="C58" t="s">
        <v>652</v>
      </c>
      <c r="D58" t="s">
        <v>500</v>
      </c>
      <c r="E58" t="s">
        <v>653</v>
      </c>
      <c r="F58" t="s">
        <v>570</v>
      </c>
      <c r="G58" t="s">
        <v>106</v>
      </c>
      <c r="H58" s="77">
        <v>2904</v>
      </c>
      <c r="I58" s="77">
        <v>45817</v>
      </c>
      <c r="J58" s="77">
        <v>0</v>
      </c>
      <c r="K58" s="77">
        <v>4137.9348647999996</v>
      </c>
      <c r="L58" s="78">
        <v>0</v>
      </c>
      <c r="M58" s="78">
        <v>2.5000000000000001E-2</v>
      </c>
      <c r="N58" s="78">
        <v>1.03E-2</v>
      </c>
    </row>
    <row r="59" spans="2:14">
      <c r="B59" t="s">
        <v>654</v>
      </c>
      <c r="C59" t="s">
        <v>655</v>
      </c>
      <c r="D59" t="s">
        <v>500</v>
      </c>
      <c r="E59" t="s">
        <v>656</v>
      </c>
      <c r="F59" t="s">
        <v>570</v>
      </c>
      <c r="G59" t="s">
        <v>106</v>
      </c>
      <c r="H59" s="77">
        <v>15506</v>
      </c>
      <c r="I59" s="77">
        <v>3648</v>
      </c>
      <c r="J59" s="77">
        <v>0</v>
      </c>
      <c r="K59" s="77">
        <v>1759.1991168</v>
      </c>
      <c r="L59" s="78">
        <v>0</v>
      </c>
      <c r="M59" s="78">
        <v>1.06E-2</v>
      </c>
      <c r="N59" s="78">
        <v>4.4000000000000003E-3</v>
      </c>
    </row>
    <row r="60" spans="2:14">
      <c r="B60" s="79" t="s">
        <v>657</v>
      </c>
      <c r="D60" s="16"/>
      <c r="E60" s="1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225</v>
      </c>
      <c r="C61" t="s">
        <v>225</v>
      </c>
      <c r="D61" s="16"/>
      <c r="E61" s="16"/>
      <c r="F61" t="s">
        <v>225</v>
      </c>
      <c r="G61" t="s">
        <v>225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s="79" t="s">
        <v>246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225</v>
      </c>
      <c r="C63" t="s">
        <v>225</v>
      </c>
      <c r="D63" s="16"/>
      <c r="E63" s="16"/>
      <c r="F63" t="s">
        <v>225</v>
      </c>
      <c r="G63" t="s">
        <v>225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607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225</v>
      </c>
      <c r="C65" t="s">
        <v>225</v>
      </c>
      <c r="D65" s="16"/>
      <c r="E65" s="16"/>
      <c r="F65" t="s">
        <v>225</v>
      </c>
      <c r="G65" t="s">
        <v>225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t="s">
        <v>232</v>
      </c>
      <c r="D66" s="16"/>
      <c r="E66" s="16"/>
      <c r="F66" s="16"/>
      <c r="G66" s="16"/>
    </row>
    <row r="67" spans="2:14">
      <c r="B67" t="s">
        <v>238</v>
      </c>
      <c r="D67" s="16"/>
      <c r="E67" s="16"/>
      <c r="F67" s="16"/>
      <c r="G67" s="16"/>
    </row>
    <row r="68" spans="2:14">
      <c r="B68" t="s">
        <v>239</v>
      </c>
      <c r="D68" s="16"/>
      <c r="E68" s="16"/>
      <c r="F68" s="16"/>
      <c r="G68" s="16"/>
    </row>
    <row r="69" spans="2:14">
      <c r="B69" t="s">
        <v>240</v>
      </c>
      <c r="D69" s="16"/>
      <c r="E69" s="16"/>
      <c r="F69" s="16"/>
      <c r="G69" s="16"/>
    </row>
    <row r="70" spans="2:14">
      <c r="B70" t="s">
        <v>241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4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406164.94</v>
      </c>
      <c r="K11" s="7"/>
      <c r="L11" s="75">
        <v>2295.6812429080001</v>
      </c>
      <c r="M11" s="7"/>
      <c r="N11" s="76">
        <v>1</v>
      </c>
      <c r="O11" s="76">
        <v>5.7000000000000002E-3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401744.94</v>
      </c>
      <c r="L12" s="81">
        <v>393.71004119999998</v>
      </c>
      <c r="N12" s="80">
        <v>0.17150000000000001</v>
      </c>
      <c r="O12" s="80">
        <v>1E-3</v>
      </c>
    </row>
    <row r="13" spans="2:65">
      <c r="B13" s="79" t="s">
        <v>658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659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401744.94</v>
      </c>
      <c r="L17" s="81">
        <v>393.71004119999998</v>
      </c>
      <c r="N17" s="80">
        <v>0.17150000000000001</v>
      </c>
      <c r="O17" s="80">
        <v>1E-3</v>
      </c>
    </row>
    <row r="18" spans="2:15">
      <c r="B18" t="s">
        <v>660</v>
      </c>
      <c r="C18" t="s">
        <v>661</v>
      </c>
      <c r="D18" t="s">
        <v>100</v>
      </c>
      <c r="E18" t="s">
        <v>662</v>
      </c>
      <c r="F18" t="s">
        <v>570</v>
      </c>
      <c r="G18" t="s">
        <v>663</v>
      </c>
      <c r="H18" t="s">
        <v>209</v>
      </c>
      <c r="I18" t="s">
        <v>102</v>
      </c>
      <c r="J18" s="77">
        <v>401744.94</v>
      </c>
      <c r="K18" s="77">
        <v>98</v>
      </c>
      <c r="L18" s="77">
        <v>393.71004119999998</v>
      </c>
      <c r="M18" s="78">
        <v>1.1000000000000001E-3</v>
      </c>
      <c r="N18" s="78">
        <v>0.17150000000000001</v>
      </c>
      <c r="O18" s="78">
        <v>1E-3</v>
      </c>
    </row>
    <row r="19" spans="2:15">
      <c r="B19" s="79" t="s">
        <v>246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4420</v>
      </c>
      <c r="L21" s="81">
        <v>1901.9712017080001</v>
      </c>
      <c r="N21" s="80">
        <v>0.82850000000000001</v>
      </c>
      <c r="O21" s="80">
        <v>4.7999999999999996E-3</v>
      </c>
    </row>
    <row r="22" spans="2:15">
      <c r="B22" s="79" t="s">
        <v>658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659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I25" t="s">
        <v>225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4420</v>
      </c>
      <c r="L26" s="81">
        <v>1901.9712017080001</v>
      </c>
      <c r="N26" s="80">
        <v>0.82850000000000001</v>
      </c>
      <c r="O26" s="80">
        <v>4.7999999999999996E-3</v>
      </c>
    </row>
    <row r="27" spans="2:15">
      <c r="B27" t="s">
        <v>664</v>
      </c>
      <c r="C27" t="s">
        <v>665</v>
      </c>
      <c r="D27" t="s">
        <v>123</v>
      </c>
      <c r="E27" t="s">
        <v>666</v>
      </c>
      <c r="F27" t="s">
        <v>570</v>
      </c>
      <c r="G27" t="s">
        <v>225</v>
      </c>
      <c r="H27" t="s">
        <v>667</v>
      </c>
      <c r="I27" t="s">
        <v>106</v>
      </c>
      <c r="J27" s="77">
        <v>1122</v>
      </c>
      <c r="K27" s="77">
        <v>22157</v>
      </c>
      <c r="L27" s="77">
        <v>773.15078940000001</v>
      </c>
      <c r="M27" s="78">
        <v>0</v>
      </c>
      <c r="N27" s="78">
        <v>0.33679999999999999</v>
      </c>
      <c r="O27" s="78">
        <v>1.9E-3</v>
      </c>
    </row>
    <row r="28" spans="2:15">
      <c r="B28" t="s">
        <v>668</v>
      </c>
      <c r="C28" t="s">
        <v>669</v>
      </c>
      <c r="D28" t="s">
        <v>123</v>
      </c>
      <c r="E28" t="s">
        <v>670</v>
      </c>
      <c r="F28" t="s">
        <v>570</v>
      </c>
      <c r="G28" t="s">
        <v>225</v>
      </c>
      <c r="H28" t="s">
        <v>667</v>
      </c>
      <c r="I28" t="s">
        <v>106</v>
      </c>
      <c r="J28" s="77">
        <v>400</v>
      </c>
      <c r="K28" s="77">
        <v>12431</v>
      </c>
      <c r="L28" s="77">
        <v>154.64164</v>
      </c>
      <c r="M28" s="78">
        <v>0</v>
      </c>
      <c r="N28" s="78">
        <v>6.7400000000000002E-2</v>
      </c>
      <c r="O28" s="78">
        <v>4.0000000000000002E-4</v>
      </c>
    </row>
    <row r="29" spans="2:15">
      <c r="B29" t="s">
        <v>671</v>
      </c>
      <c r="C29" t="s">
        <v>672</v>
      </c>
      <c r="D29" t="s">
        <v>123</v>
      </c>
      <c r="E29" t="s">
        <v>673</v>
      </c>
      <c r="F29" t="s">
        <v>570</v>
      </c>
      <c r="G29" t="s">
        <v>225</v>
      </c>
      <c r="H29" t="s">
        <v>667</v>
      </c>
      <c r="I29" t="s">
        <v>106</v>
      </c>
      <c r="J29" s="77">
        <v>2898</v>
      </c>
      <c r="K29" s="77">
        <v>10808.86</v>
      </c>
      <c r="L29" s="77">
        <v>974.17877230800002</v>
      </c>
      <c r="M29" s="78">
        <v>0</v>
      </c>
      <c r="N29" s="78">
        <v>0.4244</v>
      </c>
      <c r="O29" s="78">
        <v>2.3999999999999998E-3</v>
      </c>
    </row>
    <row r="30" spans="2:15">
      <c r="B30" s="79" t="s">
        <v>246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225</v>
      </c>
      <c r="C31" t="s">
        <v>225</v>
      </c>
      <c r="D31" s="16"/>
      <c r="E31" s="16"/>
      <c r="F31" t="s">
        <v>225</v>
      </c>
      <c r="G31" t="s">
        <v>225</v>
      </c>
      <c r="I31" t="s">
        <v>225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232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22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608062</v>
      </c>
      <c r="H11" s="7"/>
      <c r="I11" s="75">
        <v>763.33069899999998</v>
      </c>
      <c r="J11" s="25"/>
      <c r="K11" s="76">
        <v>1</v>
      </c>
      <c r="L11" s="76">
        <v>1.9E-3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608062</v>
      </c>
      <c r="I12" s="81">
        <v>763.33069899999998</v>
      </c>
      <c r="K12" s="80">
        <v>1</v>
      </c>
      <c r="L12" s="80">
        <v>1.9E-3</v>
      </c>
    </row>
    <row r="13" spans="2:60">
      <c r="B13" s="79" t="s">
        <v>674</v>
      </c>
      <c r="D13" s="16"/>
      <c r="E13" s="16"/>
      <c r="G13" s="81">
        <v>608062</v>
      </c>
      <c r="I13" s="81">
        <v>763.33069899999998</v>
      </c>
      <c r="K13" s="80">
        <v>1</v>
      </c>
      <c r="L13" s="80">
        <v>1.9E-3</v>
      </c>
    </row>
    <row r="14" spans="2:60">
      <c r="B14" t="s">
        <v>675</v>
      </c>
      <c r="C14" t="s">
        <v>676</v>
      </c>
      <c r="D14" t="s">
        <v>100</v>
      </c>
      <c r="E14" t="s">
        <v>677</v>
      </c>
      <c r="F14" t="s">
        <v>102</v>
      </c>
      <c r="G14" s="77">
        <v>88800</v>
      </c>
      <c r="H14" s="77">
        <v>65</v>
      </c>
      <c r="I14" s="77">
        <v>57.72</v>
      </c>
      <c r="J14" s="78">
        <v>1.7000000000000001E-2</v>
      </c>
      <c r="K14" s="78">
        <v>7.5600000000000001E-2</v>
      </c>
      <c r="L14" s="78">
        <v>1E-4</v>
      </c>
    </row>
    <row r="15" spans="2:60">
      <c r="B15" t="s">
        <v>678</v>
      </c>
      <c r="C15" t="s">
        <v>679</v>
      </c>
      <c r="D15" t="s">
        <v>100</v>
      </c>
      <c r="E15" t="s">
        <v>293</v>
      </c>
      <c r="F15" t="s">
        <v>102</v>
      </c>
      <c r="G15" s="77">
        <v>10500</v>
      </c>
      <c r="H15" s="77">
        <v>1920</v>
      </c>
      <c r="I15" s="77">
        <v>201.6</v>
      </c>
      <c r="J15" s="78">
        <v>5.3E-3</v>
      </c>
      <c r="K15" s="78">
        <v>0.2641</v>
      </c>
      <c r="L15" s="78">
        <v>5.0000000000000001E-4</v>
      </c>
    </row>
    <row r="16" spans="2:60">
      <c r="B16" t="s">
        <v>680</v>
      </c>
      <c r="C16" t="s">
        <v>681</v>
      </c>
      <c r="D16" t="s">
        <v>100</v>
      </c>
      <c r="E16" t="s">
        <v>457</v>
      </c>
      <c r="F16" t="s">
        <v>106</v>
      </c>
      <c r="G16" s="77">
        <v>20200</v>
      </c>
      <c r="H16" s="77">
        <v>3.1</v>
      </c>
      <c r="I16" s="77">
        <v>0.62619999999999998</v>
      </c>
      <c r="J16" s="78">
        <v>5.7999999999999996E-3</v>
      </c>
      <c r="K16" s="78">
        <v>8.0000000000000004E-4</v>
      </c>
      <c r="L16" s="78">
        <v>0</v>
      </c>
    </row>
    <row r="17" spans="2:12">
      <c r="B17" t="s">
        <v>682</v>
      </c>
      <c r="C17" t="s">
        <v>683</v>
      </c>
      <c r="D17" t="s">
        <v>100</v>
      </c>
      <c r="E17" t="s">
        <v>457</v>
      </c>
      <c r="F17" t="s">
        <v>106</v>
      </c>
      <c r="G17" s="77">
        <v>20200</v>
      </c>
      <c r="H17" s="77">
        <v>100</v>
      </c>
      <c r="I17" s="77">
        <v>20.2</v>
      </c>
      <c r="J17" s="78">
        <v>5.7999999999999996E-3</v>
      </c>
      <c r="K17" s="78">
        <v>2.6499999999999999E-2</v>
      </c>
      <c r="L17" s="78">
        <v>1E-4</v>
      </c>
    </row>
    <row r="18" spans="2:12">
      <c r="B18" t="s">
        <v>684</v>
      </c>
      <c r="C18" t="s">
        <v>685</v>
      </c>
      <c r="D18" t="s">
        <v>100</v>
      </c>
      <c r="E18" t="s">
        <v>483</v>
      </c>
      <c r="F18" t="s">
        <v>102</v>
      </c>
      <c r="G18" s="77">
        <v>24350</v>
      </c>
      <c r="H18" s="77">
        <v>149.19999999999999</v>
      </c>
      <c r="I18" s="77">
        <v>36.330199999999998</v>
      </c>
      <c r="J18" s="78">
        <v>2.4799999999999999E-2</v>
      </c>
      <c r="K18" s="78">
        <v>4.7600000000000003E-2</v>
      </c>
      <c r="L18" s="78">
        <v>1E-4</v>
      </c>
    </row>
    <row r="19" spans="2:12">
      <c r="B19" t="s">
        <v>686</v>
      </c>
      <c r="C19" t="s">
        <v>687</v>
      </c>
      <c r="D19" t="s">
        <v>100</v>
      </c>
      <c r="E19" t="s">
        <v>129</v>
      </c>
      <c r="F19" t="s">
        <v>106</v>
      </c>
      <c r="G19" s="77">
        <v>435525</v>
      </c>
      <c r="H19" s="77">
        <v>100.6</v>
      </c>
      <c r="I19" s="77">
        <v>438.13815</v>
      </c>
      <c r="J19" s="78">
        <v>2.9000000000000001E-2</v>
      </c>
      <c r="K19" s="78">
        <v>0.57399999999999995</v>
      </c>
      <c r="L19" s="78">
        <v>1.1000000000000001E-3</v>
      </c>
    </row>
    <row r="20" spans="2:12">
      <c r="B20" t="s">
        <v>688</v>
      </c>
      <c r="C20" t="s">
        <v>689</v>
      </c>
      <c r="D20" t="s">
        <v>100</v>
      </c>
      <c r="E20" t="s">
        <v>129</v>
      </c>
      <c r="F20" t="s">
        <v>102</v>
      </c>
      <c r="G20" s="77">
        <v>8487</v>
      </c>
      <c r="H20" s="77">
        <v>102.7</v>
      </c>
      <c r="I20" s="77">
        <v>8.7161489999999997</v>
      </c>
      <c r="J20" s="78">
        <v>1.1599999999999999E-2</v>
      </c>
      <c r="K20" s="78">
        <v>1.14E-2</v>
      </c>
      <c r="L20" s="78">
        <v>0</v>
      </c>
    </row>
    <row r="21" spans="2:12">
      <c r="B21" s="79" t="s">
        <v>230</v>
      </c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690</v>
      </c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225</v>
      </c>
      <c r="C23" t="s">
        <v>225</v>
      </c>
      <c r="D23" s="16"/>
      <c r="E23" t="s">
        <v>225</v>
      </c>
      <c r="F23" t="s">
        <v>225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t="s">
        <v>232</v>
      </c>
      <c r="D24" s="16"/>
      <c r="E24" s="16"/>
    </row>
    <row r="25" spans="2:12">
      <c r="B25" t="s">
        <v>238</v>
      </c>
      <c r="D25" s="16"/>
      <c r="E25" s="16"/>
    </row>
    <row r="26" spans="2:12">
      <c r="B26" t="s">
        <v>239</v>
      </c>
      <c r="D26" s="16"/>
      <c r="E26" s="16"/>
    </row>
    <row r="27" spans="2:12">
      <c r="B27" t="s">
        <v>240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5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475345-92FC-4CFB-B493-165D4D864548}"/>
</file>

<file path=customXml/itemProps2.xml><?xml version="1.0" encoding="utf-8"?>
<ds:datastoreItem xmlns:ds="http://schemas.openxmlformats.org/officeDocument/2006/customXml" ds:itemID="{23B84D52-19C7-4F3B-93FB-239974FF7CAF}"/>
</file>

<file path=customXml/itemProps3.xml><?xml version="1.0" encoding="utf-8"?>
<ds:datastoreItem xmlns:ds="http://schemas.openxmlformats.org/officeDocument/2006/customXml" ds:itemID="{36924387-D14E-4E40-A9B7-20B73659E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520042177_b58_0421</dc:title>
  <dc:creator>Yuli</dc:creator>
  <cp:lastModifiedBy>ליזה שלו</cp:lastModifiedBy>
  <dcterms:created xsi:type="dcterms:W3CDTF">2015-11-10T09:34:27Z</dcterms:created>
  <dcterms:modified xsi:type="dcterms:W3CDTF">2022-01-31T13:33:20Z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